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8_{E42D043B-9123-4E8E-A3A7-C11CFCE5D1DB}" xr6:coauthVersionLast="45" xr6:coauthVersionMax="45" xr10:uidLastSave="{00000000-0000-0000-0000-000000000000}"/>
  <bookViews>
    <workbookView xWindow="-108" yWindow="-108" windowWidth="23256" windowHeight="12576" tabRatio="741" activeTab="1" xr2:uid="{00000000-000D-0000-FFFF-FFFF00000000}"/>
  </bookViews>
  <sheets>
    <sheet name="score" sheetId="35" r:id="rId1"/>
    <sheet name="KF_06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0" localSheetId="1">'KF_06_dur+rat'!#REF!</definedName>
    <definedName name="AP_2009_21" localSheetId="1">'KF_06_dur+rat'!#REF!</definedName>
    <definedName name="AP_2009_23" localSheetId="1">'KF_06_dur+rat'!#REF!</definedName>
    <definedName name="AP_27" localSheetId="1">'KF_06_dur+rat'!$AH$105:$AH$107</definedName>
    <definedName name="Arnold_Pogossian_2006__live_DVD__04_dur" localSheetId="1">'KF_06_dur+rat'!#REF!</definedName>
    <definedName name="Arnold_Pogossian_2006__live_DVD__06_dur" localSheetId="1">'KF_06_dur+rat'!$AJ$105:$AJ$120</definedName>
    <definedName name="Arnold_Pogossian_2006__live_DVD__14_dur" localSheetId="1">'KF_06_dur+rat'!$AJ$105:$AJ$107</definedName>
    <definedName name="Arnold_Pogossian_2006__live_DVD__20_dur_1" localSheetId="1">'KF_06_dur+rat'!#REF!</definedName>
    <definedName name="Arnold_Pogossian_2006__live_DVD__20_dur_3" localSheetId="1">'KF_06_dur+rat'!#REF!</definedName>
    <definedName name="Arnold_Pogossian_2006__live_DVD__27_dur" localSheetId="1">'KF_06_dur+rat'!$AJ$105:$AJ$107</definedName>
    <definedName name="Arnold_Pogossian_2009_14" localSheetId="1">'KF_06_dur+rat'!$AH$105:$AH$107</definedName>
    <definedName name="Arnold_Pogossian_2009_6" localSheetId="1">'KF_06_dur+rat'!#REF!</definedName>
    <definedName name="Arnold_Pogossian_2009_7" localSheetId="1">'KF_06_dur+rat'!$AH$105:$AH$120</definedName>
    <definedName name="Banse_Keller_2005_06" localSheetId="1">'KF_06_dur+rat'!#REF!</definedName>
    <definedName name="Banse_Keller_2005_14" localSheetId="1">'KF_06_dur+rat'!$AI$105:$AI$107</definedName>
    <definedName name="Banse_Keller_2005_7" localSheetId="1">'KF_06_dur+rat'!$AI$105:$AI$120</definedName>
    <definedName name="BK_2005_20" localSheetId="1">'KF_06_dur+rat'!#REF!</definedName>
    <definedName name="BK_2005_21" localSheetId="1">'KF_06_dur+rat'!#REF!</definedName>
    <definedName name="BK_2005_23" localSheetId="1">'KF_06_dur+rat'!#REF!</definedName>
    <definedName name="BK_2005_32_dur" localSheetId="1">'KF_06_dur+rat'!$AF$112:$AF$119</definedName>
    <definedName name="BK_27" localSheetId="1">'KF_06_dur+rat'!$AI$105:$AI$107</definedName>
    <definedName name="CK_1987_20" localSheetId="1">'KF_06_dur+rat'!#REF!</definedName>
    <definedName name="CK_1987_21" localSheetId="1">'KF_06_dur+rat'!#REF!</definedName>
    <definedName name="CK_1987_23" localSheetId="1">'KF_06_dur+rat'!#REF!</definedName>
    <definedName name="CK_1990_20" localSheetId="1">'KF_06_dur+rat'!#REF!</definedName>
    <definedName name="CK_1990_21" localSheetId="1">'KF_06_dur+rat'!#REF!</definedName>
    <definedName name="CK_1990_23" localSheetId="1">'KF_06_dur+rat'!#REF!</definedName>
    <definedName name="CK_1990_32_dur" localSheetId="1">'KF_06_dur+rat'!$AA$2:$AA$27</definedName>
    <definedName name="CK_27" localSheetId="1">'KF_06_dur+rat'!#REF!</definedName>
    <definedName name="CK87_27" localSheetId="1">'KF_06_dur+rat'!#REF!</definedName>
    <definedName name="Csengery_Keller_1987_04__Nimmermehr" localSheetId="1">'KF_06_dur+rat'!#REF!</definedName>
    <definedName name="Csengery_Keller_1987_04__Nimmermehr__1" localSheetId="1">'KF_06_dur+rat'!$AB$105:$AB$120</definedName>
    <definedName name="Csengery_Keller_1987_12__Umpanzert" localSheetId="1">'KF_06_dur+rat'!#REF!</definedName>
    <definedName name="Csengery_Keller_1990_06" localSheetId="1">'KF_06_dur+rat'!#REF!</definedName>
    <definedName name="Csengery_Keller_1990_14" localSheetId="1">'KF_06_dur+rat'!#REF!</definedName>
    <definedName name="Csengery_Keller_1990_7" localSheetId="1">'KF_06_dur+rat'!$AC$105:$AC$120</definedName>
    <definedName name="Kammer_Widmann_2017_04_Abschnitte_Dauern" localSheetId="1">'KF_06_dur+rat'!#REF!</definedName>
    <definedName name="Kammer_Widmann_2017_06_Abschnitte_Dauern" localSheetId="1">'KF_06_dur+rat'!$AM$105:$AM$120</definedName>
    <definedName name="Kammer_Widmann_2017_14_Abschnitte_Dauern" localSheetId="1">'KF_06_dur+rat'!$AM$105:$AM$107</definedName>
    <definedName name="Kammer_Widmann_2017_20_Abschnitte_Dauern_1" localSheetId="1">'KF_06_dur+rat'!#REF!</definedName>
    <definedName name="Kammer_Widmann_2017_20_Abschnitte_Dauern_3" localSheetId="1">'KF_06_dur+rat'!#REF!</definedName>
    <definedName name="Kammer_Widmann_2017_27_Abschnitte_Dauern" localSheetId="1">'KF_06_dur+rat'!$AM$105:$AM$107</definedName>
    <definedName name="KO_1994_21" localSheetId="1">'KF_06_dur+rat'!#REF!</definedName>
    <definedName name="KO_1994_23" localSheetId="1">'KF_06_dur+rat'!#REF!</definedName>
    <definedName name="KO_1996_20" localSheetId="1">'KF_06_dur+rat'!#REF!</definedName>
    <definedName name="KO_1996_21" localSheetId="1">'KF_06_dur+rat'!#REF!</definedName>
    <definedName name="KO_1996_23" localSheetId="1">'KF_06_dur+rat'!#REF!</definedName>
    <definedName name="KO_27" localSheetId="1">'KF_06_dur+rat'!$AE$105:$AE$107</definedName>
    <definedName name="KO_94_27" localSheetId="1">'KF_06_dur+rat'!$AD$105:$AD$107</definedName>
    <definedName name="Komsi_Oramo_1994_04" localSheetId="1">'KF_06_dur+rat'!#REF!</definedName>
    <definedName name="Komsi_Oramo_1994_06" localSheetId="1">'KF_06_dur+rat'!$AD$105:$AD$120</definedName>
    <definedName name="Komsi_Oramo_1994_14" localSheetId="1">'KF_06_dur+rat'!$AD$105:$AD$107</definedName>
    <definedName name="Komsi_Oramo_1996_06" localSheetId="1">'KF_06_dur+rat'!#REF!</definedName>
    <definedName name="Komsi_Oramo_1996_14" localSheetId="1">'KF_06_dur+rat'!$AE$105:$AE$107</definedName>
    <definedName name="Komsi_Oramo_1996_7" localSheetId="1">'KF_06_dur+rat'!$AE$105:$AE$120</definedName>
    <definedName name="Melzer_Stark_2012_06" localSheetId="1">'KF_06_dur+rat'!#REF!</definedName>
    <definedName name="Melzer_Stark_2012_14" localSheetId="1">'KF_06_dur+rat'!$AK$105:$AK$107</definedName>
    <definedName name="Melzer_Stark_2012_7" localSheetId="1">'KF_06_dur+rat'!$AK$105:$AK$120</definedName>
    <definedName name="Melzer_Stark_2013_06" localSheetId="1">'KF_06_dur+rat'!#REF!</definedName>
    <definedName name="Melzer_Stark_2013_7" localSheetId="1">'KF_06_dur+rat'!$AL$105:$AL$120</definedName>
    <definedName name="Melzer_Stark_2014_14" localSheetId="1">'KF_06_dur+rat'!$AL$105:$AL$107</definedName>
    <definedName name="Melzer_Stark_2017_Wien_modern_04_dur" localSheetId="1">'KF_06_dur+rat'!#REF!</definedName>
    <definedName name="Melzer_Stark_2017_Wien_modern_06_dur_1" localSheetId="1">'KF_06_dur+rat'!$AN$105:$AN$120</definedName>
    <definedName name="Melzer_Stark_2017_Wien_modern_14_dur" localSheetId="1">'KF_06_dur+rat'!$AN$105:$AN$107</definedName>
    <definedName name="Melzer_Stark_2017_Wien_modern_20_dur_1" localSheetId="1">'KF_06_dur+rat'!#REF!</definedName>
    <definedName name="Melzer_Stark_2017_Wien_modern_20_dur_3" localSheetId="1">'KF_06_dur+rat'!#REF!</definedName>
    <definedName name="Melzer_Stark_2017_Wien_modern_27_dur" localSheetId="1">'KF_06_dur+rat'!$AN$105:$AN$107</definedName>
    <definedName name="Melzer_Stark_2019_04" localSheetId="1">'KF_06_dur+rat'!#REF!</definedName>
    <definedName name="Melzer_Stark_2019_06" localSheetId="1">'KF_06_dur+rat'!$AO$105:$AO$120</definedName>
    <definedName name="Melzer_Stark_2019_14" localSheetId="1">'KF_06_dur+rat'!$AO$105:$AO$107</definedName>
    <definedName name="MS_2012_20" localSheetId="1">'KF_06_dur+rat'!#REF!</definedName>
    <definedName name="MS_2012_21" localSheetId="1">'KF_06_dur+rat'!#REF!</definedName>
    <definedName name="MS_2012_23" localSheetId="1">'KF_06_dur+rat'!#REF!</definedName>
    <definedName name="MS_2013_20" localSheetId="1">'KF_06_dur+rat'!#REF!</definedName>
    <definedName name="MS_2013_21" localSheetId="1">'KF_06_dur+rat'!#REF!</definedName>
    <definedName name="MS_2013_23" localSheetId="1">'KF_06_dur+rat'!#REF!</definedName>
    <definedName name="MS_2019_21" localSheetId="1">'KF_06_dur+rat'!#REF!</definedName>
    <definedName name="MS_2019_23" localSheetId="1">'KF_06_dur+rat'!#REF!</definedName>
    <definedName name="MS_27" localSheetId="1">'KF_06_dur+rat'!$AK$105:$AK$107</definedName>
    <definedName name="MS13_27" localSheetId="1">'KF_06_dur+rat'!$AL$105:$AL$107</definedName>
    <definedName name="MS19_27" localSheetId="1">'KF_06_dur+rat'!$AO$105:$AO$107</definedName>
    <definedName name="Pammer_Kopatchinskaja_2004_06" localSheetId="1">'KF_06_dur+rat'!#REF!</definedName>
    <definedName name="Pammer_Kopatchinskaja_2004_12" localSheetId="1">'KF_06_dur+rat'!$AG$105:$AG$107</definedName>
    <definedName name="Pammer_Kopatchinskaja_2004_7" localSheetId="1">'KF_06_dur+rat'!$AG$105:$AG$120</definedName>
    <definedName name="PK_2004_20" localSheetId="1">'KF_06_dur+rat'!#REF!</definedName>
    <definedName name="PK_2004_21" localSheetId="1">'KF_06_dur+rat'!#REF!</definedName>
    <definedName name="PK_2004_23" localSheetId="1">'KF_06_dur+rat'!#REF!</definedName>
    <definedName name="PK_27" localSheetId="1">'KF_06_dur+rat'!$AG$105:$AG$107</definedName>
    <definedName name="Whittlesey_Sallaberger_1997_06" localSheetId="1">'KF_06_dur+rat'!#REF!</definedName>
    <definedName name="Whittlesey_Sallaberger_1997_14" localSheetId="1">'KF_06_dur+rat'!$AF$105:$AF$107</definedName>
    <definedName name="Whittlesey_Sallaberger_1997_7" localSheetId="1">'KF_06_dur+rat'!$AF$105:$AF$120</definedName>
    <definedName name="WS_1997_20" localSheetId="1">'KF_06_dur+rat'!#REF!</definedName>
    <definedName name="WS_1997_21" localSheetId="1">'KF_06_dur+rat'!#REF!</definedName>
    <definedName name="WS_1997_23" localSheetId="1">'KF_06_dur+rat'!#REF!</definedName>
    <definedName name="WS_27" localSheetId="1">'KF_06_dur+rat'!$AF$105:$AF$107</definedName>
  </definedNames>
  <calcPr calcId="181029"/>
</workbook>
</file>

<file path=xl/calcChain.xml><?xml version="1.0" encoding="utf-8"?>
<calcChain xmlns="http://schemas.openxmlformats.org/spreadsheetml/2006/main">
  <c r="C212" i="3" l="1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C168" i="3"/>
  <c r="C169" i="3"/>
  <c r="D168" i="3"/>
  <c r="E168" i="3"/>
  <c r="F168" i="3"/>
  <c r="G168" i="3"/>
  <c r="H168" i="3"/>
  <c r="I168" i="3"/>
  <c r="J168" i="3"/>
  <c r="K168" i="3"/>
  <c r="L168" i="3"/>
  <c r="M168" i="3"/>
  <c r="N168" i="3"/>
  <c r="D169" i="3"/>
  <c r="E169" i="3"/>
  <c r="F169" i="3"/>
  <c r="G169" i="3"/>
  <c r="H169" i="3"/>
  <c r="I169" i="3"/>
  <c r="J169" i="3"/>
  <c r="K169" i="3"/>
  <c r="L169" i="3"/>
  <c r="M169" i="3"/>
  <c r="N169" i="3"/>
  <c r="D170" i="3"/>
  <c r="E170" i="3"/>
  <c r="F170" i="3"/>
  <c r="G170" i="3"/>
  <c r="H170" i="3"/>
  <c r="I170" i="3"/>
  <c r="J170" i="3"/>
  <c r="K170" i="3"/>
  <c r="L170" i="3"/>
  <c r="M170" i="3"/>
  <c r="N170" i="3"/>
  <c r="D171" i="3"/>
  <c r="E171" i="3"/>
  <c r="F171" i="3"/>
  <c r="G171" i="3"/>
  <c r="H171" i="3"/>
  <c r="I171" i="3"/>
  <c r="J171" i="3"/>
  <c r="K171" i="3"/>
  <c r="L171" i="3"/>
  <c r="M171" i="3"/>
  <c r="N171" i="3"/>
  <c r="D172" i="3"/>
  <c r="E172" i="3"/>
  <c r="F172" i="3"/>
  <c r="G172" i="3"/>
  <c r="H172" i="3"/>
  <c r="I172" i="3"/>
  <c r="J172" i="3"/>
  <c r="K172" i="3"/>
  <c r="L172" i="3"/>
  <c r="M172" i="3"/>
  <c r="N172" i="3"/>
  <c r="D173" i="3"/>
  <c r="E173" i="3"/>
  <c r="F173" i="3"/>
  <c r="G173" i="3"/>
  <c r="H173" i="3"/>
  <c r="I173" i="3"/>
  <c r="J173" i="3"/>
  <c r="K173" i="3"/>
  <c r="L173" i="3"/>
  <c r="M173" i="3"/>
  <c r="N173" i="3"/>
  <c r="D174" i="3"/>
  <c r="E174" i="3"/>
  <c r="F174" i="3"/>
  <c r="G174" i="3"/>
  <c r="H174" i="3"/>
  <c r="I174" i="3"/>
  <c r="J174" i="3"/>
  <c r="K174" i="3"/>
  <c r="L174" i="3"/>
  <c r="M174" i="3"/>
  <c r="N174" i="3"/>
  <c r="D175" i="3"/>
  <c r="E175" i="3"/>
  <c r="F175" i="3"/>
  <c r="G175" i="3"/>
  <c r="H175" i="3"/>
  <c r="I175" i="3"/>
  <c r="J175" i="3"/>
  <c r="K175" i="3"/>
  <c r="L175" i="3"/>
  <c r="M175" i="3"/>
  <c r="N175" i="3"/>
  <c r="C175" i="3"/>
  <c r="O175" i="3"/>
  <c r="P175" i="3"/>
  <c r="Q175" i="3"/>
  <c r="R175" i="3"/>
  <c r="C174" i="3"/>
  <c r="O174" i="3"/>
  <c r="P174" i="3"/>
  <c r="Q174" i="3"/>
  <c r="R174" i="3"/>
  <c r="O169" i="3"/>
  <c r="P169" i="3"/>
  <c r="Q169" i="3"/>
  <c r="R169" i="3"/>
  <c r="C170" i="3"/>
  <c r="O170" i="3"/>
  <c r="P170" i="3"/>
  <c r="Q170" i="3"/>
  <c r="R170" i="3"/>
  <c r="C171" i="3"/>
  <c r="O171" i="3"/>
  <c r="P171" i="3"/>
  <c r="Q171" i="3"/>
  <c r="R171" i="3"/>
  <c r="C172" i="3"/>
  <c r="O172" i="3"/>
  <c r="P172" i="3"/>
  <c r="Q172" i="3"/>
  <c r="R172" i="3"/>
  <c r="C173" i="3"/>
  <c r="O173" i="3"/>
  <c r="P173" i="3"/>
  <c r="Q173" i="3"/>
  <c r="R173" i="3"/>
  <c r="O168" i="3"/>
  <c r="P168" i="3"/>
  <c r="Q168" i="3"/>
  <c r="R168" i="3"/>
  <c r="C142" i="3"/>
  <c r="D142" i="3"/>
  <c r="E142" i="3"/>
  <c r="F142" i="3"/>
  <c r="G142" i="3"/>
  <c r="H142" i="3"/>
  <c r="I142" i="3"/>
  <c r="C140" i="3"/>
  <c r="D140" i="3"/>
  <c r="E140" i="3"/>
  <c r="F140" i="3"/>
  <c r="G140" i="3"/>
  <c r="H140" i="3"/>
  <c r="I140" i="3"/>
  <c r="C139" i="3"/>
  <c r="D139" i="3"/>
  <c r="E139" i="3"/>
  <c r="F139" i="3"/>
  <c r="G139" i="3"/>
  <c r="H139" i="3"/>
  <c r="I139" i="3"/>
  <c r="C134" i="3"/>
  <c r="D134" i="3"/>
  <c r="E134" i="3"/>
  <c r="F134" i="3"/>
  <c r="G134" i="3"/>
  <c r="H134" i="3"/>
  <c r="I134" i="3"/>
  <c r="C135" i="3"/>
  <c r="D135" i="3"/>
  <c r="E135" i="3"/>
  <c r="F135" i="3"/>
  <c r="G135" i="3"/>
  <c r="H135" i="3"/>
  <c r="I135" i="3"/>
  <c r="C136" i="3"/>
  <c r="D136" i="3"/>
  <c r="E136" i="3"/>
  <c r="F136" i="3"/>
  <c r="G136" i="3"/>
  <c r="H136" i="3"/>
  <c r="I136" i="3"/>
  <c r="C137" i="3"/>
  <c r="D137" i="3"/>
  <c r="E137" i="3"/>
  <c r="F137" i="3"/>
  <c r="G137" i="3"/>
  <c r="H137" i="3"/>
  <c r="I137" i="3"/>
  <c r="C138" i="3"/>
  <c r="D138" i="3"/>
  <c r="E138" i="3"/>
  <c r="F138" i="3"/>
  <c r="G138" i="3"/>
  <c r="H138" i="3"/>
  <c r="I138" i="3"/>
  <c r="C133" i="3"/>
  <c r="D133" i="3"/>
  <c r="E133" i="3"/>
  <c r="F133" i="3"/>
  <c r="G133" i="3"/>
  <c r="H133" i="3"/>
  <c r="I133" i="3"/>
  <c r="C105" i="3"/>
  <c r="D105" i="3"/>
  <c r="E105" i="3"/>
  <c r="F105" i="3"/>
  <c r="G105" i="3"/>
  <c r="H105" i="3"/>
  <c r="I105" i="3"/>
  <c r="J105" i="3"/>
  <c r="C104" i="3"/>
  <c r="D104" i="3"/>
  <c r="E104" i="3"/>
  <c r="F104" i="3"/>
  <c r="G104" i="3"/>
  <c r="H104" i="3"/>
  <c r="I104" i="3"/>
  <c r="J104" i="3"/>
  <c r="C99" i="3"/>
  <c r="D99" i="3"/>
  <c r="E99" i="3"/>
  <c r="F99" i="3"/>
  <c r="G99" i="3"/>
  <c r="H99" i="3"/>
  <c r="I99" i="3"/>
  <c r="J99" i="3"/>
  <c r="C100" i="3"/>
  <c r="D100" i="3"/>
  <c r="E100" i="3"/>
  <c r="F100" i="3"/>
  <c r="G100" i="3"/>
  <c r="H100" i="3"/>
  <c r="I100" i="3"/>
  <c r="J100" i="3"/>
  <c r="C101" i="3"/>
  <c r="D101" i="3"/>
  <c r="E101" i="3"/>
  <c r="F101" i="3"/>
  <c r="G101" i="3"/>
  <c r="H101" i="3"/>
  <c r="I101" i="3"/>
  <c r="J101" i="3"/>
  <c r="C102" i="3"/>
  <c r="D102" i="3"/>
  <c r="E102" i="3"/>
  <c r="F102" i="3"/>
  <c r="G102" i="3"/>
  <c r="H102" i="3"/>
  <c r="I102" i="3"/>
  <c r="J102" i="3"/>
  <c r="C103" i="3"/>
  <c r="D103" i="3"/>
  <c r="E103" i="3"/>
  <c r="F103" i="3"/>
  <c r="G103" i="3"/>
  <c r="H103" i="3"/>
  <c r="I103" i="3"/>
  <c r="J103" i="3"/>
  <c r="C98" i="3"/>
  <c r="D98" i="3"/>
  <c r="E98" i="3"/>
  <c r="F98" i="3"/>
  <c r="G98" i="3"/>
  <c r="H98" i="3"/>
  <c r="I98" i="3"/>
  <c r="J98" i="3"/>
  <c r="T20" i="3" l="1"/>
  <c r="T18" i="3"/>
  <c r="T17" i="3"/>
  <c r="T16" i="3"/>
  <c r="D15" i="35"/>
  <c r="D2" i="35"/>
  <c r="D4" i="35"/>
  <c r="D6" i="35"/>
  <c r="D11" i="35"/>
  <c r="D9" i="35"/>
  <c r="B17" i="35" l="1"/>
  <c r="C12" i="35" s="1"/>
  <c r="C16" i="35"/>
  <c r="C15" i="35"/>
  <c r="C14" i="35"/>
  <c r="C13" i="35"/>
  <c r="C11" i="35"/>
  <c r="C10" i="35"/>
  <c r="C9" i="35"/>
  <c r="D8" i="35"/>
  <c r="C8" i="35"/>
  <c r="C7" i="35"/>
  <c r="C6" i="35"/>
  <c r="C5" i="35"/>
  <c r="C4" i="35"/>
  <c r="C3" i="35"/>
  <c r="D17" i="35"/>
  <c r="E15" i="35" s="1"/>
  <c r="C2" i="35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C8" i="3"/>
  <c r="C5" i="3" s="1"/>
  <c r="AD8" i="3"/>
  <c r="D5" i="3" s="1"/>
  <c r="AE8" i="3"/>
  <c r="E5" i="3" s="1"/>
  <c r="AF8" i="3"/>
  <c r="F5" i="3" s="1"/>
  <c r="AG8" i="3"/>
  <c r="G5" i="3" s="1"/>
  <c r="AH8" i="3"/>
  <c r="H5" i="3" s="1"/>
  <c r="AI8" i="3"/>
  <c r="I5" i="3" s="1"/>
  <c r="AJ8" i="3"/>
  <c r="J5" i="3" s="1"/>
  <c r="AK8" i="3"/>
  <c r="K5" i="3" s="1"/>
  <c r="AL8" i="3"/>
  <c r="L5" i="3" s="1"/>
  <c r="AM8" i="3"/>
  <c r="M5" i="3" s="1"/>
  <c r="AN8" i="3"/>
  <c r="N5" i="3" s="1"/>
  <c r="AO8" i="3"/>
  <c r="O5" i="3" s="1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C10" i="3"/>
  <c r="AD10" i="3"/>
  <c r="AE10" i="3"/>
  <c r="AF10" i="3"/>
  <c r="AG10" i="3"/>
  <c r="AH10" i="3"/>
  <c r="AI10" i="3"/>
  <c r="AI63" i="3" s="1"/>
  <c r="AJ10" i="3"/>
  <c r="AJ63" i="3" s="1"/>
  <c r="AK10" i="3"/>
  <c r="AL10" i="3"/>
  <c r="AM10" i="3"/>
  <c r="AN10" i="3"/>
  <c r="AO10" i="3"/>
  <c r="AC11" i="3"/>
  <c r="AD11" i="3"/>
  <c r="AD64" i="3" s="1"/>
  <c r="AE11" i="3"/>
  <c r="AE64" i="3" s="1"/>
  <c r="AF11" i="3"/>
  <c r="AG11" i="3"/>
  <c r="AH11" i="3"/>
  <c r="AI11" i="3"/>
  <c r="AJ11" i="3"/>
  <c r="AK11" i="3"/>
  <c r="AL11" i="3"/>
  <c r="AL64" i="3" s="1"/>
  <c r="AM11" i="3"/>
  <c r="AM64" i="3" s="1"/>
  <c r="AN11" i="3"/>
  <c r="AO11" i="3"/>
  <c r="AC12" i="3"/>
  <c r="AD12" i="3"/>
  <c r="AE12" i="3"/>
  <c r="AF12" i="3"/>
  <c r="AG12" i="3"/>
  <c r="AG65" i="3" s="1"/>
  <c r="AH12" i="3"/>
  <c r="AH65" i="3" s="1"/>
  <c r="AI12" i="3"/>
  <c r="AJ12" i="3"/>
  <c r="AK12" i="3"/>
  <c r="AL12" i="3"/>
  <c r="AM12" i="3"/>
  <c r="AN12" i="3"/>
  <c r="AO12" i="3"/>
  <c r="AO65" i="3" s="1"/>
  <c r="AC13" i="3"/>
  <c r="AC66" i="3" s="1"/>
  <c r="AD13" i="3"/>
  <c r="AE13" i="3"/>
  <c r="AF13" i="3"/>
  <c r="AG13" i="3"/>
  <c r="AH13" i="3"/>
  <c r="AI13" i="3"/>
  <c r="AI66" i="3" s="1"/>
  <c r="AJ13" i="3"/>
  <c r="AJ66" i="3" s="1"/>
  <c r="AK13" i="3"/>
  <c r="AK66" i="3" s="1"/>
  <c r="AL13" i="3"/>
  <c r="AM13" i="3"/>
  <c r="AN13" i="3"/>
  <c r="AO13" i="3"/>
  <c r="AC14" i="3"/>
  <c r="AD14" i="3"/>
  <c r="AD67" i="3" s="1"/>
  <c r="AE14" i="3"/>
  <c r="AE67" i="3" s="1"/>
  <c r="AF14" i="3"/>
  <c r="AF67" i="3" s="1"/>
  <c r="AG14" i="3"/>
  <c r="AH14" i="3"/>
  <c r="AI14" i="3"/>
  <c r="AJ14" i="3"/>
  <c r="AK14" i="3"/>
  <c r="AL14" i="3"/>
  <c r="AM14" i="3"/>
  <c r="AM67" i="3" s="1"/>
  <c r="AN14" i="3"/>
  <c r="AO14" i="3"/>
  <c r="AC15" i="3"/>
  <c r="AD15" i="3"/>
  <c r="AE15" i="3"/>
  <c r="AF15" i="3"/>
  <c r="AG15" i="3"/>
  <c r="AG68" i="3" s="1"/>
  <c r="AH15" i="3"/>
  <c r="AH68" i="3" s="1"/>
  <c r="AI15" i="3"/>
  <c r="AI68" i="3" s="1"/>
  <c r="AJ15" i="3"/>
  <c r="AK15" i="3"/>
  <c r="AL15" i="3"/>
  <c r="AM15" i="3"/>
  <c r="AN15" i="3"/>
  <c r="AO15" i="3"/>
  <c r="AO68" i="3" s="1"/>
  <c r="AC16" i="3"/>
  <c r="AC69" i="3" s="1"/>
  <c r="AD16" i="3"/>
  <c r="AD69" i="3" s="1"/>
  <c r="AE16" i="3"/>
  <c r="AF16" i="3"/>
  <c r="AG16" i="3"/>
  <c r="AH16" i="3"/>
  <c r="AI16" i="3"/>
  <c r="AJ16" i="3"/>
  <c r="AK16" i="3"/>
  <c r="AK69" i="3" s="1"/>
  <c r="AL16" i="3"/>
  <c r="AL69" i="3" s="1"/>
  <c r="AM16" i="3"/>
  <c r="AN16" i="3"/>
  <c r="AO16" i="3"/>
  <c r="AB3" i="3"/>
  <c r="AB4" i="3"/>
  <c r="AB5" i="3"/>
  <c r="AB6" i="3"/>
  <c r="AB7" i="3"/>
  <c r="AB8" i="3"/>
  <c r="B5" i="3" s="1"/>
  <c r="AB9" i="3"/>
  <c r="AB10" i="3"/>
  <c r="AB11" i="3"/>
  <c r="AB12" i="3"/>
  <c r="AB65" i="3" s="1"/>
  <c r="AB13" i="3"/>
  <c r="AB66" i="3" s="1"/>
  <c r="AB14" i="3"/>
  <c r="AB67" i="3" s="1"/>
  <c r="AB15" i="3"/>
  <c r="AB16" i="3"/>
  <c r="AB69" i="3" s="1"/>
  <c r="AB2" i="3"/>
  <c r="L4" i="3" l="1"/>
  <c r="N8" i="3"/>
  <c r="N31" i="3" s="1"/>
  <c r="F8" i="3"/>
  <c r="K4" i="3"/>
  <c r="F2" i="3"/>
  <c r="I4" i="3"/>
  <c r="B3" i="3"/>
  <c r="G8" i="3"/>
  <c r="G31" i="3" s="1"/>
  <c r="D4" i="3"/>
  <c r="N3" i="3"/>
  <c r="J8" i="3"/>
  <c r="H6" i="3"/>
  <c r="H29" i="3" s="1"/>
  <c r="O4" i="3"/>
  <c r="G4" i="3"/>
  <c r="I3" i="3"/>
  <c r="K2" i="3"/>
  <c r="C2" i="3"/>
  <c r="O8" i="3"/>
  <c r="O31" i="3" s="1"/>
  <c r="F3" i="3"/>
  <c r="M7" i="3"/>
  <c r="E7" i="3"/>
  <c r="E30" i="3" s="1"/>
  <c r="J7" i="3"/>
  <c r="J30" i="3" s="1"/>
  <c r="O6" i="3"/>
  <c r="O29" i="3" s="1"/>
  <c r="G6" i="3"/>
  <c r="G29" i="3" s="1"/>
  <c r="L6" i="3"/>
  <c r="L29" i="3" s="1"/>
  <c r="D6" i="3"/>
  <c r="D29" i="3" s="1"/>
  <c r="C4" i="3"/>
  <c r="H3" i="3"/>
  <c r="M3" i="3"/>
  <c r="E3" i="3"/>
  <c r="O2" i="3"/>
  <c r="G2" i="3"/>
  <c r="M8" i="3"/>
  <c r="E8" i="3"/>
  <c r="E31" i="3" s="1"/>
  <c r="L7" i="3"/>
  <c r="D7" i="3"/>
  <c r="I7" i="3"/>
  <c r="I30" i="3" s="1"/>
  <c r="K6" i="3"/>
  <c r="K29" i="3" s="1"/>
  <c r="C6" i="3"/>
  <c r="C29" i="3" s="1"/>
  <c r="J4" i="3"/>
  <c r="L3" i="3"/>
  <c r="D3" i="3"/>
  <c r="N2" i="3"/>
  <c r="H8" i="3"/>
  <c r="L8" i="3"/>
  <c r="L31" i="3" s="1"/>
  <c r="D8" i="3"/>
  <c r="D31" i="3" s="1"/>
  <c r="J6" i="3"/>
  <c r="K3" i="3"/>
  <c r="C3" i="3"/>
  <c r="M2" i="3"/>
  <c r="E2" i="3"/>
  <c r="B4" i="3"/>
  <c r="K8" i="3"/>
  <c r="K31" i="3" s="1"/>
  <c r="C8" i="3"/>
  <c r="C31" i="3" s="1"/>
  <c r="I6" i="3"/>
  <c r="I29" i="3" s="1"/>
  <c r="H4" i="3"/>
  <c r="J3" i="3"/>
  <c r="L2" i="3"/>
  <c r="D2" i="3"/>
  <c r="B28" i="3"/>
  <c r="B7" i="3"/>
  <c r="B30" i="3" s="1"/>
  <c r="H7" i="3"/>
  <c r="H30" i="3" s="1"/>
  <c r="B6" i="3"/>
  <c r="N7" i="3"/>
  <c r="N30" i="3" s="1"/>
  <c r="B8" i="3"/>
  <c r="N4" i="3"/>
  <c r="F4" i="3"/>
  <c r="J2" i="3"/>
  <c r="G7" i="3"/>
  <c r="G30" i="3" s="1"/>
  <c r="F6" i="3"/>
  <c r="F29" i="3" s="1"/>
  <c r="B2" i="3"/>
  <c r="O7" i="3"/>
  <c r="O30" i="3" s="1"/>
  <c r="F7" i="3"/>
  <c r="N6" i="3"/>
  <c r="N29" i="3" s="1"/>
  <c r="M4" i="3"/>
  <c r="E4" i="3"/>
  <c r="O3" i="3"/>
  <c r="G3" i="3"/>
  <c r="I2" i="3"/>
  <c r="K7" i="3"/>
  <c r="K30" i="3" s="1"/>
  <c r="C7" i="3"/>
  <c r="M6" i="3"/>
  <c r="M29" i="3" s="1"/>
  <c r="E6" i="3"/>
  <c r="H2" i="3"/>
  <c r="J31" i="3"/>
  <c r="M28" i="3"/>
  <c r="E28" i="3"/>
  <c r="B31" i="3"/>
  <c r="F28" i="3"/>
  <c r="C28" i="3"/>
  <c r="W5" i="3"/>
  <c r="K39" i="3" s="1"/>
  <c r="X5" i="3"/>
  <c r="X28" i="3" s="1"/>
  <c r="Y5" i="3"/>
  <c r="Y28" i="3" s="1"/>
  <c r="Q5" i="3"/>
  <c r="Q28" i="3" s="1"/>
  <c r="F31" i="3"/>
  <c r="I28" i="3"/>
  <c r="N28" i="3"/>
  <c r="K28" i="3"/>
  <c r="J28" i="3"/>
  <c r="M30" i="3"/>
  <c r="M31" i="3"/>
  <c r="L30" i="3"/>
  <c r="D30" i="3"/>
  <c r="H28" i="3"/>
  <c r="J29" i="3"/>
  <c r="D28" i="3"/>
  <c r="O28" i="3"/>
  <c r="L28" i="3"/>
  <c r="I8" i="3"/>
  <c r="R5" i="3"/>
  <c r="R28" i="3" s="1"/>
  <c r="G28" i="3"/>
  <c r="H31" i="3"/>
  <c r="P5" i="3"/>
  <c r="O49" i="3" s="1"/>
  <c r="E9" i="35"/>
  <c r="E11" i="35"/>
  <c r="T19" i="3" s="1"/>
  <c r="E8" i="35"/>
  <c r="E4" i="35"/>
  <c r="E6" i="35"/>
  <c r="C17" i="35"/>
  <c r="E2" i="35"/>
  <c r="AL67" i="3"/>
  <c r="AN65" i="3"/>
  <c r="AF65" i="3"/>
  <c r="AK64" i="3"/>
  <c r="AC64" i="3"/>
  <c r="AH63" i="3"/>
  <c r="AB64" i="3"/>
  <c r="AI69" i="3"/>
  <c r="AN68" i="3"/>
  <c r="AF68" i="3"/>
  <c r="AK67" i="3"/>
  <c r="AC67" i="3"/>
  <c r="AH66" i="3"/>
  <c r="AM65" i="3"/>
  <c r="AE65" i="3"/>
  <c r="AJ64" i="3"/>
  <c r="AO63" i="3"/>
  <c r="AG63" i="3"/>
  <c r="AB63" i="3"/>
  <c r="AH69" i="3"/>
  <c r="AM68" i="3"/>
  <c r="AE68" i="3"/>
  <c r="AJ67" i="3"/>
  <c r="AO66" i="3"/>
  <c r="AG66" i="3"/>
  <c r="AL65" i="3"/>
  <c r="AD65" i="3"/>
  <c r="AI64" i="3"/>
  <c r="AN63" i="3"/>
  <c r="AF63" i="3"/>
  <c r="AJ69" i="3"/>
  <c r="AO69" i="3"/>
  <c r="AG69" i="3"/>
  <c r="AL68" i="3"/>
  <c r="AD68" i="3"/>
  <c r="AI67" i="3"/>
  <c r="AN66" i="3"/>
  <c r="AF66" i="3"/>
  <c r="AK65" i="3"/>
  <c r="AC65" i="3"/>
  <c r="AH64" i="3"/>
  <c r="AM63" i="3"/>
  <c r="AE63" i="3"/>
  <c r="AN69" i="3"/>
  <c r="AF69" i="3"/>
  <c r="AK68" i="3"/>
  <c r="AC68" i="3"/>
  <c r="AH67" i="3"/>
  <c r="AM66" i="3"/>
  <c r="AE66" i="3"/>
  <c r="AJ65" i="3"/>
  <c r="AO64" i="3"/>
  <c r="AG64" i="3"/>
  <c r="AL63" i="3"/>
  <c r="AD63" i="3"/>
  <c r="AQ16" i="3"/>
  <c r="AQ69" i="3" s="1"/>
  <c r="AB68" i="3"/>
  <c r="AM69" i="3"/>
  <c r="AE69" i="3"/>
  <c r="AJ68" i="3"/>
  <c r="AO67" i="3"/>
  <c r="AG67" i="3"/>
  <c r="AL66" i="3"/>
  <c r="AD66" i="3"/>
  <c r="AI65" i="3"/>
  <c r="AN64" i="3"/>
  <c r="AF64" i="3"/>
  <c r="AK63" i="3"/>
  <c r="AC63" i="3"/>
  <c r="AN67" i="3"/>
  <c r="AT13" i="3"/>
  <c r="AT66" i="3" s="1"/>
  <c r="AP15" i="3"/>
  <c r="AL93" i="3" s="1"/>
  <c r="AP14" i="3"/>
  <c r="AV14" i="3"/>
  <c r="AV67" i="3" s="1"/>
  <c r="AP11" i="3"/>
  <c r="AF89" i="3" s="1"/>
  <c r="AI17" i="3"/>
  <c r="AI43" i="3" s="1"/>
  <c r="AP13" i="3"/>
  <c r="AL91" i="3" s="1"/>
  <c r="AU11" i="3"/>
  <c r="AU64" i="3" s="1"/>
  <c r="AR12" i="3"/>
  <c r="AR65" i="3" s="1"/>
  <c r="AQ11" i="3"/>
  <c r="AQ64" i="3" s="1"/>
  <c r="AT12" i="3"/>
  <c r="AT65" i="3" s="1"/>
  <c r="AU14" i="3"/>
  <c r="AU67" i="3" s="1"/>
  <c r="AP10" i="3"/>
  <c r="AD88" i="3" s="1"/>
  <c r="AV12" i="3"/>
  <c r="AV65" i="3" s="1"/>
  <c r="AB17" i="3"/>
  <c r="AB40" i="3" s="1"/>
  <c r="AV15" i="3"/>
  <c r="AV68" i="3" s="1"/>
  <c r="AU13" i="3"/>
  <c r="AU66" i="3" s="1"/>
  <c r="AO17" i="3"/>
  <c r="AO43" i="3" s="1"/>
  <c r="AG17" i="3"/>
  <c r="AG41" i="3" s="1"/>
  <c r="AT11" i="3"/>
  <c r="AT64" i="3" s="1"/>
  <c r="AT10" i="3"/>
  <c r="AT63" i="3" s="1"/>
  <c r="AV16" i="3"/>
  <c r="AV69" i="3" s="1"/>
  <c r="AR13" i="3"/>
  <c r="AR66" i="3" s="1"/>
  <c r="AL17" i="3"/>
  <c r="AL40" i="3" s="1"/>
  <c r="AD17" i="3"/>
  <c r="AD41" i="3" s="1"/>
  <c r="AN17" i="3"/>
  <c r="AN37" i="3" s="1"/>
  <c r="AF17" i="3"/>
  <c r="AF41" i="3" s="1"/>
  <c r="AK17" i="3"/>
  <c r="AK38" i="3" s="1"/>
  <c r="AC17" i="3"/>
  <c r="AC39" i="3" s="1"/>
  <c r="AU16" i="3"/>
  <c r="AU69" i="3" s="1"/>
  <c r="AT15" i="3"/>
  <c r="AR14" i="3"/>
  <c r="AR67" i="3" s="1"/>
  <c r="AQ13" i="3"/>
  <c r="AQ66" i="3" s="1"/>
  <c r="AP12" i="3"/>
  <c r="AK90" i="3" s="1"/>
  <c r="AT14" i="3"/>
  <c r="AT16" i="3"/>
  <c r="AR15" i="3"/>
  <c r="AR68" i="3" s="1"/>
  <c r="AQ14" i="3"/>
  <c r="AQ67" i="3" s="1"/>
  <c r="AV10" i="3"/>
  <c r="AV63" i="3" s="1"/>
  <c r="AU15" i="3"/>
  <c r="AU68" i="3" s="1"/>
  <c r="AQ12" i="3"/>
  <c r="AQ65" i="3" s="1"/>
  <c r="AR16" i="3"/>
  <c r="AR69" i="3" s="1"/>
  <c r="AQ15" i="3"/>
  <c r="AQ68" i="3" s="1"/>
  <c r="AV11" i="3"/>
  <c r="AV64" i="3" s="1"/>
  <c r="AU10" i="3"/>
  <c r="AU63" i="3" s="1"/>
  <c r="AP16" i="3"/>
  <c r="AD94" i="3" s="1"/>
  <c r="AV13" i="3"/>
  <c r="AV66" i="3" s="1"/>
  <c r="AU12" i="3"/>
  <c r="AU65" i="3" s="1"/>
  <c r="AR10" i="3"/>
  <c r="AR63" i="3" s="1"/>
  <c r="AR11" i="3"/>
  <c r="AR64" i="3" s="1"/>
  <c r="AQ10" i="3"/>
  <c r="AQ63" i="3" s="1"/>
  <c r="AM17" i="3"/>
  <c r="AM39" i="3" s="1"/>
  <c r="AE17" i="3"/>
  <c r="AE40" i="3" s="1"/>
  <c r="AH17" i="3"/>
  <c r="AH37" i="3" s="1"/>
  <c r="AJ17" i="3"/>
  <c r="AJ40" i="3" s="1"/>
  <c r="O9" i="3" l="1"/>
  <c r="O18" i="3" s="1"/>
  <c r="G9" i="3"/>
  <c r="G19" i="3" s="1"/>
  <c r="H9" i="3"/>
  <c r="H20" i="3" s="1"/>
  <c r="W7" i="3"/>
  <c r="E41" i="3" s="1"/>
  <c r="L9" i="3"/>
  <c r="L19" i="3" s="1"/>
  <c r="D9" i="3"/>
  <c r="D19" i="3" s="1"/>
  <c r="E39" i="3"/>
  <c r="C9" i="3"/>
  <c r="C20" i="3" s="1"/>
  <c r="K9" i="3"/>
  <c r="K19" i="3" s="1"/>
  <c r="M39" i="3"/>
  <c r="M9" i="3"/>
  <c r="M17" i="3" s="1"/>
  <c r="P6" i="3"/>
  <c r="C50" i="3" s="1"/>
  <c r="H39" i="3"/>
  <c r="Q6" i="3"/>
  <c r="Q29" i="3" s="1"/>
  <c r="P7" i="3"/>
  <c r="I51" i="3" s="1"/>
  <c r="J9" i="3"/>
  <c r="J17" i="3" s="1"/>
  <c r="F39" i="3"/>
  <c r="G39" i="3"/>
  <c r="C30" i="3"/>
  <c r="R6" i="3"/>
  <c r="R29" i="3" s="1"/>
  <c r="N9" i="3"/>
  <c r="N19" i="3" s="1"/>
  <c r="B29" i="3"/>
  <c r="H19" i="3"/>
  <c r="H18" i="3"/>
  <c r="L51" i="3"/>
  <c r="X7" i="3"/>
  <c r="X30" i="3" s="1"/>
  <c r="J49" i="3"/>
  <c r="B9" i="3"/>
  <c r="B18" i="3" s="1"/>
  <c r="E49" i="3"/>
  <c r="I39" i="3"/>
  <c r="D49" i="3"/>
  <c r="R7" i="3"/>
  <c r="R30" i="3" s="1"/>
  <c r="C49" i="3"/>
  <c r="G49" i="3"/>
  <c r="G17" i="3"/>
  <c r="E9" i="3"/>
  <c r="E19" i="3" s="1"/>
  <c r="Y6" i="3"/>
  <c r="Y29" i="3" s="1"/>
  <c r="Q7" i="3"/>
  <c r="Q30" i="3" s="1"/>
  <c r="F30" i="3"/>
  <c r="C39" i="3"/>
  <c r="F49" i="3"/>
  <c r="M41" i="3"/>
  <c r="H49" i="3"/>
  <c r="N49" i="3"/>
  <c r="I41" i="3"/>
  <c r="W8" i="3"/>
  <c r="I42" i="3" s="1"/>
  <c r="X6" i="3"/>
  <c r="X29" i="3" s="1"/>
  <c r="K41" i="3"/>
  <c r="K49" i="3"/>
  <c r="F41" i="3"/>
  <c r="G20" i="3"/>
  <c r="F9" i="3"/>
  <c r="F17" i="3" s="1"/>
  <c r="W6" i="3"/>
  <c r="F40" i="3" s="1"/>
  <c r="E29" i="3"/>
  <c r="D18" i="3"/>
  <c r="B49" i="3"/>
  <c r="Y7" i="3"/>
  <c r="Y30" i="3" s="1"/>
  <c r="M49" i="3"/>
  <c r="L49" i="3"/>
  <c r="H41" i="3"/>
  <c r="I49" i="3"/>
  <c r="I9" i="3"/>
  <c r="R8" i="3"/>
  <c r="R31" i="3" s="1"/>
  <c r="Q8" i="3"/>
  <c r="Q31" i="3" s="1"/>
  <c r="M19" i="3"/>
  <c r="Z5" i="3"/>
  <c r="W28" i="3"/>
  <c r="Z28" i="3" s="1"/>
  <c r="P8" i="3"/>
  <c r="B52" i="3" s="1"/>
  <c r="Y8" i="3"/>
  <c r="Y31" i="3" s="1"/>
  <c r="S5" i="3"/>
  <c r="S28" i="3" s="1"/>
  <c r="P28" i="3"/>
  <c r="X8" i="3"/>
  <c r="X31" i="3" s="1"/>
  <c r="Z7" i="3"/>
  <c r="W30" i="3"/>
  <c r="I31" i="3"/>
  <c r="E17" i="35"/>
  <c r="AH42" i="3"/>
  <c r="AI39" i="3"/>
  <c r="AO41" i="3"/>
  <c r="AH93" i="3"/>
  <c r="AN40" i="3"/>
  <c r="AN39" i="3"/>
  <c r="AK42" i="3"/>
  <c r="AB93" i="3"/>
  <c r="AC43" i="3"/>
  <c r="AB37" i="3"/>
  <c r="AI41" i="3"/>
  <c r="AB91" i="3"/>
  <c r="AK43" i="3"/>
  <c r="AB38" i="3"/>
  <c r="AM91" i="3"/>
  <c r="AI38" i="3"/>
  <c r="AB90" i="3"/>
  <c r="AC89" i="3"/>
  <c r="AH43" i="3"/>
  <c r="AD91" i="3"/>
  <c r="AK40" i="3"/>
  <c r="AC37" i="3"/>
  <c r="AK89" i="3"/>
  <c r="AI88" i="3"/>
  <c r="AE91" i="3"/>
  <c r="AW10" i="3"/>
  <c r="AW63" i="3" s="1"/>
  <c r="AI37" i="3"/>
  <c r="AI42" i="3"/>
  <c r="AF38" i="3"/>
  <c r="AH38" i="3"/>
  <c r="AO93" i="3"/>
  <c r="AG90" i="3"/>
  <c r="AH40" i="3"/>
  <c r="AC91" i="3"/>
  <c r="AW13" i="3"/>
  <c r="AW66" i="3" s="1"/>
  <c r="AW11" i="3"/>
  <c r="AW64" i="3" s="1"/>
  <c r="AO39" i="3"/>
  <c r="AL43" i="3"/>
  <c r="AN38" i="3"/>
  <c r="AC42" i="3"/>
  <c r="AK39" i="3"/>
  <c r="AJ91" i="3"/>
  <c r="AS14" i="3"/>
  <c r="AS67" i="3" s="1"/>
  <c r="AP67" i="3"/>
  <c r="AB92" i="3"/>
  <c r="AE41" i="3"/>
  <c r="AM40" i="3"/>
  <c r="AE89" i="3"/>
  <c r="AK92" i="3"/>
  <c r="AM88" i="3"/>
  <c r="AH88" i="3"/>
  <c r="AS16" i="3"/>
  <c r="AS69" i="3" s="1"/>
  <c r="AP69" i="3"/>
  <c r="AL94" i="3"/>
  <c r="AS12" i="3"/>
  <c r="AS65" i="3" s="1"/>
  <c r="AP65" i="3"/>
  <c r="AS15" i="3"/>
  <c r="AS68" i="3" s="1"/>
  <c r="AP68" i="3"/>
  <c r="AM41" i="3"/>
  <c r="AJ37" i="3"/>
  <c r="AD43" i="3"/>
  <c r="AK37" i="3"/>
  <c r="AJ42" i="3"/>
  <c r="AH41" i="3"/>
  <c r="AF40" i="3"/>
  <c r="AJ94" i="3"/>
  <c r="AD39" i="3"/>
  <c r="AF39" i="3"/>
  <c r="AE92" i="3"/>
  <c r="AC41" i="3"/>
  <c r="AM89" i="3"/>
  <c r="AO42" i="3"/>
  <c r="AK93" i="3"/>
  <c r="AC38" i="3"/>
  <c r="AC93" i="3"/>
  <c r="AI94" i="3"/>
  <c r="AH89" i="3"/>
  <c r="AG94" i="3"/>
  <c r="AN90" i="3"/>
  <c r="AD37" i="3"/>
  <c r="AL39" i="3"/>
  <c r="AG42" i="3"/>
  <c r="AM92" i="3"/>
  <c r="AK41" i="3"/>
  <c r="AH90" i="3"/>
  <c r="AN41" i="3"/>
  <c r="AN94" i="3"/>
  <c r="AJ43" i="3"/>
  <c r="AG92" i="3"/>
  <c r="AF94" i="3"/>
  <c r="AC90" i="3"/>
  <c r="AO94" i="3"/>
  <c r="AG88" i="3"/>
  <c r="AE43" i="3"/>
  <c r="AD38" i="3"/>
  <c r="AM43" i="3"/>
  <c r="AL37" i="3"/>
  <c r="AG40" i="3"/>
  <c r="AF42" i="3"/>
  <c r="AN88" i="3"/>
  <c r="AI89" i="3"/>
  <c r="AW15" i="3"/>
  <c r="AW68" i="3" s="1"/>
  <c r="AT68" i="3"/>
  <c r="AB43" i="3"/>
  <c r="AB41" i="3"/>
  <c r="AB39" i="3"/>
  <c r="AS13" i="3"/>
  <c r="AS66" i="3" s="1"/>
  <c r="AP66" i="3"/>
  <c r="AL38" i="3"/>
  <c r="AH39" i="3"/>
  <c r="AG38" i="3"/>
  <c r="AF43" i="3"/>
  <c r="AE37" i="3"/>
  <c r="AD42" i="3"/>
  <c r="AI91" i="3"/>
  <c r="AO40" i="3"/>
  <c r="AD89" i="3"/>
  <c r="AC94" i="3"/>
  <c r="AO37" i="3"/>
  <c r="AN42" i="3"/>
  <c r="AK91" i="3"/>
  <c r="AE94" i="3"/>
  <c r="AL90" i="3"/>
  <c r="AK88" i="3"/>
  <c r="AJ93" i="3"/>
  <c r="AF88" i="3"/>
  <c r="AO91" i="3"/>
  <c r="AF91" i="3"/>
  <c r="AG91" i="3"/>
  <c r="AJ89" i="3"/>
  <c r="AE38" i="3"/>
  <c r="AM38" i="3"/>
  <c r="AG37" i="3"/>
  <c r="AC88" i="3"/>
  <c r="AO92" i="3"/>
  <c r="AB88" i="3"/>
  <c r="AH92" i="3"/>
  <c r="AO88" i="3"/>
  <c r="AW12" i="3"/>
  <c r="AW65" i="3" s="1"/>
  <c r="AG39" i="3"/>
  <c r="AB42" i="3"/>
  <c r="AC40" i="3"/>
  <c r="AD40" i="3"/>
  <c r="AI40" i="3"/>
  <c r="AO38" i="3"/>
  <c r="AN43" i="3"/>
  <c r="AM37" i="3"/>
  <c r="AL42" i="3"/>
  <c r="AD92" i="3"/>
  <c r="AJ41" i="3"/>
  <c r="AL89" i="3"/>
  <c r="AK94" i="3"/>
  <c r="AJ38" i="3"/>
  <c r="AF92" i="3"/>
  <c r="AL88" i="3"/>
  <c r="AE93" i="3"/>
  <c r="AM94" i="3"/>
  <c r="AD90" i="3"/>
  <c r="AF90" i="3"/>
  <c r="AN91" i="3"/>
  <c r="AM93" i="3"/>
  <c r="AE90" i="3"/>
  <c r="AS11" i="3"/>
  <c r="AS64" i="3" s="1"/>
  <c r="AP64" i="3"/>
  <c r="AJ39" i="3"/>
  <c r="AG43" i="3"/>
  <c r="AL92" i="3"/>
  <c r="AF37" i="3"/>
  <c r="AE42" i="3"/>
  <c r="AE39" i="3"/>
  <c r="AN92" i="3"/>
  <c r="AG89" i="3"/>
  <c r="AC92" i="3"/>
  <c r="AN89" i="3"/>
  <c r="AJ92" i="3"/>
  <c r="AL41" i="3"/>
  <c r="AI92" i="3"/>
  <c r="AB89" i="3"/>
  <c r="AM90" i="3"/>
  <c r="AW16" i="3"/>
  <c r="AW69" i="3" s="1"/>
  <c r="AT69" i="3"/>
  <c r="AS10" i="3"/>
  <c r="AS63" i="3" s="1"/>
  <c r="AP63" i="3"/>
  <c r="AW14" i="3"/>
  <c r="AW67" i="3" s="1"/>
  <c r="AT67" i="3"/>
  <c r="AB94" i="3"/>
  <c r="AG93" i="3"/>
  <c r="AM42" i="3"/>
  <c r="AO90" i="3"/>
  <c r="AJ88" i="3"/>
  <c r="AI93" i="3"/>
  <c r="AJ90" i="3"/>
  <c r="AN93" i="3"/>
  <c r="AI90" i="3"/>
  <c r="AO89" i="3"/>
  <c r="AH94" i="3"/>
  <c r="AE88" i="3"/>
  <c r="AD93" i="3"/>
  <c r="AF93" i="3"/>
  <c r="AH91" i="3"/>
  <c r="L18" i="3" l="1"/>
  <c r="O19" i="3"/>
  <c r="O17" i="3"/>
  <c r="N20" i="3"/>
  <c r="L20" i="3"/>
  <c r="O20" i="3"/>
  <c r="J19" i="3"/>
  <c r="M18" i="3"/>
  <c r="H17" i="3"/>
  <c r="C18" i="3"/>
  <c r="G18" i="3"/>
  <c r="J20" i="3"/>
  <c r="J51" i="3"/>
  <c r="J18" i="3"/>
  <c r="F51" i="3"/>
  <c r="L17" i="3"/>
  <c r="N50" i="3"/>
  <c r="M50" i="3"/>
  <c r="D50" i="3"/>
  <c r="I50" i="3"/>
  <c r="P29" i="3"/>
  <c r="F50" i="3"/>
  <c r="L50" i="3"/>
  <c r="E50" i="3"/>
  <c r="G50" i="3"/>
  <c r="M20" i="3"/>
  <c r="E18" i="3"/>
  <c r="K50" i="3"/>
  <c r="N17" i="3"/>
  <c r="J50" i="3"/>
  <c r="N18" i="3"/>
  <c r="B50" i="3"/>
  <c r="C41" i="3"/>
  <c r="G41" i="3"/>
  <c r="O50" i="3"/>
  <c r="D17" i="3"/>
  <c r="S6" i="3"/>
  <c r="S29" i="3" s="1"/>
  <c r="H50" i="3"/>
  <c r="D20" i="3"/>
  <c r="F19" i="3"/>
  <c r="B20" i="3"/>
  <c r="K20" i="3"/>
  <c r="F20" i="3"/>
  <c r="C17" i="3"/>
  <c r="K17" i="3"/>
  <c r="Z6" i="3"/>
  <c r="C19" i="3"/>
  <c r="K18" i="3"/>
  <c r="O51" i="3"/>
  <c r="N51" i="3"/>
  <c r="K51" i="3"/>
  <c r="G51" i="3"/>
  <c r="E51" i="3"/>
  <c r="P30" i="3"/>
  <c r="Z8" i="3"/>
  <c r="D51" i="3"/>
  <c r="S7" i="3"/>
  <c r="S30" i="3" s="1"/>
  <c r="H51" i="3"/>
  <c r="M51" i="3"/>
  <c r="Z30" i="3"/>
  <c r="F18" i="3"/>
  <c r="B51" i="3"/>
  <c r="C51" i="3"/>
  <c r="W29" i="3"/>
  <c r="Z29" i="3" s="1"/>
  <c r="C40" i="3"/>
  <c r="K40" i="3"/>
  <c r="G40" i="3"/>
  <c r="H40" i="3"/>
  <c r="I40" i="3"/>
  <c r="E40" i="3"/>
  <c r="M40" i="3"/>
  <c r="E17" i="3"/>
  <c r="E20" i="3"/>
  <c r="C52" i="3"/>
  <c r="O52" i="3"/>
  <c r="M52" i="3"/>
  <c r="H52" i="3"/>
  <c r="K52" i="3"/>
  <c r="E52" i="3"/>
  <c r="G52" i="3"/>
  <c r="N52" i="3"/>
  <c r="D52" i="3"/>
  <c r="F52" i="3"/>
  <c r="J52" i="3"/>
  <c r="L52" i="3"/>
  <c r="I52" i="3"/>
  <c r="W31" i="3"/>
  <c r="Z31" i="3" s="1"/>
  <c r="M42" i="3"/>
  <c r="E42" i="3"/>
  <c r="C42" i="3"/>
  <c r="G42" i="3"/>
  <c r="H42" i="3"/>
  <c r="K42" i="3"/>
  <c r="F42" i="3"/>
  <c r="B19" i="3"/>
  <c r="B17" i="3"/>
  <c r="P31" i="3"/>
  <c r="S8" i="3"/>
  <c r="S31" i="3" s="1"/>
  <c r="I17" i="3"/>
  <c r="I18" i="3"/>
  <c r="I19" i="3"/>
  <c r="I20" i="3"/>
  <c r="AU43" i="3"/>
  <c r="AP40" i="3"/>
  <c r="AQ40" i="3"/>
  <c r="AS37" i="3"/>
  <c r="AW42" i="3"/>
  <c r="AP38" i="3"/>
  <c r="AU42" i="3"/>
  <c r="AV39" i="3"/>
  <c r="AP37" i="3"/>
  <c r="AV37" i="3"/>
  <c r="AT42" i="3"/>
  <c r="AR40" i="3"/>
  <c r="AT43" i="3"/>
  <c r="AR37" i="3"/>
  <c r="AQ37" i="3"/>
  <c r="AV43" i="3"/>
  <c r="AV42" i="3"/>
  <c r="AV38" i="3"/>
  <c r="AW38" i="3"/>
  <c r="AU38" i="3"/>
  <c r="AT38" i="3"/>
  <c r="AU37" i="3"/>
  <c r="AT39" i="3"/>
  <c r="AV40" i="3"/>
  <c r="AW40" i="3"/>
  <c r="AU40" i="3"/>
  <c r="AT40" i="3"/>
  <c r="AP39" i="3"/>
  <c r="AQ39" i="3"/>
  <c r="AR39" i="3"/>
  <c r="AS39" i="3"/>
  <c r="AT37" i="3"/>
  <c r="AU39" i="3"/>
  <c r="AW43" i="3"/>
  <c r="AP42" i="3"/>
  <c r="AQ42" i="3"/>
  <c r="AR42" i="3"/>
  <c r="AS42" i="3"/>
  <c r="AP41" i="3"/>
  <c r="AQ41" i="3"/>
  <c r="AR41" i="3"/>
  <c r="AS41" i="3"/>
  <c r="AS38" i="3"/>
  <c r="AW37" i="3"/>
  <c r="AW39" i="3"/>
  <c r="AP43" i="3"/>
  <c r="AQ43" i="3"/>
  <c r="AR43" i="3"/>
  <c r="AS43" i="3"/>
  <c r="AV41" i="3"/>
  <c r="AW41" i="3"/>
  <c r="AU41" i="3"/>
  <c r="AT41" i="3"/>
  <c r="AR38" i="3"/>
  <c r="AS40" i="3"/>
  <c r="AQ38" i="3"/>
  <c r="R20" i="3" l="1"/>
  <c r="X20" i="3"/>
  <c r="S20" i="3"/>
  <c r="Y20" i="3"/>
  <c r="X19" i="3"/>
  <c r="W17" i="3"/>
  <c r="M59" i="3" s="1"/>
  <c r="S18" i="3"/>
  <c r="P18" i="3"/>
  <c r="Z17" i="3"/>
  <c r="W20" i="3"/>
  <c r="E62" i="3" s="1"/>
  <c r="Y19" i="3"/>
  <c r="S19" i="3"/>
  <c r="W19" i="3"/>
  <c r="X18" i="3"/>
  <c r="W18" i="3"/>
  <c r="R18" i="3"/>
  <c r="Z18" i="3"/>
  <c r="P19" i="3"/>
  <c r="I71" i="3" s="1"/>
  <c r="Q19" i="3"/>
  <c r="P17" i="3"/>
  <c r="I69" i="3" s="1"/>
  <c r="Q17" i="3"/>
  <c r="R17" i="3"/>
  <c r="S17" i="3"/>
  <c r="R19" i="3"/>
  <c r="Y18" i="3"/>
  <c r="Y17" i="3"/>
  <c r="Q18" i="3"/>
  <c r="Z19" i="3"/>
  <c r="P20" i="3"/>
  <c r="E72" i="3" s="1"/>
  <c r="Z20" i="3"/>
  <c r="X17" i="3"/>
  <c r="Q20" i="3"/>
  <c r="T14" i="3"/>
  <c r="T15" i="3"/>
  <c r="E59" i="3" l="1"/>
  <c r="I59" i="3"/>
  <c r="P59" i="3"/>
  <c r="I62" i="3"/>
  <c r="F59" i="3"/>
  <c r="I72" i="3"/>
  <c r="G59" i="3"/>
  <c r="K59" i="3"/>
  <c r="C59" i="3"/>
  <c r="H59" i="3"/>
  <c r="G71" i="3"/>
  <c r="P71" i="3"/>
  <c r="D71" i="3"/>
  <c r="L71" i="3"/>
  <c r="K71" i="3"/>
  <c r="E71" i="3"/>
  <c r="J71" i="3"/>
  <c r="F71" i="3"/>
  <c r="O71" i="3"/>
  <c r="N71" i="3"/>
  <c r="H71" i="3"/>
  <c r="M71" i="3"/>
  <c r="C71" i="3"/>
  <c r="B71" i="3"/>
  <c r="P60" i="3"/>
  <c r="K60" i="3"/>
  <c r="H60" i="3"/>
  <c r="E60" i="3"/>
  <c r="F60" i="3"/>
  <c r="G60" i="3"/>
  <c r="M60" i="3"/>
  <c r="C60" i="3"/>
  <c r="P62" i="3"/>
  <c r="C62" i="3"/>
  <c r="K62" i="3"/>
  <c r="F62" i="3"/>
  <c r="H62" i="3"/>
  <c r="M62" i="3"/>
  <c r="G62" i="3"/>
  <c r="P70" i="3"/>
  <c r="C70" i="3"/>
  <c r="H70" i="3"/>
  <c r="E70" i="3"/>
  <c r="F70" i="3"/>
  <c r="L70" i="3"/>
  <c r="K70" i="3"/>
  <c r="G70" i="3"/>
  <c r="B70" i="3"/>
  <c r="N70" i="3"/>
  <c r="O70" i="3"/>
  <c r="M70" i="3"/>
  <c r="J70" i="3"/>
  <c r="D70" i="3"/>
  <c r="P72" i="3"/>
  <c r="C72" i="3"/>
  <c r="K72" i="3"/>
  <c r="D72" i="3"/>
  <c r="O72" i="3"/>
  <c r="F72" i="3"/>
  <c r="J72" i="3"/>
  <c r="H72" i="3"/>
  <c r="B72" i="3"/>
  <c r="L72" i="3"/>
  <c r="M72" i="3"/>
  <c r="N72" i="3"/>
  <c r="G72" i="3"/>
  <c r="G61" i="3"/>
  <c r="P61" i="3"/>
  <c r="E61" i="3"/>
  <c r="C61" i="3"/>
  <c r="K61" i="3"/>
  <c r="F61" i="3"/>
  <c r="M61" i="3"/>
  <c r="H61" i="3"/>
  <c r="I70" i="3"/>
  <c r="P69" i="3"/>
  <c r="L69" i="3"/>
  <c r="K69" i="3"/>
  <c r="M69" i="3"/>
  <c r="D69" i="3"/>
  <c r="G69" i="3"/>
  <c r="O69" i="3"/>
  <c r="N69" i="3"/>
  <c r="H69" i="3"/>
  <c r="F69" i="3"/>
  <c r="J69" i="3"/>
  <c r="C69" i="3"/>
  <c r="E69" i="3"/>
  <c r="B69" i="3"/>
  <c r="I60" i="3"/>
  <c r="I61" i="3"/>
  <c r="T21" i="3"/>
  <c r="B27" i="3"/>
  <c r="B26" i="3"/>
  <c r="AC59" i="3" l="1"/>
  <c r="AE59" i="3"/>
  <c r="AH59" i="3"/>
  <c r="AI59" i="3"/>
  <c r="AM59" i="3"/>
  <c r="AG58" i="3"/>
  <c r="AJ59" i="3"/>
  <c r="AO56" i="3"/>
  <c r="AO59" i="3"/>
  <c r="AB57" i="3"/>
  <c r="AB58" i="3"/>
  <c r="AB60" i="3"/>
  <c r="AB56" i="3"/>
  <c r="AD59" i="3"/>
  <c r="AL59" i="3"/>
  <c r="AN55" i="3"/>
  <c r="AB61" i="3"/>
  <c r="K25" i="3" l="1"/>
  <c r="D25" i="3"/>
  <c r="O25" i="3"/>
  <c r="G25" i="3"/>
  <c r="C25" i="3"/>
  <c r="AL57" i="3"/>
  <c r="L26" i="3"/>
  <c r="I25" i="3"/>
  <c r="AM57" i="3"/>
  <c r="AG57" i="3"/>
  <c r="AJ57" i="3"/>
  <c r="AI57" i="3"/>
  <c r="AE57" i="3"/>
  <c r="AN57" i="3"/>
  <c r="F25" i="3"/>
  <c r="H25" i="3"/>
  <c r="AK57" i="3"/>
  <c r="AF57" i="3"/>
  <c r="K27" i="3"/>
  <c r="M27" i="3"/>
  <c r="L25" i="3"/>
  <c r="N25" i="3"/>
  <c r="AD57" i="3"/>
  <c r="G27" i="3"/>
  <c r="M25" i="3"/>
  <c r="J25" i="3"/>
  <c r="E25" i="3"/>
  <c r="AH57" i="3"/>
  <c r="AC57" i="3"/>
  <c r="F27" i="3"/>
  <c r="AK61" i="3"/>
  <c r="AE62" i="3"/>
  <c r="AE60" i="3"/>
  <c r="AI62" i="3"/>
  <c r="AJ61" i="3"/>
  <c r="AM60" i="3"/>
  <c r="AF56" i="3"/>
  <c r="AJ60" i="3"/>
  <c r="AH56" i="3"/>
  <c r="AH60" i="3"/>
  <c r="AE61" i="3"/>
  <c r="AJ62" i="3"/>
  <c r="AI70" i="3"/>
  <c r="AH62" i="3"/>
  <c r="AN60" i="3"/>
  <c r="AF70" i="3"/>
  <c r="AL60" i="3"/>
  <c r="AJ58" i="3"/>
  <c r="AE58" i="3"/>
  <c r="AK60" i="3"/>
  <c r="AI56" i="3"/>
  <c r="AO58" i="3"/>
  <c r="AG62" i="3"/>
  <c r="AF60" i="3"/>
  <c r="AF62" i="3"/>
  <c r="AC56" i="3"/>
  <c r="AI58" i="3"/>
  <c r="AM62" i="3"/>
  <c r="AN58" i="3"/>
  <c r="AN61" i="3"/>
  <c r="AL62" i="3"/>
  <c r="AD61" i="3"/>
  <c r="AO61" i="3"/>
  <c r="AJ56" i="3"/>
  <c r="AE56" i="3"/>
  <c r="AH58" i="3"/>
  <c r="AC58" i="3"/>
  <c r="AI61" i="3"/>
  <c r="AN56" i="3"/>
  <c r="AO62" i="3"/>
  <c r="AD58" i="3"/>
  <c r="AN62" i="3"/>
  <c r="AL58" i="3"/>
  <c r="AM58" i="3"/>
  <c r="AL61" i="3"/>
  <c r="AD56" i="3"/>
  <c r="AO60" i="3"/>
  <c r="AK56" i="3"/>
  <c r="AI60" i="3"/>
  <c r="AF61" i="3"/>
  <c r="AN70" i="3"/>
  <c r="AK55" i="3"/>
  <c r="AK70" i="3"/>
  <c r="AH70" i="3"/>
  <c r="AC70" i="3"/>
  <c r="AO55" i="3"/>
  <c r="AO70" i="3"/>
  <c r="AG70" i="3"/>
  <c r="AD70" i="3"/>
  <c r="AM70" i="3"/>
  <c r="AL55" i="3"/>
  <c r="AL70" i="3"/>
  <c r="AJ70" i="3"/>
  <c r="AE55" i="3"/>
  <c r="AE70" i="3"/>
  <c r="AT2" i="3"/>
  <c r="AW2" i="3" s="1"/>
  <c r="AW55" i="3" s="1"/>
  <c r="AC55" i="3"/>
  <c r="AT7" i="3"/>
  <c r="AT60" i="3" s="1"/>
  <c r="AQ9" i="3"/>
  <c r="AQ62" i="3" s="1"/>
  <c r="AV7" i="3"/>
  <c r="AV60" i="3" s="1"/>
  <c r="AG60" i="3"/>
  <c r="AR2" i="3"/>
  <c r="AR55" i="3" s="1"/>
  <c r="AQ2" i="3"/>
  <c r="AQ55" i="3" s="1"/>
  <c r="AD55" i="3"/>
  <c r="AB62" i="3"/>
  <c r="AD62" i="3"/>
  <c r="AR9" i="3"/>
  <c r="AR62" i="3" s="1"/>
  <c r="AB55" i="3"/>
  <c r="AL56" i="3"/>
  <c r="AB59" i="3"/>
  <c r="AU7" i="3"/>
  <c r="AU60" i="3" s="1"/>
  <c r="AG59" i="3"/>
  <c r="AC60" i="3"/>
  <c r="AH55" i="3"/>
  <c r="AQ7" i="3"/>
  <c r="AQ60" i="3" s="1"/>
  <c r="AT8" i="3"/>
  <c r="AT61" i="3" s="1"/>
  <c r="AK58" i="3"/>
  <c r="AU5" i="3"/>
  <c r="AU58" i="3" s="1"/>
  <c r="AQ5" i="3"/>
  <c r="AQ58" i="3" s="1"/>
  <c r="AF58" i="3"/>
  <c r="AT5" i="3"/>
  <c r="AR5" i="3"/>
  <c r="AR58" i="3" s="1"/>
  <c r="AH61" i="3"/>
  <c r="AF59" i="3"/>
  <c r="AQ6" i="3"/>
  <c r="AQ59" i="3" s="1"/>
  <c r="AV6" i="3"/>
  <c r="AV59" i="3" s="1"/>
  <c r="AP6" i="3"/>
  <c r="AF84" i="3" s="1"/>
  <c r="AU6" i="3"/>
  <c r="AU59" i="3" s="1"/>
  <c r="AM55" i="3"/>
  <c r="AV3" i="3"/>
  <c r="AV56" i="3" s="1"/>
  <c r="AP3" i="3"/>
  <c r="AE81" i="3" s="1"/>
  <c r="AQ3" i="3"/>
  <c r="AQ56" i="3" s="1"/>
  <c r="AG56" i="3"/>
  <c r="AU3" i="3"/>
  <c r="AU56" i="3" s="1"/>
  <c r="AK59" i="3"/>
  <c r="AC61" i="3"/>
  <c r="AU8" i="3"/>
  <c r="AU61" i="3" s="1"/>
  <c r="AV8" i="3"/>
  <c r="AV61" i="3" s="1"/>
  <c r="AP4" i="3"/>
  <c r="AO82" i="3" s="1"/>
  <c r="AQ4" i="3"/>
  <c r="AQ57" i="3" s="1"/>
  <c r="AO57" i="3"/>
  <c r="AN59" i="3"/>
  <c r="AI55" i="3"/>
  <c r="AV2" i="3"/>
  <c r="AV55" i="3" s="1"/>
  <c r="AR8" i="3"/>
  <c r="AR61" i="3" s="1"/>
  <c r="AP8" i="3"/>
  <c r="AK86" i="3" s="1"/>
  <c r="AQ8" i="3"/>
  <c r="AQ61" i="3" s="1"/>
  <c r="AR4" i="3"/>
  <c r="AR57" i="3" s="1"/>
  <c r="AU9" i="3"/>
  <c r="AU62" i="3" s="1"/>
  <c r="AM56" i="3"/>
  <c r="AV4" i="3"/>
  <c r="AV57" i="3" s="1"/>
  <c r="AU4" i="3"/>
  <c r="AU57" i="3" s="1"/>
  <c r="AM61" i="3"/>
  <c r="AG55" i="3"/>
  <c r="AP7" i="3"/>
  <c r="AD85" i="3" s="1"/>
  <c r="AR7" i="3"/>
  <c r="AR60" i="3" s="1"/>
  <c r="AD60" i="3"/>
  <c r="AF55" i="3"/>
  <c r="AU2" i="3"/>
  <c r="AU55" i="3" s="1"/>
  <c r="AJ55" i="3"/>
  <c r="AG61" i="3"/>
  <c r="AT4" i="3"/>
  <c r="AT6" i="3"/>
  <c r="AR6" i="3"/>
  <c r="AR59" i="3" s="1"/>
  <c r="AK62" i="3"/>
  <c r="AP9" i="3"/>
  <c r="AN87" i="3" s="1"/>
  <c r="AT9" i="3"/>
  <c r="AV9" i="3"/>
  <c r="AV62" i="3" s="1"/>
  <c r="AC62" i="3"/>
  <c r="AR3" i="3"/>
  <c r="AR56" i="3" s="1"/>
  <c r="AP2" i="3"/>
  <c r="AT3" i="3"/>
  <c r="AP5" i="3"/>
  <c r="AM83" i="3" s="1"/>
  <c r="AV5" i="3"/>
  <c r="AV58" i="3" s="1"/>
  <c r="AT55" i="3" l="1"/>
  <c r="Y2" i="3"/>
  <c r="Y25" i="3" s="1"/>
  <c r="W2" i="3"/>
  <c r="Z2" i="3" s="1"/>
  <c r="X2" i="3"/>
  <c r="X25" i="3" s="1"/>
  <c r="B14" i="3"/>
  <c r="L32" i="3"/>
  <c r="J26" i="3"/>
  <c r="J15" i="3"/>
  <c r="O27" i="3"/>
  <c r="F26" i="3"/>
  <c r="F15" i="3"/>
  <c r="D15" i="3"/>
  <c r="D26" i="3"/>
  <c r="C26" i="3"/>
  <c r="P3" i="3"/>
  <c r="J47" i="3" s="1"/>
  <c r="Q3" i="3"/>
  <c r="Q26" i="3" s="1"/>
  <c r="Y3" i="3"/>
  <c r="Y26" i="3" s="1"/>
  <c r="W3" i="3"/>
  <c r="W26" i="3" s="1"/>
  <c r="R3" i="3"/>
  <c r="R26" i="3" s="1"/>
  <c r="X3" i="3"/>
  <c r="X26" i="3" s="1"/>
  <c r="D27" i="3"/>
  <c r="X4" i="3"/>
  <c r="X27" i="3" s="1"/>
  <c r="P4" i="3"/>
  <c r="O48" i="3" s="1"/>
  <c r="Y4" i="3"/>
  <c r="Y27" i="3" s="1"/>
  <c r="C27" i="3"/>
  <c r="W4" i="3"/>
  <c r="I38" i="3" s="1"/>
  <c r="R4" i="3"/>
  <c r="R27" i="3" s="1"/>
  <c r="Q4" i="3"/>
  <c r="Q27" i="3" s="1"/>
  <c r="I26" i="3"/>
  <c r="E27" i="3"/>
  <c r="G15" i="3"/>
  <c r="G26" i="3"/>
  <c r="H27" i="3"/>
  <c r="J27" i="3"/>
  <c r="H26" i="3"/>
  <c r="K26" i="3"/>
  <c r="L27" i="3"/>
  <c r="N26" i="3"/>
  <c r="E26" i="3"/>
  <c r="M15" i="3"/>
  <c r="M26" i="3"/>
  <c r="N27" i="3"/>
  <c r="I27" i="3"/>
  <c r="O15" i="3"/>
  <c r="O26" i="3"/>
  <c r="AJ80" i="3"/>
  <c r="AP19" i="3"/>
  <c r="AW7" i="3"/>
  <c r="AW60" i="3" s="1"/>
  <c r="AB82" i="3"/>
  <c r="AC84" i="3"/>
  <c r="AN84" i="3"/>
  <c r="AD87" i="3"/>
  <c r="AO84" i="3"/>
  <c r="AD84" i="3"/>
  <c r="AK84" i="3"/>
  <c r="AB87" i="3"/>
  <c r="AG82" i="3"/>
  <c r="AW8" i="3"/>
  <c r="AW61" i="3" s="1"/>
  <c r="AE82" i="3"/>
  <c r="AF86" i="3"/>
  <c r="AB86" i="3"/>
  <c r="AG80" i="3"/>
  <c r="AE80" i="3"/>
  <c r="AN86" i="3"/>
  <c r="AC86" i="3"/>
  <c r="AO85" i="3"/>
  <c r="AF85" i="3"/>
  <c r="AO81" i="3"/>
  <c r="AF83" i="3"/>
  <c r="AG86" i="3"/>
  <c r="AE87" i="3"/>
  <c r="AM87" i="3"/>
  <c r="AK80" i="3"/>
  <c r="AD80" i="3"/>
  <c r="AH80" i="3"/>
  <c r="AO80" i="3"/>
  <c r="AS2" i="3"/>
  <c r="AS55" i="3" s="1"/>
  <c r="AB80" i="3"/>
  <c r="AP55" i="3"/>
  <c r="AN80" i="3"/>
  <c r="AN85" i="3"/>
  <c r="AC80" i="3"/>
  <c r="AI80" i="3"/>
  <c r="AM80" i="3"/>
  <c r="AH86" i="3"/>
  <c r="AC87" i="3"/>
  <c r="AH81" i="3"/>
  <c r="AL84" i="3"/>
  <c r="AE84" i="3"/>
  <c r="AS6" i="3"/>
  <c r="AS59" i="3" s="1"/>
  <c r="AI84" i="3"/>
  <c r="AB84" i="3"/>
  <c r="AM84" i="3"/>
  <c r="AG84" i="3"/>
  <c r="AP59" i="3"/>
  <c r="AH84" i="3"/>
  <c r="AJ84" i="3"/>
  <c r="B25" i="3"/>
  <c r="Q2" i="3"/>
  <c r="Q25" i="3" s="1"/>
  <c r="R2" i="3"/>
  <c r="R25" i="3" s="1"/>
  <c r="P2" i="3"/>
  <c r="AE85" i="3"/>
  <c r="AM85" i="3"/>
  <c r="AK85" i="3"/>
  <c r="AG85" i="3"/>
  <c r="AL85" i="3"/>
  <c r="AC85" i="3"/>
  <c r="AJ85" i="3"/>
  <c r="AP60" i="3"/>
  <c r="AB85" i="3"/>
  <c r="AS7" i="3"/>
  <c r="AS60" i="3" s="1"/>
  <c r="AI85" i="3"/>
  <c r="AH85" i="3"/>
  <c r="AJ83" i="3"/>
  <c r="AG83" i="3"/>
  <c r="AB83" i="3"/>
  <c r="AC83" i="3"/>
  <c r="AE83" i="3"/>
  <c r="AL83" i="3"/>
  <c r="AN83" i="3"/>
  <c r="AD83" i="3"/>
  <c r="AP58" i="3"/>
  <c r="AS5" i="3"/>
  <c r="AS58" i="3" s="1"/>
  <c r="AH83" i="3"/>
  <c r="AO83" i="3"/>
  <c r="AT62" i="3"/>
  <c r="AW9" i="3"/>
  <c r="AW62" i="3" s="1"/>
  <c r="AH87" i="3"/>
  <c r="AL87" i="3"/>
  <c r="AS9" i="3"/>
  <c r="AS62" i="3" s="1"/>
  <c r="AI87" i="3"/>
  <c r="AG87" i="3"/>
  <c r="AO87" i="3"/>
  <c r="AP62" i="3"/>
  <c r="AF87" i="3"/>
  <c r="AL80" i="3"/>
  <c r="AJ87" i="3"/>
  <c r="AI83" i="3"/>
  <c r="AK87" i="3"/>
  <c r="AW6" i="3"/>
  <c r="AW59" i="3" s="1"/>
  <c r="AT59" i="3"/>
  <c r="AF80" i="3"/>
  <c r="AH82" i="3"/>
  <c r="AK82" i="3"/>
  <c r="AS4" i="3"/>
  <c r="AS57" i="3" s="1"/>
  <c r="AD82" i="3"/>
  <c r="AL82" i="3"/>
  <c r="AP57" i="3"/>
  <c r="AI82" i="3"/>
  <c r="AN82" i="3"/>
  <c r="AF82" i="3"/>
  <c r="AC82" i="3"/>
  <c r="AM82" i="3"/>
  <c r="AJ82" i="3"/>
  <c r="AK83" i="3"/>
  <c r="AW3" i="3"/>
  <c r="AW56" i="3" s="1"/>
  <c r="AT56" i="3"/>
  <c r="AN81" i="3"/>
  <c r="AC81" i="3"/>
  <c r="AI81" i="3"/>
  <c r="AD81" i="3"/>
  <c r="AK81" i="3"/>
  <c r="AJ81" i="3"/>
  <c r="AS3" i="3"/>
  <c r="AS56" i="3" s="1"/>
  <c r="AL81" i="3"/>
  <c r="AB81" i="3"/>
  <c r="AP56" i="3"/>
  <c r="AF81" i="3"/>
  <c r="AM81" i="3"/>
  <c r="AO86" i="3"/>
  <c r="AL86" i="3"/>
  <c r="AS8" i="3"/>
  <c r="AS61" i="3" s="1"/>
  <c r="AD86" i="3"/>
  <c r="AP61" i="3"/>
  <c r="AI86" i="3"/>
  <c r="AE86" i="3"/>
  <c r="AM86" i="3"/>
  <c r="AJ86" i="3"/>
  <c r="AG81" i="3"/>
  <c r="AT58" i="3"/>
  <c r="AW5" i="3"/>
  <c r="AW58" i="3" s="1"/>
  <c r="AW4" i="3"/>
  <c r="AW57" i="3" s="1"/>
  <c r="AT57" i="3"/>
  <c r="P10" i="3" l="1"/>
  <c r="L16" i="3"/>
  <c r="I48" i="3"/>
  <c r="E47" i="3"/>
  <c r="O47" i="3"/>
  <c r="K47" i="3"/>
  <c r="M47" i="3"/>
  <c r="H47" i="3"/>
  <c r="D16" i="3"/>
  <c r="C48" i="3"/>
  <c r="J16" i="3"/>
  <c r="M37" i="3"/>
  <c r="E37" i="3"/>
  <c r="G37" i="3"/>
  <c r="L48" i="3"/>
  <c r="Z3" i="3"/>
  <c r="L15" i="3"/>
  <c r="J48" i="3"/>
  <c r="L14" i="3"/>
  <c r="C47" i="3"/>
  <c r="H48" i="3"/>
  <c r="G36" i="3"/>
  <c r="M36" i="3"/>
  <c r="H36" i="3"/>
  <c r="I36" i="3"/>
  <c r="N15" i="3"/>
  <c r="S4" i="3"/>
  <c r="D48" i="3"/>
  <c r="M46" i="3"/>
  <c r="N46" i="3"/>
  <c r="O46" i="3"/>
  <c r="I46" i="3"/>
  <c r="D46" i="3"/>
  <c r="L46" i="3"/>
  <c r="F46" i="3"/>
  <c r="G46" i="3"/>
  <c r="J46" i="3"/>
  <c r="E46" i="3"/>
  <c r="H46" i="3"/>
  <c r="K46" i="3"/>
  <c r="C46" i="3"/>
  <c r="N48" i="3"/>
  <c r="E48" i="3"/>
  <c r="B15" i="3"/>
  <c r="B16" i="3"/>
  <c r="N16" i="3"/>
  <c r="H38" i="3"/>
  <c r="G47" i="3"/>
  <c r="I47" i="3"/>
  <c r="S3" i="3"/>
  <c r="H37" i="3"/>
  <c r="I16" i="3"/>
  <c r="N47" i="3"/>
  <c r="I15" i="3"/>
  <c r="K37" i="3"/>
  <c r="I37" i="3"/>
  <c r="O14" i="3"/>
  <c r="O32" i="3"/>
  <c r="W9" i="3"/>
  <c r="K14" i="3"/>
  <c r="K32" i="3"/>
  <c r="K16" i="3"/>
  <c r="Q9" i="3"/>
  <c r="Q32" i="3" s="1"/>
  <c r="C14" i="3"/>
  <c r="C32" i="3"/>
  <c r="P9" i="3"/>
  <c r="Y9" i="3"/>
  <c r="Y32" i="3" s="1"/>
  <c r="R9" i="3"/>
  <c r="R32" i="3" s="1"/>
  <c r="H14" i="3"/>
  <c r="H32" i="3"/>
  <c r="W27" i="3"/>
  <c r="Z27" i="3" s="1"/>
  <c r="F38" i="3"/>
  <c r="G38" i="3"/>
  <c r="M38" i="3"/>
  <c r="K38" i="3"/>
  <c r="O16" i="3"/>
  <c r="E15" i="3"/>
  <c r="H16" i="3"/>
  <c r="E16" i="3"/>
  <c r="C16" i="3"/>
  <c r="B47" i="3"/>
  <c r="P26" i="3"/>
  <c r="S26" i="3" s="1"/>
  <c r="L47" i="3"/>
  <c r="X9" i="3"/>
  <c r="X32" i="3" s="1"/>
  <c r="E32" i="3"/>
  <c r="E14" i="3"/>
  <c r="K15" i="3"/>
  <c r="H15" i="3"/>
  <c r="G32" i="3"/>
  <c r="G14" i="3"/>
  <c r="G16" i="3"/>
  <c r="E38" i="3"/>
  <c r="C15" i="3"/>
  <c r="Z4" i="3"/>
  <c r="C38" i="3"/>
  <c r="Z26" i="3"/>
  <c r="F37" i="3"/>
  <c r="N32" i="3"/>
  <c r="N14" i="3"/>
  <c r="D32" i="3"/>
  <c r="D14" i="3"/>
  <c r="F32" i="3"/>
  <c r="F14" i="3"/>
  <c r="F16" i="3"/>
  <c r="M32" i="3"/>
  <c r="M14" i="3"/>
  <c r="M16" i="3"/>
  <c r="I14" i="3"/>
  <c r="I32" i="3"/>
  <c r="B48" i="3"/>
  <c r="P27" i="3"/>
  <c r="S27" i="3" s="1"/>
  <c r="G48" i="3"/>
  <c r="F48" i="3"/>
  <c r="M48" i="3"/>
  <c r="K48" i="3"/>
  <c r="C37" i="3"/>
  <c r="D47" i="3"/>
  <c r="F47" i="3"/>
  <c r="J32" i="3"/>
  <c r="J14" i="3"/>
  <c r="K36" i="3"/>
  <c r="F36" i="3"/>
  <c r="C36" i="3"/>
  <c r="E36" i="3"/>
  <c r="B46" i="3"/>
  <c r="B32" i="3"/>
  <c r="P25" i="3"/>
  <c r="S25" i="3" s="1"/>
  <c r="S2" i="3"/>
  <c r="W25" i="3"/>
  <c r="Z25" i="3" s="1"/>
  <c r="D21" i="3" l="1"/>
  <c r="H21" i="3"/>
  <c r="L21" i="3"/>
  <c r="K21" i="3"/>
  <c r="Z9" i="3"/>
  <c r="W32" i="3"/>
  <c r="Z32" i="3" s="1"/>
  <c r="I21" i="3"/>
  <c r="B21" i="3"/>
  <c r="N21" i="3"/>
  <c r="F21" i="3"/>
  <c r="M21" i="3"/>
  <c r="O21" i="3"/>
  <c r="J21" i="3"/>
  <c r="C21" i="3"/>
  <c r="G21" i="3"/>
  <c r="E21" i="3"/>
  <c r="R16" i="3"/>
  <c r="X16" i="3"/>
  <c r="P16" i="3"/>
  <c r="P68" i="3" s="1"/>
  <c r="S16" i="3"/>
  <c r="W16" i="3"/>
  <c r="Q16" i="3"/>
  <c r="Y16" i="3"/>
  <c r="Z16" i="3"/>
  <c r="S9" i="3"/>
  <c r="P32" i="3"/>
  <c r="S32" i="3" s="1"/>
  <c r="X15" i="3"/>
  <c r="S15" i="3"/>
  <c r="Y15" i="3"/>
  <c r="W15" i="3"/>
  <c r="Q15" i="3"/>
  <c r="Z15" i="3"/>
  <c r="R15" i="3"/>
  <c r="P15" i="3"/>
  <c r="P67" i="3" s="1"/>
  <c r="Y14" i="3"/>
  <c r="R14" i="3"/>
  <c r="X14" i="3"/>
  <c r="Z14" i="3"/>
  <c r="S14" i="3"/>
  <c r="W14" i="3"/>
  <c r="C56" i="3" s="1"/>
  <c r="P14" i="3"/>
  <c r="E66" i="3" s="1"/>
  <c r="Q14" i="3"/>
  <c r="P56" i="3" l="1"/>
  <c r="W21" i="3"/>
  <c r="P66" i="3"/>
  <c r="P21" i="3"/>
  <c r="E57" i="3"/>
  <c r="P57" i="3"/>
  <c r="M58" i="3"/>
  <c r="P58" i="3"/>
  <c r="F66" i="3"/>
  <c r="U14" i="3"/>
  <c r="F68" i="3"/>
  <c r="U16" i="3"/>
  <c r="K67" i="3"/>
  <c r="U15" i="3"/>
  <c r="H58" i="3"/>
  <c r="G56" i="3"/>
  <c r="E58" i="3"/>
  <c r="C57" i="3"/>
  <c r="H57" i="3"/>
  <c r="K58" i="3"/>
  <c r="M68" i="3"/>
  <c r="G58" i="3"/>
  <c r="J66" i="3"/>
  <c r="B67" i="3"/>
  <c r="G67" i="3"/>
  <c r="I67" i="3"/>
  <c r="M67" i="3"/>
  <c r="O67" i="3"/>
  <c r="F67" i="3"/>
  <c r="D67" i="3"/>
  <c r="J67" i="3"/>
  <c r="L67" i="3"/>
  <c r="N67" i="3"/>
  <c r="C68" i="3"/>
  <c r="O66" i="3"/>
  <c r="F56" i="3"/>
  <c r="D66" i="3"/>
  <c r="K68" i="3"/>
  <c r="G68" i="3"/>
  <c r="H67" i="3"/>
  <c r="N66" i="3"/>
  <c r="H66" i="3"/>
  <c r="H56" i="3"/>
  <c r="M66" i="3"/>
  <c r="I58" i="3"/>
  <c r="R21" i="3"/>
  <c r="Q21" i="3"/>
  <c r="E68" i="3"/>
  <c r="G57" i="3"/>
  <c r="F57" i="3"/>
  <c r="M57" i="3"/>
  <c r="I57" i="3"/>
  <c r="C58" i="3"/>
  <c r="H68" i="3"/>
  <c r="C66" i="3"/>
  <c r="K57" i="3"/>
  <c r="C67" i="3"/>
  <c r="K66" i="3"/>
  <c r="I56" i="3"/>
  <c r="E67" i="3"/>
  <c r="I66" i="3"/>
  <c r="B68" i="3"/>
  <c r="D68" i="3"/>
  <c r="L68" i="3"/>
  <c r="J68" i="3"/>
  <c r="N68" i="3"/>
  <c r="I68" i="3"/>
  <c r="G66" i="3"/>
  <c r="F58" i="3"/>
  <c r="L66" i="3"/>
  <c r="O68" i="3"/>
  <c r="K56" i="3"/>
  <c r="M56" i="3"/>
  <c r="E56" i="3"/>
  <c r="B66" i="3"/>
  <c r="AB70" i="3"/>
  <c r="AB18" i="3"/>
  <c r="AB35" i="3"/>
  <c r="AB30" i="3"/>
  <c r="AB36" i="3"/>
  <c r="AB31" i="3"/>
  <c r="AB34" i="3"/>
  <c r="AB29" i="3"/>
  <c r="AB32" i="3"/>
  <c r="AB33" i="3"/>
  <c r="AB44" i="3" l="1"/>
  <c r="AL32" i="3"/>
  <c r="AL18" i="3"/>
  <c r="AL31" i="3"/>
  <c r="AL33" i="3"/>
  <c r="AL30" i="3"/>
  <c r="AL35" i="3"/>
  <c r="AL34" i="3"/>
  <c r="AL36" i="3"/>
  <c r="AO35" i="3"/>
  <c r="AO34" i="3"/>
  <c r="AO18" i="3"/>
  <c r="AO32" i="3"/>
  <c r="AO31" i="3"/>
  <c r="AO33" i="3"/>
  <c r="AO30" i="3"/>
  <c r="AO36" i="3"/>
  <c r="AJ33" i="3"/>
  <c r="AJ36" i="3"/>
  <c r="AJ30" i="3"/>
  <c r="AJ31" i="3"/>
  <c r="AJ34" i="3"/>
  <c r="AJ35" i="3"/>
  <c r="AJ18" i="3"/>
  <c r="AJ32" i="3"/>
  <c r="AD36" i="3"/>
  <c r="AD31" i="3"/>
  <c r="AD33" i="3"/>
  <c r="AD34" i="3"/>
  <c r="AD30" i="3"/>
  <c r="AD32" i="3"/>
  <c r="AD35" i="3"/>
  <c r="AD18" i="3"/>
  <c r="AF31" i="3"/>
  <c r="AF33" i="3"/>
  <c r="AF30" i="3"/>
  <c r="AF18" i="3"/>
  <c r="AF32" i="3"/>
  <c r="AF36" i="3"/>
  <c r="AF35" i="3"/>
  <c r="AF34" i="3"/>
  <c r="AM30" i="3"/>
  <c r="AM35" i="3"/>
  <c r="AM18" i="3"/>
  <c r="AM33" i="3"/>
  <c r="AM32" i="3"/>
  <c r="AM36" i="3"/>
  <c r="AM31" i="3"/>
  <c r="AM34" i="3"/>
  <c r="AE18" i="3"/>
  <c r="AE33" i="3"/>
  <c r="AE30" i="3"/>
  <c r="AE31" i="3"/>
  <c r="AE34" i="3"/>
  <c r="AE32" i="3"/>
  <c r="AE36" i="3"/>
  <c r="AE35" i="3"/>
  <c r="AH32" i="3"/>
  <c r="AH34" i="3"/>
  <c r="AH31" i="3"/>
  <c r="AH18" i="3"/>
  <c r="AH30" i="3"/>
  <c r="AH35" i="3"/>
  <c r="AH36" i="3"/>
  <c r="AH33" i="3"/>
  <c r="AN36" i="3"/>
  <c r="AN31" i="3"/>
  <c r="AN33" i="3"/>
  <c r="AN18" i="3"/>
  <c r="AN35" i="3"/>
  <c r="AN34" i="3"/>
  <c r="AN32" i="3"/>
  <c r="AN30" i="3"/>
  <c r="AG33" i="3"/>
  <c r="AG18" i="3"/>
  <c r="AG31" i="3"/>
  <c r="AG30" i="3"/>
  <c r="AG34" i="3"/>
  <c r="AG35" i="3"/>
  <c r="AG36" i="3"/>
  <c r="AG32" i="3"/>
  <c r="AK32" i="3"/>
  <c r="AK34" i="3"/>
  <c r="AK33" i="3"/>
  <c r="AK36" i="3"/>
  <c r="AK31" i="3"/>
  <c r="AK30" i="3"/>
  <c r="AK18" i="3"/>
  <c r="AK35" i="3"/>
  <c r="AH29" i="3"/>
  <c r="AJ29" i="3"/>
  <c r="AC30" i="3"/>
  <c r="AC32" i="3"/>
  <c r="AC31" i="3"/>
  <c r="AC18" i="3"/>
  <c r="AC35" i="3"/>
  <c r="AC34" i="3"/>
  <c r="AI33" i="3"/>
  <c r="AI36" i="3"/>
  <c r="AI30" i="3"/>
  <c r="AI18" i="3"/>
  <c r="AI34" i="3"/>
  <c r="AI35" i="3"/>
  <c r="AI31" i="3"/>
  <c r="AI32" i="3"/>
  <c r="AE29" i="3"/>
  <c r="AC36" i="3"/>
  <c r="AU17" i="3"/>
  <c r="AC33" i="3"/>
  <c r="AM29" i="3"/>
  <c r="AO29" i="3"/>
  <c r="AD29" i="3"/>
  <c r="AG29" i="3"/>
  <c r="AP17" i="3"/>
  <c r="AP18" i="3" s="1"/>
  <c r="AF29" i="3"/>
  <c r="AT17" i="3"/>
  <c r="AI29" i="3"/>
  <c r="AC29" i="3"/>
  <c r="AQ17" i="3"/>
  <c r="AN29" i="3"/>
  <c r="AV17" i="3"/>
  <c r="AR17" i="3"/>
  <c r="AL29" i="3"/>
  <c r="AK29" i="3"/>
  <c r="AD44" i="3" l="1"/>
  <c r="AO44" i="3"/>
  <c r="AN44" i="3"/>
  <c r="AM44" i="3"/>
  <c r="AC44" i="3"/>
  <c r="AI44" i="3"/>
  <c r="AK44" i="3"/>
  <c r="AU70" i="3"/>
  <c r="AU18" i="3"/>
  <c r="AL44" i="3"/>
  <c r="AJ44" i="3"/>
  <c r="AT70" i="3"/>
  <c r="AT18" i="3"/>
  <c r="AF44" i="3"/>
  <c r="AR70" i="3"/>
  <c r="AR18" i="3"/>
  <c r="AE44" i="3"/>
  <c r="AH44" i="3"/>
  <c r="AQ70" i="3"/>
  <c r="AQ18" i="3"/>
  <c r="AV70" i="3"/>
  <c r="AV18" i="3"/>
  <c r="AG44" i="3"/>
  <c r="AP30" i="3"/>
  <c r="AP33" i="3"/>
  <c r="AT36" i="3"/>
  <c r="AQ34" i="3"/>
  <c r="AU31" i="3"/>
  <c r="AW35" i="3"/>
  <c r="AP32" i="3"/>
  <c r="AP36" i="3"/>
  <c r="AV30" i="3"/>
  <c r="AR30" i="3"/>
  <c r="AQ36" i="3"/>
  <c r="AW29" i="3"/>
  <c r="AS36" i="3"/>
  <c r="AP34" i="3"/>
  <c r="AT33" i="3"/>
  <c r="AS33" i="3"/>
  <c r="AS34" i="3"/>
  <c r="AO95" i="3"/>
  <c r="AP70" i="3"/>
  <c r="AV31" i="3"/>
  <c r="AR31" i="3"/>
  <c r="AQ31" i="3"/>
  <c r="AW30" i="3"/>
  <c r="AU33" i="3"/>
  <c r="AR32" i="3"/>
  <c r="AQ33" i="3"/>
  <c r="AW33" i="3"/>
  <c r="AV29" i="3"/>
  <c r="AT34" i="3"/>
  <c r="AW31" i="3"/>
  <c r="AQ30" i="3"/>
  <c r="AT32" i="3"/>
  <c r="AP35" i="3"/>
  <c r="AN95" i="3"/>
  <c r="AJ95" i="3"/>
  <c r="AP29" i="3"/>
  <c r="AU36" i="3"/>
  <c r="AR29" i="3"/>
  <c r="AR34" i="3"/>
  <c r="AS30" i="3"/>
  <c r="AS32" i="3"/>
  <c r="AT35" i="3"/>
  <c r="AG95" i="3"/>
  <c r="AM95" i="3"/>
  <c r="AW32" i="3"/>
  <c r="AR35" i="3"/>
  <c r="AR33" i="3"/>
  <c r="AV36" i="3"/>
  <c r="AW36" i="3"/>
  <c r="AQ29" i="3"/>
  <c r="AW34" i="3"/>
  <c r="AS31" i="3"/>
  <c r="AU30" i="3"/>
  <c r="AU32" i="3"/>
  <c r="AQ35" i="3"/>
  <c r="AF95" i="3"/>
  <c r="AW17" i="3"/>
  <c r="AS29" i="3"/>
  <c r="AU29" i="3"/>
  <c r="AC95" i="3"/>
  <c r="AV34" i="3"/>
  <c r="AP31" i="3"/>
  <c r="AT30" i="3"/>
  <c r="AQ32" i="3"/>
  <c r="AS35" i="3"/>
  <c r="AK95" i="3"/>
  <c r="AD95" i="3"/>
  <c r="AB95" i="3"/>
  <c r="AV33" i="3"/>
  <c r="AR36" i="3"/>
  <c r="AT29" i="3"/>
  <c r="AU34" i="3"/>
  <c r="AT31" i="3"/>
  <c r="AV32" i="3"/>
  <c r="AU35" i="3"/>
  <c r="AH95" i="3"/>
  <c r="AI95" i="3"/>
  <c r="AV35" i="3"/>
  <c r="AE95" i="3"/>
  <c r="AL95" i="3"/>
  <c r="AS17" i="3"/>
  <c r="AS70" i="3" s="1"/>
  <c r="AX34" i="3" l="1"/>
  <c r="AX33" i="3"/>
  <c r="AW70" i="3"/>
  <c r="AX40" i="3"/>
  <c r="AX38" i="3"/>
  <c r="AX39" i="3"/>
  <c r="AX42" i="3"/>
  <c r="AX41" i="3"/>
  <c r="AX43" i="3"/>
  <c r="AX37" i="3"/>
  <c r="AX36" i="3"/>
  <c r="AX30" i="3"/>
  <c r="AX31" i="3"/>
  <c r="AX32" i="3"/>
  <c r="AX35" i="3"/>
  <c r="AX29" i="3"/>
  <c r="AQ44" i="3"/>
  <c r="AS44" i="3"/>
  <c r="AR44" i="3"/>
  <c r="AP44" i="3"/>
  <c r="AV44" i="3"/>
  <c r="AW44" i="3"/>
  <c r="AU44" i="3"/>
  <c r="AT44" i="3"/>
  <c r="AX4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2" xr16:uid="{00000000-0015-0000-FFFF-FFFF03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3" xr16:uid="{00000000-0015-0000-FFFF-FFFF02000000}" name="Arnold_Pogossian_2009_062" type="6" refreshedVersion="4" background="1" saveData="1">
    <textPr codePage="850" sourceFile="C:\Users\p3039\Dropbox (PETAL)\Team-Ordner „PETAL“\Audio\Kurtag_Kafka-Fragmente\_tempo mapping\06_Nimmermehr\data_KF06\Arnold_Pogossian_2009_06.txt" decimal="," thousands=" " comma="1">
      <textFields count="2">
        <textField type="text"/>
        <textField type="skip"/>
      </textFields>
    </textPr>
  </connection>
  <connection id="4" xr16:uid="{00000000-0015-0000-FFFF-FFFF04000000}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5" xr16:uid="{00000000-0015-0000-FFFF-FFFF03000000}" name="Arnold+Pogossian_2006 [live DVD]_06_dur" type="6" refreshedVersion="4" background="1" saveData="1">
    <textPr codePage="850" sourceFile="C:\Users\p3039\Dropbox (PETAL)\Team-Ordner „PETAL“\Audio\Kurtag_Kafka-Fragmente\_tempo mapping\06_Nimmermehr\data_KF06\Arnold+Pogossian_2006 [live DVD]_06_dur.txt" decimal="," thousands=" " comma="1">
      <textFields count="2">
        <textField type="text"/>
        <textField type="skip"/>
      </textFields>
    </textPr>
  </connection>
  <connection id="6" xr16:uid="{00000000-0015-0000-FFFF-FFFF05000000}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7" xr16:uid="{00000000-0015-0000-FFFF-FFFF08000000}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8" xr16:uid="{00000000-0015-0000-FFFF-FFFF09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9" xr16:uid="{00000000-0015-0000-FFFF-FFFF05000000}" name="Banse_Keller_2005_061" type="6" refreshedVersion="4" background="1" saveData="1">
    <textPr codePage="850" sourceFile="C:\Users\p3039\Dropbox (PETAL)\Team-Ordner „PETAL“\Audio\Kurtag_Kafka-Fragmente\_tempo mapping\06_Nimmermehr\data_KF06\Banse_Keller_2005_06.txt" decimal="," thousands=" " comma="1">
      <textFields count="2">
        <textField type="text"/>
        <textField type="skip"/>
      </textFields>
    </textPr>
  </connection>
  <connection id="10" xr16:uid="{00000000-0015-0000-FFFF-FFFF0A000000}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1" xr16:uid="{00000000-0015-0000-FFFF-FFFF06000000}" name="BK_2005_32_dur2" type="6" refreshedVersion="6" deleted="1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skip"/>
        <textField type="skip"/>
      </textFields>
    </textPr>
  </connection>
  <connection id="12" xr16:uid="{00000000-0015-0000-FFFF-FFFF0D000000}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13" xr16:uid="{00000000-0015-0000-FFFF-FFFF12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14" xr16:uid="{00000000-0015-0000-FFFF-FFFF15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15" xr16:uid="{00000000-0015-0000-FFFF-FFFF09000000}" name="Csengery_Keller_1987_04 (Nimmermehr)1" type="6" refreshedVersion="4" background="1" saveData="1">
    <textPr codePage="850" sourceFile="C:\Users\p3039\Dropbox (PETAL)\Team-Ordner „PETAL“\Audio\Kurtag_Kafka-Fragmente\_tempo mapping\06_Nimmermehr\data_KF06\Csengery_Keller_1987_04 (Nimmermehr).txt" decimal="," thousands=" " comma="1">
      <textFields count="2">
        <textField type="text"/>
        <textField type="skip"/>
      </textFields>
    </textPr>
  </connection>
  <connection id="16" xr16:uid="{00000000-0015-0000-FFFF-FFFF17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17" xr16:uid="{00000000-0015-0000-FFFF-FFFF0B000000}" name="Csengery_Keller_1990_061" type="6" refreshedVersion="4" background="1" saveData="1">
    <textPr codePage="850" sourceFile="C:\Users\p3039\Dropbox (PETAL)\Team-Ordner „PETAL“\Audio\Kurtag_Kafka-Fragmente\_tempo mapping\06_Nimmermehr\data_KF06\Csengery_Keller_1990_06.txt" decimal="," thousands=" " comma="1">
      <textFields count="2">
        <textField type="text"/>
        <textField type="skip"/>
      </textFields>
    </textPr>
  </connection>
  <connection id="18" xr16:uid="{00000000-0015-0000-FFFF-FFFF0C000000}" name="Kammer+Widmann_2017_06_Abschnitte-Dauern" type="6" refreshedVersion="4" background="1" saveData="1">
    <textPr codePage="850" sourceFile="C:\Users\p3039\Dropbox (PETAL)\Team-Ordner „PETAL“\Audio\Kurtag_Kafka-Fragmente\_tempo mapping\06_Nimmermehr\data_KF06\Kammer+Widmann_2017_06_Abschnitte-Dauern.txt" decimal="," thousands=" " comma="1">
      <textFields count="2">
        <textField type="text"/>
        <textField type="skip"/>
      </textFields>
    </textPr>
  </connection>
  <connection id="19" xr16:uid="{00000000-0015-0000-FFFF-FFFF19000000}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20" xr16:uid="{00000000-0015-0000-FFFF-FFFF1C000000}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21" xr16:uid="{00000000-0015-0000-FFFF-FFFF21000000}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22" xr16:uid="{00000000-0015-0000-FFFF-FFFF22000000}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23" xr16:uid="{00000000-0015-0000-FFFF-FFFF0D000000}" name="Komsi_Oramo_1994_06" type="6" refreshedVersion="4" background="1" saveData="1">
    <textPr codePage="850" sourceFile="C:\Users\p3039\Dropbox (PETAL)\Team-Ordner „PETAL“\Audio\Kurtag_Kafka-Fragmente\_tempo mapping\06_Nimmermehr\data_KF06\Komsi_Oramo_1994_06.txt" decimal="," thousands=" " comma="1">
      <textFields count="2">
        <textField type="text"/>
        <textField type="skip"/>
      </textFields>
    </textPr>
  </connection>
  <connection id="24" xr16:uid="{00000000-0015-0000-FFFF-FFFF23000000}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25" xr16:uid="{00000000-0015-0000-FFFF-FFFF24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26" xr16:uid="{00000000-0015-0000-FFFF-FFFF0F000000}" name="Komsi_Oramo_1996_061" type="6" refreshedVersion="4" background="1" saveData="1">
    <textPr codePage="850" sourceFile="C:\Users\p3039\Dropbox (PETAL)\Team-Ordner „PETAL“\Audio\Kurtag_Kafka-Fragmente\_tempo mapping\06_Nimmermehr\data_KF06\Komsi_Oramo_1996_06.txt" decimal="," thousands=" " comma="1">
      <textFields count="2">
        <textField type="text"/>
        <textField type="skip"/>
      </textFields>
    </textPr>
  </connection>
  <connection id="27" xr16:uid="{00000000-0015-0000-FFFF-FFFF25000000}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28" xr16:uid="{00000000-0015-0000-FFFF-FFFF26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29" xr16:uid="{00000000-0015-0000-FFFF-FFFF11000000}" name="Melzer_Stark_2012_061" type="6" refreshedVersion="4" background="1" saveData="1">
    <textPr codePage="850" sourceFile="C:\Users\p3039\Dropbox (PETAL)\Team-Ordner „PETAL“\Audio\Kurtag_Kafka-Fragmente\_tempo mapping\06_Nimmermehr\data_KF06\Melzer_Stark_2012_06.txt" decimal="," thousands=" " comma="1">
      <textFields count="2">
        <textField type="text"/>
        <textField type="skip"/>
      </textFields>
    </textPr>
  </connection>
  <connection id="30" xr16:uid="{00000000-0015-0000-FFFF-FFFF27000000}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31" xr16:uid="{00000000-0015-0000-FFFF-FFFF28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32" xr16:uid="{00000000-0015-0000-FFFF-FFFF13000000}" name="Melzer_Stark_2013_061" type="6" refreshedVersion="4" background="1" saveData="1">
    <textPr codePage="850" sourceFile="C:\Users\p3039\Dropbox (PETAL)\Team-Ordner „PETAL“\Audio\Kurtag_Kafka-Fragmente\_tempo mapping\06_Nimmermehr\data_KF06\Melzer_Stark_2013_06.txt" decimal="," thousands=" " comma="1">
      <textFields count="2">
        <textField type="text"/>
        <textField type="skip"/>
      </textFields>
    </textPr>
  </connection>
  <connection id="33" xr16:uid="{00000000-0015-0000-FFFF-FFFF29000000}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34" xr16:uid="{00000000-0015-0000-FFFF-FFFF15000000}" name="Melzer_Stark_2017_Wien modern_06_dur1" type="6" refreshedVersion="4" background="1" saveData="1">
    <textPr codePage="850" sourceFile="C:\Users\p3039\Dropbox (PETAL)\Team-Ordner „PETAL“\Audio\Kurtag_Kafka-Fragmente\_tempo mapping\06_Nimmermehr\data_KF06\Melzer_Stark_2017_Wien modern_06_dur.txt" decimal="," thousands=" " comma="1">
      <textFields count="2">
        <textField type="text"/>
        <textField type="skip"/>
      </textFields>
    </textPr>
  </connection>
  <connection id="35" xr16:uid="{00000000-0015-0000-FFFF-FFFF2A000000}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36" xr16:uid="{00000000-0015-0000-FFFF-FFFF2D000000}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37" xr16:uid="{00000000-0015-0000-FFFF-FFFF16000000}" name="Melzer_Stark_2019_06" type="6" refreshedVersion="4" background="1" saveData="1">
    <textPr codePage="850" sourceFile="C:\Users\p3039\Dropbox (PETAL)\Team-Ordner „PETAL“\Audio\Kurtag_Kafka-Fragmente\_tempo mapping\06_Nimmermehr\data_KF06\Melzer_Stark_2019_06.txt" decimal="," thousands=" " comma="1">
      <textFields count="2">
        <textField type="text"/>
        <textField type="skip"/>
      </textFields>
    </textPr>
  </connection>
  <connection id="38" xr16:uid="{00000000-0015-0000-FFFF-FFFF2E000000}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39" xr16:uid="{00000000-0015-0000-FFFF-FFFF35000000}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40" xr16:uid="{00000000-0015-0000-FFFF-FFFF36000000}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41" xr16:uid="{00000000-0015-0000-FFFF-FFFF37000000}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42" xr16:uid="{00000000-0015-0000-FFFF-FFFF38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43" xr16:uid="{00000000-0015-0000-FFFF-FFFF18000000}" name="Pammer_Kopatchinskaja_2004_061" type="6" refreshedVersion="4" background="1" saveData="1">
    <textPr codePage="850" sourceFile="C:\Users\p3039\Dropbox (PETAL)\Team-Ordner „PETAL“\Audio\Kurtag_Kafka-Fragmente\_tempo mapping\06_Nimmermehr\data_KF06\Pammer_Kopatchinskaja_2004_06.txt" decimal="," thousands=" " comma="1">
      <textFields count="2">
        <textField type="text"/>
        <textField type="skip"/>
      </textFields>
    </textPr>
  </connection>
  <connection id="44" xr16:uid="{00000000-0015-0000-FFFF-FFFF39000000}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45" xr16:uid="{00000000-0015-0000-FFFF-FFFF3C000000}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46" xr16:uid="{00000000-0015-0000-FFFF-FFFF3D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47" xr16:uid="{00000000-0015-0000-FFFF-FFFF1A000000}" name="Whittlesey_Sallaberger_1997_061" type="6" refreshedVersion="4" background="1" saveData="1">
    <textPr codePage="850" sourceFile="C:\Users\p3039\Dropbox (PETAL)\Team-Ordner „PETAL“\Audio\Kurtag_Kafka-Fragmente\_tempo mapping\06_Nimmermehr\data_KF06\Whittlesey_Sallaberger_1997_06.txt" decimal="," thousands=" " comma="1">
      <textFields count="2">
        <textField type="text"/>
        <textField type="skip"/>
      </textFields>
    </textPr>
  </connection>
  <connection id="48" xr16:uid="{00000000-0015-0000-FFFF-FFFF3E000000}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49" xr16:uid="{00000000-0015-0000-FFFF-FFFF41000000}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<sst xmlns="http://schemas.openxmlformats.org/spreadsheetml/2006/main" count="597" uniqueCount="67">
  <si>
    <t>2a</t>
  </si>
  <si>
    <t>2b</t>
  </si>
  <si>
    <t>score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</si>
  <si>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</si>
  <si>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</si>
  <si>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</si>
  <si>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</si>
  <si>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</si>
  <si>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</si>
  <si>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</si>
  <si>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</si>
  <si>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</si>
  <si>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</si>
  <si>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</si>
  <si>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</si>
  <si>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</si>
  <si>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</si>
  <si>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</si>
  <si>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</si>
  <si>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</si>
  <si>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</si>
  <si>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</si>
  <si>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</si>
  <si>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</si>
  <si>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</si>
  <si>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</si>
  <si>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</si>
  <si>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</si>
  <si>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</si>
  <si>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</si>
  <si>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</si>
  <si>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</si>
  <si>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</si>
  <si>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</si>
  <si>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</si>
  <si>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</si>
  <si>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</si>
  <si>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</si>
  <si>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</si>
  <si>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</si>
  <si>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</si>
  <si>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</si>
  <si>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</si>
  <si>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</si>
  <si>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</si>
  <si>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</si>
  <si>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</si>
  <si>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3a</t>
  </si>
  <si>
    <t>3b</t>
  </si>
  <si>
    <t xml:space="preserve">abs stdv 8 </t>
  </si>
  <si>
    <t>1a</t>
  </si>
  <si>
    <t>1b</t>
  </si>
  <si>
    <t>CK 1990</t>
  </si>
  <si>
    <t>5a</t>
  </si>
  <si>
    <t>5b</t>
  </si>
  <si>
    <t>6a</t>
  </si>
  <si>
    <t>6b</t>
  </si>
  <si>
    <t>6c</t>
  </si>
  <si>
    <t>6d</t>
  </si>
  <si>
    <t>7a</t>
  </si>
  <si>
    <t>7b</t>
  </si>
  <si>
    <t>KO 1994</t>
  </si>
  <si>
    <t>CK 1987</t>
  </si>
  <si>
    <t>KO 1995</t>
  </si>
  <si>
    <t>segment</t>
  </si>
  <si>
    <t>sixteenth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</si>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</sst>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  <xf numFmtId="49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1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'KF_06_dur+rat'!$B$24:$P$24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'KF_06_dur+rat'!$B$25:$P$25</c:f>
              <c:numCache>
                <c:formatCode>mm:ss</c:formatCode>
                <c:ptCount val="15"/>
                <c:pt idx="0">
                  <c:v>9.2013888888888888E-5</c:v>
                </c:pt>
                <c:pt idx="1">
                  <c:v>9.3533227233796287E-5</c:v>
                </c:pt>
                <c:pt idx="2">
                  <c:v>8.4305555555555566E-5</c:v>
                </c:pt>
                <c:pt idx="3">
                  <c:v>7.7713879247685191E-5</c:v>
                </c:pt>
                <c:pt idx="4">
                  <c:v>8.3487654317129648E-5</c:v>
                </c:pt>
                <c:pt idx="5">
                  <c:v>9.4444444444444442E-5</c:v>
                </c:pt>
                <c:pt idx="6">
                  <c:v>9.7210648148148162E-5</c:v>
                </c:pt>
                <c:pt idx="7">
                  <c:v>8.511477622685185E-5</c:v>
                </c:pt>
                <c:pt idx="8">
                  <c:v>7.9992283946759256E-5</c:v>
                </c:pt>
                <c:pt idx="9">
                  <c:v>9.3272087199074063E-5</c:v>
                </c:pt>
                <c:pt idx="10">
                  <c:v>9.2654320983796289E-5</c:v>
                </c:pt>
                <c:pt idx="11">
                  <c:v>7.5943528159722217E-5</c:v>
                </c:pt>
                <c:pt idx="12">
                  <c:v>8.3935185185185181E-5</c:v>
                </c:pt>
                <c:pt idx="13">
                  <c:v>7.9305555555555553E-5</c:v>
                </c:pt>
                <c:pt idx="14">
                  <c:v>8.6637645363756621E-5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F-4185-AF50-FFC1BE84D4A7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'KF_06_dur+rat'!$B$24:$P$24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'KF_06_dur+rat'!$B$26:$P$26</c:f>
              <c:numCache>
                <c:formatCode>mm:ss</c:formatCode>
                <c:ptCount val="15"/>
                <c:pt idx="0">
                  <c:v>1.0164930555555556E-4</c:v>
                </c:pt>
                <c:pt idx="1">
                  <c:v>1.0729142554398147E-4</c:v>
                </c:pt>
                <c:pt idx="2">
                  <c:v>5.2847222222222209E-5</c:v>
                </c:pt>
                <c:pt idx="3">
                  <c:v>6.4257812499999997E-5</c:v>
                </c:pt>
                <c:pt idx="4">
                  <c:v>7.5880594143518495E-5</c:v>
                </c:pt>
                <c:pt idx="5">
                  <c:v>9.358024690972221E-5</c:v>
                </c:pt>
                <c:pt idx="6">
                  <c:v>1.010966435185185E-4</c:v>
                </c:pt>
                <c:pt idx="7">
                  <c:v>8.4843750000000012E-5</c:v>
                </c:pt>
                <c:pt idx="8">
                  <c:v>9.5046296296296293E-5</c:v>
                </c:pt>
                <c:pt idx="9">
                  <c:v>8.0184702928240751E-5</c:v>
                </c:pt>
                <c:pt idx="10">
                  <c:v>7.9441550925925947E-5</c:v>
                </c:pt>
                <c:pt idx="11">
                  <c:v>8.3333333333333331E-5</c:v>
                </c:pt>
                <c:pt idx="12">
                  <c:v>8.3159722222222234E-5</c:v>
                </c:pt>
                <c:pt idx="13">
                  <c:v>8.5570987650462969E-5</c:v>
                </c:pt>
                <c:pt idx="14">
                  <c:v>8.4870256696428577E-5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F-4185-AF50-FFC1BE84D4A7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'KF_06_dur+rat'!$B$24:$P$24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'KF_06_dur+rat'!$B$27:$P$27</c:f>
              <c:numCache>
                <c:formatCode>mm:ss</c:formatCode>
                <c:ptCount val="15"/>
                <c:pt idx="0">
                  <c:v>1.2526041666666664E-4</c:v>
                </c:pt>
                <c:pt idx="1">
                  <c:v>1.3309461805555557E-4</c:v>
                </c:pt>
                <c:pt idx="2">
                  <c:v>6.4861111111111117E-5</c:v>
                </c:pt>
                <c:pt idx="3">
                  <c:v>7.7343750000000006E-5</c:v>
                </c:pt>
                <c:pt idx="4">
                  <c:v>1.3628279320601852E-4</c:v>
                </c:pt>
                <c:pt idx="5">
                  <c:v>1.4755762924768519E-4</c:v>
                </c:pt>
                <c:pt idx="6">
                  <c:v>1.3762683255787037E-4</c:v>
                </c:pt>
                <c:pt idx="7">
                  <c:v>1.148167438310185E-4</c:v>
                </c:pt>
                <c:pt idx="8">
                  <c:v>1.3783950616898146E-4</c:v>
                </c:pt>
                <c:pt idx="9">
                  <c:v>1.0992452739583332E-4</c:v>
                </c:pt>
                <c:pt idx="10">
                  <c:v>1.1202256944444443E-4</c:v>
                </c:pt>
                <c:pt idx="11">
                  <c:v>1.1218750000000001E-4</c:v>
                </c:pt>
                <c:pt idx="12">
                  <c:v>1.0524305555555555E-4</c:v>
                </c:pt>
                <c:pt idx="13">
                  <c:v>1.1044753086805554E-4</c:v>
                </c:pt>
                <c:pt idx="14">
                  <c:v>1.1603632743634256E-4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F-4185-AF50-FFC1BE84D4A7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'KF_06_dur+rat'!$B$24:$P$24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'KF_06_dur+rat'!$B$28:$P$28</c:f>
              <c:numCache>
                <c:formatCode>mm:ss</c:formatCode>
                <c:ptCount val="15"/>
                <c:pt idx="0">
                  <c:v>7.012731481481487E-5</c:v>
                </c:pt>
                <c:pt idx="1">
                  <c:v>6.6861979166666716E-5</c:v>
                </c:pt>
                <c:pt idx="2">
                  <c:v>4.8680555555555547E-5</c:v>
                </c:pt>
                <c:pt idx="3">
                  <c:v>5.8756028159722219E-5</c:v>
                </c:pt>
                <c:pt idx="4">
                  <c:v>7.9873649687500032E-5</c:v>
                </c:pt>
                <c:pt idx="5">
                  <c:v>6.8093171296296253E-5</c:v>
                </c:pt>
                <c:pt idx="6">
                  <c:v>8.2512056331018503E-5</c:v>
                </c:pt>
                <c:pt idx="7">
                  <c:v>6.2253086423611121E-5</c:v>
                </c:pt>
                <c:pt idx="8">
                  <c:v>7.5663580254629621E-5</c:v>
                </c:pt>
                <c:pt idx="9">
                  <c:v>6.1221305937500013E-5</c:v>
                </c:pt>
                <c:pt idx="10">
                  <c:v>5.4400077164351868E-5</c:v>
                </c:pt>
                <c:pt idx="11">
                  <c:v>5.4525462962962946E-5</c:v>
                </c:pt>
                <c:pt idx="12">
                  <c:v>5.4976851851851811E-5</c:v>
                </c:pt>
                <c:pt idx="13">
                  <c:v>5.3472222222222231E-5</c:v>
                </c:pt>
                <c:pt idx="14">
                  <c:v>6.3672667273478845E-5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F-4185-AF50-FFC1BE84D4A7}"/>
            </c:ext>
          </c:extLst>
        </c:ser>
        <c:ser>
          <c:idx val="4"/>
          <c:order val="4"/>
          <c:tx>
            <c:v>5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'KF_06_dur+rat'!$B$24:$P$24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'KF_06_dur+rat'!$B$29:$P$29</c:f>
              <c:numCache>
                <c:formatCode>mm:ss</c:formatCode>
                <c:ptCount val="15"/>
                <c:pt idx="0">
                  <c:v>1.4521604938657403E-4</c:v>
                </c:pt>
                <c:pt idx="1">
                  <c:v>1.4054301697916661E-4</c:v>
                </c:pt>
                <c:pt idx="2">
                  <c:v>7.9074074074074086E-5</c:v>
                </c:pt>
                <c:pt idx="3">
                  <c:v>7.8074845682870355E-5</c:v>
                </c:pt>
                <c:pt idx="4">
                  <c:v>1.7221547068287037E-4</c:v>
                </c:pt>
                <c:pt idx="5">
                  <c:v>1.452394386574074E-4</c:v>
                </c:pt>
                <c:pt idx="6">
                  <c:v>1.265190972222222E-4</c:v>
                </c:pt>
                <c:pt idx="7">
                  <c:v>1.2047116126157411E-4</c:v>
                </c:pt>
                <c:pt idx="8">
                  <c:v>1.3893518518518524E-4</c:v>
                </c:pt>
                <c:pt idx="9">
                  <c:v>1.3366608796296298E-4</c:v>
                </c:pt>
                <c:pt idx="10">
                  <c:v>1.2188030478009258E-4</c:v>
                </c:pt>
                <c:pt idx="11">
                  <c:v>1.0675925925925922E-4</c:v>
                </c:pt>
                <c:pt idx="12">
                  <c:v>1.2084466628472224E-4</c:v>
                </c:pt>
                <c:pt idx="13">
                  <c:v>1.3152777777777775E-4</c:v>
                </c:pt>
                <c:pt idx="14">
                  <c:v>1.2578331679976852E-4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0-4456-A304-9FE2CE4B957C}"/>
            </c:ext>
          </c:extLst>
        </c:ser>
        <c:ser>
          <c:idx val="5"/>
          <c:order val="5"/>
          <c:tx>
            <c:v>6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'KF_06_dur+rat'!$B$24:$P$24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'KF_06_dur+rat'!$B$30:$P$30</c:f>
              <c:numCache>
                <c:formatCode>mm:ss</c:formatCode>
                <c:ptCount val="15"/>
                <c:pt idx="0">
                  <c:v>4.6521219135416662E-4</c:v>
                </c:pt>
                <c:pt idx="1">
                  <c:v>4.4439621913194442E-4</c:v>
                </c:pt>
                <c:pt idx="2">
                  <c:v>3.2320987653935187E-4</c:v>
                </c:pt>
                <c:pt idx="3">
                  <c:v>3.5379412615740743E-4</c:v>
                </c:pt>
                <c:pt idx="4">
                  <c:v>4.3000675153935178E-4</c:v>
                </c:pt>
                <c:pt idx="5">
                  <c:v>3.724392361111112E-4</c:v>
                </c:pt>
                <c:pt idx="6">
                  <c:v>4.1006944444444451E-4</c:v>
                </c:pt>
                <c:pt idx="7">
                  <c:v>4.4542100694444436E-4</c:v>
                </c:pt>
                <c:pt idx="8">
                  <c:v>4.2098765431712961E-4</c:v>
                </c:pt>
                <c:pt idx="9">
                  <c:v>3.523485725347221E-4</c:v>
                </c:pt>
                <c:pt idx="10">
                  <c:v>3.5781105324074068E-4</c:v>
                </c:pt>
                <c:pt idx="11">
                  <c:v>3.3535493827546297E-4</c:v>
                </c:pt>
                <c:pt idx="12">
                  <c:v>3.5338372877314814E-4</c:v>
                </c:pt>
                <c:pt idx="13">
                  <c:v>3.6581790123842601E-4</c:v>
                </c:pt>
                <c:pt idx="14">
                  <c:v>3.8787519290013226E-4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0-4456-A304-9FE2CE4B957C}"/>
            </c:ext>
          </c:extLst>
        </c:ser>
        <c:ser>
          <c:idx val="6"/>
          <c:order val="6"/>
          <c:tx>
            <c:v>7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'KF_06_dur+rat'!$B$24:$P$24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'KF_06_dur+rat'!$B$31:$P$31</c:f>
              <c:numCache>
                <c:formatCode>mm:ss</c:formatCode>
                <c:ptCount val="15"/>
                <c:pt idx="0">
                  <c:v>5.410879629629626E-5</c:v>
                </c:pt>
                <c:pt idx="1">
                  <c:v>5.7609953703703775E-5</c:v>
                </c:pt>
                <c:pt idx="2">
                  <c:v>4.3580246921296269E-5</c:v>
                </c:pt>
                <c:pt idx="3">
                  <c:v>2.9722222222222199E-5</c:v>
                </c:pt>
                <c:pt idx="4">
                  <c:v>5.104938271990742E-5</c:v>
                </c:pt>
                <c:pt idx="5">
                  <c:v>4.5868055555555485E-5</c:v>
                </c:pt>
                <c:pt idx="6">
                  <c:v>4.9999999999999921E-5</c:v>
                </c:pt>
                <c:pt idx="7">
                  <c:v>5.9678819444444442E-5</c:v>
                </c:pt>
                <c:pt idx="8">
                  <c:v>5.1620370370370295E-5</c:v>
                </c:pt>
                <c:pt idx="9">
                  <c:v>5.3209876539351951E-5</c:v>
                </c:pt>
                <c:pt idx="10">
                  <c:v>5.1481481481481567E-5</c:v>
                </c:pt>
                <c:pt idx="11">
                  <c:v>3.222222222222229E-5</c:v>
                </c:pt>
                <c:pt idx="12">
                  <c:v>7.7777777777777768E-5</c:v>
                </c:pt>
                <c:pt idx="13">
                  <c:v>5.4437934027777689E-5</c:v>
                </c:pt>
                <c:pt idx="14">
                  <c:v>5.0883367091600526E-5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0-4456-A304-9FE2CE4B957C}"/>
            </c:ext>
          </c:extLst>
        </c:ser>
        <c:ser>
          <c:idx val="7"/>
          <c:order val="7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'KF_06_dur+rat'!$B$24:$P$24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'KF_06_dur+rat'!$B$32:$P$32</c:f>
              <c:numCache>
                <c:formatCode>mm:ss</c:formatCode>
                <c:ptCount val="15"/>
                <c:pt idx="0">
                  <c:v>1.0535879629629628E-3</c:v>
                </c:pt>
                <c:pt idx="1">
                  <c:v>1.0433304398148149E-3</c:v>
                </c:pt>
                <c:pt idx="2">
                  <c:v>6.9655864197916667E-4</c:v>
                </c:pt>
                <c:pt idx="3">
                  <c:v>7.3966266396990736E-4</c:v>
                </c:pt>
                <c:pt idx="4">
                  <c:v>1.0287962962962961E-3</c:v>
                </c:pt>
                <c:pt idx="5">
                  <c:v>9.6722222222222218E-4</c:v>
                </c:pt>
                <c:pt idx="6">
                  <c:v>1.0050347222222223E-3</c:v>
                </c:pt>
                <c:pt idx="7">
                  <c:v>9.7259934413194439E-4</c:v>
                </c:pt>
                <c:pt idx="8">
                  <c:v>1.0000848765393516E-3</c:v>
                </c:pt>
                <c:pt idx="9">
                  <c:v>8.8382716049768514E-4</c:v>
                </c:pt>
                <c:pt idx="10">
                  <c:v>8.6969135802083338E-4</c:v>
                </c:pt>
                <c:pt idx="11">
                  <c:v>8.0032624421296286E-4</c:v>
                </c:pt>
                <c:pt idx="12">
                  <c:v>8.7932098765046299E-4</c:v>
                </c:pt>
                <c:pt idx="13">
                  <c:v>8.8057990934027771E-4</c:v>
                </c:pt>
                <c:pt idx="14">
                  <c:v>9.1575877356150773E-4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00-4456-A304-9FE2CE4B95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798272"/>
        <c:axId val="213828736"/>
      </c:barChart>
      <c:catAx>
        <c:axId val="213798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3828736"/>
        <c:crosses val="autoZero"/>
        <c:auto val="1"/>
        <c:lblAlgn val="ctr"/>
        <c:lblOffset val="100"/>
        <c:noMultiLvlLbl val="0"/>
      </c:catAx>
      <c:valAx>
        <c:axId val="213828736"/>
        <c:scaling>
          <c:orientation val="minMax"/>
          <c:max val="1.2000000000000003E-3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213798272"/>
        <c:crosses val="autoZero"/>
        <c:crossBetween val="between"/>
        <c:majorUnit val="1.1560000000000003E-4"/>
      </c:valAx>
    </c:plotArea>
    <c:legend>
      <c:legendPos val="b"/>
      <c:legendEntry>
        <c:idx val="3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43673129220916351"/>
          <c:y val="0.91170610091831428"/>
          <c:w val="0.13337912502316518"/>
          <c:h val="6.3844021331074433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'KF_06_dur+rat'!$B$98:$B$106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'KF_06_dur+rat'!$C$98:$C$106</c:f>
              <c:numCache>
                <c:formatCode>mm:ss</c:formatCode>
                <c:ptCount val="9"/>
                <c:pt idx="0">
                  <c:v>9.3533227233796287E-5</c:v>
                </c:pt>
                <c:pt idx="1">
                  <c:v>7.7713879247685191E-5</c:v>
                </c:pt>
                <c:pt idx="2">
                  <c:v>8.3487654317129648E-5</c:v>
                </c:pt>
                <c:pt idx="3">
                  <c:v>9.4444444444444442E-5</c:v>
                </c:pt>
                <c:pt idx="4">
                  <c:v>9.7210648148148162E-5</c:v>
                </c:pt>
                <c:pt idx="5">
                  <c:v>8.511477622685185E-5</c:v>
                </c:pt>
                <c:pt idx="6">
                  <c:v>9.3272087199074063E-5</c:v>
                </c:pt>
                <c:pt idx="7">
                  <c:v>7.5943528159722217E-5</c:v>
                </c:pt>
                <c:pt idx="8">
                  <c:v>8.7590030622106501E-5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2-44F5-A8CD-8165C26CCA55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'KF_06_dur+rat'!$B$98:$B$106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'KF_06_dur+rat'!$D$98:$D$106</c:f>
              <c:numCache>
                <c:formatCode>mm:ss</c:formatCode>
                <c:ptCount val="9"/>
                <c:pt idx="0">
                  <c:v>1.0729142554398147E-4</c:v>
                </c:pt>
                <c:pt idx="1">
                  <c:v>6.4257812499999997E-5</c:v>
                </c:pt>
                <c:pt idx="2">
                  <c:v>7.5880594143518495E-5</c:v>
                </c:pt>
                <c:pt idx="3">
                  <c:v>9.358024690972221E-5</c:v>
                </c:pt>
                <c:pt idx="4">
                  <c:v>1.010966435185185E-4</c:v>
                </c:pt>
                <c:pt idx="5">
                  <c:v>8.4843750000000012E-5</c:v>
                </c:pt>
                <c:pt idx="6">
                  <c:v>8.0184702928240751E-5</c:v>
                </c:pt>
                <c:pt idx="7">
                  <c:v>8.3333333333333331E-5</c:v>
                </c:pt>
                <c:pt idx="8">
                  <c:v>8.6308563609664352E-5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2-44F5-A8CD-8165C26CCA55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'KF_06_dur+rat'!$B$98:$B$106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'KF_06_dur+rat'!$E$98:$E$106</c:f>
              <c:numCache>
                <c:formatCode>mm:ss</c:formatCode>
                <c:ptCount val="9"/>
                <c:pt idx="0">
                  <c:v>1.3309461805555557E-4</c:v>
                </c:pt>
                <c:pt idx="1">
                  <c:v>7.7343750000000006E-5</c:v>
                </c:pt>
                <c:pt idx="2">
                  <c:v>1.3628279320601852E-4</c:v>
                </c:pt>
                <c:pt idx="3">
                  <c:v>1.4755762924768519E-4</c:v>
                </c:pt>
                <c:pt idx="4">
                  <c:v>1.3762683255787037E-4</c:v>
                </c:pt>
                <c:pt idx="5">
                  <c:v>1.148167438310185E-4</c:v>
                </c:pt>
                <c:pt idx="6">
                  <c:v>1.0992452739583332E-4</c:v>
                </c:pt>
                <c:pt idx="7">
                  <c:v>1.1218750000000001E-4</c:v>
                </c:pt>
                <c:pt idx="8">
                  <c:v>1.2110429928674767E-4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2-44F5-A8CD-8165C26CCA55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'KF_06_dur+rat'!$B$98:$B$106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'KF_06_dur+rat'!$F$98:$F$106</c:f>
              <c:numCache>
                <c:formatCode>mm:ss</c:formatCode>
                <c:ptCount val="9"/>
                <c:pt idx="0">
                  <c:v>6.6861979166666716E-5</c:v>
                </c:pt>
                <c:pt idx="1">
                  <c:v>5.8756028159722219E-5</c:v>
                </c:pt>
                <c:pt idx="2">
                  <c:v>7.9873649687500032E-5</c:v>
                </c:pt>
                <c:pt idx="3">
                  <c:v>6.8093171296296253E-5</c:v>
                </c:pt>
                <c:pt idx="4">
                  <c:v>8.2512056331018503E-5</c:v>
                </c:pt>
                <c:pt idx="5">
                  <c:v>6.2253086423611121E-5</c:v>
                </c:pt>
                <c:pt idx="6">
                  <c:v>6.1221305937500013E-5</c:v>
                </c:pt>
                <c:pt idx="7">
                  <c:v>5.4525462962962946E-5</c:v>
                </c:pt>
                <c:pt idx="8">
                  <c:v>6.6762092495659714E-5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2-44F5-A8CD-8165C26CCA55}"/>
            </c:ext>
          </c:extLst>
        </c:ser>
        <c:ser>
          <c:idx val="4"/>
          <c:order val="4"/>
          <c:tx>
            <c:v>5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'KF_06_dur+rat'!$B$98:$B$106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'KF_06_dur+rat'!$G$98:$G$106</c:f>
              <c:numCache>
                <c:formatCode>mm:ss</c:formatCode>
                <c:ptCount val="9"/>
                <c:pt idx="0">
                  <c:v>1.4054301697916661E-4</c:v>
                </c:pt>
                <c:pt idx="1">
                  <c:v>7.8074845682870355E-5</c:v>
                </c:pt>
                <c:pt idx="2">
                  <c:v>1.7221547068287037E-4</c:v>
                </c:pt>
                <c:pt idx="3">
                  <c:v>1.452394386574074E-4</c:v>
                </c:pt>
                <c:pt idx="4">
                  <c:v>1.265190972222222E-4</c:v>
                </c:pt>
                <c:pt idx="5">
                  <c:v>1.2047116126157411E-4</c:v>
                </c:pt>
                <c:pt idx="6">
                  <c:v>1.3366608796296298E-4</c:v>
                </c:pt>
                <c:pt idx="7">
                  <c:v>1.0675925925925922E-4</c:v>
                </c:pt>
                <c:pt idx="8">
                  <c:v>1.2793604721354166E-4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4-41F9-A558-6010ECAF5C7D}"/>
            </c:ext>
          </c:extLst>
        </c:ser>
        <c:ser>
          <c:idx val="5"/>
          <c:order val="5"/>
          <c:tx>
            <c:v>6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'KF_06_dur+rat'!$B$98:$B$106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'KF_06_dur+rat'!$H$98:$H$106</c:f>
              <c:numCache>
                <c:formatCode>mm:ss</c:formatCode>
                <c:ptCount val="9"/>
                <c:pt idx="0">
                  <c:v>4.4439621913194442E-4</c:v>
                </c:pt>
                <c:pt idx="1">
                  <c:v>3.5379412615740743E-4</c:v>
                </c:pt>
                <c:pt idx="2">
                  <c:v>4.3000675153935178E-4</c:v>
                </c:pt>
                <c:pt idx="3">
                  <c:v>3.724392361111112E-4</c:v>
                </c:pt>
                <c:pt idx="4">
                  <c:v>4.1006944444444451E-4</c:v>
                </c:pt>
                <c:pt idx="5">
                  <c:v>4.4542100694444436E-4</c:v>
                </c:pt>
                <c:pt idx="6">
                  <c:v>3.523485725347221E-4</c:v>
                </c:pt>
                <c:pt idx="7">
                  <c:v>3.3535493827546297E-4</c:v>
                </c:pt>
                <c:pt idx="8">
                  <c:v>3.929787868923611E-4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4-41F9-A558-6010ECAF5C7D}"/>
            </c:ext>
          </c:extLst>
        </c:ser>
        <c:ser>
          <c:idx val="6"/>
          <c:order val="6"/>
          <c:tx>
            <c:v>7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'KF_06_dur+rat'!$B$98:$B$106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'KF_06_dur+rat'!$I$98:$I$106</c:f>
              <c:numCache>
                <c:formatCode>mm:ss</c:formatCode>
                <c:ptCount val="9"/>
                <c:pt idx="0">
                  <c:v>5.7609953703703775E-5</c:v>
                </c:pt>
                <c:pt idx="1">
                  <c:v>2.9722222222222199E-5</c:v>
                </c:pt>
                <c:pt idx="2">
                  <c:v>5.104938271990742E-5</c:v>
                </c:pt>
                <c:pt idx="3">
                  <c:v>4.5868055555555485E-5</c:v>
                </c:pt>
                <c:pt idx="4">
                  <c:v>4.9999999999999921E-5</c:v>
                </c:pt>
                <c:pt idx="5">
                  <c:v>5.9678819444444442E-5</c:v>
                </c:pt>
                <c:pt idx="6">
                  <c:v>5.3209876539351951E-5</c:v>
                </c:pt>
                <c:pt idx="7">
                  <c:v>3.222222222222229E-5</c:v>
                </c:pt>
                <c:pt idx="8">
                  <c:v>4.7420066550925933E-5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4-41F9-A558-6010ECAF5C7D}"/>
            </c:ext>
          </c:extLst>
        </c:ser>
        <c:ser>
          <c:idx val="7"/>
          <c:order val="7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'KF_06_dur+rat'!$B$98:$B$106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'KF_06_dur+rat'!$J$98:$J$106</c:f>
              <c:numCache>
                <c:formatCode>mm:ss</c:formatCode>
                <c:ptCount val="9"/>
                <c:pt idx="0">
                  <c:v>1.0433304398148149E-3</c:v>
                </c:pt>
                <c:pt idx="1">
                  <c:v>7.3966266396990736E-4</c:v>
                </c:pt>
                <c:pt idx="2">
                  <c:v>1.0287962962962961E-3</c:v>
                </c:pt>
                <c:pt idx="3">
                  <c:v>9.6722222222222218E-4</c:v>
                </c:pt>
                <c:pt idx="4">
                  <c:v>1.0050347222222223E-3</c:v>
                </c:pt>
                <c:pt idx="5">
                  <c:v>9.7259934413194439E-4</c:v>
                </c:pt>
                <c:pt idx="6">
                  <c:v>8.8382716049768514E-4</c:v>
                </c:pt>
                <c:pt idx="7">
                  <c:v>8.0032624421296286E-4</c:v>
                </c:pt>
                <c:pt idx="8">
                  <c:v>9.3009988667100689E-4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4-41F9-A558-6010ECAF5C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746624"/>
        <c:axId val="214748160"/>
      </c:barChart>
      <c:catAx>
        <c:axId val="2147466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4748160"/>
        <c:crosses val="autoZero"/>
        <c:auto val="1"/>
        <c:lblAlgn val="ctr"/>
        <c:lblOffset val="100"/>
        <c:noMultiLvlLbl val="0"/>
      </c:catAx>
      <c:valAx>
        <c:axId val="214748160"/>
        <c:scaling>
          <c:orientation val="minMax"/>
          <c:max val="1.2000000000000003E-3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214746624"/>
        <c:crosses val="autoZero"/>
        <c:crossBetween val="between"/>
        <c:majorUnit val="1.1560000000000003E-4"/>
      </c:valAx>
    </c:plotArea>
    <c:legend>
      <c:legendPos val="b"/>
      <c:legendEntry>
        <c:idx val="3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'KF_06_dur+rat'!$B$112:$B$127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'KF_06_dur+rat'!$C$112:$C$127</c:f>
              <c:numCache>
                <c:formatCode>0.00</c:formatCode>
                <c:ptCount val="16"/>
                <c:pt idx="0">
                  <c:v>8.733384598484017</c:v>
                </c:pt>
                <c:pt idx="1">
                  <c:v>8.9648709233862576</c:v>
                </c:pt>
                <c:pt idx="2">
                  <c:v>12.103152624165856</c:v>
                </c:pt>
                <c:pt idx="3">
                  <c:v>10.506665137128907</c:v>
                </c:pt>
                <c:pt idx="4">
                  <c:v>8.1150811504365059</c:v>
                </c:pt>
                <c:pt idx="5">
                  <c:v>9.7645031591039633</c:v>
                </c:pt>
                <c:pt idx="6">
                  <c:v>9.6723671330684624</c:v>
                </c:pt>
                <c:pt idx="7">
                  <c:v>8.7512681085362782</c:v>
                </c:pt>
                <c:pt idx="8">
                  <c:v>7.9985495054740685</c:v>
                </c:pt>
                <c:pt idx="9">
                  <c:v>10.553204446280235</c:v>
                </c:pt>
                <c:pt idx="10">
                  <c:v>10.653701468834965</c:v>
                </c:pt>
                <c:pt idx="11">
                  <c:v>9.4890713267068652</c:v>
                </c:pt>
                <c:pt idx="12">
                  <c:v>9.5454545454964261</c:v>
                </c:pt>
                <c:pt idx="13">
                  <c:v>9.0060600650054052</c:v>
                </c:pt>
                <c:pt idx="14">
                  <c:v>9.5612381565791598</c:v>
                </c:pt>
                <c:pt idx="15">
                  <c:v>8.2568807339449553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E17-8DB1-8E173823D56B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'KF_06_dur+rat'!$B$112:$B$127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'KF_06_dur+rat'!$D$112:$D$127</c:f>
              <c:numCache>
                <c:formatCode>0.00</c:formatCode>
                <c:ptCount val="16"/>
                <c:pt idx="0">
                  <c:v>9.6479182687026288</c:v>
                </c:pt>
                <c:pt idx="1">
                  <c:v>10.283551734867919</c:v>
                </c:pt>
                <c:pt idx="2">
                  <c:v>7.5869020980150026</c:v>
                </c:pt>
                <c:pt idx="3">
                  <c:v>8.6874484315750564</c:v>
                </c:pt>
                <c:pt idx="4">
                  <c:v>7.3756675074250735</c:v>
                </c:pt>
                <c:pt idx="5">
                  <c:v>9.67515476378518</c:v>
                </c:pt>
                <c:pt idx="6">
                  <c:v>10.059019980422637</c:v>
                </c:pt>
                <c:pt idx="7">
                  <c:v>8.7234019344033165</c:v>
                </c:pt>
                <c:pt idx="8">
                  <c:v>9.5038229780246439</c:v>
                </c:pt>
                <c:pt idx="9">
                  <c:v>9.072441594020324</c:v>
                </c:pt>
                <c:pt idx="10">
                  <c:v>9.1344532969388119</c:v>
                </c:pt>
                <c:pt idx="11">
                  <c:v>10.412420426782699</c:v>
                </c:pt>
                <c:pt idx="12">
                  <c:v>9.4572657073072008</c:v>
                </c:pt>
                <c:pt idx="13">
                  <c:v>9.7175721070643046</c:v>
                </c:pt>
                <c:pt idx="14">
                  <c:v>9.2383600592382003</c:v>
                </c:pt>
                <c:pt idx="15">
                  <c:v>9.6330275229357802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4E17-8DB1-8E173823D56B}"/>
            </c:ext>
          </c:extLst>
        </c:ser>
        <c:ser>
          <c:idx val="2"/>
          <c:order val="2"/>
          <c:tx>
            <c:v>3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'KF_06_dur+rat'!$B$112:$B$127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'KF_06_dur+rat'!$E$112:$E$127</c:f>
              <c:numCache>
                <c:formatCode>0.00</c:formatCode>
                <c:ptCount val="16"/>
                <c:pt idx="0">
                  <c:v>11.888937712841919</c:v>
                </c:pt>
                <c:pt idx="1">
                  <c:v>12.756708035776192</c:v>
                </c:pt>
                <c:pt idx="2">
                  <c:v>9.3116511951984435</c:v>
                </c:pt>
                <c:pt idx="3">
                  <c:v>10.456624859889734</c:v>
                </c:pt>
                <c:pt idx="4">
                  <c:v>13.246819967824679</c:v>
                </c:pt>
                <c:pt idx="5">
                  <c:v>15.255814626412025</c:v>
                </c:pt>
                <c:pt idx="6">
                  <c:v>13.693739083318937</c:v>
                </c:pt>
                <c:pt idx="7">
                  <c:v>11.805143045155321</c:v>
                </c:pt>
                <c:pt idx="8">
                  <c:v>13.782780782162716</c:v>
                </c:pt>
                <c:pt idx="9">
                  <c:v>12.437333033976298</c:v>
                </c:pt>
                <c:pt idx="10">
                  <c:v>12.880726985648733</c:v>
                </c:pt>
                <c:pt idx="11">
                  <c:v>14.017720999556211</c:v>
                </c:pt>
                <c:pt idx="12">
                  <c:v>11.968673218725732</c:v>
                </c:pt>
                <c:pt idx="13">
                  <c:v>12.542590365342516</c:v>
                </c:pt>
                <c:pt idx="14">
                  <c:v>12.574661707987818</c:v>
                </c:pt>
                <c:pt idx="15">
                  <c:v>13.761467889908257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0-4E17-8DB1-8E173823D56B}"/>
            </c:ext>
          </c:extLst>
        </c:ser>
        <c:ser>
          <c:idx val="3"/>
          <c:order val="3"/>
          <c:tx>
            <c:v>4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'KF_06_dur+rat'!$B$112:$B$127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'KF_06_dur+rat'!$F$112:$F$127</c:f>
              <c:numCache>
                <c:formatCode>0.00</c:formatCode>
                <c:ptCount val="16"/>
                <c:pt idx="0">
                  <c:v>6.6560474568823524</c:v>
                </c:pt>
                <c:pt idx="1">
                  <c:v>6.4085141787422915</c:v>
                </c:pt>
                <c:pt idx="2">
                  <c:v>6.9887232203791294</c:v>
                </c:pt>
                <c:pt idx="3">
                  <c:v>7.943624982281472</c:v>
                </c:pt>
                <c:pt idx="4">
                  <c:v>7.7637963875888794</c:v>
                </c:pt>
                <c:pt idx="5">
                  <c:v>7.0400751483821526</c:v>
                </c:pt>
                <c:pt idx="6">
                  <c:v>8.2098712120688653</c:v>
                </c:pt>
                <c:pt idx="7">
                  <c:v>6.4006917955689859</c:v>
                </c:pt>
                <c:pt idx="8">
                  <c:v>7.5657158736818859</c:v>
                </c:pt>
                <c:pt idx="9">
                  <c:v>6.9268414316466753</c:v>
                </c:pt>
                <c:pt idx="10">
                  <c:v>6.2551014980936168</c:v>
                </c:pt>
                <c:pt idx="11">
                  <c:v>6.8129045320240671</c:v>
                </c:pt>
                <c:pt idx="12">
                  <c:v>6.2521937522211788</c:v>
                </c:pt>
                <c:pt idx="13">
                  <c:v>6.0723872592418244</c:v>
                </c:pt>
                <c:pt idx="14">
                  <c:v>6.9497491949145269</c:v>
                </c:pt>
                <c:pt idx="15">
                  <c:v>13.302752293577983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20-4459-B5CC-6CDE3D5C3F0A}"/>
            </c:ext>
          </c:extLst>
        </c:ser>
        <c:ser>
          <c:idx val="4"/>
          <c:order val="4"/>
          <c:tx>
            <c:v>5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'KF_06_dur+rat'!$B$112:$B$127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'KF_06_dur+rat'!$G$112:$G$127</c:f>
              <c:numCache>
                <c:formatCode>0.00</c:formatCode>
                <c:ptCount val="16"/>
                <c:pt idx="0">
                  <c:v>13.783001941118311</c:v>
                </c:pt>
                <c:pt idx="1">
                  <c:v>13.470614065867013</c:v>
                </c:pt>
                <c:pt idx="2">
                  <c:v>11.352105811134148</c:v>
                </c:pt>
                <c:pt idx="3">
                  <c:v>10.555466631751845</c:v>
                </c:pt>
                <c:pt idx="4">
                  <c:v>16.739511145486457</c:v>
                </c:pt>
                <c:pt idx="5">
                  <c:v>15.016139551024315</c:v>
                </c:pt>
                <c:pt idx="6">
                  <c:v>12.588529970633958</c:v>
                </c:pt>
                <c:pt idx="7">
                  <c:v>12.386514754345836</c:v>
                </c:pt>
                <c:pt idx="8">
                  <c:v>13.892339384828043</c:v>
                </c:pt>
                <c:pt idx="9">
                  <c:v>15.123555140316721</c:v>
                </c:pt>
                <c:pt idx="10">
                  <c:v>14.014202125390435</c:v>
                </c:pt>
                <c:pt idx="11">
                  <c:v>13.339467502311608</c:v>
                </c:pt>
                <c:pt idx="12">
                  <c:v>13.742952571576621</c:v>
                </c:pt>
                <c:pt idx="13">
                  <c:v>14.936495414290924</c:v>
                </c:pt>
                <c:pt idx="14">
                  <c:v>13.638635429291158</c:v>
                </c:pt>
                <c:pt idx="15">
                  <c:v>12.844036697247708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20-4459-B5CC-6CDE3D5C3F0A}"/>
            </c:ext>
          </c:extLst>
        </c:ser>
        <c:ser>
          <c:idx val="5"/>
          <c:order val="5"/>
          <c:tx>
            <c:v>6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'KF_06_dur+rat'!$B$112:$B$127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'KF_06_dur+rat'!$H$112:$H$127</c:f>
              <c:numCache>
                <c:formatCode>0.00</c:formatCode>
                <c:ptCount val="16"/>
                <c:pt idx="0">
                  <c:v>44.155040462484898</c:v>
                </c:pt>
                <c:pt idx="1">
                  <c:v>42.594004945434378</c:v>
                </c:pt>
                <c:pt idx="2">
                  <c:v>46.400957085393358</c:v>
                </c:pt>
                <c:pt idx="3">
                  <c:v>47.831821638600545</c:v>
                </c:pt>
                <c:pt idx="4">
                  <c:v>41.7970742203672</c:v>
                </c:pt>
                <c:pt idx="5">
                  <c:v>38.506066915565782</c:v>
                </c:pt>
                <c:pt idx="6">
                  <c:v>40.801520124373816</c:v>
                </c:pt>
                <c:pt idx="7">
                  <c:v>45.796967644676698</c:v>
                </c:pt>
                <c:pt idx="8">
                  <c:v>42.095192537447041</c:v>
                </c:pt>
                <c:pt idx="9">
                  <c:v>39.866230444458601</c:v>
                </c:pt>
                <c:pt idx="10">
                  <c:v>41.142302949291739</c:v>
                </c:pt>
                <c:pt idx="11">
                  <c:v>41.902279314262579</c:v>
                </c:pt>
                <c:pt idx="12">
                  <c:v>40.18825135942518</c:v>
                </c:pt>
                <c:pt idx="13">
                  <c:v>41.542839821600445</c:v>
                </c:pt>
                <c:pt idx="14">
                  <c:v>42.472896390241587</c:v>
                </c:pt>
                <c:pt idx="15">
                  <c:v>36.238532110091739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20-4459-B5CC-6CDE3D5C3F0A}"/>
            </c:ext>
          </c:extLst>
        </c:ser>
        <c:ser>
          <c:idx val="6"/>
          <c:order val="6"/>
          <c:tx>
            <c:v>7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'KF_06_dur+rat'!$B$112:$B$127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'KF_06_dur+rat'!$I$112:$I$127</c:f>
              <c:numCache>
                <c:formatCode>0.00</c:formatCode>
                <c:ptCount val="16"/>
                <c:pt idx="0">
                  <c:v>5.1356695594858817</c:v>
                </c:pt>
                <c:pt idx="1">
                  <c:v>5.5217361159259584</c:v>
                </c:pt>
                <c:pt idx="2">
                  <c:v>6.2565079657140625</c:v>
                </c:pt>
                <c:pt idx="3">
                  <c:v>4.0183483187724374</c:v>
                </c:pt>
                <c:pt idx="4">
                  <c:v>4.9620496208712099</c:v>
                </c:pt>
                <c:pt idx="5">
                  <c:v>4.7422458357265871</c:v>
                </c:pt>
                <c:pt idx="6">
                  <c:v>4.9749524961133096</c:v>
                </c:pt>
                <c:pt idx="7">
                  <c:v>6.1360127173135668</c:v>
                </c:pt>
                <c:pt idx="8">
                  <c:v>5.1615989383816192</c:v>
                </c:pt>
                <c:pt idx="9">
                  <c:v>6.020393909301152</c:v>
                </c:pt>
                <c:pt idx="10">
                  <c:v>5.9195116758016963</c:v>
                </c:pt>
                <c:pt idx="11">
                  <c:v>4.0261358983559852</c:v>
                </c:pt>
                <c:pt idx="12">
                  <c:v>8.8452088452476527</c:v>
                </c:pt>
                <c:pt idx="13">
                  <c:v>6.1820549674545822</c:v>
                </c:pt>
                <c:pt idx="14">
                  <c:v>5.5644590617475496</c:v>
                </c:pt>
                <c:pt idx="15">
                  <c:v>5.9633027522935782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20-4459-B5CC-6CDE3D5C3F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464384"/>
        <c:axId val="214465920"/>
      </c:barChart>
      <c:catAx>
        <c:axId val="2144643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4465920"/>
        <c:crosses val="autoZero"/>
        <c:auto val="1"/>
        <c:lblAlgn val="ctr"/>
        <c:lblOffset val="100"/>
        <c:noMultiLvlLbl val="0"/>
      </c:catAx>
      <c:valAx>
        <c:axId val="214465920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low"/>
        <c:crossAx val="214464384"/>
        <c:crosses val="autoZero"/>
        <c:crossBetween val="between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'KF_06_dur+rat'!$B$133:$B$142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'KF_06_dur+rat'!$C$133:$C$142</c:f>
              <c:numCache>
                <c:formatCode>0.00</c:formatCode>
                <c:ptCount val="10"/>
                <c:pt idx="0">
                  <c:v>8.9648709233862576</c:v>
                </c:pt>
                <c:pt idx="1">
                  <c:v>10.506665137128907</c:v>
                </c:pt>
                <c:pt idx="2">
                  <c:v>8.1150811504365059</c:v>
                </c:pt>
                <c:pt idx="3">
                  <c:v>9.7645031591039633</c:v>
                </c:pt>
                <c:pt idx="4">
                  <c:v>9.6723671330684624</c:v>
                </c:pt>
                <c:pt idx="5">
                  <c:v>8.7512681085362782</c:v>
                </c:pt>
                <c:pt idx="6">
                  <c:v>10.553204446280235</c:v>
                </c:pt>
                <c:pt idx="7">
                  <c:v>9.4890713267068652</c:v>
                </c:pt>
                <c:pt idx="8">
                  <c:v>9.4771289230809348</c:v>
                </c:pt>
                <c:pt idx="9">
                  <c:v>8.2568807339449553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D-49D5-8AEB-DF2BBD7E5F7D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'KF_06_dur+rat'!$B$133:$B$142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'KF_06_dur+rat'!$D$133:$D$142</c:f>
              <c:numCache>
                <c:formatCode>0.00</c:formatCode>
                <c:ptCount val="10"/>
                <c:pt idx="0">
                  <c:v>10.283551734867919</c:v>
                </c:pt>
                <c:pt idx="1">
                  <c:v>8.6874484315750564</c:v>
                </c:pt>
                <c:pt idx="2">
                  <c:v>7.3756675074250735</c:v>
                </c:pt>
                <c:pt idx="3">
                  <c:v>9.67515476378518</c:v>
                </c:pt>
                <c:pt idx="4">
                  <c:v>10.059019980422637</c:v>
                </c:pt>
                <c:pt idx="5">
                  <c:v>8.7234019344033165</c:v>
                </c:pt>
                <c:pt idx="6">
                  <c:v>9.072441594020324</c:v>
                </c:pt>
                <c:pt idx="7">
                  <c:v>10.412420426782699</c:v>
                </c:pt>
                <c:pt idx="8">
                  <c:v>9.2861382966602743</c:v>
                </c:pt>
                <c:pt idx="9">
                  <c:v>9.6330275229357802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D-49D5-8AEB-DF2BBD7E5F7D}"/>
            </c:ext>
          </c:extLst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'KF_06_dur+rat'!$B$133:$B$142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'KF_06_dur+rat'!$E$133:$E$142</c:f>
              <c:numCache>
                <c:formatCode>0.00</c:formatCode>
                <c:ptCount val="10"/>
                <c:pt idx="0">
                  <c:v>12.756708035776192</c:v>
                </c:pt>
                <c:pt idx="1">
                  <c:v>10.456624859889734</c:v>
                </c:pt>
                <c:pt idx="2">
                  <c:v>13.246819967824679</c:v>
                </c:pt>
                <c:pt idx="3">
                  <c:v>15.255814626412025</c:v>
                </c:pt>
                <c:pt idx="4">
                  <c:v>13.693739083318937</c:v>
                </c:pt>
                <c:pt idx="5">
                  <c:v>11.805143045155321</c:v>
                </c:pt>
                <c:pt idx="6">
                  <c:v>12.437333033976298</c:v>
                </c:pt>
                <c:pt idx="7">
                  <c:v>14.017720999556211</c:v>
                </c:pt>
                <c:pt idx="8">
                  <c:v>12.958737956488676</c:v>
                </c:pt>
                <c:pt idx="9">
                  <c:v>13.761467889908257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D-49D5-8AEB-DF2BBD7E5F7D}"/>
            </c:ext>
          </c:extLst>
        </c:ser>
        <c:ser>
          <c:idx val="3"/>
          <c:order val="3"/>
          <c:tx>
            <c:v>4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'KF_06_dur+rat'!$B$133:$B$142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'KF_06_dur+rat'!$F$133:$F$142</c:f>
              <c:numCache>
                <c:formatCode>0.00</c:formatCode>
                <c:ptCount val="10"/>
                <c:pt idx="0">
                  <c:v>6.4085141787422915</c:v>
                </c:pt>
                <c:pt idx="1">
                  <c:v>7.943624982281472</c:v>
                </c:pt>
                <c:pt idx="2">
                  <c:v>7.7637963875888794</c:v>
                </c:pt>
                <c:pt idx="3">
                  <c:v>7.0400751483821526</c:v>
                </c:pt>
                <c:pt idx="4">
                  <c:v>8.2098712120688653</c:v>
                </c:pt>
                <c:pt idx="5">
                  <c:v>6.4006917955689859</c:v>
                </c:pt>
                <c:pt idx="6">
                  <c:v>6.9268414316466753</c:v>
                </c:pt>
                <c:pt idx="7">
                  <c:v>6.8129045320240671</c:v>
                </c:pt>
                <c:pt idx="8">
                  <c:v>7.1882899585379239</c:v>
                </c:pt>
                <c:pt idx="9">
                  <c:v>13.302752293577983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2-4C28-9378-1C7AF71D8F34}"/>
            </c:ext>
          </c:extLst>
        </c:ser>
        <c:ser>
          <c:idx val="4"/>
          <c:order val="4"/>
          <c:tx>
            <c:v>5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'KF_06_dur+rat'!$B$133:$B$142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'KF_06_dur+rat'!$G$133:$G$142</c:f>
              <c:numCache>
                <c:formatCode>0.00</c:formatCode>
                <c:ptCount val="10"/>
                <c:pt idx="0">
                  <c:v>13.470614065867013</c:v>
                </c:pt>
                <c:pt idx="1">
                  <c:v>10.555466631751845</c:v>
                </c:pt>
                <c:pt idx="2">
                  <c:v>16.739511145486457</c:v>
                </c:pt>
                <c:pt idx="3">
                  <c:v>15.016139551024315</c:v>
                </c:pt>
                <c:pt idx="4">
                  <c:v>12.588529970633958</c:v>
                </c:pt>
                <c:pt idx="5">
                  <c:v>12.386514754345836</c:v>
                </c:pt>
                <c:pt idx="6">
                  <c:v>15.123555140316721</c:v>
                </c:pt>
                <c:pt idx="7">
                  <c:v>13.339467502311608</c:v>
                </c:pt>
                <c:pt idx="8">
                  <c:v>13.65247484521722</c:v>
                </c:pt>
                <c:pt idx="9">
                  <c:v>12.844036697247708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2-4C28-9378-1C7AF71D8F34}"/>
            </c:ext>
          </c:extLst>
        </c:ser>
        <c:ser>
          <c:idx val="5"/>
          <c:order val="5"/>
          <c:tx>
            <c:v>6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'KF_06_dur+rat'!$B$133:$B$142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'KF_06_dur+rat'!$H$133:$H$142</c:f>
              <c:numCache>
                <c:formatCode>0.00</c:formatCode>
                <c:ptCount val="10"/>
                <c:pt idx="0">
                  <c:v>42.594004945434378</c:v>
                </c:pt>
                <c:pt idx="1">
                  <c:v>47.831821638600545</c:v>
                </c:pt>
                <c:pt idx="2">
                  <c:v>41.7970742203672</c:v>
                </c:pt>
                <c:pt idx="3">
                  <c:v>38.506066915565782</c:v>
                </c:pt>
                <c:pt idx="4">
                  <c:v>40.801520124373816</c:v>
                </c:pt>
                <c:pt idx="5">
                  <c:v>45.796967644676698</c:v>
                </c:pt>
                <c:pt idx="6">
                  <c:v>39.866230444458601</c:v>
                </c:pt>
                <c:pt idx="7">
                  <c:v>41.902279314262579</c:v>
                </c:pt>
                <c:pt idx="8">
                  <c:v>42.386995655967446</c:v>
                </c:pt>
                <c:pt idx="9">
                  <c:v>36.238532110091739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2-4C28-9378-1C7AF71D8F34}"/>
            </c:ext>
          </c:extLst>
        </c:ser>
        <c:ser>
          <c:idx val="6"/>
          <c:order val="6"/>
          <c:tx>
            <c:v>7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'KF_06_dur+rat'!$B$133:$B$142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'KF_06_dur+rat'!$I$133:$I$142</c:f>
              <c:numCache>
                <c:formatCode>0.00</c:formatCode>
                <c:ptCount val="10"/>
                <c:pt idx="0">
                  <c:v>5.5217361159259584</c:v>
                </c:pt>
                <c:pt idx="1">
                  <c:v>4.0183483187724374</c:v>
                </c:pt>
                <c:pt idx="2">
                  <c:v>4.9620496208712099</c:v>
                </c:pt>
                <c:pt idx="3">
                  <c:v>4.7422458357265871</c:v>
                </c:pt>
                <c:pt idx="4">
                  <c:v>4.9749524961133096</c:v>
                </c:pt>
                <c:pt idx="5">
                  <c:v>6.1360127173135668</c:v>
                </c:pt>
                <c:pt idx="6">
                  <c:v>6.020393909301152</c:v>
                </c:pt>
                <c:pt idx="7">
                  <c:v>4.0261358983559852</c:v>
                </c:pt>
                <c:pt idx="8">
                  <c:v>5.050234364047526</c:v>
                </c:pt>
                <c:pt idx="9">
                  <c:v>5.9633027522935782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72-4C28-9378-1C7AF71D8F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616320"/>
        <c:axId val="214618112"/>
      </c:barChart>
      <c:catAx>
        <c:axId val="2146163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4618112"/>
        <c:crosses val="autoZero"/>
        <c:auto val="1"/>
        <c:lblAlgn val="ctr"/>
        <c:lblOffset val="100"/>
        <c:noMultiLvlLbl val="0"/>
      </c:catAx>
      <c:valAx>
        <c:axId val="21461811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214616320"/>
        <c:crosses val="autoZero"/>
        <c:crossBetween val="between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'KF_06_dur+rat'!$B$45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'KF_06_dur+rat'!$B$46:$B$48</c:f>
              <c:numCache>
                <c:formatCode>0.00</c:formatCode>
                <c:ptCount val="3"/>
                <c:pt idx="0">
                  <c:v>6.2054358732391561</c:v>
                </c:pt>
                <c:pt idx="1">
                  <c:v>19.770234605444603</c:v>
                </c:pt>
                <c:pt idx="2">
                  <c:v>7.9493115941508972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3-47AB-A00A-9B500AF1AE23}"/>
            </c:ext>
          </c:extLst>
        </c:ser>
        <c:ser>
          <c:idx val="1"/>
          <c:order val="1"/>
          <c:tx>
            <c:strRef>
              <c:f>'KF_06_dur+rat'!$C$45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'KF_06_dur+rat'!$C$46:$C$48</c:f>
              <c:numCache>
                <c:formatCode>0.00</c:formatCode>
                <c:ptCount val="3"/>
                <c:pt idx="0">
                  <c:v>7.9591058149005551</c:v>
                </c:pt>
                <c:pt idx="1">
                  <c:v>26.418170181517077</c:v>
                </c:pt>
                <c:pt idx="2">
                  <c:v>14.700819128019335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3-47AB-A00A-9B500AF1AE23}"/>
            </c:ext>
          </c:extLst>
        </c:ser>
        <c:ser>
          <c:idx val="2"/>
          <c:order val="2"/>
          <c:tx>
            <c:strRef>
              <c:f>'KF_06_dur+rat'!$D$45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'KF_06_dur+rat'!$D$46:$D$48</c:f>
              <c:numCache>
                <c:formatCode>0.00</c:formatCode>
                <c:ptCount val="3"/>
                <c:pt idx="0">
                  <c:v>-2.6917742263303053</c:v>
                </c:pt>
                <c:pt idx="1">
                  <c:v>-37.731751641507557</c:v>
                </c:pt>
                <c:pt idx="2">
                  <c:v>-44.102754245911584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3-47AB-A00A-9B500AF1AE23}"/>
            </c:ext>
          </c:extLst>
        </c:ser>
        <c:ser>
          <c:idx val="3"/>
          <c:order val="3"/>
          <c:tx>
            <c:strRef>
              <c:f>'KF_06_dur+rat'!$E$45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'KF_06_dur+rat'!$E$46:$E$48</c:f>
              <c:numCache>
                <c:formatCode>0.00</c:formatCode>
                <c:ptCount val="3"/>
                <c:pt idx="0">
                  <c:v>-10.300102315343548</c:v>
                </c:pt>
                <c:pt idx="1">
                  <c:v>-24.287005835456569</c:v>
                </c:pt>
                <c:pt idx="2">
                  <c:v>-33.345227560368343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3-47AB-A00A-9B500AF1AE23}"/>
            </c:ext>
          </c:extLst>
        </c:ser>
        <c:ser>
          <c:idx val="4"/>
          <c:order val="4"/>
          <c:tx>
            <c:strRef>
              <c:f>'KF_06_dur+rat'!$F$45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'KF_06_dur+rat'!$F$46:$F$48</c:f>
              <c:numCache>
                <c:formatCode>0.00</c:formatCode>
                <c:ptCount val="3"/>
                <c:pt idx="0">
                  <c:v>-3.6358225496565924</c:v>
                </c:pt>
                <c:pt idx="1">
                  <c:v>-10.592241502302855</c:v>
                </c:pt>
                <c:pt idx="2">
                  <c:v>17.448385533214285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63-47AB-A00A-9B500AF1AE23}"/>
            </c:ext>
          </c:extLst>
        </c:ser>
        <c:ser>
          <c:idx val="5"/>
          <c:order val="5"/>
          <c:tx>
            <c:strRef>
              <c:f>'KF_06_dur+rat'!$G$45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'KF_06_dur+rat'!$G$46:$G$48</c:f>
              <c:numCache>
                <c:formatCode>0.00</c:formatCode>
                <c:ptCount val="3"/>
                <c:pt idx="0">
                  <c:v>9.010862481211511</c:v>
                </c:pt>
                <c:pt idx="1">
                  <c:v>10.262712229619266</c:v>
                </c:pt>
                <c:pt idx="2">
                  <c:v>27.165028838606769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63-47AB-A00A-9B500AF1AE23}"/>
            </c:ext>
          </c:extLst>
        </c:ser>
        <c:ser>
          <c:idx val="6"/>
          <c:order val="6"/>
          <c:tx>
            <c:strRef>
              <c:f>'KF_06_dur+rat'!$H$45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'KF_06_dur+rat'!$H$46:$H$48</c:f>
              <c:numCache>
                <c:formatCode>0.00</c:formatCode>
                <c:ptCount val="3"/>
                <c:pt idx="0">
                  <c:v>12.203705144570534</c:v>
                </c:pt>
                <c:pt idx="1">
                  <c:v>19.119050010806372</c:v>
                </c:pt>
                <c:pt idx="2">
                  <c:v>18.606677407445822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63-47AB-A00A-9B500AF1AE23}"/>
            </c:ext>
          </c:extLst>
        </c:ser>
        <c:ser>
          <c:idx val="7"/>
          <c:order val="7"/>
          <c:tx>
            <c:strRef>
              <c:f>'KF_06_dur+rat'!$I$45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'KF_06_dur+rat'!$I$46:$I$48</c:f>
              <c:numCache>
                <c:formatCode>0.00</c:formatCode>
                <c:ptCount val="3"/>
                <c:pt idx="0">
                  <c:v>-1.7577452971059535</c:v>
                </c:pt>
                <c:pt idx="1">
                  <c:v>-3.1232021040514566E-2</c:v>
                </c:pt>
                <c:pt idx="2">
                  <c:v>-1.0510360266211705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63-47AB-A00A-9B500AF1AE23}"/>
            </c:ext>
          </c:extLst>
        </c:ser>
        <c:ser>
          <c:idx val="8"/>
          <c:order val="8"/>
          <c:tx>
            <c:strRef>
              <c:f>'KF_06_dur+rat'!$J$45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'KF_06_dur+rat'!$J$46:$J$48</c:f>
              <c:numCache>
                <c:formatCode>0.00</c:formatCode>
                <c:ptCount val="3"/>
                <c:pt idx="0">
                  <c:v>-7.6702931954073312</c:v>
                </c:pt>
                <c:pt idx="1">
                  <c:v>11.990112904060458</c:v>
                </c:pt>
                <c:pt idx="2">
                  <c:v>18.789959329417862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63-47AB-A00A-9B500AF1AE23}"/>
            </c:ext>
          </c:extLst>
        </c:ser>
        <c:ser>
          <c:idx val="9"/>
          <c:order val="9"/>
          <c:tx>
            <c:strRef>
              <c:f>'KF_06_dur+rat'!$K$45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'KF_06_dur+rat'!$K$46:$K$48</c:f>
              <c:numCache>
                <c:formatCode>0.00</c:formatCode>
                <c:ptCount val="3"/>
                <c:pt idx="0">
                  <c:v>7.6576894575817329</c:v>
                </c:pt>
                <c:pt idx="1">
                  <c:v>-5.5208431676453191</c:v>
                </c:pt>
                <c:pt idx="2">
                  <c:v>-5.2671436398762133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63-47AB-A00A-9B500AF1AE23}"/>
            </c:ext>
          </c:extLst>
        </c:ser>
        <c:ser>
          <c:idx val="10"/>
          <c:order val="10"/>
          <c:tx>
            <c:strRef>
              <c:f>'KF_06_dur+rat'!$L$45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'KF_06_dur+rat'!$L$46:$L$48</c:f>
              <c:numCache>
                <c:formatCode>0.00</c:formatCode>
                <c:ptCount val="3"/>
                <c:pt idx="0">
                  <c:v>6.9446435146962635</c:v>
                </c:pt>
                <c:pt idx="1">
                  <c:v>-6.3964762000432103</c:v>
                </c:pt>
                <c:pt idx="2">
                  <c:v>-3.4590529367624772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63-47AB-A00A-9B500AF1AE23}"/>
            </c:ext>
          </c:extLst>
        </c:ser>
        <c:ser>
          <c:idx val="11"/>
          <c:order val="11"/>
          <c:tx>
            <c:strRef>
              <c:f>'KF_06_dur+rat'!$M$45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'KF_06_dur+rat'!$M$46:$M$48</c:f>
              <c:numCache>
                <c:formatCode>0.00</c:formatCode>
                <c:ptCount val="3"/>
                <c:pt idx="0">
                  <c:v>-12.343499363508906</c:v>
                </c:pt>
                <c:pt idx="1">
                  <c:v>-1.8109092901564361</c:v>
                </c:pt>
                <c:pt idx="2">
                  <c:v>-3.3169159360494351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63-47AB-A00A-9B500AF1AE23}"/>
            </c:ext>
          </c:extLst>
        </c:ser>
        <c:ser>
          <c:idx val="12"/>
          <c:order val="12"/>
          <c:tx>
            <c:strRef>
              <c:f>'KF_06_dur+rat'!$N$45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'KF_06_dur+rat'!$N$46:$N$48</c:f>
              <c:numCache>
                <c:formatCode>0.00</c:formatCode>
                <c:ptCount val="3"/>
                <c:pt idx="0">
                  <c:v>-3.1192678046880102</c:v>
                </c:pt>
                <c:pt idx="1">
                  <c:v>-2.0154698958019392</c:v>
                </c:pt>
                <c:pt idx="2">
                  <c:v>-9.3016317555449959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63-47AB-A00A-9B500AF1AE23}"/>
            </c:ext>
          </c:extLst>
        </c:ser>
        <c:ser>
          <c:idx val="13"/>
          <c:order val="13"/>
          <c:tx>
            <c:strRef>
              <c:f>'KF_06_dur+rat'!$O$45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'KF_06_dur+rat'!$O$46:$O$48</c:f>
              <c:numCache>
                <c:formatCode>0.00</c:formatCode>
                <c:ptCount val="3"/>
                <c:pt idx="0">
                  <c:v>-8.4629375341591562</c:v>
                </c:pt>
                <c:pt idx="1">
                  <c:v>0.82564962250653506</c:v>
                </c:pt>
                <c:pt idx="2">
                  <c:v>-4.8164197297204465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63-47AB-A00A-9B500AF1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94240"/>
        <c:axId val="214795776"/>
      </c:barChart>
      <c:catAx>
        <c:axId val="21479424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795776"/>
        <c:crosses val="autoZero"/>
        <c:auto val="1"/>
        <c:lblAlgn val="ctr"/>
        <c:lblOffset val="100"/>
        <c:noMultiLvlLbl val="0"/>
      </c:catAx>
      <c:valAx>
        <c:axId val="214795776"/>
        <c:scaling>
          <c:orientation val="minMax"/>
          <c:max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94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5969143008644922"/>
          <c:w val="0.96027279376963126"/>
          <c:h val="0.1276148149764931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'KF_06_dur+rat'!$C$35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'KF_06_dur+rat'!$C$36:$C$38</c:f>
              <c:numCache>
                <c:formatCode>0.00</c:formatCode>
                <c:ptCount val="3"/>
                <c:pt idx="0">
                  <c:v>6.7852432171542274</c:v>
                </c:pt>
                <c:pt idx="1">
                  <c:v>24.311448431946296</c:v>
                </c:pt>
                <c:pt idx="2">
                  <c:v>9.9008200694985362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9-4603-9F77-EEF7EDE8756F}"/>
            </c:ext>
          </c:extLst>
        </c:ser>
        <c:ser>
          <c:idx val="2"/>
          <c:order val="1"/>
          <c:tx>
            <c:strRef>
              <c:f>'KF_06_dur+rat'!$E$35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'KF_06_dur+rat'!$E$36:$E$38</c:f>
              <c:numCache>
                <c:formatCode>0.00</c:formatCode>
                <c:ptCount val="3"/>
                <c:pt idx="0">
                  <c:v>-11.275428612452966</c:v>
                </c:pt>
                <c:pt idx="1">
                  <c:v>-25.548740689730625</c:v>
                </c:pt>
                <c:pt idx="2">
                  <c:v>-36.134596000702295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9-4603-9F77-EEF7EDE8756F}"/>
            </c:ext>
          </c:extLst>
        </c:ser>
        <c:ser>
          <c:idx val="3"/>
          <c:order val="2"/>
          <c:tx>
            <c:strRef>
              <c:f>'KF_06_dur+rat'!$F$35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'KF_06_dur+rat'!$F$36:$F$38</c:f>
              <c:numCache>
                <c:formatCode>0.00</c:formatCode>
                <c:ptCount val="3"/>
                <c:pt idx="0">
                  <c:v>-4.6836109952694462</c:v>
                </c:pt>
                <c:pt idx="1">
                  <c:v>-12.082195589891832</c:v>
                </c:pt>
                <c:pt idx="2">
                  <c:v>12.533406335419681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9-4603-9F77-EEF7EDE8756F}"/>
            </c:ext>
          </c:extLst>
        </c:ser>
        <c:ser>
          <c:idx val="4"/>
          <c:order val="3"/>
          <c:tx>
            <c:strRef>
              <c:f>'KF_06_dur+rat'!$G$35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'KF_06_dur+rat'!$G$36:$G$38</c:f>
              <c:numCache>
                <c:formatCode>0.00</c:formatCode>
                <c:ptCount val="3"/>
                <c:pt idx="0">
                  <c:v>7.8255639068220484</c:v>
                </c:pt>
                <c:pt idx="1">
                  <c:v>8.4252164512254968</c:v>
                </c:pt>
                <c:pt idx="2">
                  <c:v>21.843427621262236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9-4603-9F77-EEF7EDE8756F}"/>
            </c:ext>
          </c:extLst>
        </c:ser>
        <c:ser>
          <c:idx val="5"/>
          <c:order val="4"/>
          <c:tx>
            <c:strRef>
              <c:f>'KF_06_dur+rat'!$H$35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'KF_06_dur+rat'!$H$36:$H$38</c:f>
              <c:numCache>
                <c:formatCode>0.00</c:formatCode>
                <c:ptCount val="3"/>
                <c:pt idx="0">
                  <c:v>10.983690104583147</c:v>
                </c:pt>
                <c:pt idx="1">
                  <c:v>17.133965959315606</c:v>
                </c:pt>
                <c:pt idx="2">
                  <c:v>13.643226019582563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9-4603-9F77-EEF7EDE8756F}"/>
            </c:ext>
          </c:extLst>
        </c:ser>
        <c:ser>
          <c:idx val="6"/>
          <c:order val="5"/>
          <c:tx>
            <c:strRef>
              <c:f>'KF_06_dur+rat'!$I$35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'KF_06_dur+rat'!$I$36:$I$38</c:f>
              <c:numCache>
                <c:formatCode>0.00</c:formatCode>
                <c:ptCount val="3"/>
                <c:pt idx="0">
                  <c:v>-2.825954480977118</c:v>
                </c:pt>
                <c:pt idx="1">
                  <c:v>-1.6971822359239483</c:v>
                </c:pt>
                <c:pt idx="2">
                  <c:v>-5.1918515632889806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9-4603-9F77-EEF7EDE8756F}"/>
            </c:ext>
          </c:extLst>
        </c:ser>
        <c:ser>
          <c:idx val="8"/>
          <c:order val="6"/>
          <c:tx>
            <c:strRef>
              <c:f>'KF_06_dur+rat'!$K$35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'KF_06_dur+rat'!$K$36:$K$38</c:f>
              <c:numCache>
                <c:formatCode>0.00</c:formatCode>
                <c:ptCount val="3"/>
                <c:pt idx="0">
                  <c:v>6.4871042247740522</c:v>
                </c:pt>
                <c:pt idx="1">
                  <c:v>-7.0953106219205839</c:v>
                </c:pt>
                <c:pt idx="2">
                  <c:v>-9.2315235352984324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9-4603-9F77-EEF7EDE8756F}"/>
            </c:ext>
          </c:extLst>
        </c:ser>
        <c:ser>
          <c:idx val="10"/>
          <c:order val="7"/>
          <c:tx>
            <c:strRef>
              <c:f>'KF_06_dur+rat'!$M$35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'KF_06_dur+rat'!$M$36:$M$38</c:f>
              <c:numCache>
                <c:formatCode>0.00</c:formatCode>
                <c:ptCount val="3"/>
                <c:pt idx="0">
                  <c:v>-13.296607364634108</c:v>
                </c:pt>
                <c:pt idx="1">
                  <c:v>-3.4472017050204591</c:v>
                </c:pt>
                <c:pt idx="2">
                  <c:v>-7.3629089464732287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79-4603-9F77-EEF7EDE8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38272"/>
        <c:axId val="214844160"/>
      </c:barChart>
      <c:catAx>
        <c:axId val="21483827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844160"/>
        <c:crosses val="autoZero"/>
        <c:auto val="1"/>
        <c:lblAlgn val="ctr"/>
        <c:lblOffset val="100"/>
        <c:noMultiLvlLbl val="0"/>
      </c:catAx>
      <c:valAx>
        <c:axId val="214844160"/>
        <c:scaling>
          <c:orientation val="minMax"/>
          <c:max val="30"/>
          <c:min val="-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838272"/>
        <c:crosses val="autoZero"/>
        <c:crossBetween val="between"/>
        <c:majorUnit val="10"/>
        <c:minorUnit val="2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'KF_06_dur+rat'!$B$65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'KF_06_dur+rat'!$B$66:$B$68</c:f>
              <c:numCache>
                <c:formatCode>0.00</c:formatCode>
                <c:ptCount val="3"/>
                <c:pt idx="0">
                  <c:v>-0.82785355809514272</c:v>
                </c:pt>
                <c:pt idx="1">
                  <c:v>0.40955820946442856</c:v>
                </c:pt>
                <c:pt idx="2">
                  <c:v>-0.68572399514589932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8-4F30-A831-EAA12D5D4276}"/>
            </c:ext>
          </c:extLst>
        </c:ser>
        <c:ser>
          <c:idx val="1"/>
          <c:order val="1"/>
          <c:tx>
            <c:strRef>
              <c:f>'KF_06_dur+rat'!$C$65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'KF_06_dur+rat'!$C$66:$C$68</c:f>
              <c:numCache>
                <c:formatCode>0.00</c:formatCode>
                <c:ptCount val="3"/>
                <c:pt idx="0">
                  <c:v>-0.59636723319290219</c:v>
                </c:pt>
                <c:pt idx="1">
                  <c:v>1.0451916756297184</c:v>
                </c:pt>
                <c:pt idx="2">
                  <c:v>0.18204632778837393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8-4F30-A831-EAA12D5D4276}"/>
            </c:ext>
          </c:extLst>
        </c:ser>
        <c:ser>
          <c:idx val="2"/>
          <c:order val="2"/>
          <c:tx>
            <c:strRef>
              <c:f>'KF_06_dur+rat'!$D$65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'KF_06_dur+rat'!$D$66:$D$68</c:f>
              <c:numCache>
                <c:formatCode>0.00</c:formatCode>
                <c:ptCount val="3"/>
                <c:pt idx="0">
                  <c:v>2.5419144675866967</c:v>
                </c:pt>
                <c:pt idx="1">
                  <c:v>-1.6514579612231977</c:v>
                </c:pt>
                <c:pt idx="2">
                  <c:v>-3.2630105127893749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8-4F30-A831-EAA12D5D4276}"/>
            </c:ext>
          </c:extLst>
        </c:ser>
        <c:ser>
          <c:idx val="3"/>
          <c:order val="3"/>
          <c:tx>
            <c:strRef>
              <c:f>'KF_06_dur+rat'!$E$65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'KF_06_dur+rat'!$E$66:$E$68</c:f>
              <c:numCache>
                <c:formatCode>0.00</c:formatCode>
                <c:ptCount val="3"/>
                <c:pt idx="0">
                  <c:v>0.9454269805497475</c:v>
                </c:pt>
                <c:pt idx="1">
                  <c:v>-0.55091162766314383</c:v>
                </c:pt>
                <c:pt idx="2">
                  <c:v>-2.1180368480980842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8-4F30-A831-EAA12D5D4276}"/>
            </c:ext>
          </c:extLst>
        </c:ser>
        <c:ser>
          <c:idx val="4"/>
          <c:order val="4"/>
          <c:tx>
            <c:strRef>
              <c:f>'KF_06_dur+rat'!$F$65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'KF_06_dur+rat'!$F$66:$F$68</c:f>
              <c:numCache>
                <c:formatCode>0.00</c:formatCode>
                <c:ptCount val="3"/>
                <c:pt idx="0">
                  <c:v>-1.4461570061426539</c:v>
                </c:pt>
                <c:pt idx="1">
                  <c:v>-1.8626925518131268</c:v>
                </c:pt>
                <c:pt idx="2">
                  <c:v>0.67215825983686095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8-4F30-A831-EAA12D5D4276}"/>
            </c:ext>
          </c:extLst>
        </c:ser>
        <c:ser>
          <c:idx val="5"/>
          <c:order val="5"/>
          <c:tx>
            <c:strRef>
              <c:f>'KF_06_dur+rat'!$G$65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'KF_06_dur+rat'!$G$66:$G$68</c:f>
              <c:numCache>
                <c:formatCode>0.00</c:formatCode>
                <c:ptCount val="3"/>
                <c:pt idx="0">
                  <c:v>0.20326500252480351</c:v>
                </c:pt>
                <c:pt idx="1">
                  <c:v>0.43679470454697977</c:v>
                </c:pt>
                <c:pt idx="2">
                  <c:v>2.6811529184242069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8-4F30-A831-EAA12D5D4276}"/>
            </c:ext>
          </c:extLst>
        </c:ser>
        <c:ser>
          <c:idx val="6"/>
          <c:order val="6"/>
          <c:tx>
            <c:strRef>
              <c:f>'KF_06_dur+rat'!$H$65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'KF_06_dur+rat'!$H$66:$H$68</c:f>
              <c:numCache>
                <c:formatCode>0.00</c:formatCode>
                <c:ptCount val="3"/>
                <c:pt idx="0">
                  <c:v>0.11112897648930264</c:v>
                </c:pt>
                <c:pt idx="1">
                  <c:v>0.82065992118443631</c:v>
                </c:pt>
                <c:pt idx="2">
                  <c:v>1.1190773753311181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F8-4F30-A831-EAA12D5D4276}"/>
            </c:ext>
          </c:extLst>
        </c:ser>
        <c:ser>
          <c:idx val="7"/>
          <c:order val="7"/>
          <c:tx>
            <c:strRef>
              <c:f>'KF_06_dur+rat'!$I$65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'KF_06_dur+rat'!$I$66:$I$68</c:f>
              <c:numCache>
                <c:formatCode>0.00</c:formatCode>
                <c:ptCount val="3"/>
                <c:pt idx="0">
                  <c:v>-0.80997004804288153</c:v>
                </c:pt>
                <c:pt idx="1">
                  <c:v>-0.51495812483488379</c:v>
                </c:pt>
                <c:pt idx="2">
                  <c:v>-0.76951866283249792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F8-4F30-A831-EAA12D5D4276}"/>
            </c:ext>
          </c:extLst>
        </c:ser>
        <c:ser>
          <c:idx val="8"/>
          <c:order val="8"/>
          <c:tx>
            <c:strRef>
              <c:f>'KF_06_dur+rat'!$J$65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'KF_06_dur+rat'!$J$66:$J$68</c:f>
              <c:numCache>
                <c:formatCode>0.00</c:formatCode>
                <c:ptCount val="3"/>
                <c:pt idx="0">
                  <c:v>-1.5626886511050913</c:v>
                </c:pt>
                <c:pt idx="1">
                  <c:v>0.26546291878644368</c:v>
                </c:pt>
                <c:pt idx="2">
                  <c:v>1.2081190741748973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F8-4F30-A831-EAA12D5D4276}"/>
            </c:ext>
          </c:extLst>
        </c:ser>
        <c:ser>
          <c:idx val="9"/>
          <c:order val="9"/>
          <c:tx>
            <c:strRef>
              <c:f>'KF_06_dur+rat'!$K$65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'KF_06_dur+rat'!$K$66:$K$68</c:f>
              <c:numCache>
                <c:formatCode>0.00</c:formatCode>
                <c:ptCount val="3"/>
                <c:pt idx="0">
                  <c:v>0.99196628970107525</c:v>
                </c:pt>
                <c:pt idx="1">
                  <c:v>-0.16591846521787623</c:v>
                </c:pt>
                <c:pt idx="2">
                  <c:v>-0.13732867401152049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8-4F30-A831-EAA12D5D4276}"/>
            </c:ext>
          </c:extLst>
        </c:ser>
        <c:ser>
          <c:idx val="10"/>
          <c:order val="10"/>
          <c:tx>
            <c:strRef>
              <c:f>'KF_06_dur+rat'!$L$65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'KF_06_dur+rat'!$L$66:$L$68</c:f>
              <c:numCache>
                <c:formatCode>0.00</c:formatCode>
                <c:ptCount val="3"/>
                <c:pt idx="0">
                  <c:v>1.0924633122558056</c:v>
                </c:pt>
                <c:pt idx="1">
                  <c:v>-0.10390676229938833</c:v>
                </c:pt>
                <c:pt idx="2">
                  <c:v>0.30606527766091496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8-4F30-A831-EAA12D5D4276}"/>
            </c:ext>
          </c:extLst>
        </c:ser>
        <c:ser>
          <c:idx val="11"/>
          <c:order val="11"/>
          <c:tx>
            <c:strRef>
              <c:f>'KF_06_dur+rat'!$M$65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'KF_06_dur+rat'!$M$66:$M$68</c:f>
              <c:numCache>
                <c:formatCode>0.00</c:formatCode>
                <c:ptCount val="3"/>
                <c:pt idx="0">
                  <c:v>-7.2166829872294613E-2</c:v>
                </c:pt>
                <c:pt idx="1">
                  <c:v>1.1740603675444987</c:v>
                </c:pt>
                <c:pt idx="2">
                  <c:v>1.4430592915683924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8-4F30-A831-EAA12D5D4276}"/>
            </c:ext>
          </c:extLst>
        </c:ser>
        <c:ser>
          <c:idx val="12"/>
          <c:order val="12"/>
          <c:tx>
            <c:strRef>
              <c:f>'KF_06_dur+rat'!$N$65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'KF_06_dur+rat'!$N$66:$N$68</c:f>
              <c:numCache>
                <c:formatCode>0.00</c:formatCode>
                <c:ptCount val="3"/>
                <c:pt idx="0">
                  <c:v>-1.5783611082733628E-2</c:v>
                </c:pt>
                <c:pt idx="1">
                  <c:v>0.21890564806900059</c:v>
                </c:pt>
                <c:pt idx="2">
                  <c:v>-0.60598848926208682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F8-4F30-A831-EAA12D5D4276}"/>
            </c:ext>
          </c:extLst>
        </c:ser>
        <c:ser>
          <c:idx val="13"/>
          <c:order val="13"/>
          <c:tx>
            <c:strRef>
              <c:f>'KF_06_dur+rat'!$O$65</c:f>
              <c:strCache>
                <c:ptCount val="1"/>
                <c:pt idx="0">
                  <c:v>Melzer+Stark 2019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'KF_06_dur+rat'!$O$66:$O$68</c:f>
              <c:numCache>
                <c:formatCode>0.00</c:formatCode>
                <c:ptCount val="3"/>
                <c:pt idx="0">
                  <c:v>-0.55517809157375453</c:v>
                </c:pt>
                <c:pt idx="1">
                  <c:v>0.47921204782610438</c:v>
                </c:pt>
                <c:pt idx="2">
                  <c:v>-3.2071342645302536E-2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F8-4F30-A831-EAA12D5D4276}"/>
            </c:ext>
          </c:extLst>
        </c:ser>
        <c:ser>
          <c:idx val="14"/>
          <c:order val="14"/>
          <c:tx>
            <c:strRef>
              <c:f>'KF_06_dur+rat'!$P$65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'KF_06_dur+rat'!$P$66:$P$68</c:f>
              <c:numCache>
                <c:formatCode>0.00</c:formatCode>
                <c:ptCount val="3"/>
                <c:pt idx="0">
                  <c:v>-1.3043574226342045</c:v>
                </c:pt>
                <c:pt idx="1">
                  <c:v>0.39466746369757999</c:v>
                </c:pt>
                <c:pt idx="2">
                  <c:v>1.1868061819204385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F8-4F30-A831-EAA12D5D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1344"/>
        <c:axId val="215082880"/>
      </c:barChart>
      <c:catAx>
        <c:axId val="21508134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82880"/>
        <c:crosses val="autoZero"/>
        <c:auto val="1"/>
        <c:lblAlgn val="ctr"/>
        <c:lblOffset val="100"/>
        <c:noMultiLvlLbl val="0"/>
      </c:catAx>
      <c:valAx>
        <c:axId val="215082880"/>
        <c:scaling>
          <c:orientation val="minMax"/>
          <c:max val="3"/>
          <c:min val="-4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1344"/>
        <c:crosses val="autoZero"/>
        <c:crossBetween val="between"/>
        <c:majorUnit val="1"/>
        <c:minorUnit val="0.5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21576149135204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'KF_06_dur+rat'!$C$55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'KF_06_dur+rat'!$C$56:$C$58</c:f>
              <c:numCache>
                <c:formatCode>0.00</c:formatCode>
                <c:ptCount val="3"/>
                <c:pt idx="0">
                  <c:v>-0.51225799969467722</c:v>
                </c:pt>
                <c:pt idx="1">
                  <c:v>0.99741343820764428</c:v>
                </c:pt>
                <c:pt idx="2">
                  <c:v>-0.2020299207124836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2-40E6-AE98-444F53E6A2C5}"/>
            </c:ext>
          </c:extLst>
        </c:ser>
        <c:ser>
          <c:idx val="4"/>
          <c:order val="1"/>
          <c:tx>
            <c:strRef>
              <c:f>'KF_06_dur+rat'!$E$55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'KF_06_dur+rat'!$E$56:$E$58</c:f>
              <c:numCache>
                <c:formatCode>0.00</c:formatCode>
                <c:ptCount val="3"/>
                <c:pt idx="0">
                  <c:v>1.0295362140479725</c:v>
                </c:pt>
                <c:pt idx="1">
                  <c:v>-0.59868986508521793</c:v>
                </c:pt>
                <c:pt idx="2">
                  <c:v>-2.5021130965989418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2-40E6-AE98-444F53E6A2C5}"/>
            </c:ext>
          </c:extLst>
        </c:ser>
        <c:ser>
          <c:idx val="5"/>
          <c:order val="2"/>
          <c:tx>
            <c:strRef>
              <c:f>'KF_06_dur+rat'!$F$55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'KF_06_dur+rat'!$F$56:$F$58</c:f>
              <c:numCache>
                <c:formatCode>0.00</c:formatCode>
                <c:ptCount val="3"/>
                <c:pt idx="0">
                  <c:v>-1.3620477726444289</c:v>
                </c:pt>
                <c:pt idx="1">
                  <c:v>-1.9104707892352009</c:v>
                </c:pt>
                <c:pt idx="2">
                  <c:v>0.28808201133600342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2-40E6-AE98-444F53E6A2C5}"/>
            </c:ext>
          </c:extLst>
        </c:ser>
        <c:ser>
          <c:idx val="6"/>
          <c:order val="3"/>
          <c:tx>
            <c:strRef>
              <c:f>'KF_06_dur+rat'!$G$55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'KF_06_dur+rat'!$G$56:$G$58</c:f>
              <c:numCache>
                <c:formatCode>0.00</c:formatCode>
                <c:ptCount val="3"/>
                <c:pt idx="0">
                  <c:v>0.28737423602302847</c:v>
                </c:pt>
                <c:pt idx="1">
                  <c:v>0.38901646712490567</c:v>
                </c:pt>
                <c:pt idx="2">
                  <c:v>2.2970766699233494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2-40E6-AE98-444F53E6A2C5}"/>
            </c:ext>
          </c:extLst>
        </c:ser>
        <c:ser>
          <c:idx val="7"/>
          <c:order val="4"/>
          <c:tx>
            <c:strRef>
              <c:f>'KF_06_dur+rat'!$H$55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'KF_06_dur+rat'!$H$56:$H$58</c:f>
              <c:numCache>
                <c:formatCode>0.00</c:formatCode>
                <c:ptCount val="3"/>
                <c:pt idx="0">
                  <c:v>0.19523820998752761</c:v>
                </c:pt>
                <c:pt idx="1">
                  <c:v>0.77288168376236221</c:v>
                </c:pt>
                <c:pt idx="2">
                  <c:v>0.73500112683026053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52-40E6-AE98-444F53E6A2C5}"/>
            </c:ext>
          </c:extLst>
        </c:ser>
        <c:ser>
          <c:idx val="9"/>
          <c:order val="5"/>
          <c:tx>
            <c:strRef>
              <c:f>'KF_06_dur+rat'!$I$55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'KF_06_dur+rat'!$I$56:$I$58</c:f>
              <c:numCache>
                <c:formatCode>0.00</c:formatCode>
                <c:ptCount val="3"/>
                <c:pt idx="0">
                  <c:v>-0.72586081454465656</c:v>
                </c:pt>
                <c:pt idx="1">
                  <c:v>-0.56273636225695789</c:v>
                </c:pt>
                <c:pt idx="2">
                  <c:v>-1.1535949113333555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2-40E6-AE98-444F53E6A2C5}"/>
            </c:ext>
          </c:extLst>
        </c:ser>
        <c:ser>
          <c:idx val="14"/>
          <c:order val="6"/>
          <c:tx>
            <c:strRef>
              <c:f>'KF_06_dur+rat'!$K$55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'KF_06_dur+rat'!$K$56:$K$58</c:f>
              <c:numCache>
                <c:formatCode>0.00</c:formatCode>
                <c:ptCount val="3"/>
                <c:pt idx="0">
                  <c:v>1.0760755231993002</c:v>
                </c:pt>
                <c:pt idx="1">
                  <c:v>-0.21369670263995033</c:v>
                </c:pt>
                <c:pt idx="2">
                  <c:v>-0.52140492251237802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52-40E6-AE98-444F53E6A2C5}"/>
            </c:ext>
          </c:extLst>
        </c:ser>
        <c:ser>
          <c:idx val="2"/>
          <c:order val="7"/>
          <c:tx>
            <c:strRef>
              <c:f>'KF_06_dur+rat'!$M$55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'KF_06_dur+rat'!$M$56:$M$58</c:f>
              <c:numCache>
                <c:formatCode>0.00</c:formatCode>
                <c:ptCount val="3"/>
                <c:pt idx="0">
                  <c:v>1.1942403625930353E-2</c:v>
                </c:pt>
                <c:pt idx="1">
                  <c:v>1.1262821301224246</c:v>
                </c:pt>
                <c:pt idx="2">
                  <c:v>1.0589830430675349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52-40E6-AE98-444F53E6A2C5}"/>
            </c:ext>
          </c:extLst>
        </c:ser>
        <c:ser>
          <c:idx val="12"/>
          <c:order val="8"/>
          <c:tx>
            <c:strRef>
              <c:f>'KF_06_dur+rat'!$P$55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'KF_06_dur+rat'!$P$56:$P$58</c:f>
              <c:numCache>
                <c:formatCode>0.00</c:formatCode>
                <c:ptCount val="3"/>
                <c:pt idx="0">
                  <c:v>-1.2202481891359795</c:v>
                </c:pt>
                <c:pt idx="1">
                  <c:v>0.34688922627550589</c:v>
                </c:pt>
                <c:pt idx="2">
                  <c:v>0.80272993341958099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52-40E6-AE98-444F53E6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9536"/>
        <c:axId val="215091072"/>
      </c:barChart>
      <c:catAx>
        <c:axId val="21508953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91072"/>
        <c:crosses val="autoZero"/>
        <c:auto val="1"/>
        <c:lblAlgn val="ctr"/>
        <c:lblOffset val="100"/>
        <c:noMultiLvlLbl val="0"/>
      </c:catAx>
      <c:valAx>
        <c:axId val="215091072"/>
        <c:scaling>
          <c:orientation val="minMax"/>
          <c:max val="3"/>
          <c:min val="-3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9536"/>
        <c:crosses val="autoZero"/>
        <c:crossBetween val="between"/>
        <c:majorUnit val="1"/>
        <c:minorUnit val="0.5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8815" cy="3118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7" connectionId="43" xr16:uid="{CFE40603-0979-4B4C-9D1E-493E84DB59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4" connectionId="30" xr16:uid="{00000000-0016-0000-0000-000038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4" connectionId="10" xr16:uid="{00000000-0016-0000-0000-00000E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4" connectionId="38" xr16:uid="{00000000-0016-0000-0000-000007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4_14" connectionId="33" xr16:uid="{00000000-0016-0000-0000-000015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7" connectionId="26" xr16:uid="{16CC104D-993D-4C44-9220-FE206EF65EBC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005_32_dur" connectionId="11" xr16:uid="{36EF972F-1888-40D2-9B8A-AF2C93F3EC1D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6" connectionId="23" xr16:uid="{FD222D3D-6723-4689-B1FC-ACA99D9C8083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4" connectionId="27" xr16:uid="{00000000-0016-0000-0000-00001B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27" connectionId="49" xr16:uid="{00000000-0016-0000-0000-00001F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6_dur_1" connectionId="34" xr16:uid="{D1D179D2-A3FE-4050-ABAC-E615035B765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4" connectionId="24" xr16:uid="{00000000-0016-0000-0000-00002B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7" connectionId="1" xr16:uid="{00000000-0016-0000-0000-000001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94_27" connectionId="22" xr16:uid="{00000000-0016-0000-0000-000024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9_27" connectionId="41" xr16:uid="{00000000-0016-0000-0000-000003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7" connectionId="9" xr16:uid="{79AF5B26-7FA4-4625-9340-013414C7717D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4 (Nimmermehr)_1" connectionId="15" xr16:uid="{55987117-9679-4E05-A6B2-6A3E6AB6248F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7" connectionId="39" xr16:uid="{00000000-0016-0000-0000-000026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7_dur" connectionId="7" xr16:uid="{00000000-0016-0000-0000-000004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13" xr16:uid="{00000000-0016-0000-0000-000020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4_dur" connectionId="6" xr16:uid="{00000000-0016-0000-0000-000025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7" connectionId="32" xr16:uid="{6AC9FCBF-C096-4022-B66D-49D8D29DD18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27" connectionId="21" xr16:uid="{00000000-0016-0000-0000-00000D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7" connectionId="3" xr16:uid="{5C022441-27A9-4A3A-9350-8AADC630C4ED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3_27" connectionId="40" xr16:uid="{00000000-0016-0000-0000-000033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7" connectionId="12" xr16:uid="{00000000-0016-0000-0000-000031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7" connectionId="45" xr16:uid="{00000000-0016-0000-0000-000005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6_Abschnitte-Dauern" connectionId="18" xr16:uid="{0C2E4238-BF0D-45DA-993E-5462F1E253CE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6_dur" connectionId="5" xr16:uid="{7D6A14AB-BED8-4E79-A5B3-64CD7F89A62E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2" connectionId="44" xr16:uid="{00000000-0016-0000-0000-00001600000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7_Abschnitte-Dauern" connectionId="20" xr16:uid="{00000000-0016-0000-0000-00002800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4_Abschnitte-Dauern" connectionId="19" xr16:uid="{00000000-0016-0000-0000-00002A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4" connectionId="48" xr16:uid="{00000000-0016-0000-0000-00002E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7" connectionId="17" xr16:uid="{8F432C5A-B66B-4900-B4A7-F3622BE373A6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7" connectionId="29" xr16:uid="{164FE0BA-0825-4E7C-8216-4F7333942F4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4_dur" connectionId="35" xr16:uid="{00000000-0016-0000-0000-00001E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4" connectionId="4" xr16:uid="{00000000-0016-0000-0000-000032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7_dur" connectionId="36" xr16:uid="{00000000-0016-0000-0000-000012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7" connectionId="47" xr16:uid="{80FE7457-A2BC-47C2-A6FC-5322801943B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6" connectionId="37" xr16:uid="{3A711B58-93E8-4568-A2DA-A353A3A7D6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3DF3-CF4E-4B2C-B1C8-071B00FE14F6}">
  <dimension ref="A1:H17"/>
  <sheetViews>
    <sheetView workbookViewId="0"/>
  </sheetViews>
  <sheetFormatPr baseColWidth="10" defaultRowHeight="14.4" x14ac:dyDescent="0.3"/>
  <cols>
    <col min="1" max="1" width="8.21875" bestFit="1" customWidth="1"/>
    <col min="2" max="2" width="13.77734375" bestFit="1" customWidth="1"/>
    <col min="3" max="3" width="10.44140625" bestFit="1" customWidth="1"/>
    <col min="4" max="4" width="13.77734375" bestFit="1" customWidth="1"/>
    <col min="5" max="5" width="10.44140625" bestFit="1" customWidth="1"/>
  </cols>
  <sheetData>
    <row r="1" spans="1:8" x14ac:dyDescent="0.3">
      <c r="A1" s="1" t="s">
        <v>64</v>
      </c>
      <c r="B1" s="1" t="s">
        <v>65</v>
      </c>
      <c r="C1" s="10" t="s">
        <v>66</v>
      </c>
      <c r="D1" s="1" t="s">
        <v>65</v>
      </c>
      <c r="E1" s="10" t="s">
        <v>66</v>
      </c>
    </row>
    <row r="2" spans="1:8" x14ac:dyDescent="0.3">
      <c r="A2" s="6" t="s">
        <v>50</v>
      </c>
      <c r="B2" s="11">
        <v>9</v>
      </c>
      <c r="C2" s="3">
        <f t="shared" ref="C2:C16" si="0">B2/B$17*100</f>
        <v>4.1284403669724776</v>
      </c>
      <c r="D2" s="42">
        <f>SUM(B2:B3)</f>
        <v>18</v>
      </c>
      <c r="E2" s="3">
        <f>D2/D$17*100</f>
        <v>8.2568807339449553</v>
      </c>
    </row>
    <row r="3" spans="1:8" x14ac:dyDescent="0.3">
      <c r="A3" s="6" t="s">
        <v>51</v>
      </c>
      <c r="B3" s="11">
        <v>9</v>
      </c>
      <c r="C3" s="3">
        <f t="shared" si="0"/>
        <v>4.1284403669724776</v>
      </c>
      <c r="D3" s="42"/>
      <c r="E3" s="3"/>
      <c r="H3" s="43"/>
    </row>
    <row r="4" spans="1:8" x14ac:dyDescent="0.3">
      <c r="A4" s="6" t="s">
        <v>0</v>
      </c>
      <c r="B4" s="11">
        <v>9</v>
      </c>
      <c r="C4" s="3">
        <f t="shared" si="0"/>
        <v>4.1284403669724776</v>
      </c>
      <c r="D4" s="42">
        <f>SUM(B4:B5)</f>
        <v>21</v>
      </c>
      <c r="E4" s="3">
        <f>D4/D$17*100</f>
        <v>9.6330275229357802</v>
      </c>
      <c r="H4" s="43"/>
    </row>
    <row r="5" spans="1:8" x14ac:dyDescent="0.3">
      <c r="A5" s="6" t="s">
        <v>1</v>
      </c>
      <c r="B5" s="11">
        <v>12</v>
      </c>
      <c r="C5" s="3">
        <f t="shared" si="0"/>
        <v>5.5045871559633035</v>
      </c>
      <c r="D5" s="42"/>
      <c r="E5" s="43"/>
      <c r="H5" s="43"/>
    </row>
    <row r="6" spans="1:8" x14ac:dyDescent="0.3">
      <c r="A6" s="6" t="s">
        <v>47</v>
      </c>
      <c r="B6" s="11">
        <v>13</v>
      </c>
      <c r="C6" s="3">
        <f t="shared" si="0"/>
        <v>5.9633027522935782</v>
      </c>
      <c r="D6" s="42">
        <f>SUM(B6:B7)</f>
        <v>30</v>
      </c>
      <c r="E6" s="3">
        <f>D6/D$17*100</f>
        <v>13.761467889908257</v>
      </c>
      <c r="H6" s="43"/>
    </row>
    <row r="7" spans="1:8" x14ac:dyDescent="0.3">
      <c r="A7" s="6" t="s">
        <v>48</v>
      </c>
      <c r="B7" s="11">
        <v>17</v>
      </c>
      <c r="C7" s="3">
        <f t="shared" si="0"/>
        <v>7.7981651376146797</v>
      </c>
      <c r="D7" s="42"/>
      <c r="E7" s="3"/>
    </row>
    <row r="8" spans="1:8" x14ac:dyDescent="0.3">
      <c r="A8" s="2">
        <v>4</v>
      </c>
      <c r="B8" s="11">
        <v>29</v>
      </c>
      <c r="C8" s="3">
        <f t="shared" si="0"/>
        <v>13.302752293577983</v>
      </c>
      <c r="D8" s="42">
        <f>B8</f>
        <v>29</v>
      </c>
      <c r="E8" s="3">
        <f>D8/D$17*100</f>
        <v>13.302752293577983</v>
      </c>
    </row>
    <row r="9" spans="1:8" x14ac:dyDescent="0.3">
      <c r="A9" s="2" t="s">
        <v>53</v>
      </c>
      <c r="B9" s="11">
        <v>4</v>
      </c>
      <c r="C9" s="3">
        <f t="shared" si="0"/>
        <v>1.834862385321101</v>
      </c>
      <c r="D9" s="42">
        <f>B9+B10</f>
        <v>28</v>
      </c>
      <c r="E9" s="3">
        <f>D9/D$17*100</f>
        <v>12.844036697247708</v>
      </c>
    </row>
    <row r="10" spans="1:8" x14ac:dyDescent="0.3">
      <c r="A10" s="6" t="s">
        <v>54</v>
      </c>
      <c r="B10" s="11">
        <v>24</v>
      </c>
      <c r="C10" s="3">
        <f t="shared" si="0"/>
        <v>11.009174311926607</v>
      </c>
    </row>
    <row r="11" spans="1:8" x14ac:dyDescent="0.3">
      <c r="A11" s="6" t="s">
        <v>55</v>
      </c>
      <c r="B11" s="11">
        <v>12</v>
      </c>
      <c r="C11" s="3">
        <f t="shared" si="0"/>
        <v>5.5045871559633035</v>
      </c>
      <c r="D11" s="42">
        <f>SUM(B11:B14)</f>
        <v>79</v>
      </c>
      <c r="E11" s="3">
        <f>D11/D$17*100</f>
        <v>36.238532110091739</v>
      </c>
    </row>
    <row r="12" spans="1:8" x14ac:dyDescent="0.3">
      <c r="A12" s="6" t="s">
        <v>56</v>
      </c>
      <c r="B12" s="11">
        <v>19</v>
      </c>
      <c r="C12" s="3">
        <f t="shared" si="0"/>
        <v>8.7155963302752291</v>
      </c>
      <c r="E12" s="3"/>
    </row>
    <row r="13" spans="1:8" x14ac:dyDescent="0.3">
      <c r="A13" s="6" t="s">
        <v>57</v>
      </c>
      <c r="B13" s="11">
        <v>23</v>
      </c>
      <c r="C13" s="3">
        <f t="shared" si="0"/>
        <v>10.550458715596331</v>
      </c>
      <c r="E13" s="3"/>
    </row>
    <row r="14" spans="1:8" x14ac:dyDescent="0.3">
      <c r="A14" s="6" t="s">
        <v>58</v>
      </c>
      <c r="B14" s="11">
        <v>25</v>
      </c>
      <c r="C14" s="3">
        <f t="shared" si="0"/>
        <v>11.467889908256881</v>
      </c>
      <c r="E14" s="3"/>
    </row>
    <row r="15" spans="1:8" x14ac:dyDescent="0.3">
      <c r="A15" s="6" t="s">
        <v>59</v>
      </c>
      <c r="B15" s="11">
        <v>12</v>
      </c>
      <c r="C15" s="3">
        <f t="shared" si="0"/>
        <v>5.5045871559633035</v>
      </c>
      <c r="D15" s="42">
        <f>B15+B16</f>
        <v>13</v>
      </c>
      <c r="E15" s="3">
        <f>D15/D$17*100</f>
        <v>5.9633027522935782</v>
      </c>
    </row>
    <row r="16" spans="1:8" x14ac:dyDescent="0.3">
      <c r="A16" s="6" t="s">
        <v>60</v>
      </c>
      <c r="B16" s="11">
        <v>1</v>
      </c>
      <c r="C16" s="3">
        <f t="shared" si="0"/>
        <v>0.45871559633027525</v>
      </c>
      <c r="D16" s="42"/>
      <c r="E16" s="3"/>
    </row>
    <row r="17" spans="1:5" x14ac:dyDescent="0.3">
      <c r="A17" s="2"/>
      <c r="B17" s="12">
        <f>SUM(B2:B16)</f>
        <v>218</v>
      </c>
      <c r="C17" s="11">
        <f>SUM(C2:C16)</f>
        <v>100.00000000000003</v>
      </c>
      <c r="D17" s="47">
        <f>SUM(D2:D16)</f>
        <v>218</v>
      </c>
      <c r="E17" s="10">
        <f>SUM(E2:E16)</f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15"/>
  <sheetViews>
    <sheetView tabSelected="1" zoomScale="55" zoomScaleNormal="55" workbookViewId="0"/>
  </sheetViews>
  <sheetFormatPr baseColWidth="10" defaultRowHeight="14.4" x14ac:dyDescent="0.3"/>
  <cols>
    <col min="1" max="1" width="22.6640625" style="1" bestFit="1" customWidth="1"/>
    <col min="2" max="2" width="38.44140625" style="2" bestFit="1" customWidth="1"/>
    <col min="3" max="3" width="28.21875" style="2" bestFit="1" customWidth="1"/>
    <col min="4" max="4" width="24.33203125" style="2" bestFit="1" customWidth="1"/>
    <col min="5" max="5" width="24.33203125" bestFit="1" customWidth="1"/>
    <col min="6" max="6" width="37.109375" bestFit="1" customWidth="1"/>
    <col min="7" max="7" width="38.44140625" bestFit="1" customWidth="1"/>
    <col min="8" max="8" width="29.88671875" bestFit="1" customWidth="1"/>
    <col min="9" max="9" width="24.33203125" bestFit="1" customWidth="1"/>
    <col min="10" max="10" width="29.88671875" bestFit="1" customWidth="1"/>
    <col min="11" max="12" width="24.88671875" bestFit="1" customWidth="1"/>
    <col min="13" max="13" width="29.88671875" bestFit="1" customWidth="1"/>
    <col min="14" max="15" width="24.88671875" bestFit="1" customWidth="1"/>
    <col min="16" max="16" width="11.5546875" style="2" bestFit="1" customWidth="1"/>
    <col min="17" max="17" width="9.5546875" bestFit="1" customWidth="1"/>
    <col min="18" max="18" width="10.109375" bestFit="1" customWidth="1"/>
    <col min="19" max="19" width="22.33203125" style="2" bestFit="1" customWidth="1"/>
    <col min="20" max="20" width="8.77734375" style="2" bestFit="1" customWidth="1"/>
    <col min="21" max="21" width="13.44140625" style="2" bestFit="1" customWidth="1"/>
    <col min="22" max="22" width="8.21875" style="2" bestFit="1" customWidth="1"/>
    <col min="23" max="23" width="10.44140625" style="2" bestFit="1" customWidth="1"/>
    <col min="24" max="24" width="8.44140625" style="2" bestFit="1" customWidth="1"/>
    <col min="25" max="25" width="9" bestFit="1" customWidth="1"/>
    <col min="26" max="26" width="18.21875" style="1" bestFit="1" customWidth="1"/>
    <col min="27" max="27" width="15.44140625" bestFit="1" customWidth="1"/>
    <col min="28" max="29" width="28.21875" style="2" bestFit="1" customWidth="1"/>
    <col min="30" max="30" width="24.33203125" bestFit="1" customWidth="1"/>
    <col min="31" max="31" width="24.33203125" style="2" bestFit="1" customWidth="1"/>
    <col min="32" max="32" width="37.109375" style="2" bestFit="1" customWidth="1"/>
    <col min="33" max="33" width="38.44140625" bestFit="1" customWidth="1"/>
    <col min="34" max="34" width="29.88671875" bestFit="1" customWidth="1"/>
    <col min="35" max="35" width="24.33203125" bestFit="1" customWidth="1"/>
    <col min="36" max="36" width="29.88671875" bestFit="1" customWidth="1"/>
    <col min="37" max="38" width="24.88671875" bestFit="1" customWidth="1"/>
    <col min="39" max="39" width="29.88671875" bestFit="1" customWidth="1"/>
    <col min="40" max="41" width="24.88671875" bestFit="1" customWidth="1"/>
    <col min="42" max="42" width="11.5546875" bestFit="1" customWidth="1"/>
    <col min="43" max="43" width="9.5546875" bestFit="1" customWidth="1"/>
    <col min="44" max="44" width="10.109375" bestFit="1" customWidth="1"/>
    <col min="45" max="45" width="19" bestFit="1" customWidth="1"/>
    <col min="46" max="46" width="10.44140625" bestFit="1" customWidth="1"/>
    <col min="47" max="47" width="8.44140625" bestFit="1" customWidth="1"/>
    <col min="48" max="48" width="9" bestFit="1" customWidth="1"/>
    <col min="49" max="49" width="17.6640625" bestFit="1" customWidth="1"/>
    <col min="50" max="50" width="8.77734375" bestFit="1" customWidth="1"/>
    <col min="51" max="51" width="8.21875" bestFit="1" customWidth="1"/>
    <col min="52" max="52" width="17.77734375" bestFit="1" customWidth="1"/>
    <col min="53" max="53" width="22.33203125" bestFit="1" customWidth="1"/>
    <col min="54" max="54" width="5.44140625" bestFit="1" customWidth="1"/>
    <col min="55" max="55" width="23.109375" bestFit="1" customWidth="1"/>
    <col min="56" max="56" width="23.5546875" bestFit="1" customWidth="1"/>
    <col min="57" max="58" width="26.44140625" bestFit="1" customWidth="1"/>
    <col min="59" max="60" width="24" bestFit="1" customWidth="1"/>
    <col min="61" max="61" width="34.21875" bestFit="1" customWidth="1"/>
    <col min="62" max="62" width="37.33203125" bestFit="1" customWidth="1"/>
    <col min="63" max="63" width="29.88671875" bestFit="1" customWidth="1"/>
    <col min="64" max="64" width="23.21875" bestFit="1" customWidth="1"/>
    <col min="65" max="65" width="29.88671875" bestFit="1" customWidth="1"/>
    <col min="66" max="67" width="22.77734375" bestFit="1" customWidth="1"/>
    <col min="68" max="68" width="28.77734375" bestFit="1" customWidth="1"/>
    <col min="69" max="70" width="22.77734375" bestFit="1" customWidth="1"/>
    <col min="71" max="71" width="8.5546875" bestFit="1" customWidth="1"/>
  </cols>
  <sheetData>
    <row r="1" spans="1:71" x14ac:dyDescent="0.3">
      <c r="A1" s="33" t="s">
        <v>18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5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" t="s">
        <v>22</v>
      </c>
      <c r="Q1" s="1" t="s">
        <v>23</v>
      </c>
      <c r="R1" s="1" t="s">
        <v>24</v>
      </c>
      <c r="S1" s="1" t="s">
        <v>25</v>
      </c>
      <c r="T1" s="1"/>
      <c r="U1" s="1"/>
      <c r="V1" s="5" t="s">
        <v>18</v>
      </c>
      <c r="W1" s="1" t="s">
        <v>26</v>
      </c>
      <c r="X1" s="1" t="s">
        <v>29</v>
      </c>
      <c r="Y1" s="1" t="s">
        <v>27</v>
      </c>
      <c r="Z1" s="5" t="s">
        <v>38</v>
      </c>
      <c r="AA1" s="33" t="s">
        <v>18</v>
      </c>
      <c r="AB1" s="25" t="s">
        <v>3</v>
      </c>
      <c r="AC1" s="25" t="s">
        <v>4</v>
      </c>
      <c r="AD1" s="25" t="s">
        <v>5</v>
      </c>
      <c r="AE1" s="25" t="s">
        <v>6</v>
      </c>
      <c r="AF1" s="25" t="s">
        <v>7</v>
      </c>
      <c r="AG1" s="25" t="s">
        <v>8</v>
      </c>
      <c r="AH1" s="25" t="s">
        <v>9</v>
      </c>
      <c r="AI1" s="25" t="s">
        <v>10</v>
      </c>
      <c r="AJ1" s="25" t="s">
        <v>11</v>
      </c>
      <c r="AK1" s="25" t="s">
        <v>12</v>
      </c>
      <c r="AL1" s="10" t="s">
        <v>13</v>
      </c>
      <c r="AM1" s="10" t="s">
        <v>14</v>
      </c>
      <c r="AN1" s="10" t="s">
        <v>15</v>
      </c>
      <c r="AO1" s="10" t="s">
        <v>16</v>
      </c>
      <c r="AP1" s="5" t="s">
        <v>22</v>
      </c>
      <c r="AQ1" s="1" t="s">
        <v>23</v>
      </c>
      <c r="AR1" s="5" t="s">
        <v>24</v>
      </c>
      <c r="AS1" s="5" t="s">
        <v>25</v>
      </c>
      <c r="AT1" s="5" t="s">
        <v>26</v>
      </c>
      <c r="AU1" s="5" t="s">
        <v>29</v>
      </c>
      <c r="AV1" s="1" t="s">
        <v>27</v>
      </c>
      <c r="AW1" s="5" t="s">
        <v>28</v>
      </c>
      <c r="AX1" s="19"/>
      <c r="AY1" s="26"/>
      <c r="AZ1" s="26"/>
      <c r="BA1" s="5"/>
      <c r="BB1" s="12"/>
      <c r="BC1" s="6"/>
    </row>
    <row r="2" spans="1:71" x14ac:dyDescent="0.3">
      <c r="A2" s="1">
        <v>1</v>
      </c>
      <c r="B2" s="7">
        <f>SUM(AB2:AB3)</f>
        <v>7.95</v>
      </c>
      <c r="C2" s="7">
        <f t="shared" ref="C2:O2" si="0">SUM(AC2:AC3)</f>
        <v>8.0812708329999996</v>
      </c>
      <c r="D2" s="7">
        <f t="shared" si="0"/>
        <v>7.2840000000000007</v>
      </c>
      <c r="E2" s="7">
        <f t="shared" si="0"/>
        <v>6.7144791670000004</v>
      </c>
      <c r="F2" s="7">
        <f t="shared" si="0"/>
        <v>7.2133333330000013</v>
      </c>
      <c r="G2" s="7">
        <f t="shared" si="0"/>
        <v>8.16</v>
      </c>
      <c r="H2" s="7">
        <f t="shared" si="0"/>
        <v>8.3990000000000009</v>
      </c>
      <c r="I2" s="7">
        <f t="shared" si="0"/>
        <v>7.3539166659999999</v>
      </c>
      <c r="J2" s="7">
        <f t="shared" si="0"/>
        <v>6.911333333</v>
      </c>
      <c r="K2" s="7">
        <f t="shared" si="0"/>
        <v>8.0587083339999985</v>
      </c>
      <c r="L2" s="7">
        <f t="shared" si="0"/>
        <v>8.0053333329999994</v>
      </c>
      <c r="M2" s="7">
        <f t="shared" si="0"/>
        <v>6.5615208329999994</v>
      </c>
      <c r="N2" s="7">
        <f t="shared" si="0"/>
        <v>7.2519999999999998</v>
      </c>
      <c r="O2" s="7">
        <f t="shared" si="0"/>
        <v>6.8520000000000003</v>
      </c>
      <c r="P2" s="3">
        <f>AVERAGE(B2:O2)</f>
        <v>7.4854925594285717</v>
      </c>
      <c r="Q2" s="11">
        <f>MIN(B2:O2)</f>
        <v>6.5615208329999994</v>
      </c>
      <c r="R2" s="3">
        <f>MAX(B2:O2)</f>
        <v>8.3990000000000009</v>
      </c>
      <c r="S2" s="7">
        <f>STDEV(B2:O2)/P2*100</f>
        <v>8.1384287415400731</v>
      </c>
      <c r="V2" s="1">
        <v>1</v>
      </c>
      <c r="W2" s="11">
        <f>AVERAGE(C2,E2:I2,K2,M2)</f>
        <v>7.5677786457500016</v>
      </c>
      <c r="X2" s="3">
        <f>MIN(C2,E2:I2,K2,M2)</f>
        <v>6.5615208329999994</v>
      </c>
      <c r="Y2" s="3">
        <f>MAX(C2,E2:I2,K2,M2)</f>
        <v>8.3990000000000009</v>
      </c>
      <c r="Z2" s="7">
        <f>STDEV(C2,E2:I2,K2,M2)/W2*100</f>
        <v>9.2879356002413989</v>
      </c>
      <c r="AA2" s="1" t="s">
        <v>50</v>
      </c>
      <c r="AB2" s="11">
        <f>AB106-AB105</f>
        <v>3.2699999999999996</v>
      </c>
      <c r="AC2" s="11">
        <f t="shared" ref="AC2:AO2" si="1">AC106-AC105</f>
        <v>3.7687499999999998</v>
      </c>
      <c r="AD2" s="11">
        <f t="shared" si="1"/>
        <v>3.9133333330000002</v>
      </c>
      <c r="AE2" s="11">
        <f t="shared" si="1"/>
        <v>3.2888541670000002</v>
      </c>
      <c r="AF2" s="11">
        <f t="shared" si="1"/>
        <v>3.5226666669999998</v>
      </c>
      <c r="AG2" s="11">
        <f t="shared" si="1"/>
        <v>3.5587499999999999</v>
      </c>
      <c r="AH2" s="11">
        <f t="shared" si="1"/>
        <v>3.9003333329999998</v>
      </c>
      <c r="AI2" s="11">
        <f t="shared" si="1"/>
        <v>3.2525833330000005</v>
      </c>
      <c r="AJ2" s="11">
        <f t="shared" si="1"/>
        <v>3.226041666</v>
      </c>
      <c r="AK2" s="11">
        <f t="shared" si="1"/>
        <v>3.9569999999999999</v>
      </c>
      <c r="AL2" s="11">
        <f t="shared" si="1"/>
        <v>3.5045000000000002</v>
      </c>
      <c r="AM2" s="11">
        <f t="shared" si="1"/>
        <v>3.2695208329999996</v>
      </c>
      <c r="AN2" s="11">
        <f t="shared" si="1"/>
        <v>3.4479999999999995</v>
      </c>
      <c r="AO2" s="11">
        <f t="shared" si="1"/>
        <v>3.6580000000000004</v>
      </c>
      <c r="AP2" s="11">
        <f>AVERAGE(AB2:AO2)</f>
        <v>3.5384523808571431</v>
      </c>
      <c r="AQ2" s="11">
        <f t="shared" ref="AQ2:AQ9" si="2">MIN(AB2:AO2)</f>
        <v>3.226041666</v>
      </c>
      <c r="AR2" s="11">
        <f>MAX(AB2:AO2)</f>
        <v>3.9569999999999999</v>
      </c>
      <c r="AS2" s="7">
        <f t="shared" ref="AS2:AS9" si="3">STDEV(AB2:AO2)/AP2*100</f>
        <v>7.4771901185668854</v>
      </c>
      <c r="AT2" s="11">
        <f t="shared" ref="AT2:AT9" si="4">AVERAGE(AC2,AE2:AI2,AK2,AM2)</f>
        <v>3.5648072916249998</v>
      </c>
      <c r="AU2" s="3">
        <f t="shared" ref="AU2:AU9" si="5">MIN(AC2,AE2:AI2,AK2,AM2)</f>
        <v>3.2525833330000005</v>
      </c>
      <c r="AV2" s="3">
        <f t="shared" ref="AV2:AV9" si="6">MAX(AC2,AE2:AI2,AK2,AM2)</f>
        <v>3.9569999999999999</v>
      </c>
      <c r="AW2" s="7">
        <f t="shared" ref="AW2:AW9" si="7">STDEV(AC2,AE2:AI2,AK2,AM2)/AT2*100</f>
        <v>8.0092289165772179</v>
      </c>
      <c r="AX2" s="1" t="s">
        <v>50</v>
      </c>
      <c r="AY2" s="37"/>
      <c r="AZ2" s="1"/>
      <c r="BA2" s="11"/>
      <c r="BB2" s="11"/>
      <c r="BC2" s="6"/>
    </row>
    <row r="3" spans="1:71" x14ac:dyDescent="0.3">
      <c r="A3" s="1">
        <v>2</v>
      </c>
      <c r="B3" s="7">
        <f>SUM(AB4:AB5)</f>
        <v>8.7825000000000006</v>
      </c>
      <c r="C3" s="7">
        <f t="shared" ref="C3:O3" si="8">SUM(AC4:AC5)</f>
        <v>9.2699791669999989</v>
      </c>
      <c r="D3" s="7">
        <f t="shared" si="8"/>
        <v>4.5659999999999989</v>
      </c>
      <c r="E3" s="7">
        <f t="shared" si="8"/>
        <v>5.5518749999999999</v>
      </c>
      <c r="F3" s="7">
        <f t="shared" si="8"/>
        <v>6.5560833339999984</v>
      </c>
      <c r="G3" s="7">
        <f t="shared" si="8"/>
        <v>8.0853333329999995</v>
      </c>
      <c r="H3" s="7">
        <f t="shared" si="8"/>
        <v>8.7347499999999982</v>
      </c>
      <c r="I3" s="7">
        <f t="shared" si="8"/>
        <v>7.3305000000000007</v>
      </c>
      <c r="J3" s="7">
        <f t="shared" si="8"/>
        <v>8.2119999999999997</v>
      </c>
      <c r="K3" s="7">
        <f t="shared" si="8"/>
        <v>6.9279583330000012</v>
      </c>
      <c r="L3" s="7">
        <f t="shared" si="8"/>
        <v>6.8637500000000014</v>
      </c>
      <c r="M3" s="7">
        <f t="shared" si="8"/>
        <v>7.2</v>
      </c>
      <c r="N3" s="7">
        <f t="shared" si="8"/>
        <v>7.1850000000000005</v>
      </c>
      <c r="O3" s="7">
        <f t="shared" si="8"/>
        <v>7.3933333330000002</v>
      </c>
      <c r="P3" s="3">
        <f t="shared" ref="P3:P4" si="9">AVERAGE(B3:O3)</f>
        <v>7.3327901785714289</v>
      </c>
      <c r="Q3" s="11">
        <f t="shared" ref="Q3:Q9" si="10">MIN(B3:O3)</f>
        <v>4.5659999999999989</v>
      </c>
      <c r="R3" s="3">
        <f t="shared" ref="R3:R9" si="11">MAX(B3:O3)</f>
        <v>9.2699791669999989</v>
      </c>
      <c r="S3" s="7">
        <f t="shared" ref="S3:S9" si="12">STDEV(B3:O3)/P3*100</f>
        <v>17.339515011309448</v>
      </c>
      <c r="V3" s="1">
        <v>2</v>
      </c>
      <c r="W3" s="11">
        <f t="shared" ref="W3:W9" si="13">AVERAGE(C3,E3:I3,K3,M3)</f>
        <v>7.4570598958750001</v>
      </c>
      <c r="X3" s="3">
        <f t="shared" ref="X3:X9" si="14">MIN(C3,E3:I3,K3,M3)</f>
        <v>5.5518749999999999</v>
      </c>
      <c r="Y3" s="3">
        <f t="shared" ref="Y3:Y9" si="15">MAX(C3,E3:I3,K3,M3)</f>
        <v>9.2699791669999989</v>
      </c>
      <c r="Z3" s="7">
        <f t="shared" ref="Z3:Z9" si="16">STDEV(C3,E3:I3,K3,M3)/W3*100</f>
        <v>16.121982542329501</v>
      </c>
      <c r="AA3" s="1" t="s">
        <v>51</v>
      </c>
      <c r="AB3" s="11">
        <f t="shared" ref="AB3:AO16" si="17">AB107-AB106</f>
        <v>4.6800000000000006</v>
      </c>
      <c r="AC3" s="11">
        <f t="shared" si="17"/>
        <v>4.3125208329999998</v>
      </c>
      <c r="AD3" s="11">
        <f t="shared" si="17"/>
        <v>3.3706666670000001</v>
      </c>
      <c r="AE3" s="11">
        <f t="shared" si="17"/>
        <v>3.4256250000000001</v>
      </c>
      <c r="AF3" s="11">
        <f t="shared" si="17"/>
        <v>3.6906666660000012</v>
      </c>
      <c r="AG3" s="11">
        <f t="shared" si="17"/>
        <v>4.6012500000000003</v>
      </c>
      <c r="AH3" s="11">
        <f t="shared" si="17"/>
        <v>4.4986666670000002</v>
      </c>
      <c r="AI3" s="11">
        <f t="shared" si="17"/>
        <v>4.1013333329999995</v>
      </c>
      <c r="AJ3" s="11">
        <f t="shared" si="17"/>
        <v>3.6852916669999995</v>
      </c>
      <c r="AK3" s="11">
        <f t="shared" si="17"/>
        <v>4.1017083339999996</v>
      </c>
      <c r="AL3" s="11">
        <f t="shared" si="17"/>
        <v>4.5008333329999992</v>
      </c>
      <c r="AM3" s="11">
        <f t="shared" si="17"/>
        <v>3.2920000000000003</v>
      </c>
      <c r="AN3" s="11">
        <f t="shared" si="17"/>
        <v>3.8040000000000003</v>
      </c>
      <c r="AO3" s="11">
        <f t="shared" si="17"/>
        <v>3.194</v>
      </c>
      <c r="AP3" s="11">
        <f t="shared" ref="AP3:AP9" si="18">AVERAGE(AB3:AO3)</f>
        <v>3.9470401785714295</v>
      </c>
      <c r="AQ3" s="11">
        <f t="shared" si="2"/>
        <v>3.194</v>
      </c>
      <c r="AR3" s="11">
        <f t="shared" ref="AR3:AR9" si="19">MAX(AB3:AO3)</f>
        <v>4.6800000000000006</v>
      </c>
      <c r="AS3" s="7">
        <f t="shared" si="3"/>
        <v>13.16923981338479</v>
      </c>
      <c r="AT3" s="11">
        <f t="shared" si="4"/>
        <v>4.0029713541250009</v>
      </c>
      <c r="AU3" s="3">
        <f t="shared" si="5"/>
        <v>3.2920000000000003</v>
      </c>
      <c r="AV3" s="3">
        <f t="shared" si="6"/>
        <v>4.6012500000000003</v>
      </c>
      <c r="AW3" s="7">
        <f t="shared" si="7"/>
        <v>12.147835692994908</v>
      </c>
      <c r="AX3" s="1" t="s">
        <v>51</v>
      </c>
      <c r="AY3" s="37"/>
      <c r="AZ3" s="1"/>
      <c r="BA3" s="11"/>
      <c r="BB3" s="11"/>
      <c r="BC3" s="6"/>
    </row>
    <row r="4" spans="1:71" x14ac:dyDescent="0.3">
      <c r="A4" s="1">
        <v>3</v>
      </c>
      <c r="B4" s="7">
        <f>SUM(AB6:AB7)</f>
        <v>10.822499999999998</v>
      </c>
      <c r="C4" s="7">
        <f t="shared" ref="C4:O4" si="20">SUM(AC6:AC7)</f>
        <v>11.499375000000001</v>
      </c>
      <c r="D4" s="7">
        <f t="shared" si="20"/>
        <v>5.604000000000001</v>
      </c>
      <c r="E4" s="7">
        <f t="shared" si="20"/>
        <v>6.682500000000001</v>
      </c>
      <c r="F4" s="7">
        <f t="shared" si="20"/>
        <v>11.774833333</v>
      </c>
      <c r="G4" s="7">
        <f t="shared" si="20"/>
        <v>12.748979167000002</v>
      </c>
      <c r="H4" s="7">
        <f t="shared" si="20"/>
        <v>11.890958333</v>
      </c>
      <c r="I4" s="7">
        <f t="shared" si="20"/>
        <v>9.9201666669999984</v>
      </c>
      <c r="J4" s="7">
        <f t="shared" si="20"/>
        <v>11.909333332999999</v>
      </c>
      <c r="K4" s="7">
        <f t="shared" si="20"/>
        <v>9.4974791669999981</v>
      </c>
      <c r="L4" s="7">
        <f t="shared" si="20"/>
        <v>9.6787499999999991</v>
      </c>
      <c r="M4" s="7">
        <f t="shared" si="20"/>
        <v>9.6930000000000014</v>
      </c>
      <c r="N4" s="7">
        <f t="shared" si="20"/>
        <v>9.093</v>
      </c>
      <c r="O4" s="7">
        <f t="shared" si="20"/>
        <v>9.5426666669999989</v>
      </c>
      <c r="P4" s="3">
        <f t="shared" si="9"/>
        <v>10.025538690499998</v>
      </c>
      <c r="Q4" s="11">
        <f t="shared" si="10"/>
        <v>5.604000000000001</v>
      </c>
      <c r="R4" s="3">
        <f t="shared" si="11"/>
        <v>12.748979167000002</v>
      </c>
      <c r="S4" s="7">
        <f t="shared" si="12"/>
        <v>20.075724809168037</v>
      </c>
      <c r="V4" s="1">
        <v>3</v>
      </c>
      <c r="W4" s="11">
        <f t="shared" si="13"/>
        <v>10.463411458374999</v>
      </c>
      <c r="X4" s="3">
        <f t="shared" si="14"/>
        <v>6.682500000000001</v>
      </c>
      <c r="Y4" s="3">
        <f t="shared" si="15"/>
        <v>12.748979167000002</v>
      </c>
      <c r="Z4" s="7">
        <f t="shared" si="16"/>
        <v>18.479653926143072</v>
      </c>
      <c r="AA4" s="1" t="s">
        <v>0</v>
      </c>
      <c r="AB4" s="11">
        <f t="shared" si="17"/>
        <v>3.9599999999999991</v>
      </c>
      <c r="AC4" s="11">
        <f t="shared" si="17"/>
        <v>4.0387291670000014</v>
      </c>
      <c r="AD4" s="11">
        <f t="shared" si="17"/>
        <v>2.0459999999999994</v>
      </c>
      <c r="AE4" s="11">
        <f t="shared" si="17"/>
        <v>2.4150416669999997</v>
      </c>
      <c r="AF4" s="11">
        <f t="shared" si="17"/>
        <v>2.5638958339999984</v>
      </c>
      <c r="AG4" s="11">
        <f t="shared" si="17"/>
        <v>3.8681249999999991</v>
      </c>
      <c r="AH4" s="11">
        <f t="shared" si="17"/>
        <v>3.6703749999999999</v>
      </c>
      <c r="AI4" s="11">
        <f t="shared" si="17"/>
        <v>3.2000000000000011</v>
      </c>
      <c r="AJ4" s="11">
        <f t="shared" si="17"/>
        <v>3.5</v>
      </c>
      <c r="AK4" s="11">
        <f t="shared" si="17"/>
        <v>3.0537083330000012</v>
      </c>
      <c r="AL4" s="11">
        <f t="shared" si="17"/>
        <v>2.916875000000001</v>
      </c>
      <c r="AM4" s="11">
        <f t="shared" si="17"/>
        <v>3.5580000000000007</v>
      </c>
      <c r="AN4" s="11">
        <f t="shared" si="17"/>
        <v>3.0180000000000007</v>
      </c>
      <c r="AO4" s="11">
        <f t="shared" si="17"/>
        <v>3.1266666669999994</v>
      </c>
      <c r="AP4" s="11">
        <f t="shared" si="18"/>
        <v>3.2096726191428573</v>
      </c>
      <c r="AQ4" s="11">
        <f t="shared" si="2"/>
        <v>2.0459999999999994</v>
      </c>
      <c r="AR4" s="11">
        <f t="shared" si="19"/>
        <v>4.0387291670000014</v>
      </c>
      <c r="AS4" s="7">
        <f t="shared" si="3"/>
        <v>18.649768733432452</v>
      </c>
      <c r="AT4" s="11">
        <f t="shared" si="4"/>
        <v>3.2959843751250002</v>
      </c>
      <c r="AU4" s="3">
        <f t="shared" si="5"/>
        <v>2.4150416669999997</v>
      </c>
      <c r="AV4" s="3">
        <f t="shared" si="6"/>
        <v>4.0387291670000014</v>
      </c>
      <c r="AW4" s="7">
        <f t="shared" si="7"/>
        <v>18.014294659572894</v>
      </c>
      <c r="AX4" s="1" t="s">
        <v>0</v>
      </c>
      <c r="AY4" s="37"/>
      <c r="AZ4" s="1"/>
      <c r="BA4" s="11"/>
      <c r="BB4" s="11"/>
      <c r="BC4" s="6"/>
    </row>
    <row r="5" spans="1:71" x14ac:dyDescent="0.3">
      <c r="A5" s="1">
        <v>4</v>
      </c>
      <c r="B5" s="7">
        <f>SUM(AB8)</f>
        <v>6.0590000000000046</v>
      </c>
      <c r="C5" s="7">
        <f t="shared" ref="C5:O5" si="21">SUM(AC8)</f>
        <v>5.776875000000004</v>
      </c>
      <c r="D5" s="7">
        <f t="shared" si="21"/>
        <v>4.2059999999999995</v>
      </c>
      <c r="E5" s="7">
        <f t="shared" si="21"/>
        <v>5.076520833</v>
      </c>
      <c r="F5" s="7">
        <f t="shared" si="21"/>
        <v>6.9010833330000025</v>
      </c>
      <c r="G5" s="7">
        <f t="shared" si="21"/>
        <v>5.8832499999999968</v>
      </c>
      <c r="H5" s="7">
        <f t="shared" si="21"/>
        <v>7.1290416669999992</v>
      </c>
      <c r="I5" s="7">
        <f t="shared" si="21"/>
        <v>5.378666667000001</v>
      </c>
      <c r="J5" s="7">
        <f t="shared" si="21"/>
        <v>6.5373333339999995</v>
      </c>
      <c r="K5" s="7">
        <f t="shared" si="21"/>
        <v>5.289520833000001</v>
      </c>
      <c r="L5" s="7">
        <f t="shared" si="21"/>
        <v>4.7001666670000013</v>
      </c>
      <c r="M5" s="7">
        <f t="shared" si="21"/>
        <v>4.7109999999999985</v>
      </c>
      <c r="N5" s="7">
        <f t="shared" si="21"/>
        <v>4.7499999999999964</v>
      </c>
      <c r="O5" s="7">
        <f t="shared" si="21"/>
        <v>4.620000000000001</v>
      </c>
      <c r="P5" s="3">
        <f t="shared" ref="P5:P8" si="22">AVERAGE(B5:O5)</f>
        <v>5.5013184524285723</v>
      </c>
      <c r="Q5" s="11">
        <f t="shared" ref="Q5:Q8" si="23">MIN(B5:O5)</f>
        <v>4.2059999999999995</v>
      </c>
      <c r="R5" s="3">
        <f t="shared" ref="R5:R8" si="24">MAX(B5:O5)</f>
        <v>7.1290416669999992</v>
      </c>
      <c r="S5" s="7">
        <f t="shared" ref="S5:S8" si="25">STDEV(B5:O5)/P5*100</f>
        <v>16.522668719996151</v>
      </c>
      <c r="V5" s="1">
        <v>4</v>
      </c>
      <c r="W5" s="11">
        <f t="shared" ref="W5:W8" si="26">AVERAGE(C5,E5:I5,K5,M5)</f>
        <v>5.7682447916249995</v>
      </c>
      <c r="X5" s="3">
        <f t="shared" ref="X5:X8" si="27">MIN(C5,E5:I5,K5,M5)</f>
        <v>4.7109999999999985</v>
      </c>
      <c r="Y5" s="3">
        <f t="shared" ref="Y5:Y8" si="28">MAX(C5,E5:I5,K5,M5)</f>
        <v>7.1290416669999992</v>
      </c>
      <c r="Z5" s="7">
        <f t="shared" ref="Z5:Z8" si="29">STDEV(C5,E5:I5,K5,M5)/W5*100</f>
        <v>14.834713297199112</v>
      </c>
      <c r="AA5" s="1" t="s">
        <v>1</v>
      </c>
      <c r="AB5" s="11">
        <f t="shared" si="17"/>
        <v>4.8225000000000016</v>
      </c>
      <c r="AC5" s="11">
        <f t="shared" si="17"/>
        <v>5.2312499999999975</v>
      </c>
      <c r="AD5" s="11">
        <f t="shared" si="17"/>
        <v>2.5199999999999996</v>
      </c>
      <c r="AE5" s="11">
        <f t="shared" si="17"/>
        <v>3.1368333330000002</v>
      </c>
      <c r="AF5" s="11">
        <f t="shared" si="17"/>
        <v>3.9921875</v>
      </c>
      <c r="AG5" s="11">
        <f t="shared" si="17"/>
        <v>4.2172083330000003</v>
      </c>
      <c r="AH5" s="11">
        <f t="shared" si="17"/>
        <v>5.0643749999999983</v>
      </c>
      <c r="AI5" s="11">
        <f t="shared" si="17"/>
        <v>4.1304999999999996</v>
      </c>
      <c r="AJ5" s="11">
        <f t="shared" si="17"/>
        <v>4.7119999999999997</v>
      </c>
      <c r="AK5" s="11">
        <f t="shared" si="17"/>
        <v>3.87425</v>
      </c>
      <c r="AL5" s="11">
        <f t="shared" si="17"/>
        <v>3.9468750000000004</v>
      </c>
      <c r="AM5" s="11">
        <f t="shared" si="17"/>
        <v>3.6419999999999995</v>
      </c>
      <c r="AN5" s="11">
        <f t="shared" si="17"/>
        <v>4.1669999999999998</v>
      </c>
      <c r="AO5" s="11">
        <f t="shared" si="17"/>
        <v>4.2666666660000008</v>
      </c>
      <c r="AP5" s="11">
        <f t="shared" si="18"/>
        <v>4.1231175594285707</v>
      </c>
      <c r="AQ5" s="11">
        <f t="shared" si="2"/>
        <v>2.5199999999999996</v>
      </c>
      <c r="AR5" s="11">
        <f t="shared" si="19"/>
        <v>5.2312499999999975</v>
      </c>
      <c r="AS5" s="7">
        <f t="shared" si="3"/>
        <v>17.625563783131813</v>
      </c>
      <c r="AT5" s="11">
        <f t="shared" si="4"/>
        <v>4.161075520749999</v>
      </c>
      <c r="AU5" s="3">
        <f t="shared" si="5"/>
        <v>3.1368333330000002</v>
      </c>
      <c r="AV5" s="3">
        <f t="shared" si="6"/>
        <v>5.2312499999999975</v>
      </c>
      <c r="AW5" s="7">
        <f t="shared" si="7"/>
        <v>16.735569381277173</v>
      </c>
      <c r="AX5" s="1" t="s">
        <v>1</v>
      </c>
      <c r="AY5" s="37"/>
      <c r="AZ5" s="1"/>
      <c r="BA5" s="11"/>
      <c r="BB5" s="11"/>
      <c r="BC5" s="6"/>
    </row>
    <row r="6" spans="1:71" x14ac:dyDescent="0.3">
      <c r="A6" s="1">
        <v>5</v>
      </c>
      <c r="B6" s="7">
        <f>SUM(AB9:AB10)</f>
        <v>12.546666666999997</v>
      </c>
      <c r="C6" s="7">
        <f t="shared" ref="C6:O6" si="30">SUM(AC9:AC10)</f>
        <v>12.142916666999994</v>
      </c>
      <c r="D6" s="7">
        <f t="shared" si="30"/>
        <v>6.8320000000000007</v>
      </c>
      <c r="E6" s="7">
        <f t="shared" si="30"/>
        <v>6.7456666669999983</v>
      </c>
      <c r="F6" s="7">
        <f t="shared" si="30"/>
        <v>14.879416667000001</v>
      </c>
      <c r="G6" s="7">
        <f t="shared" si="30"/>
        <v>12.5486875</v>
      </c>
      <c r="H6" s="7">
        <f t="shared" si="30"/>
        <v>10.931249999999999</v>
      </c>
      <c r="I6" s="7">
        <f t="shared" si="30"/>
        <v>10.408708333000003</v>
      </c>
      <c r="J6" s="7">
        <f t="shared" si="30"/>
        <v>12.004000000000005</v>
      </c>
      <c r="K6" s="7">
        <f t="shared" si="30"/>
        <v>11.548750000000002</v>
      </c>
      <c r="L6" s="7">
        <f t="shared" si="30"/>
        <v>10.530458332999999</v>
      </c>
      <c r="M6" s="7">
        <f t="shared" si="30"/>
        <v>9.2239999999999966</v>
      </c>
      <c r="N6" s="7">
        <f t="shared" si="30"/>
        <v>10.440979167000002</v>
      </c>
      <c r="O6" s="7">
        <f t="shared" si="30"/>
        <v>11.363999999999997</v>
      </c>
      <c r="P6" s="3">
        <f t="shared" si="22"/>
        <v>10.867678571499999</v>
      </c>
      <c r="Q6" s="11">
        <f t="shared" si="23"/>
        <v>6.7456666669999983</v>
      </c>
      <c r="R6" s="3">
        <f t="shared" si="24"/>
        <v>14.879416667000001</v>
      </c>
      <c r="S6" s="7">
        <f t="shared" si="25"/>
        <v>20.07167555689945</v>
      </c>
      <c r="V6" s="1">
        <v>5</v>
      </c>
      <c r="W6" s="11">
        <f t="shared" si="26"/>
        <v>11.053674479249999</v>
      </c>
      <c r="X6" s="3">
        <f t="shared" si="27"/>
        <v>6.7456666669999983</v>
      </c>
      <c r="Y6" s="3">
        <f t="shared" si="28"/>
        <v>14.879416667000001</v>
      </c>
      <c r="Z6" s="7">
        <f t="shared" si="29"/>
        <v>21.798367090381589</v>
      </c>
      <c r="AA6" s="1" t="s">
        <v>47</v>
      </c>
      <c r="AB6" s="11">
        <f t="shared" si="17"/>
        <v>4.2494999999999976</v>
      </c>
      <c r="AC6" s="11">
        <f t="shared" si="17"/>
        <v>4.6858333330000015</v>
      </c>
      <c r="AD6" s="11">
        <f t="shared" si="17"/>
        <v>2.5440000000000005</v>
      </c>
      <c r="AE6" s="11">
        <f t="shared" si="17"/>
        <v>2.8912499999999994</v>
      </c>
      <c r="AF6" s="11">
        <f t="shared" si="17"/>
        <v>4.2705833330000011</v>
      </c>
      <c r="AG6" s="11">
        <f t="shared" si="17"/>
        <v>4.9909166670000005</v>
      </c>
      <c r="AH6" s="11">
        <f t="shared" si="17"/>
        <v>4.9237500000000018</v>
      </c>
      <c r="AI6" s="11">
        <f t="shared" si="17"/>
        <v>3.8919166669999985</v>
      </c>
      <c r="AJ6" s="11">
        <f t="shared" si="17"/>
        <v>5.1866666670000008</v>
      </c>
      <c r="AK6" s="11">
        <f t="shared" si="17"/>
        <v>3.9257500000000007</v>
      </c>
      <c r="AL6" s="11">
        <f t="shared" si="17"/>
        <v>4.1850000000000005</v>
      </c>
      <c r="AM6" s="11">
        <f t="shared" si="17"/>
        <v>4.4489999999999981</v>
      </c>
      <c r="AN6" s="11">
        <f t="shared" si="17"/>
        <v>3.8030000000000008</v>
      </c>
      <c r="AO6" s="11">
        <f t="shared" si="17"/>
        <v>3.7946666670000013</v>
      </c>
      <c r="AP6" s="11">
        <f t="shared" si="18"/>
        <v>4.1279880952857146</v>
      </c>
      <c r="AQ6" s="11">
        <f t="shared" si="2"/>
        <v>2.5440000000000005</v>
      </c>
      <c r="AR6" s="11">
        <f t="shared" si="19"/>
        <v>5.1866666670000008</v>
      </c>
      <c r="AS6" s="7">
        <f t="shared" si="3"/>
        <v>18.157052367429838</v>
      </c>
      <c r="AT6" s="11">
        <f t="shared" si="4"/>
        <v>4.2536250000000004</v>
      </c>
      <c r="AU6" s="3">
        <f t="shared" si="5"/>
        <v>2.8912499999999994</v>
      </c>
      <c r="AV6" s="3">
        <f t="shared" si="6"/>
        <v>4.9909166670000005</v>
      </c>
      <c r="AW6" s="7">
        <f t="shared" si="7"/>
        <v>16.171808371053739</v>
      </c>
      <c r="AX6" s="1" t="s">
        <v>47</v>
      </c>
      <c r="AY6" s="37"/>
      <c r="AZ6" s="1"/>
      <c r="BA6" s="11"/>
      <c r="BB6" s="11"/>
      <c r="BC6" s="6"/>
    </row>
    <row r="7" spans="1:71" x14ac:dyDescent="0.3">
      <c r="A7" s="1">
        <v>6</v>
      </c>
      <c r="B7" s="7">
        <f>SUM(AB11:AB14)</f>
        <v>40.194333332999996</v>
      </c>
      <c r="C7" s="7">
        <f t="shared" ref="C7:O7" si="31">SUM(AC11:AC14)</f>
        <v>38.395833332999999</v>
      </c>
      <c r="D7" s="7">
        <f t="shared" si="31"/>
        <v>27.925333333000001</v>
      </c>
      <c r="E7" s="7">
        <f t="shared" si="31"/>
        <v>30.567812500000002</v>
      </c>
      <c r="F7" s="7">
        <f t="shared" si="31"/>
        <v>37.152583332999995</v>
      </c>
      <c r="G7" s="7">
        <f t="shared" si="31"/>
        <v>32.178750000000008</v>
      </c>
      <c r="H7" s="7">
        <f t="shared" si="31"/>
        <v>35.430000000000007</v>
      </c>
      <c r="I7" s="7">
        <f t="shared" si="31"/>
        <v>38.484374999999993</v>
      </c>
      <c r="J7" s="7">
        <f t="shared" si="31"/>
        <v>36.373333332999998</v>
      </c>
      <c r="K7" s="7">
        <f t="shared" si="31"/>
        <v>30.442916666999992</v>
      </c>
      <c r="L7" s="7">
        <f t="shared" si="31"/>
        <v>30.914874999999995</v>
      </c>
      <c r="M7" s="7">
        <f t="shared" si="31"/>
        <v>28.974666667000001</v>
      </c>
      <c r="N7" s="7">
        <f t="shared" si="31"/>
        <v>30.532354165999998</v>
      </c>
      <c r="O7" s="7">
        <f t="shared" si="31"/>
        <v>31.606666667000006</v>
      </c>
      <c r="P7" s="3">
        <f t="shared" si="22"/>
        <v>33.512416666571426</v>
      </c>
      <c r="Q7" s="11">
        <f t="shared" si="23"/>
        <v>27.925333333000001</v>
      </c>
      <c r="R7" s="3">
        <f t="shared" si="24"/>
        <v>40.194333332999996</v>
      </c>
      <c r="S7" s="7">
        <f t="shared" si="25"/>
        <v>11.972162539049446</v>
      </c>
      <c r="V7" s="1">
        <v>6</v>
      </c>
      <c r="W7" s="11">
        <f t="shared" si="26"/>
        <v>33.9533671875</v>
      </c>
      <c r="X7" s="3">
        <f t="shared" si="27"/>
        <v>28.974666667000001</v>
      </c>
      <c r="Y7" s="3">
        <f t="shared" si="28"/>
        <v>38.484374999999993</v>
      </c>
      <c r="Z7" s="7">
        <f t="shared" si="29"/>
        <v>11.374294845275578</v>
      </c>
      <c r="AA7" s="1" t="s">
        <v>48</v>
      </c>
      <c r="AB7" s="11">
        <f t="shared" si="17"/>
        <v>6.5730000000000004</v>
      </c>
      <c r="AC7" s="11">
        <f t="shared" si="17"/>
        <v>6.8135416669999991</v>
      </c>
      <c r="AD7" s="11">
        <f t="shared" si="17"/>
        <v>3.0600000000000005</v>
      </c>
      <c r="AE7" s="11">
        <f t="shared" si="17"/>
        <v>3.7912500000000016</v>
      </c>
      <c r="AF7" s="11">
        <f t="shared" si="17"/>
        <v>7.504249999999999</v>
      </c>
      <c r="AG7" s="11">
        <f t="shared" si="17"/>
        <v>7.7580625000000012</v>
      </c>
      <c r="AH7" s="11">
        <f t="shared" si="17"/>
        <v>6.9672083329999985</v>
      </c>
      <c r="AI7" s="11">
        <f t="shared" si="17"/>
        <v>6.0282499999999999</v>
      </c>
      <c r="AJ7" s="11">
        <f t="shared" si="17"/>
        <v>6.7226666659999985</v>
      </c>
      <c r="AK7" s="11">
        <f t="shared" si="17"/>
        <v>5.5717291669999973</v>
      </c>
      <c r="AL7" s="11">
        <f t="shared" si="17"/>
        <v>5.4937499999999986</v>
      </c>
      <c r="AM7" s="11">
        <f t="shared" si="17"/>
        <v>5.2440000000000033</v>
      </c>
      <c r="AN7" s="11">
        <f t="shared" si="17"/>
        <v>5.2899999999999991</v>
      </c>
      <c r="AO7" s="11">
        <f t="shared" si="17"/>
        <v>5.7479999999999976</v>
      </c>
      <c r="AP7" s="11">
        <f t="shared" si="18"/>
        <v>5.8975505952142839</v>
      </c>
      <c r="AQ7" s="11">
        <f t="shared" si="2"/>
        <v>3.0600000000000005</v>
      </c>
      <c r="AR7" s="11">
        <f t="shared" si="19"/>
        <v>7.7580625000000012</v>
      </c>
      <c r="AS7" s="7">
        <f t="shared" si="3"/>
        <v>22.434062428008229</v>
      </c>
      <c r="AT7" s="11">
        <f t="shared" si="4"/>
        <v>6.2097864583749995</v>
      </c>
      <c r="AU7" s="3">
        <f t="shared" si="5"/>
        <v>3.7912500000000016</v>
      </c>
      <c r="AV7" s="3">
        <f t="shared" si="6"/>
        <v>7.7580625000000012</v>
      </c>
      <c r="AW7" s="7">
        <f t="shared" si="7"/>
        <v>21.288410812301091</v>
      </c>
      <c r="AX7" s="1" t="s">
        <v>48</v>
      </c>
      <c r="AY7" s="37"/>
      <c r="AZ7" s="1"/>
      <c r="BA7" s="11"/>
      <c r="BB7" s="11"/>
      <c r="BC7" s="6"/>
    </row>
    <row r="8" spans="1:71" x14ac:dyDescent="0.3">
      <c r="A8" s="1">
        <v>7</v>
      </c>
      <c r="B8" s="7">
        <f>SUM(AB15:AB16)</f>
        <v>4.6749999999999972</v>
      </c>
      <c r="C8" s="7">
        <f t="shared" ref="C8:O8" si="32">SUM(AC15:AC16)</f>
        <v>4.9775000000000063</v>
      </c>
      <c r="D8" s="7">
        <f t="shared" si="32"/>
        <v>3.7653333339999975</v>
      </c>
      <c r="E8" s="7">
        <f t="shared" si="32"/>
        <v>2.5679999999999978</v>
      </c>
      <c r="F8" s="7">
        <f t="shared" si="32"/>
        <v>4.410666667000001</v>
      </c>
      <c r="G8" s="7">
        <f t="shared" si="32"/>
        <v>3.9629999999999939</v>
      </c>
      <c r="H8" s="7">
        <f t="shared" si="32"/>
        <v>4.3199999999999932</v>
      </c>
      <c r="I8" s="7">
        <f t="shared" si="32"/>
        <v>5.15625</v>
      </c>
      <c r="J8" s="7">
        <f t="shared" si="32"/>
        <v>4.4599999999999937</v>
      </c>
      <c r="K8" s="7">
        <f t="shared" si="32"/>
        <v>4.5973333330000088</v>
      </c>
      <c r="L8" s="7">
        <f t="shared" si="32"/>
        <v>4.4480000000000075</v>
      </c>
      <c r="M8" s="7">
        <f t="shared" si="32"/>
        <v>2.784000000000006</v>
      </c>
      <c r="N8" s="7">
        <f t="shared" si="32"/>
        <v>6.7199999999999989</v>
      </c>
      <c r="O8" s="7">
        <f t="shared" si="32"/>
        <v>4.7034374999999926</v>
      </c>
      <c r="P8" s="3">
        <f t="shared" si="22"/>
        <v>4.3963229167142854</v>
      </c>
      <c r="Q8" s="11">
        <f t="shared" si="23"/>
        <v>2.5679999999999978</v>
      </c>
      <c r="R8" s="3">
        <f t="shared" si="24"/>
        <v>6.7199999999999989</v>
      </c>
      <c r="S8" s="7">
        <f t="shared" si="25"/>
        <v>22.805816075398059</v>
      </c>
      <c r="V8" s="1">
        <v>7</v>
      </c>
      <c r="W8" s="11">
        <f t="shared" si="26"/>
        <v>4.0970937500000009</v>
      </c>
      <c r="X8" s="3">
        <f t="shared" si="27"/>
        <v>2.5679999999999978</v>
      </c>
      <c r="Y8" s="3">
        <f t="shared" si="28"/>
        <v>5.15625</v>
      </c>
      <c r="Z8" s="7">
        <f t="shared" si="29"/>
        <v>23.29337436186573</v>
      </c>
      <c r="AA8" s="1">
        <v>4</v>
      </c>
      <c r="AB8" s="11">
        <f t="shared" si="17"/>
        <v>6.0590000000000046</v>
      </c>
      <c r="AC8" s="11">
        <f t="shared" si="17"/>
        <v>5.776875000000004</v>
      </c>
      <c r="AD8" s="11">
        <f t="shared" si="17"/>
        <v>4.2059999999999995</v>
      </c>
      <c r="AE8" s="11">
        <f t="shared" si="17"/>
        <v>5.076520833</v>
      </c>
      <c r="AF8" s="11">
        <f t="shared" si="17"/>
        <v>6.9010833330000025</v>
      </c>
      <c r="AG8" s="11">
        <f t="shared" si="17"/>
        <v>5.8832499999999968</v>
      </c>
      <c r="AH8" s="11">
        <f t="shared" si="17"/>
        <v>7.1290416669999992</v>
      </c>
      <c r="AI8" s="11">
        <f t="shared" si="17"/>
        <v>5.378666667000001</v>
      </c>
      <c r="AJ8" s="11">
        <f t="shared" si="17"/>
        <v>6.5373333339999995</v>
      </c>
      <c r="AK8" s="11">
        <f t="shared" si="17"/>
        <v>5.289520833000001</v>
      </c>
      <c r="AL8" s="11">
        <f t="shared" si="17"/>
        <v>4.7001666670000013</v>
      </c>
      <c r="AM8" s="11">
        <f t="shared" si="17"/>
        <v>4.7109999999999985</v>
      </c>
      <c r="AN8" s="11">
        <f t="shared" si="17"/>
        <v>4.7499999999999964</v>
      </c>
      <c r="AO8" s="11">
        <f t="shared" si="17"/>
        <v>4.620000000000001</v>
      </c>
      <c r="AP8" s="11">
        <f t="shared" si="18"/>
        <v>5.5013184524285723</v>
      </c>
      <c r="AQ8" s="11">
        <f t="shared" si="2"/>
        <v>4.2059999999999995</v>
      </c>
      <c r="AR8" s="11">
        <f t="shared" si="19"/>
        <v>7.1290416669999992</v>
      </c>
      <c r="AS8" s="7">
        <f t="shared" si="3"/>
        <v>16.522668719996151</v>
      </c>
      <c r="AT8" s="11">
        <f t="shared" si="4"/>
        <v>5.7682447916249995</v>
      </c>
      <c r="AU8" s="3">
        <f t="shared" si="5"/>
        <v>4.7109999999999985</v>
      </c>
      <c r="AV8" s="3">
        <f t="shared" si="6"/>
        <v>7.1290416669999992</v>
      </c>
      <c r="AW8" s="7">
        <f t="shared" si="7"/>
        <v>14.834713297199112</v>
      </c>
      <c r="AX8" s="1">
        <v>4</v>
      </c>
      <c r="AY8" s="37"/>
      <c r="AZ8" s="1"/>
      <c r="BA8" s="11"/>
      <c r="BB8" s="11"/>
      <c r="BC8" s="6"/>
      <c r="BD8" s="13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6"/>
    </row>
    <row r="9" spans="1:71" x14ac:dyDescent="0.3">
      <c r="A9" s="5" t="s">
        <v>20</v>
      </c>
      <c r="B9" s="7">
        <f>SUM(B2:B8)</f>
        <v>91.029999999999987</v>
      </c>
      <c r="C9" s="7">
        <f t="shared" ref="C9:O9" si="33">SUM(C2:C8)</f>
        <v>90.143749999999997</v>
      </c>
      <c r="D9" s="7">
        <f t="shared" si="33"/>
        <v>60.182666666999999</v>
      </c>
      <c r="E9" s="7">
        <f t="shared" si="33"/>
        <v>63.906854166999999</v>
      </c>
      <c r="F9" s="7">
        <f t="shared" si="33"/>
        <v>88.887999999999991</v>
      </c>
      <c r="G9" s="7">
        <f t="shared" si="33"/>
        <v>83.567999999999998</v>
      </c>
      <c r="H9" s="7">
        <f t="shared" si="33"/>
        <v>86.835000000000008</v>
      </c>
      <c r="I9" s="7">
        <f t="shared" si="33"/>
        <v>84.032583332999991</v>
      </c>
      <c r="J9" s="7">
        <f t="shared" si="33"/>
        <v>86.407333332999983</v>
      </c>
      <c r="K9" s="7">
        <f t="shared" si="33"/>
        <v>76.362666666999999</v>
      </c>
      <c r="L9" s="7">
        <f t="shared" si="33"/>
        <v>75.141333333000006</v>
      </c>
      <c r="M9" s="7">
        <f t="shared" si="33"/>
        <v>69.148187499999992</v>
      </c>
      <c r="N9" s="7">
        <f t="shared" si="33"/>
        <v>75.973333332999999</v>
      </c>
      <c r="O9" s="7">
        <f t="shared" si="33"/>
        <v>76.082104166999997</v>
      </c>
      <c r="P9" s="3">
        <f>AVERAGE(B9:O9)</f>
        <v>79.121558035714273</v>
      </c>
      <c r="Q9" s="11">
        <f t="shared" si="10"/>
        <v>60.182666666999999</v>
      </c>
      <c r="R9" s="3">
        <f t="shared" si="11"/>
        <v>91.029999999999987</v>
      </c>
      <c r="S9" s="7">
        <f t="shared" si="12"/>
        <v>12.380408511634794</v>
      </c>
      <c r="V9" s="5" t="s">
        <v>20</v>
      </c>
      <c r="W9" s="11">
        <f t="shared" si="13"/>
        <v>80.360630208374999</v>
      </c>
      <c r="X9" s="3">
        <f t="shared" si="14"/>
        <v>63.906854166999999</v>
      </c>
      <c r="Y9" s="3">
        <f t="shared" si="15"/>
        <v>90.143749999999997</v>
      </c>
      <c r="Z9" s="7">
        <f t="shared" si="16"/>
        <v>11.959313763792952</v>
      </c>
      <c r="AA9" s="1" t="s">
        <v>53</v>
      </c>
      <c r="AB9" s="11">
        <f t="shared" si="17"/>
        <v>1.2834999999999965</v>
      </c>
      <c r="AC9" s="11">
        <f t="shared" si="17"/>
        <v>1.2415833329999941</v>
      </c>
      <c r="AD9" s="11">
        <f t="shared" si="17"/>
        <v>1.2066666670000004</v>
      </c>
      <c r="AE9" s="11">
        <f t="shared" si="17"/>
        <v>1.2746874999999989</v>
      </c>
      <c r="AF9" s="11">
        <f t="shared" si="17"/>
        <v>1.8639999999999972</v>
      </c>
      <c r="AG9" s="11">
        <f t="shared" si="17"/>
        <v>1.1597708330000032</v>
      </c>
      <c r="AH9" s="11">
        <f t="shared" si="17"/>
        <v>1.399645833000001</v>
      </c>
      <c r="AI9" s="11">
        <f t="shared" si="17"/>
        <v>1.2080833330000011</v>
      </c>
      <c r="AJ9" s="11">
        <f t="shared" si="17"/>
        <v>1.4400000000000048</v>
      </c>
      <c r="AK9" s="11">
        <f t="shared" si="17"/>
        <v>1.7012499999999982</v>
      </c>
      <c r="AL9" s="11">
        <f t="shared" si="17"/>
        <v>1.5733333330000008</v>
      </c>
      <c r="AM9" s="11">
        <f t="shared" si="17"/>
        <v>1.2506666670000008</v>
      </c>
      <c r="AN9" s="11">
        <f t="shared" si="17"/>
        <v>1.544000000000004</v>
      </c>
      <c r="AO9" s="11">
        <f t="shared" si="17"/>
        <v>1.5839999999999996</v>
      </c>
      <c r="AP9" s="11">
        <f t="shared" si="18"/>
        <v>1.4093705356428572</v>
      </c>
      <c r="AQ9" s="11">
        <f t="shared" si="2"/>
        <v>1.1597708330000032</v>
      </c>
      <c r="AR9" s="11">
        <f t="shared" si="19"/>
        <v>1.8639999999999972</v>
      </c>
      <c r="AS9" s="7">
        <f t="shared" si="3"/>
        <v>15.238799751544569</v>
      </c>
      <c r="AT9" s="11">
        <f t="shared" si="4"/>
        <v>1.3874609373749993</v>
      </c>
      <c r="AU9" s="3">
        <f t="shared" si="5"/>
        <v>1.1597708330000032</v>
      </c>
      <c r="AV9" s="3">
        <f t="shared" si="6"/>
        <v>1.8639999999999972</v>
      </c>
      <c r="AW9" s="7">
        <f t="shared" si="7"/>
        <v>18.524815332660836</v>
      </c>
      <c r="AX9" s="1" t="s">
        <v>53</v>
      </c>
      <c r="AY9" s="37"/>
      <c r="AZ9" s="1"/>
      <c r="BA9" s="11"/>
      <c r="BB9" s="11"/>
      <c r="BC9" s="6"/>
      <c r="BD9" s="1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10"/>
      <c r="BP9" s="10"/>
      <c r="BQ9" s="10"/>
      <c r="BR9" s="10"/>
      <c r="BS9" s="24"/>
    </row>
    <row r="10" spans="1:71" x14ac:dyDescent="0.3">
      <c r="P10" s="31">
        <f>SUM(P2:P8)</f>
        <v>79.121558035714273</v>
      </c>
      <c r="AA10" s="1" t="s">
        <v>54</v>
      </c>
      <c r="AB10" s="11">
        <f t="shared" si="17"/>
        <v>11.263166667</v>
      </c>
      <c r="AC10" s="11">
        <f t="shared" si="17"/>
        <v>10.901333334</v>
      </c>
      <c r="AD10" s="11">
        <f t="shared" si="17"/>
        <v>5.6253333330000004</v>
      </c>
      <c r="AE10" s="11">
        <f t="shared" si="17"/>
        <v>5.4709791669999994</v>
      </c>
      <c r="AF10" s="11">
        <f t="shared" si="17"/>
        <v>13.015416667000004</v>
      </c>
      <c r="AG10" s="11">
        <f t="shared" si="17"/>
        <v>11.388916666999997</v>
      </c>
      <c r="AH10" s="11">
        <f t="shared" si="17"/>
        <v>9.5316041669999976</v>
      </c>
      <c r="AI10" s="11">
        <f t="shared" si="17"/>
        <v>9.2006250000000023</v>
      </c>
      <c r="AJ10" s="11">
        <f t="shared" si="17"/>
        <v>10.564</v>
      </c>
      <c r="AK10" s="11">
        <f t="shared" si="17"/>
        <v>9.8475000000000037</v>
      </c>
      <c r="AL10" s="11">
        <f t="shared" si="17"/>
        <v>8.9571249999999978</v>
      </c>
      <c r="AM10" s="11">
        <f t="shared" si="17"/>
        <v>7.9733333329999958</v>
      </c>
      <c r="AN10" s="11">
        <f t="shared" si="17"/>
        <v>8.8969791669999978</v>
      </c>
      <c r="AO10" s="11">
        <f t="shared" si="17"/>
        <v>9.7799999999999976</v>
      </c>
      <c r="AP10" s="11">
        <f>AVERAGE(AB10:AO10)</f>
        <v>9.4583080358571419</v>
      </c>
      <c r="AQ10" s="11">
        <f t="shared" ref="AQ10:AQ16" si="34">MIN(AB10:AO10)</f>
        <v>5.4709791669999994</v>
      </c>
      <c r="AR10" s="11">
        <f>MAX(AB10:AO10)</f>
        <v>13.015416667000004</v>
      </c>
      <c r="AS10" s="7">
        <f t="shared" ref="AS10:AS16" si="35">STDEV(AB10:AO10)/AP10*100</f>
        <v>22.066992455631024</v>
      </c>
      <c r="AT10" s="11">
        <f t="shared" ref="AT10:AT16" si="36">AVERAGE(AC10,AE10:AI10,AK10,AM10)</f>
        <v>9.666213541874999</v>
      </c>
      <c r="AU10" s="3">
        <f t="shared" ref="AU10:AU16" si="37">MIN(AC10,AE10:AI10,AK10,AM10)</f>
        <v>5.4709791669999994</v>
      </c>
      <c r="AV10" s="3">
        <f t="shared" ref="AV10:AV16" si="38">MAX(AC10,AE10:AI10,AK10,AM10)</f>
        <v>13.015416667000004</v>
      </c>
      <c r="AW10" s="7">
        <f t="shared" ref="AW10:AW16" si="39">STDEV(AC10,AE10:AI10,AK10,AM10)/AT10*100</f>
        <v>23.605189861967542</v>
      </c>
      <c r="AX10" s="1" t="s">
        <v>54</v>
      </c>
      <c r="AY10" s="11"/>
      <c r="AZ10" s="40"/>
      <c r="BA10" s="11"/>
      <c r="BB10" s="11"/>
      <c r="BC10" s="6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20"/>
    </row>
    <row r="11" spans="1:71" x14ac:dyDescent="0.3">
      <c r="AA11" s="1" t="s">
        <v>55</v>
      </c>
      <c r="AB11" s="11">
        <f t="shared" si="17"/>
        <v>4.5768333330000033</v>
      </c>
      <c r="AC11" s="11">
        <f t="shared" si="17"/>
        <v>4.1653333329999995</v>
      </c>
      <c r="AD11" s="11">
        <f t="shared" si="17"/>
        <v>3.0240000000000009</v>
      </c>
      <c r="AE11" s="11">
        <f t="shared" si="17"/>
        <v>2.8078124999999972</v>
      </c>
      <c r="AF11" s="11">
        <f t="shared" si="17"/>
        <v>4.6565833330000004</v>
      </c>
      <c r="AG11" s="11">
        <f t="shared" si="17"/>
        <v>4.330708333000004</v>
      </c>
      <c r="AH11" s="11">
        <f t="shared" si="17"/>
        <v>4.4282916670000034</v>
      </c>
      <c r="AI11" s="11">
        <f t="shared" si="17"/>
        <v>4.6206249999999969</v>
      </c>
      <c r="AJ11" s="11">
        <f t="shared" si="17"/>
        <v>3.7773333329999943</v>
      </c>
      <c r="AK11" s="11">
        <f t="shared" si="17"/>
        <v>3.5661041669999989</v>
      </c>
      <c r="AL11" s="11">
        <f t="shared" si="17"/>
        <v>3.5287500000000023</v>
      </c>
      <c r="AM11" s="11">
        <f t="shared" si="17"/>
        <v>4.1960000000000051</v>
      </c>
      <c r="AN11" s="11">
        <f t="shared" si="17"/>
        <v>3.3959375000000023</v>
      </c>
      <c r="AO11" s="11">
        <f t="shared" si="17"/>
        <v>3.3400000000000034</v>
      </c>
      <c r="AP11" s="11">
        <f t="shared" ref="AP11:AP16" si="40">AVERAGE(AB11:AO11)</f>
        <v>3.8867366070714295</v>
      </c>
      <c r="AQ11" s="11">
        <f t="shared" si="34"/>
        <v>2.8078124999999972</v>
      </c>
      <c r="AR11" s="11">
        <f t="shared" ref="AR11:AR16" si="41">MAX(AB11:AO11)</f>
        <v>4.6565833330000004</v>
      </c>
      <c r="AS11" s="7">
        <f t="shared" si="35"/>
        <v>15.895833144606158</v>
      </c>
      <c r="AT11" s="11">
        <f t="shared" si="36"/>
        <v>4.0964322916250007</v>
      </c>
      <c r="AU11" s="3">
        <f t="shared" si="37"/>
        <v>2.8078124999999972</v>
      </c>
      <c r="AV11" s="3">
        <f t="shared" si="38"/>
        <v>4.6565833330000004</v>
      </c>
      <c r="AW11" s="7">
        <f t="shared" si="39"/>
        <v>15.189059771470156</v>
      </c>
      <c r="AX11" s="1" t="s">
        <v>55</v>
      </c>
      <c r="AY11" s="8"/>
      <c r="AZ11" s="8"/>
      <c r="BA11" s="8"/>
      <c r="BB11" s="8"/>
      <c r="BC11" s="6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20"/>
    </row>
    <row r="12" spans="1:71" x14ac:dyDescent="0.3">
      <c r="AA12" s="1" t="s">
        <v>56</v>
      </c>
      <c r="AB12" s="11">
        <f t="shared" si="17"/>
        <v>8.2724999999999937</v>
      </c>
      <c r="AC12" s="11">
        <f t="shared" si="17"/>
        <v>7.8693333330000002</v>
      </c>
      <c r="AD12" s="11">
        <f t="shared" si="17"/>
        <v>6.0293333330000003</v>
      </c>
      <c r="AE12" s="11">
        <f t="shared" si="17"/>
        <v>6.0175000000000054</v>
      </c>
      <c r="AF12" s="11">
        <f t="shared" si="17"/>
        <v>7.6239999999999952</v>
      </c>
      <c r="AG12" s="11">
        <f t="shared" si="17"/>
        <v>6.744374999999998</v>
      </c>
      <c r="AH12" s="11">
        <f t="shared" si="17"/>
        <v>6.376375000000003</v>
      </c>
      <c r="AI12" s="11">
        <f t="shared" si="17"/>
        <v>7.7469375000000014</v>
      </c>
      <c r="AJ12" s="11">
        <f t="shared" si="17"/>
        <v>6.804000000000002</v>
      </c>
      <c r="AK12" s="11">
        <f t="shared" si="17"/>
        <v>5.1488124999999982</v>
      </c>
      <c r="AL12" s="11">
        <f t="shared" si="17"/>
        <v>4.7681249999999977</v>
      </c>
      <c r="AM12" s="11">
        <f t="shared" si="17"/>
        <v>6.5539999999999949</v>
      </c>
      <c r="AN12" s="11">
        <f t="shared" si="17"/>
        <v>4.5550833329999989</v>
      </c>
      <c r="AO12" s="11">
        <f t="shared" si="17"/>
        <v>4.8533333330000019</v>
      </c>
      <c r="AP12" s="11">
        <f t="shared" si="40"/>
        <v>6.3831220237142849</v>
      </c>
      <c r="AQ12" s="11">
        <f t="shared" si="34"/>
        <v>4.5550833329999989</v>
      </c>
      <c r="AR12" s="11">
        <f t="shared" si="41"/>
        <v>8.2724999999999937</v>
      </c>
      <c r="AS12" s="7">
        <f t="shared" si="35"/>
        <v>19.23038183059608</v>
      </c>
      <c r="AT12" s="11">
        <f t="shared" si="36"/>
        <v>6.7601666666249995</v>
      </c>
      <c r="AU12" s="3">
        <f t="shared" si="37"/>
        <v>5.1488124999999982</v>
      </c>
      <c r="AV12" s="3">
        <f t="shared" si="38"/>
        <v>7.8693333330000002</v>
      </c>
      <c r="AW12" s="7">
        <f t="shared" si="39"/>
        <v>14.020328338773089</v>
      </c>
      <c r="AX12" s="1" t="s">
        <v>56</v>
      </c>
      <c r="AY12" s="8"/>
      <c r="AZ12" s="8"/>
      <c r="BA12" s="8"/>
      <c r="BB12" s="8"/>
      <c r="BC12" s="6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20"/>
    </row>
    <row r="13" spans="1:71" x14ac:dyDescent="0.3">
      <c r="A13" s="33" t="s">
        <v>19</v>
      </c>
      <c r="B13" s="25" t="s">
        <v>3</v>
      </c>
      <c r="C13" s="25" t="s">
        <v>4</v>
      </c>
      <c r="D13" s="25" t="s">
        <v>5</v>
      </c>
      <c r="E13" s="25" t="s">
        <v>6</v>
      </c>
      <c r="F13" s="25" t="s">
        <v>7</v>
      </c>
      <c r="G13" s="25" t="s">
        <v>8</v>
      </c>
      <c r="H13" s="25" t="s">
        <v>9</v>
      </c>
      <c r="I13" s="25" t="s">
        <v>10</v>
      </c>
      <c r="J13" s="25" t="s">
        <v>11</v>
      </c>
      <c r="K13" s="25" t="s">
        <v>12</v>
      </c>
      <c r="L13" s="10" t="s">
        <v>13</v>
      </c>
      <c r="M13" s="10" t="s">
        <v>14</v>
      </c>
      <c r="N13" s="10" t="s">
        <v>15</v>
      </c>
      <c r="O13" s="10" t="s">
        <v>16</v>
      </c>
      <c r="P13" s="1" t="s">
        <v>22</v>
      </c>
      <c r="Q13" s="1" t="s">
        <v>23</v>
      </c>
      <c r="R13" s="1" t="s">
        <v>24</v>
      </c>
      <c r="S13" s="1" t="s">
        <v>30</v>
      </c>
      <c r="T13" s="48" t="s">
        <v>2</v>
      </c>
      <c r="U13" s="1" t="s">
        <v>33</v>
      </c>
      <c r="V13" s="5" t="s">
        <v>19</v>
      </c>
      <c r="W13" s="1" t="s">
        <v>26</v>
      </c>
      <c r="X13" s="1" t="s">
        <v>29</v>
      </c>
      <c r="Y13" s="1" t="s">
        <v>27</v>
      </c>
      <c r="Z13" s="5" t="s">
        <v>49</v>
      </c>
      <c r="AA13" s="1" t="s">
        <v>57</v>
      </c>
      <c r="AB13" s="11">
        <f t="shared" si="17"/>
        <v>13.129333333000005</v>
      </c>
      <c r="AC13" s="11">
        <f t="shared" si="17"/>
        <v>12.45866666700001</v>
      </c>
      <c r="AD13" s="11">
        <f t="shared" si="17"/>
        <v>7.7093333340000001</v>
      </c>
      <c r="AE13" s="11">
        <f t="shared" si="17"/>
        <v>10.444145833</v>
      </c>
      <c r="AF13" s="11">
        <f t="shared" si="17"/>
        <v>12.088000000000008</v>
      </c>
      <c r="AG13" s="11">
        <f t="shared" si="17"/>
        <v>9.9520000000000053</v>
      </c>
      <c r="AH13" s="11">
        <f t="shared" si="17"/>
        <v>10.655999999999992</v>
      </c>
      <c r="AI13" s="11">
        <f t="shared" si="17"/>
        <v>11.895729166999999</v>
      </c>
      <c r="AJ13" s="11">
        <f t="shared" si="17"/>
        <v>9.9093333330000064</v>
      </c>
      <c r="AK13" s="11">
        <f t="shared" si="17"/>
        <v>10.008833332999998</v>
      </c>
      <c r="AL13" s="11">
        <f t="shared" si="17"/>
        <v>10.698</v>
      </c>
      <c r="AM13" s="11">
        <f t="shared" si="17"/>
        <v>8.3620000000000019</v>
      </c>
      <c r="AN13" s="11">
        <f t="shared" si="17"/>
        <v>9.4786666669999988</v>
      </c>
      <c r="AO13" s="11">
        <f t="shared" si="17"/>
        <v>11.181333333999994</v>
      </c>
      <c r="AP13" s="11">
        <f t="shared" si="40"/>
        <v>10.569383928642859</v>
      </c>
      <c r="AQ13" s="11">
        <f t="shared" si="34"/>
        <v>7.7093333340000001</v>
      </c>
      <c r="AR13" s="11">
        <f t="shared" si="41"/>
        <v>13.129333333000005</v>
      </c>
      <c r="AS13" s="7">
        <f t="shared" si="35"/>
        <v>14.36685351962543</v>
      </c>
      <c r="AT13" s="11">
        <f t="shared" si="36"/>
        <v>10.733171875000004</v>
      </c>
      <c r="AU13" s="3">
        <f t="shared" si="37"/>
        <v>8.3620000000000019</v>
      </c>
      <c r="AV13" s="3">
        <f t="shared" si="38"/>
        <v>12.45866666700001</v>
      </c>
      <c r="AW13" s="7">
        <f t="shared" si="39"/>
        <v>12.702313123622897</v>
      </c>
      <c r="AX13" s="1" t="s">
        <v>57</v>
      </c>
      <c r="AY13" s="26"/>
      <c r="AZ13" s="26"/>
      <c r="BA13" s="5"/>
      <c r="BC13" s="17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20"/>
    </row>
    <row r="14" spans="1:71" x14ac:dyDescent="0.3">
      <c r="A14" s="1">
        <v>1</v>
      </c>
      <c r="B14" s="7">
        <f t="shared" ref="B14:O14" si="42">B2/B$9*100</f>
        <v>8.733384598484017</v>
      </c>
      <c r="C14" s="7">
        <f t="shared" si="42"/>
        <v>8.9648709233862576</v>
      </c>
      <c r="D14" s="7">
        <f t="shared" si="42"/>
        <v>12.103152624165856</v>
      </c>
      <c r="E14" s="7">
        <f t="shared" si="42"/>
        <v>10.506665137128907</v>
      </c>
      <c r="F14" s="7">
        <f t="shared" si="42"/>
        <v>8.1150811504365059</v>
      </c>
      <c r="G14" s="7">
        <f t="shared" si="42"/>
        <v>9.7645031591039633</v>
      </c>
      <c r="H14" s="7">
        <f t="shared" si="42"/>
        <v>9.6723671330684624</v>
      </c>
      <c r="I14" s="7">
        <f t="shared" si="42"/>
        <v>8.7512681085362782</v>
      </c>
      <c r="J14" s="7">
        <f t="shared" si="42"/>
        <v>7.9985495054740685</v>
      </c>
      <c r="K14" s="7">
        <f t="shared" si="42"/>
        <v>10.553204446280235</v>
      </c>
      <c r="L14" s="7">
        <f t="shared" si="42"/>
        <v>10.653701468834965</v>
      </c>
      <c r="M14" s="7">
        <f t="shared" si="42"/>
        <v>9.4890713267068652</v>
      </c>
      <c r="N14" s="7">
        <f t="shared" si="42"/>
        <v>9.5454545454964261</v>
      </c>
      <c r="O14" s="7">
        <f t="shared" si="42"/>
        <v>9.0060600650054052</v>
      </c>
      <c r="P14" s="30">
        <f>AVERAGE(B14:O14)</f>
        <v>9.5612381565791598</v>
      </c>
      <c r="Q14" s="7">
        <f>MIN(B14:O14)</f>
        <v>7.9985495054740685</v>
      </c>
      <c r="R14" s="30">
        <f>MAX(B14:O14)</f>
        <v>12.103152624165856</v>
      </c>
      <c r="S14" s="7">
        <f>STDEV(B14:O14)</f>
        <v>1.1139118014478091</v>
      </c>
      <c r="T14" s="9">
        <f>score!E2</f>
        <v>8.2568807339449553</v>
      </c>
      <c r="U14" s="7">
        <f>T14-P14</f>
        <v>-1.3043574226342045</v>
      </c>
      <c r="V14" s="1">
        <v>1</v>
      </c>
      <c r="W14" s="7">
        <f>AVERAGE(C14,E14:I14,K14,M14)</f>
        <v>9.4771289230809348</v>
      </c>
      <c r="X14" s="30">
        <f>MIN(C14,E14:I14,K14,M14)</f>
        <v>8.1150811504365059</v>
      </c>
      <c r="Y14" s="30">
        <f>MAX(C14,E14:I14,K14,M14)</f>
        <v>10.553204446280235</v>
      </c>
      <c r="Z14" s="7">
        <f>STDEV(C14,E14:I14,K14,M14)</f>
        <v>0.84373186280158874</v>
      </c>
      <c r="AA14" s="1" t="s">
        <v>58</v>
      </c>
      <c r="AB14" s="11">
        <f t="shared" si="17"/>
        <v>14.215666666999994</v>
      </c>
      <c r="AC14" s="11">
        <f t="shared" si="17"/>
        <v>13.902499999999989</v>
      </c>
      <c r="AD14" s="11">
        <f t="shared" si="17"/>
        <v>11.162666666</v>
      </c>
      <c r="AE14" s="11">
        <f t="shared" si="17"/>
        <v>11.298354166999999</v>
      </c>
      <c r="AF14" s="11">
        <f t="shared" si="17"/>
        <v>12.783999999999992</v>
      </c>
      <c r="AG14" s="11">
        <f t="shared" si="17"/>
        <v>11.151666667000001</v>
      </c>
      <c r="AH14" s="11">
        <f t="shared" si="17"/>
        <v>13.969333333000009</v>
      </c>
      <c r="AI14" s="11">
        <f t="shared" si="17"/>
        <v>14.221083332999996</v>
      </c>
      <c r="AJ14" s="11">
        <f t="shared" si="17"/>
        <v>15.882666666999995</v>
      </c>
      <c r="AK14" s="11">
        <f t="shared" si="17"/>
        <v>11.719166666999996</v>
      </c>
      <c r="AL14" s="11">
        <f t="shared" si="17"/>
        <v>11.919999999999995</v>
      </c>
      <c r="AM14" s="11">
        <f t="shared" si="17"/>
        <v>9.8626666669999992</v>
      </c>
      <c r="AN14" s="11">
        <f t="shared" si="17"/>
        <v>13.102666665999998</v>
      </c>
      <c r="AO14" s="11">
        <f t="shared" si="17"/>
        <v>12.232000000000006</v>
      </c>
      <c r="AP14" s="11">
        <f t="shared" si="40"/>
        <v>12.673174107142856</v>
      </c>
      <c r="AQ14" s="11">
        <f t="shared" si="34"/>
        <v>9.8626666669999992</v>
      </c>
      <c r="AR14" s="11">
        <f t="shared" si="41"/>
        <v>15.882666666999995</v>
      </c>
      <c r="AS14" s="7">
        <f t="shared" si="35"/>
        <v>12.858499041807098</v>
      </c>
      <c r="AT14" s="11">
        <f t="shared" si="36"/>
        <v>12.363596354249998</v>
      </c>
      <c r="AU14" s="3">
        <f t="shared" si="37"/>
        <v>9.8626666669999992</v>
      </c>
      <c r="AV14" s="3">
        <f t="shared" si="38"/>
        <v>14.221083332999996</v>
      </c>
      <c r="AW14" s="7">
        <f t="shared" si="39"/>
        <v>12.91485633015092</v>
      </c>
      <c r="AX14" s="1" t="s">
        <v>58</v>
      </c>
      <c r="AY14" s="11"/>
      <c r="AZ14" s="11"/>
      <c r="BA14" s="11"/>
      <c r="BC14" s="11"/>
      <c r="BD14" s="5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20"/>
    </row>
    <row r="15" spans="1:71" x14ac:dyDescent="0.3">
      <c r="A15" s="1">
        <v>2</v>
      </c>
      <c r="B15" s="7">
        <f t="shared" ref="B15:O15" si="43">B3/B$9*100</f>
        <v>9.6479182687026288</v>
      </c>
      <c r="C15" s="7">
        <f t="shared" si="43"/>
        <v>10.283551734867919</v>
      </c>
      <c r="D15" s="7">
        <f t="shared" si="43"/>
        <v>7.5869020980150026</v>
      </c>
      <c r="E15" s="7">
        <f t="shared" si="43"/>
        <v>8.6874484315750564</v>
      </c>
      <c r="F15" s="7">
        <f t="shared" si="43"/>
        <v>7.3756675074250735</v>
      </c>
      <c r="G15" s="7">
        <f t="shared" si="43"/>
        <v>9.67515476378518</v>
      </c>
      <c r="H15" s="7">
        <f t="shared" si="43"/>
        <v>10.059019980422637</v>
      </c>
      <c r="I15" s="7">
        <f t="shared" si="43"/>
        <v>8.7234019344033165</v>
      </c>
      <c r="J15" s="7">
        <f t="shared" si="43"/>
        <v>9.5038229780246439</v>
      </c>
      <c r="K15" s="7">
        <f t="shared" si="43"/>
        <v>9.072441594020324</v>
      </c>
      <c r="L15" s="7">
        <f t="shared" si="43"/>
        <v>9.1344532969388119</v>
      </c>
      <c r="M15" s="7">
        <f t="shared" si="43"/>
        <v>10.412420426782699</v>
      </c>
      <c r="N15" s="7">
        <f t="shared" si="43"/>
        <v>9.4572657073072008</v>
      </c>
      <c r="O15" s="7">
        <f t="shared" si="43"/>
        <v>9.7175721070643046</v>
      </c>
      <c r="P15" s="30">
        <f t="shared" ref="P15:P16" si="44">AVERAGE(B15:O15)</f>
        <v>9.2383600592382003</v>
      </c>
      <c r="Q15" s="7">
        <f t="shared" ref="Q15:Q21" si="45">MIN(B15:O15)</f>
        <v>7.3756675074250735</v>
      </c>
      <c r="R15" s="30">
        <f t="shared" ref="R15:R21" si="46">MAX(B15:O15)</f>
        <v>10.412420426782699</v>
      </c>
      <c r="S15" s="7">
        <f t="shared" ref="S15:S16" si="47">STDEV(B15:O15)</f>
        <v>0.9053191552740234</v>
      </c>
      <c r="T15" s="9">
        <f>score!E4</f>
        <v>9.6330275229357802</v>
      </c>
      <c r="U15" s="7">
        <f t="shared" ref="U15:U16" si="48">T15-P15</f>
        <v>0.39466746369757999</v>
      </c>
      <c r="V15" s="1">
        <v>2</v>
      </c>
      <c r="W15" s="7">
        <f t="shared" ref="W15:W16" si="49">AVERAGE(C15,E15:I15,K15,M15)</f>
        <v>9.2861382966602743</v>
      </c>
      <c r="X15" s="30">
        <f t="shared" ref="X15:X16" si="50">MIN(C15,E15:I15,K15,M15)</f>
        <v>7.3756675074250735</v>
      </c>
      <c r="Y15" s="30">
        <f t="shared" ref="Y15:Y16" si="51">MAX(C15,E15:I15,K15,M15)</f>
        <v>10.412420426782699</v>
      </c>
      <c r="Z15" s="7">
        <f t="shared" ref="Z15:Z16" si="52">STDEV(C15,E15:I15,K15,M15)</f>
        <v>1.0269713862575496</v>
      </c>
      <c r="AA15" s="1" t="s">
        <v>59</v>
      </c>
      <c r="AB15" s="11">
        <f t="shared" si="17"/>
        <v>4.1548958329999977</v>
      </c>
      <c r="AC15" s="11">
        <f t="shared" si="17"/>
        <v>3.6655000000000086</v>
      </c>
      <c r="AD15" s="11">
        <f t="shared" si="17"/>
        <v>3.018666666999998</v>
      </c>
      <c r="AE15" s="11">
        <f t="shared" si="17"/>
        <v>2.104833333000002</v>
      </c>
      <c r="AF15" s="11">
        <f t="shared" si="17"/>
        <v>3.8937916670000021</v>
      </c>
      <c r="AG15" s="11">
        <f t="shared" si="17"/>
        <v>3.2909999999999968</v>
      </c>
      <c r="AH15" s="11">
        <f t="shared" si="17"/>
        <v>3.8708749999999981</v>
      </c>
      <c r="AI15" s="11">
        <f t="shared" si="17"/>
        <v>4.5862500000000068</v>
      </c>
      <c r="AJ15" s="11">
        <f t="shared" si="17"/>
        <v>3.4666666669999984</v>
      </c>
      <c r="AK15" s="11">
        <f t="shared" si="17"/>
        <v>2.8924374999999998</v>
      </c>
      <c r="AL15" s="11">
        <f t="shared" si="17"/>
        <v>3.7680000000000007</v>
      </c>
      <c r="AM15" s="11">
        <f t="shared" si="17"/>
        <v>2.0393541659999954</v>
      </c>
      <c r="AN15" s="11">
        <f t="shared" si="17"/>
        <v>5.5346666670000104</v>
      </c>
      <c r="AO15" s="11">
        <f t="shared" si="17"/>
        <v>3.3893333329999962</v>
      </c>
      <c r="AP15" s="11">
        <f t="shared" si="40"/>
        <v>3.548305059500001</v>
      </c>
      <c r="AQ15" s="11">
        <f t="shared" si="34"/>
        <v>2.0393541659999954</v>
      </c>
      <c r="AR15" s="11">
        <f t="shared" si="41"/>
        <v>5.5346666670000104</v>
      </c>
      <c r="AS15" s="7">
        <f t="shared" si="35"/>
        <v>25.741628558596911</v>
      </c>
      <c r="AT15" s="11">
        <f t="shared" si="36"/>
        <v>3.2930052082500012</v>
      </c>
      <c r="AU15" s="3">
        <f t="shared" si="37"/>
        <v>2.0393541659999954</v>
      </c>
      <c r="AV15" s="3">
        <f t="shared" si="38"/>
        <v>4.5862500000000068</v>
      </c>
      <c r="AW15" s="7">
        <f t="shared" si="39"/>
        <v>27.282326970927389</v>
      </c>
      <c r="AX15" s="1" t="s">
        <v>59</v>
      </c>
      <c r="AY15" s="11"/>
      <c r="AZ15" s="11"/>
      <c r="BA15" s="11"/>
      <c r="BC15" s="11"/>
      <c r="BD15" s="5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20"/>
    </row>
    <row r="16" spans="1:71" x14ac:dyDescent="0.3">
      <c r="A16" s="1">
        <v>3</v>
      </c>
      <c r="B16" s="7">
        <f t="shared" ref="B16:O16" si="53">B4/B$9*100</f>
        <v>11.888937712841919</v>
      </c>
      <c r="C16" s="7">
        <f t="shared" si="53"/>
        <v>12.756708035776192</v>
      </c>
      <c r="D16" s="7">
        <f t="shared" si="53"/>
        <v>9.3116511951984435</v>
      </c>
      <c r="E16" s="7">
        <f t="shared" si="53"/>
        <v>10.456624859889734</v>
      </c>
      <c r="F16" s="7">
        <f t="shared" si="53"/>
        <v>13.246819967824679</v>
      </c>
      <c r="G16" s="7">
        <f t="shared" si="53"/>
        <v>15.255814626412025</v>
      </c>
      <c r="H16" s="7">
        <f t="shared" si="53"/>
        <v>13.693739083318937</v>
      </c>
      <c r="I16" s="7">
        <f t="shared" si="53"/>
        <v>11.805143045155321</v>
      </c>
      <c r="J16" s="7">
        <f t="shared" si="53"/>
        <v>13.782780782162716</v>
      </c>
      <c r="K16" s="7">
        <f t="shared" si="53"/>
        <v>12.437333033976298</v>
      </c>
      <c r="L16" s="7">
        <f t="shared" si="53"/>
        <v>12.880726985648733</v>
      </c>
      <c r="M16" s="7">
        <f t="shared" si="53"/>
        <v>14.017720999556211</v>
      </c>
      <c r="N16" s="7">
        <f t="shared" si="53"/>
        <v>11.968673218725732</v>
      </c>
      <c r="O16" s="7">
        <f t="shared" si="53"/>
        <v>12.542590365342516</v>
      </c>
      <c r="P16" s="30">
        <f t="shared" si="44"/>
        <v>12.574661707987818</v>
      </c>
      <c r="Q16" s="7">
        <f t="shared" si="45"/>
        <v>9.3116511951984435</v>
      </c>
      <c r="R16" s="30">
        <f t="shared" si="46"/>
        <v>15.255814626412025</v>
      </c>
      <c r="S16" s="7">
        <f t="shared" si="47"/>
        <v>1.4972874025928533</v>
      </c>
      <c r="T16" s="49">
        <f>score!E6</f>
        <v>13.761467889908257</v>
      </c>
      <c r="U16" s="7">
        <f t="shared" si="48"/>
        <v>1.1868061819204385</v>
      </c>
      <c r="V16" s="1">
        <v>3</v>
      </c>
      <c r="W16" s="7">
        <f t="shared" si="49"/>
        <v>12.958737956488676</v>
      </c>
      <c r="X16" s="30">
        <f t="shared" si="50"/>
        <v>10.456624859889734</v>
      </c>
      <c r="Y16" s="30">
        <f t="shared" si="51"/>
        <v>15.255814626412025</v>
      </c>
      <c r="Z16" s="7">
        <f t="shared" si="52"/>
        <v>1.4601983507346417</v>
      </c>
      <c r="AA16" s="1" t="s">
        <v>60</v>
      </c>
      <c r="AB16" s="11">
        <f t="shared" si="17"/>
        <v>0.52010416699999951</v>
      </c>
      <c r="AC16" s="11">
        <f t="shared" si="17"/>
        <v>1.3119999999999976</v>
      </c>
      <c r="AD16" s="11">
        <f t="shared" si="17"/>
        <v>0.74666666699999951</v>
      </c>
      <c r="AE16" s="11">
        <f t="shared" si="17"/>
        <v>0.46316666699999587</v>
      </c>
      <c r="AF16" s="11">
        <f t="shared" si="17"/>
        <v>0.51687499999999886</v>
      </c>
      <c r="AG16" s="11">
        <f t="shared" si="17"/>
        <v>0.67199999999999704</v>
      </c>
      <c r="AH16" s="11">
        <f t="shared" si="17"/>
        <v>0.44912499999999511</v>
      </c>
      <c r="AI16" s="11">
        <f t="shared" si="17"/>
        <v>0.56999999999999318</v>
      </c>
      <c r="AJ16" s="11">
        <f t="shared" si="17"/>
        <v>0.99333333299999538</v>
      </c>
      <c r="AK16" s="11">
        <f t="shared" si="17"/>
        <v>1.704895833000009</v>
      </c>
      <c r="AL16" s="11">
        <f t="shared" si="17"/>
        <v>0.68000000000000682</v>
      </c>
      <c r="AM16" s="11">
        <f t="shared" si="17"/>
        <v>0.74464583400001061</v>
      </c>
      <c r="AN16" s="11">
        <f t="shared" si="17"/>
        <v>1.1853333329999884</v>
      </c>
      <c r="AO16" s="11">
        <f t="shared" si="17"/>
        <v>1.3141041669999964</v>
      </c>
      <c r="AP16" s="11">
        <f t="shared" si="40"/>
        <v>0.84801785721428458</v>
      </c>
      <c r="AQ16" s="11">
        <f t="shared" si="34"/>
        <v>0.44912499999999511</v>
      </c>
      <c r="AR16" s="11">
        <f t="shared" si="41"/>
        <v>1.704895833000009</v>
      </c>
      <c r="AS16" s="7">
        <f t="shared" si="35"/>
        <v>46.061957411000208</v>
      </c>
      <c r="AT16" s="11">
        <f t="shared" si="36"/>
        <v>0.80408854174999966</v>
      </c>
      <c r="AU16" s="3">
        <f t="shared" si="37"/>
        <v>0.44912499999999511</v>
      </c>
      <c r="AV16" s="3">
        <f t="shared" si="38"/>
        <v>1.704895833000009</v>
      </c>
      <c r="AW16" s="7">
        <f t="shared" si="39"/>
        <v>56.989471296951734</v>
      </c>
      <c r="AX16" s="1" t="s">
        <v>60</v>
      </c>
      <c r="AY16" s="11"/>
      <c r="AZ16" s="11"/>
      <c r="BA16" s="11"/>
      <c r="BC16" s="11"/>
      <c r="BD16" s="5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20"/>
    </row>
    <row r="17" spans="1:65" x14ac:dyDescent="0.3">
      <c r="A17" s="1">
        <v>4</v>
      </c>
      <c r="B17" s="7">
        <f t="shared" ref="B17:O20" si="54">B5/B$9*100</f>
        <v>6.6560474568823524</v>
      </c>
      <c r="C17" s="7">
        <f t="shared" si="54"/>
        <v>6.4085141787422915</v>
      </c>
      <c r="D17" s="7">
        <f t="shared" si="54"/>
        <v>6.9887232203791294</v>
      </c>
      <c r="E17" s="7">
        <f t="shared" si="54"/>
        <v>7.943624982281472</v>
      </c>
      <c r="F17" s="7">
        <f t="shared" si="54"/>
        <v>7.7637963875888794</v>
      </c>
      <c r="G17" s="7">
        <f t="shared" si="54"/>
        <v>7.0400751483821526</v>
      </c>
      <c r="H17" s="7">
        <f t="shared" si="54"/>
        <v>8.2098712120688653</v>
      </c>
      <c r="I17" s="7">
        <f t="shared" si="54"/>
        <v>6.4006917955689859</v>
      </c>
      <c r="J17" s="7">
        <f t="shared" si="54"/>
        <v>7.5657158736818859</v>
      </c>
      <c r="K17" s="7">
        <f t="shared" si="54"/>
        <v>6.9268414316466753</v>
      </c>
      <c r="L17" s="7">
        <f t="shared" si="54"/>
        <v>6.2551014980936168</v>
      </c>
      <c r="M17" s="7">
        <f t="shared" si="54"/>
        <v>6.8129045320240671</v>
      </c>
      <c r="N17" s="7">
        <f t="shared" si="54"/>
        <v>6.2521937522211788</v>
      </c>
      <c r="O17" s="7">
        <f t="shared" si="54"/>
        <v>6.0723872592418244</v>
      </c>
      <c r="P17" s="30">
        <f t="shared" ref="P17:P20" si="55">AVERAGE(B17:O17)</f>
        <v>6.9497491949145269</v>
      </c>
      <c r="Q17" s="7">
        <f t="shared" ref="Q17:Q20" si="56">MIN(B17:O17)</f>
        <v>6.0723872592418244</v>
      </c>
      <c r="R17" s="30">
        <f t="shared" ref="R17:R20" si="57">MAX(B17:O17)</f>
        <v>8.2098712120688653</v>
      </c>
      <c r="S17" s="7">
        <f t="shared" ref="S17:S20" si="58">STDEV(B17:O17)</f>
        <v>0.68310695220281159</v>
      </c>
      <c r="T17" s="49">
        <f>score!E8</f>
        <v>13.302752293577983</v>
      </c>
      <c r="U17" s="7"/>
      <c r="V17" s="1">
        <v>4</v>
      </c>
      <c r="W17" s="7">
        <f t="shared" ref="W17:W20" si="59">AVERAGE(C17,E17:I17,K17,M17)</f>
        <v>7.1882899585379239</v>
      </c>
      <c r="X17" s="30">
        <f t="shared" ref="X17:X20" si="60">MIN(C17,E17:I17,K17,M17)</f>
        <v>6.4006917955689859</v>
      </c>
      <c r="Y17" s="30">
        <f t="shared" ref="Y17:Y20" si="61">MAX(C17,E17:I17,K17,M17)</f>
        <v>8.2098712120688653</v>
      </c>
      <c r="Z17" s="7">
        <f t="shared" ref="Z17:Z20" si="62">STDEV(C17,E17:I17,K17,M17)</f>
        <v>0.69744075213890144</v>
      </c>
      <c r="AA17" s="18" t="s">
        <v>20</v>
      </c>
      <c r="AB17" s="12">
        <f>SUM(AB2:AB16)</f>
        <v>91.029999999999987</v>
      </c>
      <c r="AC17" s="12">
        <f t="shared" ref="AC17:AO17" si="63">SUM(AC2:AC16)</f>
        <v>90.143750000000011</v>
      </c>
      <c r="AD17" s="12">
        <f t="shared" si="63"/>
        <v>60.182666666999999</v>
      </c>
      <c r="AE17" s="12">
        <f t="shared" si="63"/>
        <v>63.906854166999999</v>
      </c>
      <c r="AF17" s="12">
        <f t="shared" si="63"/>
        <v>88.887999999999991</v>
      </c>
      <c r="AG17" s="12">
        <f t="shared" si="63"/>
        <v>83.567999999999998</v>
      </c>
      <c r="AH17" s="12">
        <f t="shared" si="63"/>
        <v>86.835000000000008</v>
      </c>
      <c r="AI17" s="12">
        <f t="shared" si="63"/>
        <v>84.032583332999991</v>
      </c>
      <c r="AJ17" s="12">
        <f t="shared" si="63"/>
        <v>86.407333332999997</v>
      </c>
      <c r="AK17" s="12">
        <f t="shared" si="63"/>
        <v>76.362666666999999</v>
      </c>
      <c r="AL17" s="12">
        <f t="shared" si="63"/>
        <v>75.141333333000006</v>
      </c>
      <c r="AM17" s="12">
        <f t="shared" si="63"/>
        <v>69.148187499999992</v>
      </c>
      <c r="AN17" s="12">
        <f t="shared" si="63"/>
        <v>75.973333332999999</v>
      </c>
      <c r="AO17" s="12">
        <f t="shared" si="63"/>
        <v>76.082104166999997</v>
      </c>
      <c r="AP17" s="12">
        <f>AVERAGE(AB17:AO17)</f>
        <v>79.121558035714273</v>
      </c>
      <c r="AQ17" s="12">
        <f>MIN(AB17:AO17)</f>
        <v>60.182666666999999</v>
      </c>
      <c r="AR17" s="12">
        <f>MAX(AB17:AO17)</f>
        <v>91.029999999999987</v>
      </c>
      <c r="AS17" s="7">
        <f>STDEV(AB17:AO17)/AP17*100</f>
        <v>12.380408511634867</v>
      </c>
      <c r="AT17" s="11">
        <f>AVERAGE(AC17,AE17:AI17,AK17,AM17)</f>
        <v>80.360630208374999</v>
      </c>
      <c r="AU17" s="3">
        <f>MIN(AC17,AE17:AI17,AK17,AM17)</f>
        <v>63.906854166999999</v>
      </c>
      <c r="AV17" s="3">
        <f>MAX(AC17,AE17:AI17,AK17,AM17)</f>
        <v>90.143750000000011</v>
      </c>
      <c r="AW17" s="7">
        <f>STDEV(AC17,AE17:AI17,AK17,AM17)/AT17*100</f>
        <v>11.959313763792952</v>
      </c>
      <c r="AX17" s="18" t="s">
        <v>20</v>
      </c>
      <c r="AY17" s="11"/>
      <c r="AZ17" s="11"/>
      <c r="BA17" s="11"/>
      <c r="BC17" s="11"/>
      <c r="BD17" s="5"/>
      <c r="BE17" s="15"/>
      <c r="BF17" s="15"/>
      <c r="BG17" s="6"/>
      <c r="BH17" s="6"/>
      <c r="BI17" s="6"/>
      <c r="BJ17" s="6"/>
    </row>
    <row r="18" spans="1:65" x14ac:dyDescent="0.3">
      <c r="A18" s="1">
        <v>5</v>
      </c>
      <c r="B18" s="7">
        <f t="shared" si="54"/>
        <v>13.783001941118311</v>
      </c>
      <c r="C18" s="7">
        <f t="shared" si="54"/>
        <v>13.470614065867013</v>
      </c>
      <c r="D18" s="7">
        <f t="shared" si="54"/>
        <v>11.352105811134148</v>
      </c>
      <c r="E18" s="7">
        <f t="shared" si="54"/>
        <v>10.555466631751845</v>
      </c>
      <c r="F18" s="7">
        <f t="shared" si="54"/>
        <v>16.739511145486457</v>
      </c>
      <c r="G18" s="7">
        <f t="shared" si="54"/>
        <v>15.016139551024315</v>
      </c>
      <c r="H18" s="7">
        <f t="shared" si="54"/>
        <v>12.588529970633958</v>
      </c>
      <c r="I18" s="7">
        <f t="shared" si="54"/>
        <v>12.386514754345836</v>
      </c>
      <c r="J18" s="7">
        <f t="shared" si="54"/>
        <v>13.892339384828043</v>
      </c>
      <c r="K18" s="7">
        <f t="shared" si="54"/>
        <v>15.123555140316721</v>
      </c>
      <c r="L18" s="7">
        <f t="shared" si="54"/>
        <v>14.014202125390435</v>
      </c>
      <c r="M18" s="7">
        <f t="shared" si="54"/>
        <v>13.339467502311608</v>
      </c>
      <c r="N18" s="7">
        <f t="shared" si="54"/>
        <v>13.742952571576621</v>
      </c>
      <c r="O18" s="7">
        <f t="shared" si="54"/>
        <v>14.936495414290924</v>
      </c>
      <c r="P18" s="30">
        <f t="shared" si="55"/>
        <v>13.638635429291158</v>
      </c>
      <c r="Q18" s="7">
        <f t="shared" si="56"/>
        <v>10.555466631751845</v>
      </c>
      <c r="R18" s="30">
        <f t="shared" si="57"/>
        <v>16.739511145486457</v>
      </c>
      <c r="S18" s="7">
        <f t="shared" si="58"/>
        <v>1.5971590767210004</v>
      </c>
      <c r="T18" s="49">
        <f>score!E9</f>
        <v>12.844036697247708</v>
      </c>
      <c r="U18" s="7"/>
      <c r="V18" s="1">
        <v>5</v>
      </c>
      <c r="W18" s="7">
        <f t="shared" si="59"/>
        <v>13.65247484521722</v>
      </c>
      <c r="X18" s="30">
        <f t="shared" si="60"/>
        <v>10.555466631751845</v>
      </c>
      <c r="Y18" s="30">
        <f t="shared" si="61"/>
        <v>16.739511145486457</v>
      </c>
      <c r="Z18" s="7">
        <f t="shared" si="62"/>
        <v>1.9276407580828463</v>
      </c>
      <c r="AA18" s="18"/>
      <c r="AB18" s="8">
        <f t="shared" ref="AB18:AC18" si="64">AB17/86400</f>
        <v>1.0535879629629628E-3</v>
      </c>
      <c r="AC18" s="8">
        <f t="shared" si="64"/>
        <v>1.0433304398148149E-3</v>
      </c>
      <c r="AD18" s="8">
        <f t="shared" ref="AD18:AV18" si="65">AD17/86400</f>
        <v>6.9655864197916667E-4</v>
      </c>
      <c r="AE18" s="8">
        <f t="shared" si="65"/>
        <v>7.3966266396990736E-4</v>
      </c>
      <c r="AF18" s="8">
        <f t="shared" si="65"/>
        <v>1.0287962962962961E-3</v>
      </c>
      <c r="AG18" s="8">
        <f t="shared" si="65"/>
        <v>9.6722222222222218E-4</v>
      </c>
      <c r="AH18" s="8">
        <f t="shared" si="65"/>
        <v>1.0050347222222223E-3</v>
      </c>
      <c r="AI18" s="8">
        <f t="shared" si="65"/>
        <v>9.7259934413194439E-4</v>
      </c>
      <c r="AJ18" s="8">
        <f t="shared" si="65"/>
        <v>1.0000848765393518E-3</v>
      </c>
      <c r="AK18" s="8">
        <f t="shared" si="65"/>
        <v>8.8382716049768514E-4</v>
      </c>
      <c r="AL18" s="8">
        <f t="shared" si="65"/>
        <v>8.6969135802083338E-4</v>
      </c>
      <c r="AM18" s="8">
        <f t="shared" si="65"/>
        <v>8.0032624421296286E-4</v>
      </c>
      <c r="AN18" s="8">
        <f t="shared" si="65"/>
        <v>8.7932098765046299E-4</v>
      </c>
      <c r="AO18" s="8">
        <f t="shared" si="65"/>
        <v>8.8057990934027771E-4</v>
      </c>
      <c r="AP18" s="8">
        <f t="shared" si="65"/>
        <v>9.1575877356150773E-4</v>
      </c>
      <c r="AQ18" s="8">
        <f t="shared" si="65"/>
        <v>6.9655864197916667E-4</v>
      </c>
      <c r="AR18" s="8">
        <f t="shared" si="65"/>
        <v>1.0535879629629628E-3</v>
      </c>
      <c r="AS18" s="12"/>
      <c r="AT18" s="8">
        <f t="shared" si="65"/>
        <v>9.3009988667100689E-4</v>
      </c>
      <c r="AU18" s="8">
        <f t="shared" si="65"/>
        <v>7.3966266396990736E-4</v>
      </c>
      <c r="AV18" s="8">
        <f t="shared" si="65"/>
        <v>1.0433304398148149E-3</v>
      </c>
      <c r="AW18" s="11"/>
      <c r="AX18" s="18"/>
      <c r="AY18" s="11"/>
      <c r="AZ18" s="11"/>
      <c r="BA18" s="11"/>
      <c r="BC18" s="11"/>
      <c r="BD18" s="5"/>
      <c r="BE18" s="15"/>
      <c r="BF18" s="15"/>
      <c r="BG18" s="6"/>
      <c r="BH18" s="6"/>
      <c r="BI18" s="6"/>
      <c r="BJ18" s="6"/>
    </row>
    <row r="19" spans="1:65" x14ac:dyDescent="0.3">
      <c r="A19" s="1">
        <v>6</v>
      </c>
      <c r="B19" s="7">
        <f t="shared" si="54"/>
        <v>44.155040462484898</v>
      </c>
      <c r="C19" s="7">
        <f t="shared" si="54"/>
        <v>42.594004945434378</v>
      </c>
      <c r="D19" s="7">
        <f t="shared" si="54"/>
        <v>46.400957085393358</v>
      </c>
      <c r="E19" s="7">
        <f t="shared" si="54"/>
        <v>47.831821638600545</v>
      </c>
      <c r="F19" s="7">
        <f t="shared" si="54"/>
        <v>41.7970742203672</v>
      </c>
      <c r="G19" s="7">
        <f t="shared" si="54"/>
        <v>38.506066915565782</v>
      </c>
      <c r="H19" s="7">
        <f t="shared" si="54"/>
        <v>40.801520124373816</v>
      </c>
      <c r="I19" s="7">
        <f t="shared" si="54"/>
        <v>45.796967644676698</v>
      </c>
      <c r="J19" s="7">
        <f t="shared" si="54"/>
        <v>42.095192537447041</v>
      </c>
      <c r="K19" s="7">
        <f t="shared" si="54"/>
        <v>39.866230444458601</v>
      </c>
      <c r="L19" s="7">
        <f t="shared" si="54"/>
        <v>41.142302949291739</v>
      </c>
      <c r="M19" s="7">
        <f t="shared" si="54"/>
        <v>41.902279314262579</v>
      </c>
      <c r="N19" s="7">
        <f t="shared" si="54"/>
        <v>40.18825135942518</v>
      </c>
      <c r="O19" s="7">
        <f t="shared" si="54"/>
        <v>41.542839821600445</v>
      </c>
      <c r="P19" s="30">
        <f t="shared" si="55"/>
        <v>42.472896390241587</v>
      </c>
      <c r="Q19" s="7">
        <f t="shared" si="56"/>
        <v>38.506066915565782</v>
      </c>
      <c r="R19" s="30">
        <f t="shared" si="57"/>
        <v>47.831821638600545</v>
      </c>
      <c r="S19" s="7">
        <f t="shared" si="58"/>
        <v>2.662351405183347</v>
      </c>
      <c r="T19" s="49">
        <f>score!E11</f>
        <v>36.238532110091739</v>
      </c>
      <c r="U19" s="7"/>
      <c r="V19" s="1">
        <v>6</v>
      </c>
      <c r="W19" s="7">
        <f t="shared" si="59"/>
        <v>42.386995655967446</v>
      </c>
      <c r="X19" s="30">
        <f t="shared" si="60"/>
        <v>38.506066915565782</v>
      </c>
      <c r="Y19" s="30">
        <f t="shared" si="61"/>
        <v>47.831821638600545</v>
      </c>
      <c r="Z19" s="7">
        <f t="shared" si="62"/>
        <v>3.0666279019673155</v>
      </c>
      <c r="AA19" s="18"/>
      <c r="AB19" s="18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27">
        <f>SUM(AP2:AP9)</f>
        <v>31.754510416571428</v>
      </c>
      <c r="AQ19" s="11"/>
      <c r="AR19" s="11"/>
      <c r="AS19" s="8"/>
      <c r="AT19" s="11"/>
      <c r="AU19" s="3"/>
      <c r="AV19" s="3"/>
      <c r="AW19" s="11"/>
      <c r="AX19" s="18"/>
      <c r="AY19" s="11"/>
      <c r="AZ19" s="11"/>
      <c r="BA19" s="11"/>
      <c r="BC19" s="11"/>
      <c r="BD19" s="5"/>
      <c r="BE19" s="15"/>
      <c r="BF19" s="15"/>
      <c r="BG19" s="6"/>
      <c r="BH19" s="6"/>
      <c r="BI19" s="6"/>
      <c r="BJ19" s="6"/>
    </row>
    <row r="20" spans="1:65" x14ac:dyDescent="0.3">
      <c r="A20" s="1">
        <v>7</v>
      </c>
      <c r="B20" s="7">
        <f t="shared" si="54"/>
        <v>5.1356695594858817</v>
      </c>
      <c r="C20" s="7">
        <f t="shared" si="54"/>
        <v>5.5217361159259584</v>
      </c>
      <c r="D20" s="7">
        <f t="shared" si="54"/>
        <v>6.2565079657140625</v>
      </c>
      <c r="E20" s="7">
        <f t="shared" si="54"/>
        <v>4.0183483187724374</v>
      </c>
      <c r="F20" s="7">
        <f t="shared" si="54"/>
        <v>4.9620496208712099</v>
      </c>
      <c r="G20" s="7">
        <f t="shared" si="54"/>
        <v>4.7422458357265871</v>
      </c>
      <c r="H20" s="7">
        <f t="shared" si="54"/>
        <v>4.9749524961133096</v>
      </c>
      <c r="I20" s="7">
        <f t="shared" si="54"/>
        <v>6.1360127173135668</v>
      </c>
      <c r="J20" s="7">
        <f t="shared" si="54"/>
        <v>5.1615989383816192</v>
      </c>
      <c r="K20" s="7">
        <f t="shared" si="54"/>
        <v>6.020393909301152</v>
      </c>
      <c r="L20" s="7">
        <f t="shared" si="54"/>
        <v>5.9195116758016963</v>
      </c>
      <c r="M20" s="7">
        <f t="shared" si="54"/>
        <v>4.0261358983559852</v>
      </c>
      <c r="N20" s="7">
        <f t="shared" si="54"/>
        <v>8.8452088452476527</v>
      </c>
      <c r="O20" s="7">
        <f t="shared" si="54"/>
        <v>6.1820549674545822</v>
      </c>
      <c r="P20" s="30">
        <f t="shared" si="55"/>
        <v>5.5644590617475496</v>
      </c>
      <c r="Q20" s="7">
        <f t="shared" si="56"/>
        <v>4.0183483187724374</v>
      </c>
      <c r="R20" s="30">
        <f t="shared" si="57"/>
        <v>8.8452088452476527</v>
      </c>
      <c r="S20" s="7">
        <f t="shared" si="58"/>
        <v>1.2017812523551241</v>
      </c>
      <c r="T20" s="49">
        <f>score!E15</f>
        <v>5.9633027522935782</v>
      </c>
      <c r="U20" s="7"/>
      <c r="V20" s="1">
        <v>7</v>
      </c>
      <c r="W20" s="7">
        <f t="shared" si="59"/>
        <v>5.050234364047526</v>
      </c>
      <c r="X20" s="30">
        <f t="shared" si="60"/>
        <v>4.0183483187724374</v>
      </c>
      <c r="Y20" s="30">
        <f t="shared" si="61"/>
        <v>6.1360127173135668</v>
      </c>
      <c r="Z20" s="7">
        <f t="shared" si="62"/>
        <v>0.80749218463299333</v>
      </c>
      <c r="AA20" s="18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7"/>
      <c r="AT20" s="11"/>
      <c r="AU20" s="3"/>
      <c r="AV20" s="3"/>
      <c r="AW20" s="7"/>
      <c r="AX20" s="18"/>
      <c r="AY20" s="11"/>
      <c r="AZ20" s="11"/>
      <c r="BA20" s="11"/>
      <c r="BC20" s="11"/>
      <c r="BD20" s="5"/>
      <c r="BE20" s="6"/>
      <c r="BF20" s="6"/>
      <c r="BG20" s="6"/>
      <c r="BH20" s="6"/>
      <c r="BI20" s="6"/>
      <c r="BJ20" s="6"/>
    </row>
    <row r="21" spans="1:65" x14ac:dyDescent="0.3">
      <c r="A21" s="5" t="s">
        <v>20</v>
      </c>
      <c r="B21" s="7">
        <f>SUM(B14:B20)</f>
        <v>100</v>
      </c>
      <c r="C21" s="7">
        <f t="shared" ref="C21:O21" si="66">SUM(C14:C20)</f>
        <v>100.00000000000001</v>
      </c>
      <c r="D21" s="7">
        <f t="shared" si="66"/>
        <v>100</v>
      </c>
      <c r="E21" s="7">
        <f t="shared" si="66"/>
        <v>100</v>
      </c>
      <c r="F21" s="7">
        <f t="shared" si="66"/>
        <v>100.00000000000001</v>
      </c>
      <c r="G21" s="7">
        <f t="shared" si="66"/>
        <v>100.00000000000001</v>
      </c>
      <c r="H21" s="7">
        <f t="shared" si="66"/>
        <v>99.999999999999972</v>
      </c>
      <c r="I21" s="7">
        <f t="shared" si="66"/>
        <v>100</v>
      </c>
      <c r="J21" s="7">
        <f t="shared" si="66"/>
        <v>100.00000000000001</v>
      </c>
      <c r="K21" s="7">
        <f t="shared" si="66"/>
        <v>100.00000000000001</v>
      </c>
      <c r="L21" s="7">
        <f t="shared" si="66"/>
        <v>100</v>
      </c>
      <c r="M21" s="7">
        <f t="shared" si="66"/>
        <v>100.00000000000003</v>
      </c>
      <c r="N21" s="7">
        <f t="shared" si="66"/>
        <v>100</v>
      </c>
      <c r="O21" s="7">
        <f t="shared" si="66"/>
        <v>100</v>
      </c>
      <c r="P21" s="7">
        <f>SUM(P14:P20)</f>
        <v>100</v>
      </c>
      <c r="Q21" s="7">
        <f t="shared" si="45"/>
        <v>99.999999999999972</v>
      </c>
      <c r="R21" s="30">
        <f t="shared" si="46"/>
        <v>100.00000000000003</v>
      </c>
      <c r="S21" s="7"/>
      <c r="T21" s="34">
        <f>SUM(T14:T20)</f>
        <v>100</v>
      </c>
      <c r="U21" s="6"/>
      <c r="W21" s="30">
        <f>SUM(W14:W20)</f>
        <v>100</v>
      </c>
      <c r="Y21" s="6"/>
      <c r="AA21" s="18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7"/>
      <c r="AT21" s="11"/>
      <c r="AU21" s="3"/>
      <c r="AV21" s="3"/>
      <c r="AW21" s="7"/>
      <c r="AX21" s="18"/>
      <c r="AY21" s="11"/>
      <c r="AZ21" s="11"/>
      <c r="BA21" s="23"/>
      <c r="BB21" s="11"/>
      <c r="BC21" s="6"/>
      <c r="BD21" s="6"/>
      <c r="BE21" s="6"/>
      <c r="BF21" s="6"/>
      <c r="BG21" s="6"/>
      <c r="BH21" s="6"/>
      <c r="BI21" s="6"/>
      <c r="BJ21" s="6"/>
    </row>
    <row r="22" spans="1:65" x14ac:dyDescent="0.3">
      <c r="Q22" s="2"/>
      <c r="R22" s="30"/>
      <c r="S22" s="7"/>
      <c r="U22" s="7"/>
      <c r="Y22" s="6"/>
      <c r="AA22" s="18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7"/>
      <c r="AT22" s="11"/>
      <c r="AU22" s="3"/>
      <c r="AV22" s="3"/>
      <c r="AW22" s="7"/>
      <c r="AX22" s="18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5" x14ac:dyDescent="0.3">
      <c r="AA23" s="18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7"/>
      <c r="AT23" s="11"/>
      <c r="AU23" s="3"/>
      <c r="AV23" s="3"/>
      <c r="AW23" s="7"/>
      <c r="AX23" s="18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5" x14ac:dyDescent="0.3">
      <c r="A24" s="33" t="s">
        <v>32</v>
      </c>
      <c r="B24" s="25" t="s">
        <v>3</v>
      </c>
      <c r="C24" s="25" t="s">
        <v>4</v>
      </c>
      <c r="D24" s="25" t="s">
        <v>5</v>
      </c>
      <c r="E24" s="25" t="s">
        <v>6</v>
      </c>
      <c r="F24" s="25" t="s">
        <v>7</v>
      </c>
      <c r="G24" s="25" t="s">
        <v>8</v>
      </c>
      <c r="H24" s="25" t="s">
        <v>9</v>
      </c>
      <c r="I24" s="25" t="s">
        <v>10</v>
      </c>
      <c r="J24" s="25" t="s">
        <v>11</v>
      </c>
      <c r="K24" s="25" t="s">
        <v>12</v>
      </c>
      <c r="L24" s="10" t="s">
        <v>13</v>
      </c>
      <c r="M24" s="10" t="s">
        <v>14</v>
      </c>
      <c r="N24" s="10" t="s">
        <v>15</v>
      </c>
      <c r="O24" s="10" t="s">
        <v>16</v>
      </c>
      <c r="P24" s="1" t="s">
        <v>22</v>
      </c>
      <c r="Q24" s="1" t="s">
        <v>23</v>
      </c>
      <c r="R24" s="1" t="s">
        <v>24</v>
      </c>
      <c r="S24" s="1" t="s">
        <v>25</v>
      </c>
      <c r="V24" s="5" t="s">
        <v>18</v>
      </c>
      <c r="W24" s="1" t="s">
        <v>26</v>
      </c>
      <c r="X24" s="1" t="s">
        <v>29</v>
      </c>
      <c r="Y24" s="1" t="s">
        <v>27</v>
      </c>
      <c r="Z24" s="5" t="s">
        <v>38</v>
      </c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5" x14ac:dyDescent="0.3">
      <c r="A25" s="1">
        <v>1</v>
      </c>
      <c r="B25" s="21">
        <f t="shared" ref="B25:R25" si="67">B2/86400</f>
        <v>9.2013888888888888E-5</v>
      </c>
      <c r="C25" s="21">
        <f t="shared" si="67"/>
        <v>9.3533227233796287E-5</v>
      </c>
      <c r="D25" s="21">
        <f t="shared" si="67"/>
        <v>8.4305555555555566E-5</v>
      </c>
      <c r="E25" s="21">
        <f t="shared" si="67"/>
        <v>7.7713879247685191E-5</v>
      </c>
      <c r="F25" s="21">
        <f t="shared" si="67"/>
        <v>8.3487654317129648E-5</v>
      </c>
      <c r="G25" s="21">
        <f t="shared" si="67"/>
        <v>9.4444444444444442E-5</v>
      </c>
      <c r="H25" s="21">
        <f t="shared" si="67"/>
        <v>9.7210648148148162E-5</v>
      </c>
      <c r="I25" s="21">
        <f t="shared" si="67"/>
        <v>8.511477622685185E-5</v>
      </c>
      <c r="J25" s="21">
        <f t="shared" si="67"/>
        <v>7.9992283946759256E-5</v>
      </c>
      <c r="K25" s="21">
        <f t="shared" si="67"/>
        <v>9.3272087199074063E-5</v>
      </c>
      <c r="L25" s="21">
        <f t="shared" si="67"/>
        <v>9.2654320983796289E-5</v>
      </c>
      <c r="M25" s="21">
        <f t="shared" si="67"/>
        <v>7.5943528159722217E-5</v>
      </c>
      <c r="N25" s="21">
        <f t="shared" si="67"/>
        <v>8.3935185185185181E-5</v>
      </c>
      <c r="O25" s="21">
        <f t="shared" si="67"/>
        <v>7.9305555555555553E-5</v>
      </c>
      <c r="P25" s="32">
        <f t="shared" si="67"/>
        <v>8.6637645363756621E-5</v>
      </c>
      <c r="Q25" s="32">
        <f t="shared" si="67"/>
        <v>7.5943528159722217E-5</v>
      </c>
      <c r="R25" s="32">
        <f t="shared" si="67"/>
        <v>9.7210648148148162E-5</v>
      </c>
      <c r="S25" s="7">
        <f>STDEV(B25:O25)/P25*100</f>
        <v>8.1384287415400749</v>
      </c>
      <c r="V25" s="1">
        <v>1</v>
      </c>
      <c r="W25" s="21">
        <f t="shared" ref="W25:Y27" si="68">W2/86400</f>
        <v>8.7590030622106501E-5</v>
      </c>
      <c r="X25" s="21">
        <f t="shared" si="68"/>
        <v>7.5943528159722217E-5</v>
      </c>
      <c r="Y25" s="21">
        <f t="shared" si="68"/>
        <v>9.7210648148148162E-5</v>
      </c>
      <c r="Z25" s="7">
        <f>STDEV(C25,E25:I25,K25,M25)/W25*100</f>
        <v>9.2879356002413989</v>
      </c>
      <c r="AY25" s="6"/>
      <c r="AZ25" s="6"/>
      <c r="BA25" s="6"/>
      <c r="BB25" s="6"/>
      <c r="BC25" s="6"/>
      <c r="BD25" s="26"/>
      <c r="BE25" s="5"/>
      <c r="BF25" s="1"/>
      <c r="BG25" s="26"/>
      <c r="BH25" s="26"/>
      <c r="BI25" s="26"/>
      <c r="BJ25" s="5"/>
      <c r="BK25" s="5"/>
      <c r="BL25" s="5"/>
    </row>
    <row r="26" spans="1:65" x14ac:dyDescent="0.3">
      <c r="A26" s="1">
        <v>2</v>
      </c>
      <c r="B26" s="21">
        <f t="shared" ref="B26:R26" si="69">B3/86400</f>
        <v>1.0164930555555556E-4</v>
      </c>
      <c r="C26" s="21">
        <f t="shared" si="69"/>
        <v>1.0729142554398147E-4</v>
      </c>
      <c r="D26" s="21">
        <f t="shared" si="69"/>
        <v>5.2847222222222209E-5</v>
      </c>
      <c r="E26" s="21">
        <f t="shared" si="69"/>
        <v>6.4257812499999997E-5</v>
      </c>
      <c r="F26" s="21">
        <f t="shared" si="69"/>
        <v>7.5880594143518495E-5</v>
      </c>
      <c r="G26" s="21">
        <f t="shared" si="69"/>
        <v>9.358024690972221E-5</v>
      </c>
      <c r="H26" s="21">
        <f t="shared" si="69"/>
        <v>1.010966435185185E-4</v>
      </c>
      <c r="I26" s="21">
        <f t="shared" si="69"/>
        <v>8.4843750000000012E-5</v>
      </c>
      <c r="J26" s="21">
        <f t="shared" si="69"/>
        <v>9.5046296296296293E-5</v>
      </c>
      <c r="K26" s="21">
        <f t="shared" si="69"/>
        <v>8.0184702928240751E-5</v>
      </c>
      <c r="L26" s="21">
        <f t="shared" si="69"/>
        <v>7.9441550925925947E-5</v>
      </c>
      <c r="M26" s="21">
        <f t="shared" si="69"/>
        <v>8.3333333333333331E-5</v>
      </c>
      <c r="N26" s="21">
        <f t="shared" si="69"/>
        <v>8.3159722222222234E-5</v>
      </c>
      <c r="O26" s="21">
        <f t="shared" si="69"/>
        <v>8.5570987650462969E-5</v>
      </c>
      <c r="P26" s="32">
        <f t="shared" si="69"/>
        <v>8.4870256696428577E-5</v>
      </c>
      <c r="Q26" s="32">
        <f t="shared" si="69"/>
        <v>5.2847222222222209E-5</v>
      </c>
      <c r="R26" s="32">
        <f t="shared" si="69"/>
        <v>1.0729142554398147E-4</v>
      </c>
      <c r="S26" s="7">
        <f t="shared" ref="S26:S32" si="70">STDEV(B26:O26)/P26*100</f>
        <v>17.339515011309466</v>
      </c>
      <c r="V26" s="1">
        <v>2</v>
      </c>
      <c r="W26" s="21">
        <f t="shared" si="68"/>
        <v>8.6308563609664352E-5</v>
      </c>
      <c r="X26" s="21">
        <f t="shared" si="68"/>
        <v>6.4257812499999997E-5</v>
      </c>
      <c r="Y26" s="21">
        <f t="shared" si="68"/>
        <v>1.0729142554398147E-4</v>
      </c>
      <c r="Z26" s="7">
        <f t="shared" ref="Z26:Z27" si="71">STDEV(C26,E26:I26,K26,M26)/W26*100</f>
        <v>16.121982542329501</v>
      </c>
      <c r="AY26" s="6"/>
      <c r="AZ26" s="6"/>
      <c r="BA26" s="6"/>
      <c r="BB26" s="6"/>
      <c r="BC26" s="6"/>
      <c r="BD26" s="7"/>
      <c r="BE26" s="7"/>
      <c r="BF26" s="7"/>
      <c r="BG26" s="7"/>
      <c r="BH26" s="7"/>
      <c r="BI26" s="7"/>
      <c r="BJ26" s="7"/>
      <c r="BK26" s="7"/>
      <c r="BL26" s="7"/>
    </row>
    <row r="27" spans="1:65" x14ac:dyDescent="0.3">
      <c r="A27" s="1">
        <v>3</v>
      </c>
      <c r="B27" s="21">
        <f t="shared" ref="B27:R27" si="72">B4/86400</f>
        <v>1.2526041666666664E-4</v>
      </c>
      <c r="C27" s="21">
        <f t="shared" si="72"/>
        <v>1.3309461805555557E-4</v>
      </c>
      <c r="D27" s="21">
        <f t="shared" si="72"/>
        <v>6.4861111111111117E-5</v>
      </c>
      <c r="E27" s="21">
        <f t="shared" si="72"/>
        <v>7.7343750000000006E-5</v>
      </c>
      <c r="F27" s="21">
        <f t="shared" si="72"/>
        <v>1.3628279320601852E-4</v>
      </c>
      <c r="G27" s="21">
        <f t="shared" si="72"/>
        <v>1.4755762924768519E-4</v>
      </c>
      <c r="H27" s="21">
        <f t="shared" si="72"/>
        <v>1.3762683255787037E-4</v>
      </c>
      <c r="I27" s="21">
        <f t="shared" si="72"/>
        <v>1.148167438310185E-4</v>
      </c>
      <c r="J27" s="21">
        <f t="shared" si="72"/>
        <v>1.3783950616898146E-4</v>
      </c>
      <c r="K27" s="21">
        <f t="shared" si="72"/>
        <v>1.0992452739583332E-4</v>
      </c>
      <c r="L27" s="21">
        <f t="shared" si="72"/>
        <v>1.1202256944444443E-4</v>
      </c>
      <c r="M27" s="21">
        <f t="shared" si="72"/>
        <v>1.1218750000000001E-4</v>
      </c>
      <c r="N27" s="21">
        <f t="shared" si="72"/>
        <v>1.0524305555555555E-4</v>
      </c>
      <c r="O27" s="21">
        <f t="shared" si="72"/>
        <v>1.1044753086805554E-4</v>
      </c>
      <c r="P27" s="32">
        <f t="shared" si="72"/>
        <v>1.1603632743634256E-4</v>
      </c>
      <c r="Q27" s="32">
        <f t="shared" si="72"/>
        <v>6.4861111111111117E-5</v>
      </c>
      <c r="R27" s="32">
        <f t="shared" si="72"/>
        <v>1.4755762924768519E-4</v>
      </c>
      <c r="S27" s="7">
        <f t="shared" si="70"/>
        <v>20.075724809167884</v>
      </c>
      <c r="V27" s="1">
        <v>3</v>
      </c>
      <c r="W27" s="21">
        <f t="shared" si="68"/>
        <v>1.2110429928674767E-4</v>
      </c>
      <c r="X27" s="21">
        <f t="shared" si="68"/>
        <v>7.7343750000000006E-5</v>
      </c>
      <c r="Y27" s="21">
        <f t="shared" si="68"/>
        <v>1.4755762924768519E-4</v>
      </c>
      <c r="Z27" s="7">
        <f t="shared" si="71"/>
        <v>18.479653926142976</v>
      </c>
      <c r="AY27" s="6"/>
      <c r="AZ27" s="6"/>
      <c r="BA27" s="6"/>
      <c r="BB27" s="6"/>
      <c r="BC27" s="6"/>
      <c r="BD27" s="7"/>
      <c r="BE27" s="7"/>
      <c r="BF27" s="7"/>
      <c r="BG27" s="7"/>
      <c r="BH27" s="7"/>
      <c r="BI27" s="7"/>
      <c r="BJ27" s="7"/>
      <c r="BK27" s="7"/>
      <c r="BL27" s="7"/>
    </row>
    <row r="28" spans="1:65" x14ac:dyDescent="0.3">
      <c r="A28" s="1">
        <v>4</v>
      </c>
      <c r="B28" s="21">
        <f t="shared" ref="B28:Q31" si="73">B5/86400</f>
        <v>7.012731481481487E-5</v>
      </c>
      <c r="C28" s="21">
        <f t="shared" si="73"/>
        <v>6.6861979166666716E-5</v>
      </c>
      <c r="D28" s="21">
        <f t="shared" si="73"/>
        <v>4.8680555555555547E-5</v>
      </c>
      <c r="E28" s="21">
        <f t="shared" si="73"/>
        <v>5.8756028159722219E-5</v>
      </c>
      <c r="F28" s="21">
        <f t="shared" si="73"/>
        <v>7.9873649687500032E-5</v>
      </c>
      <c r="G28" s="21">
        <f t="shared" si="73"/>
        <v>6.8093171296296253E-5</v>
      </c>
      <c r="H28" s="21">
        <f t="shared" si="73"/>
        <v>8.2512056331018503E-5</v>
      </c>
      <c r="I28" s="21">
        <f t="shared" si="73"/>
        <v>6.2253086423611121E-5</v>
      </c>
      <c r="J28" s="21">
        <f t="shared" si="73"/>
        <v>7.5663580254629621E-5</v>
      </c>
      <c r="K28" s="21">
        <f t="shared" si="73"/>
        <v>6.1221305937500013E-5</v>
      </c>
      <c r="L28" s="21">
        <f t="shared" si="73"/>
        <v>5.4400077164351868E-5</v>
      </c>
      <c r="M28" s="21">
        <f t="shared" si="73"/>
        <v>5.4525462962962946E-5</v>
      </c>
      <c r="N28" s="21">
        <f t="shared" si="73"/>
        <v>5.4976851851851811E-5</v>
      </c>
      <c r="O28" s="21">
        <f t="shared" si="73"/>
        <v>5.3472222222222231E-5</v>
      </c>
      <c r="P28" s="21">
        <f t="shared" si="73"/>
        <v>6.3672667273478845E-5</v>
      </c>
      <c r="Q28" s="21">
        <f t="shared" si="73"/>
        <v>4.8680555555555547E-5</v>
      </c>
      <c r="R28" s="21">
        <f t="shared" ref="C28:S31" si="74">R5/86400</f>
        <v>8.2512056331018503E-5</v>
      </c>
      <c r="S28" s="21">
        <f t="shared" si="74"/>
        <v>1.9123459166662211E-4</v>
      </c>
      <c r="V28" s="1">
        <v>4</v>
      </c>
      <c r="W28" s="21">
        <f t="shared" ref="W28:Y28" si="75">W5/86400</f>
        <v>6.6762092495659714E-5</v>
      </c>
      <c r="X28" s="21">
        <f t="shared" si="75"/>
        <v>5.4525462962962946E-5</v>
      </c>
      <c r="Y28" s="21">
        <f t="shared" si="75"/>
        <v>8.2512056331018503E-5</v>
      </c>
      <c r="Z28" s="7">
        <f t="shared" ref="Z28:Z32" si="76">STDEV(C28,E28:I28,K28,M28)/W28*100</f>
        <v>14.834713297199054</v>
      </c>
      <c r="AA28" s="33" t="s">
        <v>19</v>
      </c>
      <c r="AB28" s="25" t="s">
        <v>3</v>
      </c>
      <c r="AC28" s="25" t="s">
        <v>4</v>
      </c>
      <c r="AD28" s="25" t="s">
        <v>5</v>
      </c>
      <c r="AE28" s="25" t="s">
        <v>6</v>
      </c>
      <c r="AF28" s="25" t="s">
        <v>7</v>
      </c>
      <c r="AG28" s="25" t="s">
        <v>8</v>
      </c>
      <c r="AH28" s="25" t="s">
        <v>9</v>
      </c>
      <c r="AI28" s="25" t="s">
        <v>10</v>
      </c>
      <c r="AJ28" s="25" t="s">
        <v>11</v>
      </c>
      <c r="AK28" s="25" t="s">
        <v>12</v>
      </c>
      <c r="AL28" s="10" t="s">
        <v>13</v>
      </c>
      <c r="AM28" s="10" t="s">
        <v>14</v>
      </c>
      <c r="AN28" s="10" t="s">
        <v>15</v>
      </c>
      <c r="AO28" s="10" t="s">
        <v>16</v>
      </c>
      <c r="AP28" s="5" t="s">
        <v>22</v>
      </c>
      <c r="AQ28" s="1" t="s">
        <v>23</v>
      </c>
      <c r="AR28" s="5" t="s">
        <v>24</v>
      </c>
      <c r="AS28" s="5" t="s">
        <v>30</v>
      </c>
      <c r="AT28" s="5" t="s">
        <v>26</v>
      </c>
      <c r="AU28" s="5" t="s">
        <v>29</v>
      </c>
      <c r="AV28" s="1" t="s">
        <v>27</v>
      </c>
      <c r="AW28" s="5" t="s">
        <v>31</v>
      </c>
      <c r="AX28" s="50" t="s">
        <v>2</v>
      </c>
      <c r="AY28" s="1" t="s">
        <v>50</v>
      </c>
      <c r="AZ28" s="6"/>
      <c r="BA28" s="6"/>
      <c r="BB28" s="6"/>
      <c r="BC28" s="6"/>
      <c r="BD28" s="7"/>
      <c r="BE28" s="7"/>
      <c r="BF28" s="7"/>
      <c r="BG28" s="7"/>
      <c r="BH28" s="7"/>
      <c r="BI28" s="7"/>
      <c r="BJ28" s="7"/>
      <c r="BK28" s="7"/>
      <c r="BL28" s="7"/>
    </row>
    <row r="29" spans="1:65" x14ac:dyDescent="0.3">
      <c r="A29" s="1">
        <v>5</v>
      </c>
      <c r="B29" s="21">
        <f t="shared" si="73"/>
        <v>1.4521604938657403E-4</v>
      </c>
      <c r="C29" s="21">
        <f t="shared" si="74"/>
        <v>1.4054301697916661E-4</v>
      </c>
      <c r="D29" s="21">
        <f t="shared" si="74"/>
        <v>7.9074074074074086E-5</v>
      </c>
      <c r="E29" s="21">
        <f t="shared" si="74"/>
        <v>7.8074845682870355E-5</v>
      </c>
      <c r="F29" s="21">
        <f t="shared" si="74"/>
        <v>1.7221547068287037E-4</v>
      </c>
      <c r="G29" s="21">
        <f t="shared" si="74"/>
        <v>1.452394386574074E-4</v>
      </c>
      <c r="H29" s="21">
        <f t="shared" si="74"/>
        <v>1.265190972222222E-4</v>
      </c>
      <c r="I29" s="21">
        <f t="shared" si="74"/>
        <v>1.2047116126157411E-4</v>
      </c>
      <c r="J29" s="21">
        <f t="shared" si="74"/>
        <v>1.3893518518518524E-4</v>
      </c>
      <c r="K29" s="21">
        <f t="shared" si="74"/>
        <v>1.3366608796296298E-4</v>
      </c>
      <c r="L29" s="21">
        <f t="shared" si="74"/>
        <v>1.2188030478009258E-4</v>
      </c>
      <c r="M29" s="21">
        <f t="shared" si="74"/>
        <v>1.0675925925925922E-4</v>
      </c>
      <c r="N29" s="21">
        <f t="shared" si="74"/>
        <v>1.2084466628472224E-4</v>
      </c>
      <c r="O29" s="21">
        <f t="shared" si="74"/>
        <v>1.3152777777777775E-4</v>
      </c>
      <c r="P29" s="21">
        <f t="shared" si="74"/>
        <v>1.2578331679976852E-4</v>
      </c>
      <c r="Q29" s="21">
        <f t="shared" si="74"/>
        <v>7.8074845682870355E-5</v>
      </c>
      <c r="R29" s="21">
        <f t="shared" si="74"/>
        <v>1.7221547068287037E-4</v>
      </c>
      <c r="S29" s="21">
        <f t="shared" si="74"/>
        <v>2.3231105968633621E-4</v>
      </c>
      <c r="V29" s="1">
        <v>5</v>
      </c>
      <c r="W29" s="21">
        <f t="shared" ref="W29:Y29" si="77">W6/86400</f>
        <v>1.2793604721354166E-4</v>
      </c>
      <c r="X29" s="21">
        <f t="shared" si="77"/>
        <v>7.8074845682870355E-5</v>
      </c>
      <c r="Y29" s="21">
        <f t="shared" si="77"/>
        <v>1.7221547068287037E-4</v>
      </c>
      <c r="Z29" s="7">
        <f t="shared" si="76"/>
        <v>21.798367090381628</v>
      </c>
      <c r="AA29" s="1" t="s">
        <v>50</v>
      </c>
      <c r="AB29" s="7">
        <f t="shared" ref="AB29:AO29" si="78">AB2/AB$17*100</f>
        <v>3.5922223442821046</v>
      </c>
      <c r="AC29" s="7">
        <f t="shared" si="78"/>
        <v>4.1808222977189207</v>
      </c>
      <c r="AD29" s="7">
        <f t="shared" si="78"/>
        <v>6.5024259470805426</v>
      </c>
      <c r="AE29" s="7">
        <f t="shared" si="78"/>
        <v>5.1463246155187647</v>
      </c>
      <c r="AF29" s="7">
        <f t="shared" si="78"/>
        <v>3.9630396307713074</v>
      </c>
      <c r="AG29" s="7">
        <f t="shared" si="78"/>
        <v>4.258508041355543</v>
      </c>
      <c r="AH29" s="7">
        <f t="shared" si="78"/>
        <v>4.4916604283986867</v>
      </c>
      <c r="AI29" s="7">
        <f t="shared" si="78"/>
        <v>3.870621613655302</v>
      </c>
      <c r="AJ29" s="7">
        <f t="shared" si="78"/>
        <v>3.7335276319283608</v>
      </c>
      <c r="AK29" s="7">
        <f t="shared" si="78"/>
        <v>5.1818515155521814</v>
      </c>
      <c r="AL29" s="7">
        <f t="shared" si="78"/>
        <v>4.6638778479871874</v>
      </c>
      <c r="AM29" s="7">
        <f t="shared" si="78"/>
        <v>4.7282813204612193</v>
      </c>
      <c r="AN29" s="7">
        <f t="shared" si="78"/>
        <v>4.5384345384544496</v>
      </c>
      <c r="AO29" s="7">
        <f t="shared" si="78"/>
        <v>4.8079637650014266</v>
      </c>
      <c r="AP29" s="7">
        <f>AVERAGE(AB29:AO29)</f>
        <v>4.5471115384404284</v>
      </c>
      <c r="AQ29" s="7">
        <f t="shared" ref="AQ29:AQ36" si="79">MIN(AB29:AO29)</f>
        <v>3.5922223442821046</v>
      </c>
      <c r="AR29" s="7">
        <f>MAX(AB29:AO29)</f>
        <v>6.5024259470805426</v>
      </c>
      <c r="AS29" s="7">
        <f t="shared" ref="AS29:AS36" si="80">STDEV(AB29:AO29)</f>
        <v>0.74899044833372574</v>
      </c>
      <c r="AT29" s="7">
        <f t="shared" ref="AT29:AT36" si="81">AVERAGE(AC29,AE29:AI29,AK29,AM29)</f>
        <v>4.4776386829289914</v>
      </c>
      <c r="AU29" s="30">
        <f t="shared" ref="AU29:AU36" si="82">MIN(AC29,AE29:AI29,AK29,AM29)</f>
        <v>3.870621613655302</v>
      </c>
      <c r="AV29" s="30">
        <f t="shared" ref="AV29:AV36" si="83">MAX(AC29,AE29:AI29,AK29,AM29)</f>
        <v>5.1818515155521814</v>
      </c>
      <c r="AW29" s="7">
        <f t="shared" ref="AW29:AW36" si="84">STDEV(AC29,AE29:AI29,AK29,AM29)</f>
        <v>0.50362614289435137</v>
      </c>
      <c r="AX29" s="37">
        <f t="shared" ref="AX29:AX43" si="85">AW29/AW$17*100</f>
        <v>4.2111625536499346</v>
      </c>
      <c r="AY29" s="1" t="s">
        <v>51</v>
      </c>
      <c r="AZ29" s="6"/>
      <c r="BA29" s="6"/>
      <c r="BB29" s="6"/>
      <c r="BC29" s="6"/>
      <c r="BD29" s="16"/>
      <c r="BE29" s="7"/>
      <c r="BF29" s="7"/>
      <c r="BG29" s="6"/>
      <c r="BH29" s="6"/>
      <c r="BI29" s="6"/>
      <c r="BJ29" s="6"/>
      <c r="BK29" s="6"/>
      <c r="BL29" s="6"/>
      <c r="BM29" s="4"/>
    </row>
    <row r="30" spans="1:65" x14ac:dyDescent="0.3">
      <c r="A30" s="1">
        <v>6</v>
      </c>
      <c r="B30" s="21">
        <f t="shared" si="73"/>
        <v>4.6521219135416662E-4</v>
      </c>
      <c r="C30" s="21">
        <f t="shared" si="74"/>
        <v>4.4439621913194442E-4</v>
      </c>
      <c r="D30" s="21">
        <f t="shared" si="74"/>
        <v>3.2320987653935187E-4</v>
      </c>
      <c r="E30" s="21">
        <f t="shared" si="74"/>
        <v>3.5379412615740743E-4</v>
      </c>
      <c r="F30" s="21">
        <f t="shared" si="74"/>
        <v>4.3000675153935178E-4</v>
      </c>
      <c r="G30" s="21">
        <f t="shared" si="74"/>
        <v>3.724392361111112E-4</v>
      </c>
      <c r="H30" s="21">
        <f t="shared" si="74"/>
        <v>4.1006944444444451E-4</v>
      </c>
      <c r="I30" s="21">
        <f t="shared" si="74"/>
        <v>4.4542100694444436E-4</v>
      </c>
      <c r="J30" s="21">
        <f t="shared" si="74"/>
        <v>4.2098765431712961E-4</v>
      </c>
      <c r="K30" s="21">
        <f t="shared" si="74"/>
        <v>3.523485725347221E-4</v>
      </c>
      <c r="L30" s="21">
        <f t="shared" si="74"/>
        <v>3.5781105324074068E-4</v>
      </c>
      <c r="M30" s="21">
        <f t="shared" si="74"/>
        <v>3.3535493827546297E-4</v>
      </c>
      <c r="N30" s="21">
        <f t="shared" si="74"/>
        <v>3.5338372877314814E-4</v>
      </c>
      <c r="O30" s="21">
        <f t="shared" si="74"/>
        <v>3.6581790123842601E-4</v>
      </c>
      <c r="P30" s="21">
        <f t="shared" si="74"/>
        <v>3.8787519290013226E-4</v>
      </c>
      <c r="Q30" s="21">
        <f t="shared" si="74"/>
        <v>3.2320987653935187E-4</v>
      </c>
      <c r="R30" s="21">
        <f t="shared" si="74"/>
        <v>4.6521219135416662E-4</v>
      </c>
      <c r="S30" s="21">
        <f t="shared" si="74"/>
        <v>1.3856669605381304E-4</v>
      </c>
      <c r="V30" s="1">
        <v>6</v>
      </c>
      <c r="W30" s="21">
        <f t="shared" ref="W30:Y30" si="86">W7/86400</f>
        <v>3.929787868923611E-4</v>
      </c>
      <c r="X30" s="21">
        <f t="shared" si="86"/>
        <v>3.3535493827546297E-4</v>
      </c>
      <c r="Y30" s="21">
        <f t="shared" si="86"/>
        <v>4.4542100694444436E-4</v>
      </c>
      <c r="Z30" s="7">
        <f t="shared" si="76"/>
        <v>11.374294845275529</v>
      </c>
      <c r="AA30" s="1" t="s">
        <v>51</v>
      </c>
      <c r="AB30" s="7">
        <f t="shared" ref="AB30:AO30" si="87">AB3/AB$17*100</f>
        <v>5.1411622542019124</v>
      </c>
      <c r="AC30" s="7">
        <f t="shared" si="87"/>
        <v>4.784048625667336</v>
      </c>
      <c r="AD30" s="7">
        <f t="shared" si="87"/>
        <v>5.6007266770853139</v>
      </c>
      <c r="AE30" s="7">
        <f t="shared" si="87"/>
        <v>5.3603405216101416</v>
      </c>
      <c r="AF30" s="7">
        <f t="shared" si="87"/>
        <v>4.1520415196651985</v>
      </c>
      <c r="AG30" s="7">
        <f t="shared" si="87"/>
        <v>5.5059951177484212</v>
      </c>
      <c r="AH30" s="7">
        <f t="shared" si="87"/>
        <v>5.1807067046697757</v>
      </c>
      <c r="AI30" s="7">
        <f t="shared" si="87"/>
        <v>4.8806464948809758</v>
      </c>
      <c r="AJ30" s="7">
        <f t="shared" si="87"/>
        <v>4.2650218735457059</v>
      </c>
      <c r="AK30" s="7">
        <f t="shared" si="87"/>
        <v>5.3713529307280545</v>
      </c>
      <c r="AL30" s="7">
        <f t="shared" si="87"/>
        <v>5.989823620847778</v>
      </c>
      <c r="AM30" s="7">
        <f t="shared" si="87"/>
        <v>4.7607900062456459</v>
      </c>
      <c r="AN30" s="7">
        <f t="shared" si="87"/>
        <v>5.0070200070419757</v>
      </c>
      <c r="AO30" s="7">
        <f t="shared" si="87"/>
        <v>4.1980963000039795</v>
      </c>
      <c r="AP30" s="7">
        <f t="shared" ref="AP30:AP36" si="88">AVERAGE(AB30:AO30)</f>
        <v>5.0141266181387305</v>
      </c>
      <c r="AQ30" s="7">
        <f t="shared" si="79"/>
        <v>4.1520415196651985</v>
      </c>
      <c r="AR30" s="7">
        <f t="shared" ref="AR30:AR36" si="89">MAX(AB30:AO30)</f>
        <v>5.989823620847778</v>
      </c>
      <c r="AS30" s="7">
        <f t="shared" si="80"/>
        <v>0.55014805411815193</v>
      </c>
      <c r="AT30" s="7">
        <f t="shared" si="81"/>
        <v>4.9994902401519425</v>
      </c>
      <c r="AU30" s="30">
        <f t="shared" si="82"/>
        <v>4.1520415196651985</v>
      </c>
      <c r="AV30" s="30">
        <f t="shared" si="83"/>
        <v>5.5059951177484212</v>
      </c>
      <c r="AW30" s="7">
        <f t="shared" si="84"/>
        <v>0.44618501045380554</v>
      </c>
      <c r="AX30" s="37">
        <f t="shared" si="85"/>
        <v>3.7308579678262066</v>
      </c>
      <c r="AY30" s="1" t="s">
        <v>0</v>
      </c>
      <c r="AZ30" s="6"/>
      <c r="BA30" s="6"/>
      <c r="BB30" s="6"/>
      <c r="BC30" s="6"/>
      <c r="BD30" s="2"/>
      <c r="BG30" s="2"/>
      <c r="BH30" s="2"/>
      <c r="BI30" s="2"/>
      <c r="BJ30" s="2"/>
      <c r="BK30" s="2"/>
      <c r="BL30" s="2"/>
      <c r="BM30" s="4"/>
    </row>
    <row r="31" spans="1:65" x14ac:dyDescent="0.3">
      <c r="A31" s="1">
        <v>7</v>
      </c>
      <c r="B31" s="21">
        <f t="shared" si="73"/>
        <v>5.410879629629626E-5</v>
      </c>
      <c r="C31" s="21">
        <f t="shared" si="74"/>
        <v>5.7609953703703775E-5</v>
      </c>
      <c r="D31" s="21">
        <f t="shared" si="74"/>
        <v>4.3580246921296269E-5</v>
      </c>
      <c r="E31" s="21">
        <f t="shared" si="74"/>
        <v>2.9722222222222199E-5</v>
      </c>
      <c r="F31" s="21">
        <f t="shared" si="74"/>
        <v>5.104938271990742E-5</v>
      </c>
      <c r="G31" s="21">
        <f t="shared" si="74"/>
        <v>4.5868055555555485E-5</v>
      </c>
      <c r="H31" s="21">
        <f t="shared" si="74"/>
        <v>4.9999999999999921E-5</v>
      </c>
      <c r="I31" s="21">
        <f t="shared" si="74"/>
        <v>5.9678819444444442E-5</v>
      </c>
      <c r="J31" s="21">
        <f t="shared" si="74"/>
        <v>5.1620370370370295E-5</v>
      </c>
      <c r="K31" s="21">
        <f t="shared" si="74"/>
        <v>5.3209876539351951E-5</v>
      </c>
      <c r="L31" s="21">
        <f t="shared" si="74"/>
        <v>5.1481481481481567E-5</v>
      </c>
      <c r="M31" s="21">
        <f t="shared" si="74"/>
        <v>3.222222222222229E-5</v>
      </c>
      <c r="N31" s="21">
        <f t="shared" si="74"/>
        <v>7.7777777777777768E-5</v>
      </c>
      <c r="O31" s="21">
        <f t="shared" si="74"/>
        <v>5.4437934027777689E-5</v>
      </c>
      <c r="P31" s="21">
        <f t="shared" si="74"/>
        <v>5.0883367091600526E-5</v>
      </c>
      <c r="Q31" s="21">
        <f t="shared" si="74"/>
        <v>2.9722222222222199E-5</v>
      </c>
      <c r="R31" s="21">
        <f t="shared" si="74"/>
        <v>7.7777777777777768E-5</v>
      </c>
      <c r="S31" s="21">
        <f t="shared" si="74"/>
        <v>2.639562045763664E-4</v>
      </c>
      <c r="V31" s="1">
        <v>7</v>
      </c>
      <c r="W31" s="21">
        <f t="shared" ref="W31:Y31" si="90">W8/86400</f>
        <v>4.7420066550925933E-5</v>
      </c>
      <c r="X31" s="21">
        <f t="shared" si="90"/>
        <v>2.9722222222222199E-5</v>
      </c>
      <c r="Y31" s="21">
        <f t="shared" si="90"/>
        <v>5.9678819444444442E-5</v>
      </c>
      <c r="Z31" s="7">
        <f t="shared" si="76"/>
        <v>23.293374361865745</v>
      </c>
      <c r="AA31" s="1" t="s">
        <v>0</v>
      </c>
      <c r="AB31" s="7">
        <f t="shared" ref="AB31:AO31" si="91">AB4/AB$17*100</f>
        <v>4.3502142150939251</v>
      </c>
      <c r="AC31" s="7">
        <f t="shared" si="91"/>
        <v>4.480320784302851</v>
      </c>
      <c r="AD31" s="7">
        <f t="shared" si="91"/>
        <v>3.3996499545638841</v>
      </c>
      <c r="AE31" s="7">
        <f t="shared" si="91"/>
        <v>3.7790025787986146</v>
      </c>
      <c r="AF31" s="7">
        <f t="shared" si="91"/>
        <v>2.8844116573665723</v>
      </c>
      <c r="AG31" s="7">
        <f t="shared" si="91"/>
        <v>4.6287155370476727</v>
      </c>
      <c r="AH31" s="7">
        <f t="shared" si="91"/>
        <v>4.2268382564634068</v>
      </c>
      <c r="AI31" s="7">
        <f t="shared" si="91"/>
        <v>3.8080466803206634</v>
      </c>
      <c r="AJ31" s="7">
        <f t="shared" si="91"/>
        <v>4.0505821265326656</v>
      </c>
      <c r="AK31" s="7">
        <f t="shared" si="91"/>
        <v>3.9989545497625429</v>
      </c>
      <c r="AL31" s="7">
        <f t="shared" si="91"/>
        <v>3.8818515331281591</v>
      </c>
      <c r="AM31" s="7">
        <f t="shared" si="91"/>
        <v>5.1454710942351181</v>
      </c>
      <c r="AN31" s="7">
        <f t="shared" si="91"/>
        <v>3.9724464724639024</v>
      </c>
      <c r="AO31" s="7">
        <f t="shared" si="91"/>
        <v>4.1095954183088512</v>
      </c>
      <c r="AP31" s="7">
        <f t="shared" si="88"/>
        <v>4.0511500613134874</v>
      </c>
      <c r="AQ31" s="7">
        <f t="shared" si="79"/>
        <v>2.8844116573665723</v>
      </c>
      <c r="AR31" s="7">
        <f t="shared" si="89"/>
        <v>5.1454710942351181</v>
      </c>
      <c r="AS31" s="7">
        <f t="shared" si="80"/>
        <v>0.54033499723069645</v>
      </c>
      <c r="AT31" s="7">
        <f t="shared" si="81"/>
        <v>4.1189701422871803</v>
      </c>
      <c r="AU31" s="30">
        <f t="shared" si="82"/>
        <v>2.8844116573665723</v>
      </c>
      <c r="AV31" s="30">
        <f t="shared" si="83"/>
        <v>5.1454710942351181</v>
      </c>
      <c r="AW31" s="7">
        <f t="shared" si="84"/>
        <v>0.67681440027473205</v>
      </c>
      <c r="AX31" s="37">
        <f t="shared" si="85"/>
        <v>5.6593079974521645</v>
      </c>
      <c r="AY31" s="1" t="s">
        <v>1</v>
      </c>
      <c r="AZ31" s="6"/>
      <c r="BA31" s="6"/>
      <c r="BB31" s="6"/>
      <c r="BC31" s="6"/>
      <c r="BD31" s="26"/>
      <c r="BE31" s="5"/>
      <c r="BF31" s="1"/>
      <c r="BG31" s="26"/>
      <c r="BH31" s="26"/>
      <c r="BI31" s="26"/>
      <c r="BJ31" s="5"/>
      <c r="BK31" s="17"/>
      <c r="BL31" s="17"/>
      <c r="BM31" s="4"/>
    </row>
    <row r="32" spans="1:65" x14ac:dyDescent="0.3">
      <c r="A32" s="5" t="s">
        <v>20</v>
      </c>
      <c r="B32" s="8">
        <f t="shared" ref="B32:R32" si="92">B9/86400</f>
        <v>1.0535879629629628E-3</v>
      </c>
      <c r="C32" s="8">
        <f t="shared" si="92"/>
        <v>1.0433304398148149E-3</v>
      </c>
      <c r="D32" s="8">
        <f t="shared" si="92"/>
        <v>6.9655864197916667E-4</v>
      </c>
      <c r="E32" s="8">
        <f t="shared" si="92"/>
        <v>7.3966266396990736E-4</v>
      </c>
      <c r="F32" s="8">
        <f t="shared" si="92"/>
        <v>1.0287962962962961E-3</v>
      </c>
      <c r="G32" s="8">
        <f t="shared" si="92"/>
        <v>9.6722222222222218E-4</v>
      </c>
      <c r="H32" s="8">
        <f t="shared" si="92"/>
        <v>1.0050347222222223E-3</v>
      </c>
      <c r="I32" s="8">
        <f t="shared" si="92"/>
        <v>9.7259934413194439E-4</v>
      </c>
      <c r="J32" s="8">
        <f t="shared" si="92"/>
        <v>1.0000848765393516E-3</v>
      </c>
      <c r="K32" s="8">
        <f t="shared" si="92"/>
        <v>8.8382716049768514E-4</v>
      </c>
      <c r="L32" s="8">
        <f t="shared" si="92"/>
        <v>8.6969135802083338E-4</v>
      </c>
      <c r="M32" s="8">
        <f t="shared" si="92"/>
        <v>8.0032624421296286E-4</v>
      </c>
      <c r="N32" s="8">
        <f t="shared" si="92"/>
        <v>8.7932098765046299E-4</v>
      </c>
      <c r="O32" s="8">
        <f t="shared" si="92"/>
        <v>8.8057990934027771E-4</v>
      </c>
      <c r="P32" s="32">
        <f t="shared" si="92"/>
        <v>9.1575877356150773E-4</v>
      </c>
      <c r="Q32" s="32">
        <f t="shared" si="92"/>
        <v>6.9655864197916667E-4</v>
      </c>
      <c r="R32" s="32">
        <f t="shared" si="92"/>
        <v>1.0535879629629628E-3</v>
      </c>
      <c r="S32" s="7">
        <f t="shared" si="70"/>
        <v>12.380408511634574</v>
      </c>
      <c r="T32" s="16"/>
      <c r="U32" s="16"/>
      <c r="V32" s="5" t="s">
        <v>20</v>
      </c>
      <c r="W32" s="21">
        <f t="shared" ref="W32:Y32" si="93">W9/86400</f>
        <v>9.3009988667100689E-4</v>
      </c>
      <c r="X32" s="21">
        <f t="shared" si="93"/>
        <v>7.3966266396990736E-4</v>
      </c>
      <c r="Y32" s="21">
        <f t="shared" si="93"/>
        <v>1.0433304398148149E-3</v>
      </c>
      <c r="Z32" s="7">
        <f t="shared" si="76"/>
        <v>11.959313763792913</v>
      </c>
      <c r="AA32" s="1" t="s">
        <v>1</v>
      </c>
      <c r="AB32" s="7">
        <f t="shared" ref="AB32:AO32" si="94">AB5/AB$17*100</f>
        <v>5.2977040536087028</v>
      </c>
      <c r="AC32" s="7">
        <f t="shared" si="94"/>
        <v>5.8032309505650668</v>
      </c>
      <c r="AD32" s="7">
        <f t="shared" si="94"/>
        <v>4.1872521434511185</v>
      </c>
      <c r="AE32" s="7">
        <f t="shared" si="94"/>
        <v>4.9084458527764419</v>
      </c>
      <c r="AF32" s="7">
        <f t="shared" si="94"/>
        <v>4.4912558500585007</v>
      </c>
      <c r="AG32" s="7">
        <f t="shared" si="94"/>
        <v>5.0464392267375073</v>
      </c>
      <c r="AH32" s="7">
        <f t="shared" si="94"/>
        <v>5.8321817239592306</v>
      </c>
      <c r="AI32" s="7">
        <f t="shared" si="94"/>
        <v>4.9153552540826535</v>
      </c>
      <c r="AJ32" s="7">
        <f t="shared" si="94"/>
        <v>5.4532408514919775</v>
      </c>
      <c r="AK32" s="7">
        <f t="shared" si="94"/>
        <v>5.0734870442577806</v>
      </c>
      <c r="AL32" s="7">
        <f t="shared" si="94"/>
        <v>5.2526017638106524</v>
      </c>
      <c r="AM32" s="7">
        <f t="shared" si="94"/>
        <v>5.2669493325475809</v>
      </c>
      <c r="AN32" s="7">
        <f t="shared" si="94"/>
        <v>5.4848192348432994</v>
      </c>
      <c r="AO32" s="7">
        <f t="shared" si="94"/>
        <v>5.6079766887554525</v>
      </c>
      <c r="AP32" s="7">
        <f t="shared" si="88"/>
        <v>5.1872099979247119</v>
      </c>
      <c r="AQ32" s="7">
        <f t="shared" si="79"/>
        <v>4.1872521434511185</v>
      </c>
      <c r="AR32" s="7">
        <f t="shared" si="89"/>
        <v>5.8321817239592306</v>
      </c>
      <c r="AS32" s="7">
        <f t="shared" si="80"/>
        <v>0.46602522716854833</v>
      </c>
      <c r="AT32" s="7">
        <f t="shared" si="81"/>
        <v>5.1671681543730958</v>
      </c>
      <c r="AU32" s="30">
        <f t="shared" si="82"/>
        <v>4.4912558500585007</v>
      </c>
      <c r="AV32" s="30">
        <f t="shared" si="83"/>
        <v>5.8321817239592306</v>
      </c>
      <c r="AW32" s="7">
        <f t="shared" si="84"/>
        <v>0.45784140197415635</v>
      </c>
      <c r="AX32" s="37">
        <f t="shared" si="85"/>
        <v>3.8283250278145537</v>
      </c>
      <c r="AY32" s="1" t="s">
        <v>47</v>
      </c>
      <c r="AZ32" s="6"/>
      <c r="BA32" s="6"/>
      <c r="BB32" s="6"/>
      <c r="BC32" s="6"/>
      <c r="BD32" s="7"/>
      <c r="BE32" s="7"/>
      <c r="BF32" s="7"/>
      <c r="BG32" s="7"/>
      <c r="BH32" s="7"/>
      <c r="BI32" s="7"/>
      <c r="BJ32" s="7"/>
      <c r="BK32" s="9"/>
      <c r="BL32" s="11"/>
      <c r="BM32" s="4"/>
    </row>
    <row r="33" spans="1:65" x14ac:dyDescent="0.3">
      <c r="T33" s="16"/>
      <c r="U33" s="16"/>
      <c r="AA33" s="1" t="s">
        <v>47</v>
      </c>
      <c r="AB33" s="7">
        <f t="shared" ref="AB33:AO33" si="95">AB6/AB$17*100</f>
        <v>4.6682412391519259</v>
      </c>
      <c r="AC33" s="7">
        <f t="shared" si="95"/>
        <v>5.1981788343617845</v>
      </c>
      <c r="AD33" s="7">
        <f t="shared" si="95"/>
        <v>4.2271307352935121</v>
      </c>
      <c r="AE33" s="7">
        <f t="shared" si="95"/>
        <v>4.5241626077300694</v>
      </c>
      <c r="AF33" s="7">
        <f t="shared" si="95"/>
        <v>4.8044542941679431</v>
      </c>
      <c r="AG33" s="7">
        <f t="shared" si="95"/>
        <v>5.9722820541355546</v>
      </c>
      <c r="AH33" s="7">
        <f t="shared" si="95"/>
        <v>5.670236655726379</v>
      </c>
      <c r="AI33" s="7">
        <f t="shared" si="95"/>
        <v>4.6314376074543748</v>
      </c>
      <c r="AJ33" s="7">
        <f t="shared" si="95"/>
        <v>6.0025769421808439</v>
      </c>
      <c r="AK33" s="7">
        <f t="shared" si="95"/>
        <v>5.1409283768458378</v>
      </c>
      <c r="AL33" s="7">
        <f t="shared" si="95"/>
        <v>5.5695045780643122</v>
      </c>
      <c r="AM33" s="7">
        <f t="shared" si="95"/>
        <v>6.4340081220494731</v>
      </c>
      <c r="AN33" s="7">
        <f t="shared" si="95"/>
        <v>5.0057037557257189</v>
      </c>
      <c r="AO33" s="7">
        <f t="shared" si="95"/>
        <v>4.9875942687793167</v>
      </c>
      <c r="AP33" s="7">
        <f t="shared" si="88"/>
        <v>5.2026028622619318</v>
      </c>
      <c r="AQ33" s="7">
        <f t="shared" si="79"/>
        <v>4.2271307352935121</v>
      </c>
      <c r="AR33" s="7">
        <f t="shared" si="89"/>
        <v>6.4340081220494731</v>
      </c>
      <c r="AS33" s="7">
        <f t="shared" si="80"/>
        <v>0.64288798082234455</v>
      </c>
      <c r="AT33" s="7">
        <f t="shared" si="81"/>
        <v>5.2969610690589271</v>
      </c>
      <c r="AU33" s="30">
        <f t="shared" si="82"/>
        <v>4.5241626077300694</v>
      </c>
      <c r="AV33" s="30">
        <f t="shared" si="83"/>
        <v>6.4340081220494731</v>
      </c>
      <c r="AW33" s="7">
        <f t="shared" si="84"/>
        <v>0.67665934573822895</v>
      </c>
      <c r="AX33" s="37">
        <f t="shared" si="85"/>
        <v>5.6580114804482164</v>
      </c>
      <c r="AY33" s="1" t="s">
        <v>48</v>
      </c>
      <c r="AZ33" s="6"/>
      <c r="BA33" s="6"/>
      <c r="BB33" s="6"/>
      <c r="BC33" s="6"/>
      <c r="BD33" s="7"/>
      <c r="BE33" s="7"/>
      <c r="BF33" s="7"/>
      <c r="BG33" s="7"/>
      <c r="BH33" s="7"/>
      <c r="BI33" s="7"/>
      <c r="BJ33" s="7"/>
      <c r="BK33" s="9"/>
      <c r="BL33" s="11"/>
      <c r="BM33" s="4"/>
    </row>
    <row r="34" spans="1:65" x14ac:dyDescent="0.3">
      <c r="U34" s="9"/>
      <c r="AA34" s="1" t="s">
        <v>48</v>
      </c>
      <c r="AB34" s="7">
        <f t="shared" ref="AB34:AO34" si="96">AB7/AB$17*100</f>
        <v>7.2206964736899941</v>
      </c>
      <c r="AC34" s="7">
        <f t="shared" si="96"/>
        <v>7.5585292014144061</v>
      </c>
      <c r="AD34" s="7">
        <f t="shared" si="96"/>
        <v>5.0845204599049323</v>
      </c>
      <c r="AE34" s="7">
        <f t="shared" si="96"/>
        <v>5.9324622521596666</v>
      </c>
      <c r="AF34" s="7">
        <f t="shared" si="96"/>
        <v>8.4423656736567363</v>
      </c>
      <c r="AG34" s="7">
        <f t="shared" si="96"/>
        <v>9.2835325722764708</v>
      </c>
      <c r="AH34" s="7">
        <f t="shared" si="96"/>
        <v>8.0235024275925575</v>
      </c>
      <c r="AI34" s="7">
        <f t="shared" si="96"/>
        <v>7.1737054377009475</v>
      </c>
      <c r="AJ34" s="7">
        <f t="shared" si="96"/>
        <v>7.7802038399818683</v>
      </c>
      <c r="AK34" s="7">
        <f t="shared" si="96"/>
        <v>7.2964046571304602</v>
      </c>
      <c r="AL34" s="7">
        <f t="shared" si="96"/>
        <v>7.3112224075844221</v>
      </c>
      <c r="AM34" s="7">
        <f t="shared" si="96"/>
        <v>7.5837128775067377</v>
      </c>
      <c r="AN34" s="7">
        <f t="shared" si="96"/>
        <v>6.962969463000011</v>
      </c>
      <c r="AO34" s="7">
        <f t="shared" si="96"/>
        <v>7.5549960965632001</v>
      </c>
      <c r="AP34" s="7">
        <f t="shared" si="88"/>
        <v>7.3720588457258867</v>
      </c>
      <c r="AQ34" s="7">
        <f t="shared" si="79"/>
        <v>5.0845204599049323</v>
      </c>
      <c r="AR34" s="7">
        <f t="shared" si="89"/>
        <v>9.2835325722764708</v>
      </c>
      <c r="AS34" s="7">
        <f t="shared" si="80"/>
        <v>1.0018286304720609</v>
      </c>
      <c r="AT34" s="7">
        <f t="shared" si="81"/>
        <v>7.6617768874297472</v>
      </c>
      <c r="AU34" s="30">
        <f t="shared" si="82"/>
        <v>5.9324622521596666</v>
      </c>
      <c r="AV34" s="30">
        <f t="shared" si="83"/>
        <v>9.2835325722764708</v>
      </c>
      <c r="AW34" s="7">
        <f t="shared" si="84"/>
        <v>0.98192591440847365</v>
      </c>
      <c r="AX34" s="37">
        <f t="shared" si="85"/>
        <v>8.2105539983512497</v>
      </c>
      <c r="AY34" s="1">
        <v>4</v>
      </c>
      <c r="AZ34" s="6"/>
      <c r="BA34" s="6"/>
      <c r="BB34" s="6"/>
      <c r="BC34" s="6"/>
      <c r="BD34" s="7"/>
      <c r="BF34" s="9"/>
      <c r="BG34" s="7"/>
      <c r="BH34" s="7"/>
      <c r="BI34" s="7"/>
      <c r="BJ34" s="7"/>
      <c r="BK34" s="9"/>
      <c r="BL34" s="7"/>
      <c r="BM34" s="4"/>
    </row>
    <row r="35" spans="1:65" x14ac:dyDescent="0.3">
      <c r="A35" s="33" t="s">
        <v>34</v>
      </c>
      <c r="B35" s="25"/>
      <c r="C35" s="8" t="s">
        <v>4</v>
      </c>
      <c r="D35" s="8"/>
      <c r="E35" s="8" t="s">
        <v>6</v>
      </c>
      <c r="F35" s="8" t="s">
        <v>7</v>
      </c>
      <c r="G35" s="25" t="s">
        <v>8</v>
      </c>
      <c r="H35" s="8" t="s">
        <v>9</v>
      </c>
      <c r="I35" s="8" t="s">
        <v>10</v>
      </c>
      <c r="J35" s="8"/>
      <c r="K35" s="8" t="s">
        <v>12</v>
      </c>
      <c r="L35" s="12"/>
      <c r="M35" s="12" t="s">
        <v>14</v>
      </c>
      <c r="T35" s="9"/>
      <c r="U35" s="22"/>
      <c r="AA35" s="1">
        <v>4</v>
      </c>
      <c r="AB35" s="7">
        <f t="shared" ref="AB35:AO35" si="97">AB8/AB$17*100</f>
        <v>6.6560474568823524</v>
      </c>
      <c r="AC35" s="7">
        <f t="shared" si="97"/>
        <v>6.4085141787422906</v>
      </c>
      <c r="AD35" s="7">
        <f t="shared" si="97"/>
        <v>6.9887232203791294</v>
      </c>
      <c r="AE35" s="7">
        <f t="shared" si="97"/>
        <v>7.943624982281472</v>
      </c>
      <c r="AF35" s="7">
        <f t="shared" si="97"/>
        <v>7.7637963875888794</v>
      </c>
      <c r="AG35" s="7">
        <f t="shared" si="97"/>
        <v>7.0400751483821526</v>
      </c>
      <c r="AH35" s="7">
        <f t="shared" si="97"/>
        <v>8.2098712120688653</v>
      </c>
      <c r="AI35" s="7">
        <f t="shared" si="97"/>
        <v>6.4006917955689859</v>
      </c>
      <c r="AJ35" s="7">
        <f t="shared" si="97"/>
        <v>7.5657158736818859</v>
      </c>
      <c r="AK35" s="7">
        <f t="shared" si="97"/>
        <v>6.9268414316466753</v>
      </c>
      <c r="AL35" s="7">
        <f t="shared" si="97"/>
        <v>6.2551014980936168</v>
      </c>
      <c r="AM35" s="7">
        <f t="shared" si="97"/>
        <v>6.8129045320240671</v>
      </c>
      <c r="AN35" s="7">
        <f t="shared" si="97"/>
        <v>6.2521937522211788</v>
      </c>
      <c r="AO35" s="7">
        <f t="shared" si="97"/>
        <v>6.0723872592418244</v>
      </c>
      <c r="AP35" s="7">
        <f t="shared" si="88"/>
        <v>6.949749194914526</v>
      </c>
      <c r="AQ35" s="7">
        <f t="shared" si="79"/>
        <v>6.0723872592418244</v>
      </c>
      <c r="AR35" s="7">
        <f t="shared" si="89"/>
        <v>8.2098712120688653</v>
      </c>
      <c r="AS35" s="7">
        <f t="shared" si="80"/>
        <v>0.6831069522028117</v>
      </c>
      <c r="AT35" s="7">
        <f t="shared" si="81"/>
        <v>7.1882899585379239</v>
      </c>
      <c r="AU35" s="30">
        <f t="shared" si="82"/>
        <v>6.4006917955689859</v>
      </c>
      <c r="AV35" s="30">
        <f t="shared" si="83"/>
        <v>8.2098712120688653</v>
      </c>
      <c r="AW35" s="7">
        <f t="shared" si="84"/>
        <v>0.69744075213890155</v>
      </c>
      <c r="AX35" s="37">
        <f t="shared" si="85"/>
        <v>5.8317790294156895</v>
      </c>
      <c r="AY35" s="1" t="s">
        <v>53</v>
      </c>
      <c r="AZ35" s="6"/>
      <c r="BA35" s="6"/>
      <c r="BB35" s="6"/>
      <c r="BC35" s="6"/>
      <c r="BD35" s="2"/>
      <c r="BG35" s="2"/>
      <c r="BH35" s="2"/>
      <c r="BI35" s="2"/>
      <c r="BJ35" s="2"/>
      <c r="BK35" s="2"/>
      <c r="BL35" s="2"/>
      <c r="BM35" s="4"/>
    </row>
    <row r="36" spans="1:65" x14ac:dyDescent="0.3">
      <c r="A36" s="1">
        <v>1</v>
      </c>
      <c r="B36" s="7"/>
      <c r="C36" s="7">
        <f>(C2-$W2)/$W2*100</f>
        <v>6.7852432171542274</v>
      </c>
      <c r="D36" s="7"/>
      <c r="E36" s="7">
        <f t="shared" ref="E36:I38" si="98">(E2-$W2)/$W2*100</f>
        <v>-11.275428612452966</v>
      </c>
      <c r="F36" s="7">
        <f t="shared" si="98"/>
        <v>-4.6836109952694462</v>
      </c>
      <c r="G36" s="7">
        <f t="shared" si="98"/>
        <v>7.8255639068220484</v>
      </c>
      <c r="H36" s="7">
        <f t="shared" si="98"/>
        <v>10.983690104583147</v>
      </c>
      <c r="I36" s="7">
        <f t="shared" si="98"/>
        <v>-2.825954480977118</v>
      </c>
      <c r="J36" s="7"/>
      <c r="K36" s="7">
        <f>(K2-$W2)/$W2*100</f>
        <v>6.4871042247740522</v>
      </c>
      <c r="L36" s="7"/>
      <c r="M36" s="7">
        <f>(M2-$W2)/$W2*100</f>
        <v>-13.296607364634108</v>
      </c>
      <c r="N36" s="12"/>
      <c r="O36" s="12"/>
      <c r="Q36" s="21"/>
      <c r="R36" s="21"/>
      <c r="S36" s="22"/>
      <c r="U36" s="22"/>
      <c r="V36" s="22"/>
      <c r="W36" s="22"/>
      <c r="X36" s="22"/>
      <c r="Y36" s="6"/>
      <c r="AA36" s="1" t="s">
        <v>53</v>
      </c>
      <c r="AB36" s="7">
        <f t="shared" ref="AB36:AO36" si="99">AB9/AB$17*100</f>
        <v>1.4099747336043027</v>
      </c>
      <c r="AC36" s="7">
        <f t="shared" si="99"/>
        <v>1.3773371232059839</v>
      </c>
      <c r="AD36" s="7">
        <f t="shared" si="99"/>
        <v>2.0050069792963372</v>
      </c>
      <c r="AE36" s="7">
        <f t="shared" si="99"/>
        <v>1.9946021700098289</v>
      </c>
      <c r="AF36" s="7">
        <f t="shared" si="99"/>
        <v>2.0970209702096994</v>
      </c>
      <c r="AG36" s="7">
        <f t="shared" si="99"/>
        <v>1.3878169071893587</v>
      </c>
      <c r="AH36" s="7">
        <f t="shared" si="99"/>
        <v>1.6118452617032313</v>
      </c>
      <c r="AI36" s="7">
        <f t="shared" si="99"/>
        <v>1.4376367893066797</v>
      </c>
      <c r="AJ36" s="7">
        <f t="shared" si="99"/>
        <v>1.6665252177734451</v>
      </c>
      <c r="AK36" s="7">
        <f t="shared" si="99"/>
        <v>2.227855671173399</v>
      </c>
      <c r="AL36" s="7">
        <f t="shared" si="99"/>
        <v>2.0938320671361259</v>
      </c>
      <c r="AM36" s="7">
        <f t="shared" si="99"/>
        <v>1.8086759931343117</v>
      </c>
      <c r="AN36" s="7">
        <f t="shared" si="99"/>
        <v>2.0322920323009543</v>
      </c>
      <c r="AO36" s="7">
        <f t="shared" si="99"/>
        <v>2.0819613460257673</v>
      </c>
      <c r="AP36" s="7">
        <f t="shared" si="88"/>
        <v>1.8023130901478164</v>
      </c>
      <c r="AQ36" s="7">
        <f t="shared" si="79"/>
        <v>1.3773371232059839</v>
      </c>
      <c r="AR36" s="7">
        <f t="shared" si="89"/>
        <v>2.227855671173399</v>
      </c>
      <c r="AS36" s="7">
        <f t="shared" si="80"/>
        <v>0.31085027011891797</v>
      </c>
      <c r="AT36" s="7">
        <f t="shared" si="81"/>
        <v>1.7428488607415618</v>
      </c>
      <c r="AU36" s="30">
        <f t="shared" si="82"/>
        <v>1.3773371232059839</v>
      </c>
      <c r="AV36" s="30">
        <f t="shared" si="83"/>
        <v>2.227855671173399</v>
      </c>
      <c r="AW36" s="7">
        <f t="shared" si="84"/>
        <v>0.3377119015642277</v>
      </c>
      <c r="AX36" s="37">
        <f t="shared" si="85"/>
        <v>2.8238401319200843</v>
      </c>
      <c r="AY36" s="1" t="s">
        <v>54</v>
      </c>
      <c r="AZ36" s="6"/>
      <c r="BA36" s="6"/>
      <c r="BB36" s="6"/>
      <c r="BC36" s="6"/>
      <c r="BD36" s="26"/>
      <c r="BE36" s="5"/>
      <c r="BF36" s="1"/>
      <c r="BG36" s="26"/>
      <c r="BH36" s="26"/>
      <c r="BI36" s="26"/>
      <c r="BJ36" s="5"/>
      <c r="BK36" s="5"/>
      <c r="BL36" s="5"/>
      <c r="BM36" s="4"/>
    </row>
    <row r="37" spans="1:65" x14ac:dyDescent="0.3">
      <c r="A37" s="1">
        <v>2</v>
      </c>
      <c r="B37" s="7"/>
      <c r="C37" s="7">
        <f>(C3-$W3)/$W3*100</f>
        <v>24.311448431946296</v>
      </c>
      <c r="D37" s="7"/>
      <c r="E37" s="7">
        <f t="shared" si="98"/>
        <v>-25.548740689730625</v>
      </c>
      <c r="F37" s="7">
        <f t="shared" si="98"/>
        <v>-12.082195589891832</v>
      </c>
      <c r="G37" s="7">
        <f t="shared" si="98"/>
        <v>8.4252164512254968</v>
      </c>
      <c r="H37" s="7">
        <f t="shared" si="98"/>
        <v>17.133965959315606</v>
      </c>
      <c r="I37" s="7">
        <f t="shared" si="98"/>
        <v>-1.6971822359239483</v>
      </c>
      <c r="J37" s="7"/>
      <c r="K37" s="7">
        <f>(K3-$W3)/$W3*100</f>
        <v>-7.0953106219205839</v>
      </c>
      <c r="L37" s="7"/>
      <c r="M37" s="7">
        <f>(M3-$W3)/$W3*100</f>
        <v>-3.4472017050204591</v>
      </c>
      <c r="N37" s="7"/>
      <c r="O37" s="7"/>
      <c r="Q37" s="21"/>
      <c r="R37" s="21"/>
      <c r="S37" s="22"/>
      <c r="T37" s="9"/>
      <c r="U37" s="22"/>
      <c r="V37" s="22"/>
      <c r="W37" s="22"/>
      <c r="X37" s="22"/>
      <c r="Y37" s="6"/>
      <c r="AA37" s="1" t="s">
        <v>54</v>
      </c>
      <c r="AB37" s="7">
        <f t="shared" ref="AB37:AB43" si="100">AB10/AB$17*100</f>
        <v>12.373027207514008</v>
      </c>
      <c r="AC37" s="7">
        <f t="shared" ref="AC37:AO37" si="101">AC10/AC$17*100</f>
        <v>12.093276942661026</v>
      </c>
      <c r="AD37" s="7">
        <f t="shared" si="101"/>
        <v>9.3470988318378101</v>
      </c>
      <c r="AE37" s="7">
        <f t="shared" si="101"/>
        <v>8.5608644617420158</v>
      </c>
      <c r="AF37" s="7">
        <f t="shared" si="101"/>
        <v>14.642490175276759</v>
      </c>
      <c r="AG37" s="7">
        <f t="shared" si="101"/>
        <v>13.628322643834956</v>
      </c>
      <c r="AH37" s="7">
        <f t="shared" si="101"/>
        <v>10.976684708930726</v>
      </c>
      <c r="AI37" s="7">
        <f t="shared" si="101"/>
        <v>10.948877965039156</v>
      </c>
      <c r="AJ37" s="7">
        <f t="shared" si="101"/>
        <v>12.225814167054594</v>
      </c>
      <c r="AK37" s="7">
        <f t="shared" si="101"/>
        <v>12.895699469143324</v>
      </c>
      <c r="AL37" s="7">
        <f t="shared" si="101"/>
        <v>11.92037005825431</v>
      </c>
      <c r="AM37" s="7">
        <f t="shared" si="101"/>
        <v>11.530791509177297</v>
      </c>
      <c r="AN37" s="7">
        <f t="shared" si="101"/>
        <v>11.710660539275668</v>
      </c>
      <c r="AO37" s="7">
        <f t="shared" si="101"/>
        <v>12.854534068265156</v>
      </c>
      <c r="AP37" s="7">
        <f t="shared" ref="AP37:AP44" si="102">AVERAGE(AB37:AO37)</f>
        <v>11.836322339143345</v>
      </c>
      <c r="AQ37" s="7">
        <f t="shared" ref="AQ37:AQ44" si="103">MIN(AB37:AO37)</f>
        <v>8.5608644617420158</v>
      </c>
      <c r="AR37" s="7">
        <f t="shared" ref="AR37:AR44" si="104">MAX(AB37:AO37)</f>
        <v>14.642490175276759</v>
      </c>
      <c r="AS37" s="7">
        <f t="shared" ref="AS37:AS44" si="105">STDEV(AB37:AO37)</f>
        <v>1.5767116720205629</v>
      </c>
      <c r="AT37" s="7">
        <f t="shared" ref="AT37:AT44" si="106">AVERAGE(AC37,AE37:AI37,AK37,AM37)</f>
        <v>11.909625984475657</v>
      </c>
      <c r="AU37" s="30">
        <f t="shared" ref="AU37:AU44" si="107">MIN(AC37,AE37:AI37,AK37,AM37)</f>
        <v>8.5608644617420158</v>
      </c>
      <c r="AV37" s="30">
        <f t="shared" ref="AV37:AV44" si="108">MAX(AC37,AE37:AI37,AK37,AM37)</f>
        <v>14.642490175276759</v>
      </c>
      <c r="AW37" s="7">
        <f t="shared" ref="AW37:AW44" si="109">STDEV(AC37,AE37:AI37,AK37,AM37)</f>
        <v>1.8738679996255903</v>
      </c>
      <c r="AX37" s="37">
        <f t="shared" si="85"/>
        <v>15.66869167107866</v>
      </c>
      <c r="AY37" s="1" t="s">
        <v>55</v>
      </c>
      <c r="AZ37" s="6"/>
      <c r="BA37" s="6"/>
      <c r="BB37" s="6"/>
      <c r="BC37" s="6"/>
      <c r="BD37" s="21"/>
      <c r="BE37" s="21"/>
      <c r="BF37" s="21"/>
      <c r="BG37" s="7"/>
      <c r="BH37" s="7"/>
      <c r="BI37" s="7"/>
      <c r="BJ37" s="7"/>
      <c r="BK37" s="16"/>
      <c r="BL37" s="16"/>
      <c r="BM37" s="4"/>
    </row>
    <row r="38" spans="1:65" x14ac:dyDescent="0.3">
      <c r="A38" s="1">
        <v>3</v>
      </c>
      <c r="C38" s="7">
        <f>(C4-$W4)/$W4*100</f>
        <v>9.9008200694985362</v>
      </c>
      <c r="E38" s="7">
        <f t="shared" si="98"/>
        <v>-36.134596000702295</v>
      </c>
      <c r="F38" s="7">
        <f t="shared" si="98"/>
        <v>12.533406335419681</v>
      </c>
      <c r="G38" s="7">
        <f t="shared" si="98"/>
        <v>21.843427621262236</v>
      </c>
      <c r="H38" s="7">
        <f t="shared" si="98"/>
        <v>13.643226019582563</v>
      </c>
      <c r="I38" s="7">
        <f t="shared" si="98"/>
        <v>-5.1918515632889806</v>
      </c>
      <c r="K38" s="7">
        <f>(K4-$W4)/$W4*100</f>
        <v>-9.2315235352984324</v>
      </c>
      <c r="M38" s="7">
        <f>(M4-$W4)/$W4*100</f>
        <v>-7.3629089464732287</v>
      </c>
      <c r="N38" s="7"/>
      <c r="O38" s="7"/>
      <c r="Q38" s="21"/>
      <c r="R38" s="21"/>
      <c r="S38" s="22"/>
      <c r="T38" s="9"/>
      <c r="U38" s="22"/>
      <c r="V38" s="22"/>
      <c r="W38" s="22"/>
      <c r="X38" s="22"/>
      <c r="Y38" s="6"/>
      <c r="AA38" s="1" t="s">
        <v>55</v>
      </c>
      <c r="AB38" s="7">
        <f t="shared" si="100"/>
        <v>5.0278296528616986</v>
      </c>
      <c r="AC38" s="7">
        <f t="shared" ref="AC38:AO38" si="110">AC11/AC$17*100</f>
        <v>4.6207677548360246</v>
      </c>
      <c r="AD38" s="7">
        <f t="shared" si="110"/>
        <v>5.0247025721413454</v>
      </c>
      <c r="AE38" s="7">
        <f t="shared" si="110"/>
        <v>4.3936014948610724</v>
      </c>
      <c r="AF38" s="7">
        <f t="shared" si="110"/>
        <v>5.238708636711368</v>
      </c>
      <c r="AG38" s="7">
        <f t="shared" si="110"/>
        <v>5.1822567645510293</v>
      </c>
      <c r="AH38" s="7">
        <f t="shared" si="110"/>
        <v>5.099662194967471</v>
      </c>
      <c r="AI38" s="7">
        <f t="shared" si="110"/>
        <v>5.4986111538302023</v>
      </c>
      <c r="AJ38" s="7">
        <f t="shared" si="110"/>
        <v>4.3715425384588107</v>
      </c>
      <c r="AK38" s="7">
        <f t="shared" si="110"/>
        <v>4.6699576149572639</v>
      </c>
      <c r="AL38" s="7">
        <f t="shared" si="110"/>
        <v>4.6961503655542298</v>
      </c>
      <c r="AM38" s="7">
        <f t="shared" si="110"/>
        <v>6.068127237608369</v>
      </c>
      <c r="AN38" s="7">
        <f t="shared" si="110"/>
        <v>4.4699072043018191</v>
      </c>
      <c r="AO38" s="7">
        <f t="shared" si="110"/>
        <v>4.3899942523523183</v>
      </c>
      <c r="AP38" s="7">
        <f t="shared" si="102"/>
        <v>4.9108442455709307</v>
      </c>
      <c r="AQ38" s="7">
        <f t="shared" si="103"/>
        <v>4.3715425384588107</v>
      </c>
      <c r="AR38" s="7">
        <f t="shared" si="104"/>
        <v>6.068127237608369</v>
      </c>
      <c r="AS38" s="7">
        <f t="shared" si="105"/>
        <v>0.49151226483332183</v>
      </c>
      <c r="AT38" s="7">
        <f t="shared" si="106"/>
        <v>5.0964616065403501</v>
      </c>
      <c r="AU38" s="30">
        <f t="shared" si="107"/>
        <v>4.3936014948610724</v>
      </c>
      <c r="AV38" s="30">
        <f t="shared" si="108"/>
        <v>6.068127237608369</v>
      </c>
      <c r="AW38" s="7">
        <f t="shared" si="109"/>
        <v>0.53926752696286162</v>
      </c>
      <c r="AX38" s="37">
        <f t="shared" si="85"/>
        <v>4.5091845369548231</v>
      </c>
      <c r="AY38" s="1" t="s">
        <v>56</v>
      </c>
      <c r="AZ38" s="6"/>
      <c r="BA38" s="6"/>
      <c r="BB38" s="6"/>
      <c r="BC38" s="6"/>
      <c r="BD38" s="21"/>
      <c r="BE38" s="21"/>
      <c r="BF38" s="21"/>
      <c r="BG38" s="7"/>
      <c r="BH38" s="7"/>
      <c r="BI38" s="7"/>
      <c r="BJ38" s="7"/>
      <c r="BK38" s="16"/>
      <c r="BL38" s="16"/>
      <c r="BM38" s="4"/>
    </row>
    <row r="39" spans="1:65" x14ac:dyDescent="0.3">
      <c r="A39" s="1">
        <v>4</v>
      </c>
      <c r="C39" s="7">
        <f t="shared" ref="C39:M42" si="111">(C5-$W5)/$W5*100</f>
        <v>0.14961584826522667</v>
      </c>
      <c r="D39" s="7"/>
      <c r="E39" s="7">
        <f t="shared" si="111"/>
        <v>-11.99193140397446</v>
      </c>
      <c r="F39" s="7">
        <f t="shared" si="111"/>
        <v>19.639224448653568</v>
      </c>
      <c r="G39" s="7">
        <f t="shared" si="111"/>
        <v>1.9937643517136279</v>
      </c>
      <c r="H39" s="7">
        <f t="shared" si="111"/>
        <v>23.591177637793059</v>
      </c>
      <c r="I39" s="7">
        <f t="shared" si="111"/>
        <v>-6.7538417438634504</v>
      </c>
      <c r="J39" s="7"/>
      <c r="K39" s="7">
        <f t="shared" si="111"/>
        <v>-8.2993003230387323</v>
      </c>
      <c r="L39" s="7"/>
      <c r="M39" s="7">
        <f t="shared" si="111"/>
        <v>-18.328708815548715</v>
      </c>
      <c r="N39" s="7"/>
      <c r="O39" s="7"/>
      <c r="Q39" s="21"/>
      <c r="R39" s="21"/>
      <c r="S39" s="22"/>
      <c r="T39" s="9"/>
      <c r="U39" s="22"/>
      <c r="V39" s="22"/>
      <c r="W39" s="22"/>
      <c r="X39" s="22"/>
      <c r="Y39" s="6"/>
      <c r="AA39" s="1" t="s">
        <v>56</v>
      </c>
      <c r="AB39" s="7">
        <f t="shared" si="100"/>
        <v>9.0876634076677973</v>
      </c>
      <c r="AC39" s="7">
        <f t="shared" ref="AC39:AO39" si="112">AC12/AC$17*100</f>
        <v>8.7297603361297931</v>
      </c>
      <c r="AD39" s="7">
        <f t="shared" si="112"/>
        <v>10.018388461184736</v>
      </c>
      <c r="AE39" s="7">
        <f t="shared" si="112"/>
        <v>9.4160479003945419</v>
      </c>
      <c r="AF39" s="7">
        <f t="shared" si="112"/>
        <v>8.5770857708577033</v>
      </c>
      <c r="AG39" s="7">
        <f t="shared" si="112"/>
        <v>8.0705234060884532</v>
      </c>
      <c r="AH39" s="7">
        <f t="shared" si="112"/>
        <v>7.3430932227788359</v>
      </c>
      <c r="AI39" s="7">
        <f t="shared" si="112"/>
        <v>9.2189686342270782</v>
      </c>
      <c r="AJ39" s="7">
        <f t="shared" si="112"/>
        <v>7.8743316539795032</v>
      </c>
      <c r="AK39" s="7">
        <f t="shared" si="112"/>
        <v>6.7425781795347497</v>
      </c>
      <c r="AL39" s="7">
        <f t="shared" si="112"/>
        <v>6.3455421783232699</v>
      </c>
      <c r="AM39" s="7">
        <f t="shared" si="112"/>
        <v>9.4781949273796879</v>
      </c>
      <c r="AN39" s="7">
        <f t="shared" si="112"/>
        <v>5.995634432721987</v>
      </c>
      <c r="AO39" s="7">
        <f t="shared" si="112"/>
        <v>6.3790734840179359</v>
      </c>
      <c r="AP39" s="7">
        <f t="shared" si="102"/>
        <v>8.0912061425204342</v>
      </c>
      <c r="AQ39" s="7">
        <f t="shared" si="103"/>
        <v>5.995634432721987</v>
      </c>
      <c r="AR39" s="7">
        <f t="shared" si="104"/>
        <v>10.018388461184736</v>
      </c>
      <c r="AS39" s="7">
        <f t="shared" si="105"/>
        <v>1.3329457084619156</v>
      </c>
      <c r="AT39" s="7">
        <f t="shared" si="106"/>
        <v>8.4470315471738555</v>
      </c>
      <c r="AU39" s="30">
        <f t="shared" si="107"/>
        <v>6.7425781795347497</v>
      </c>
      <c r="AV39" s="30">
        <f t="shared" si="108"/>
        <v>9.4781949273796879</v>
      </c>
      <c r="AW39" s="7">
        <f t="shared" si="109"/>
        <v>0.99718365065141346</v>
      </c>
      <c r="AX39" s="37">
        <f t="shared" si="85"/>
        <v>8.3381343641171597</v>
      </c>
      <c r="AY39" s="1" t="s">
        <v>57</v>
      </c>
      <c r="AZ39" s="6"/>
      <c r="BA39" s="6"/>
      <c r="BB39" s="6"/>
      <c r="BC39" s="6"/>
      <c r="BD39" s="21"/>
      <c r="BE39" s="21"/>
      <c r="BF39" s="21"/>
      <c r="BG39" s="7"/>
      <c r="BH39" s="7"/>
      <c r="BI39" s="7"/>
      <c r="BJ39" s="7"/>
      <c r="BK39" s="9"/>
      <c r="BL39" s="9"/>
    </row>
    <row r="40" spans="1:65" x14ac:dyDescent="0.3">
      <c r="A40" s="1">
        <v>5</v>
      </c>
      <c r="C40" s="7">
        <f t="shared" si="111"/>
        <v>9.8541185539227278</v>
      </c>
      <c r="D40" s="7"/>
      <c r="E40" s="7">
        <f t="shared" si="111"/>
        <v>-38.973536088266478</v>
      </c>
      <c r="F40" s="7">
        <f t="shared" si="111"/>
        <v>34.610592115153203</v>
      </c>
      <c r="G40" s="7">
        <f t="shared" si="111"/>
        <v>13.525032092780053</v>
      </c>
      <c r="H40" s="7">
        <f t="shared" si="111"/>
        <v>-1.1075455449662095</v>
      </c>
      <c r="I40" s="7">
        <f t="shared" si="111"/>
        <v>-5.834857426466904</v>
      </c>
      <c r="J40" s="7"/>
      <c r="K40" s="7">
        <f t="shared" si="111"/>
        <v>4.4788320994919903</v>
      </c>
      <c r="L40" s="7"/>
      <c r="M40" s="7">
        <f t="shared" si="111"/>
        <v>-16.55263580164835</v>
      </c>
      <c r="N40" s="7"/>
      <c r="O40" s="7"/>
      <c r="Q40" s="21"/>
      <c r="R40" s="21"/>
      <c r="S40" s="22"/>
      <c r="T40" s="9"/>
      <c r="U40" s="22"/>
      <c r="V40" s="22"/>
      <c r="W40" s="22"/>
      <c r="X40" s="22"/>
      <c r="Y40" s="6"/>
      <c r="AA40" s="1" t="s">
        <v>57</v>
      </c>
      <c r="AB40" s="7">
        <f t="shared" si="100"/>
        <v>14.423083964627054</v>
      </c>
      <c r="AC40" s="7">
        <f t="shared" ref="AC40:AO40" si="113">AC13/AC$17*100</f>
        <v>13.820887933994324</v>
      </c>
      <c r="AD40" s="7">
        <f t="shared" si="113"/>
        <v>12.809889891813755</v>
      </c>
      <c r="AE40" s="7">
        <f t="shared" si="113"/>
        <v>16.342763181094139</v>
      </c>
      <c r="AF40" s="7">
        <f t="shared" si="113"/>
        <v>13.599135991359923</v>
      </c>
      <c r="AG40" s="7">
        <f t="shared" si="113"/>
        <v>11.908864637181702</v>
      </c>
      <c r="AH40" s="7">
        <f t="shared" si="113"/>
        <v>12.271549490412841</v>
      </c>
      <c r="AI40" s="7">
        <f t="shared" si="113"/>
        <v>14.156091238871255</v>
      </c>
      <c r="AJ40" s="7">
        <f t="shared" si="113"/>
        <v>11.468162424144055</v>
      </c>
      <c r="AK40" s="7">
        <f t="shared" si="113"/>
        <v>13.106971992801425</v>
      </c>
      <c r="AL40" s="7">
        <f t="shared" si="113"/>
        <v>14.237170842564398</v>
      </c>
      <c r="AM40" s="7">
        <f t="shared" si="113"/>
        <v>12.092869390105133</v>
      </c>
      <c r="AN40" s="7">
        <f t="shared" si="113"/>
        <v>12.476307476800965</v>
      </c>
      <c r="AO40" s="7">
        <f t="shared" si="113"/>
        <v>14.696403913142309</v>
      </c>
      <c r="AP40" s="7">
        <f t="shared" si="102"/>
        <v>13.38643945492238</v>
      </c>
      <c r="AQ40" s="7">
        <f t="shared" si="103"/>
        <v>11.468162424144055</v>
      </c>
      <c r="AR40" s="7">
        <f t="shared" si="104"/>
        <v>16.342763181094139</v>
      </c>
      <c r="AS40" s="7">
        <f t="shared" si="105"/>
        <v>1.3329767349910024</v>
      </c>
      <c r="AT40" s="7">
        <f t="shared" si="106"/>
        <v>13.412391731977593</v>
      </c>
      <c r="AU40" s="30">
        <f t="shared" si="107"/>
        <v>11.908864637181702</v>
      </c>
      <c r="AV40" s="30">
        <f t="shared" si="108"/>
        <v>16.342763181094139</v>
      </c>
      <c r="AW40" s="7">
        <f t="shared" si="109"/>
        <v>1.4510313339399334</v>
      </c>
      <c r="AX40" s="37">
        <f t="shared" si="85"/>
        <v>12.133065179148977</v>
      </c>
      <c r="AY40" s="1" t="s">
        <v>58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5" x14ac:dyDescent="0.3">
      <c r="A41" s="1">
        <v>6</v>
      </c>
      <c r="C41" s="7">
        <f t="shared" si="111"/>
        <v>13.084022332652481</v>
      </c>
      <c r="D41" s="7"/>
      <c r="E41" s="7">
        <f t="shared" si="111"/>
        <v>-9.9711898051348378</v>
      </c>
      <c r="F41" s="7">
        <f t="shared" si="111"/>
        <v>9.4223825514359998</v>
      </c>
      <c r="G41" s="7">
        <f t="shared" si="111"/>
        <v>-5.2266309191075475</v>
      </c>
      <c r="H41" s="7">
        <f t="shared" si="111"/>
        <v>4.3490025726922088</v>
      </c>
      <c r="I41" s="7">
        <f t="shared" si="111"/>
        <v>13.344796666199555</v>
      </c>
      <c r="J41" s="7"/>
      <c r="K41" s="7">
        <f t="shared" si="111"/>
        <v>-10.339035009736493</v>
      </c>
      <c r="L41" s="7"/>
      <c r="M41" s="7">
        <f t="shared" si="111"/>
        <v>-14.663348389001364</v>
      </c>
      <c r="N41" s="7"/>
      <c r="O41" s="7"/>
      <c r="Q41" s="21"/>
      <c r="R41" s="21"/>
      <c r="S41" s="22"/>
      <c r="T41" s="9"/>
      <c r="U41" s="22"/>
      <c r="V41" s="22"/>
      <c r="W41" s="22"/>
      <c r="X41" s="22"/>
      <c r="Y41" s="6"/>
      <c r="AA41" s="1" t="s">
        <v>58</v>
      </c>
      <c r="AB41" s="7">
        <f t="shared" si="100"/>
        <v>15.616463437328349</v>
      </c>
      <c r="AC41" s="7">
        <f t="shared" ref="AC41:AO41" si="114">AC14/AC$17*100</f>
        <v>15.422588920474228</v>
      </c>
      <c r="AD41" s="7">
        <f t="shared" si="114"/>
        <v>18.547976160253519</v>
      </c>
      <c r="AE41" s="7">
        <f t="shared" si="114"/>
        <v>17.679409062250798</v>
      </c>
      <c r="AF41" s="7">
        <f t="shared" si="114"/>
        <v>14.382143821438206</v>
      </c>
      <c r="AG41" s="7">
        <f t="shared" si="114"/>
        <v>13.344422107744592</v>
      </c>
      <c r="AH41" s="7">
        <f t="shared" si="114"/>
        <v>16.087215216214666</v>
      </c>
      <c r="AI41" s="7">
        <f t="shared" si="114"/>
        <v>16.923296617748164</v>
      </c>
      <c r="AJ41" s="7">
        <f t="shared" si="114"/>
        <v>18.381155920864664</v>
      </c>
      <c r="AK41" s="7">
        <f t="shared" si="114"/>
        <v>15.346722657165159</v>
      </c>
      <c r="AL41" s="7">
        <f t="shared" si="114"/>
        <v>15.863439562849837</v>
      </c>
      <c r="AM41" s="7">
        <f t="shared" si="114"/>
        <v>14.263087759169393</v>
      </c>
      <c r="AN41" s="7">
        <f t="shared" si="114"/>
        <v>17.246402245600411</v>
      </c>
      <c r="AO41" s="7">
        <f t="shared" si="114"/>
        <v>16.077368172087883</v>
      </c>
      <c r="AP41" s="7">
        <f t="shared" si="102"/>
        <v>16.08440654722785</v>
      </c>
      <c r="AQ41" s="7">
        <f t="shared" si="103"/>
        <v>13.344422107744592</v>
      </c>
      <c r="AR41" s="7">
        <f t="shared" si="104"/>
        <v>18.547976160253519</v>
      </c>
      <c r="AS41" s="7">
        <f t="shared" si="105"/>
        <v>1.5420936424285037</v>
      </c>
      <c r="AT41" s="7">
        <f t="shared" si="106"/>
        <v>15.431110770275652</v>
      </c>
      <c r="AU41" s="30">
        <f t="shared" si="107"/>
        <v>13.344422107744592</v>
      </c>
      <c r="AV41" s="30">
        <f t="shared" si="108"/>
        <v>17.679409062250798</v>
      </c>
      <c r="AW41" s="7">
        <f t="shared" si="109"/>
        <v>1.4411309953940286</v>
      </c>
      <c r="AX41" s="37">
        <f t="shared" si="85"/>
        <v>12.05028167884582</v>
      </c>
      <c r="AY41" s="1" t="s">
        <v>59</v>
      </c>
    </row>
    <row r="42" spans="1:65" x14ac:dyDescent="0.3">
      <c r="A42" s="1">
        <v>7</v>
      </c>
      <c r="C42" s="7">
        <f t="shared" si="111"/>
        <v>21.48855514961075</v>
      </c>
      <c r="D42" s="7"/>
      <c r="E42" s="7">
        <f t="shared" si="111"/>
        <v>-37.321424485344096</v>
      </c>
      <c r="F42" s="7">
        <f t="shared" si="111"/>
        <v>7.6535450769219038</v>
      </c>
      <c r="G42" s="7">
        <f t="shared" si="111"/>
        <v>-3.2728992349761823</v>
      </c>
      <c r="H42" s="7">
        <f t="shared" si="111"/>
        <v>5.4405943237201315</v>
      </c>
      <c r="I42" s="7">
        <f t="shared" si="111"/>
        <v>25.85140381520435</v>
      </c>
      <c r="J42" s="7"/>
      <c r="K42" s="7">
        <f t="shared" si="111"/>
        <v>12.209620124021029</v>
      </c>
      <c r="L42" s="7"/>
      <c r="M42" s="7">
        <f t="shared" si="111"/>
        <v>-32.049394769157885</v>
      </c>
      <c r="N42" s="7"/>
      <c r="O42" s="7"/>
      <c r="Q42" s="21"/>
      <c r="R42" s="21"/>
      <c r="S42" s="22"/>
      <c r="T42" s="9"/>
      <c r="U42" s="22"/>
      <c r="V42" s="22"/>
      <c r="W42" s="22"/>
      <c r="X42" s="22"/>
      <c r="Y42" s="6"/>
      <c r="AA42" s="1" t="s">
        <v>59</v>
      </c>
      <c r="AB42" s="7">
        <f t="shared" si="100"/>
        <v>4.5643148775129063</v>
      </c>
      <c r="AC42" s="7">
        <f t="shared" ref="AC42:AO42" si="115">AC15/AC$17*100</f>
        <v>4.0662830201761171</v>
      </c>
      <c r="AD42" s="7">
        <f t="shared" si="115"/>
        <v>5.0158406633969008</v>
      </c>
      <c r="AE42" s="7">
        <f t="shared" si="115"/>
        <v>3.2935955938305104</v>
      </c>
      <c r="AF42" s="7">
        <f t="shared" si="115"/>
        <v>4.3805594309693126</v>
      </c>
      <c r="AG42" s="7">
        <f t="shared" si="115"/>
        <v>3.9381102814474405</v>
      </c>
      <c r="AH42" s="7">
        <f t="shared" si="115"/>
        <v>4.4577359359705158</v>
      </c>
      <c r="AI42" s="7">
        <f t="shared" si="115"/>
        <v>5.4577044023814567</v>
      </c>
      <c r="AJ42" s="7">
        <f t="shared" si="115"/>
        <v>4.0120051542847888</v>
      </c>
      <c r="AK42" s="7">
        <f t="shared" si="115"/>
        <v>3.7877638723818454</v>
      </c>
      <c r="AL42" s="7">
        <f t="shared" si="115"/>
        <v>5.014550358457905</v>
      </c>
      <c r="AM42" s="7">
        <f t="shared" si="115"/>
        <v>2.9492518021531593</v>
      </c>
      <c r="AN42" s="7">
        <f t="shared" si="115"/>
        <v>7.2850122854830124</v>
      </c>
      <c r="AO42" s="7">
        <f t="shared" si="115"/>
        <v>4.4548364823880515</v>
      </c>
      <c r="AP42" s="7">
        <f t="shared" si="102"/>
        <v>4.4769688686309941</v>
      </c>
      <c r="AQ42" s="7">
        <f t="shared" si="103"/>
        <v>2.9492518021531593</v>
      </c>
      <c r="AR42" s="7">
        <f t="shared" si="104"/>
        <v>7.2850122854830124</v>
      </c>
      <c r="AS42" s="7">
        <f t="shared" si="105"/>
        <v>1.0498581775641658</v>
      </c>
      <c r="AT42" s="7">
        <f t="shared" si="106"/>
        <v>4.0413755424137943</v>
      </c>
      <c r="AU42" s="30">
        <f t="shared" si="107"/>
        <v>2.9492518021531593</v>
      </c>
      <c r="AV42" s="30">
        <f t="shared" si="108"/>
        <v>5.4577044023814567</v>
      </c>
      <c r="AW42" s="7">
        <f t="shared" si="109"/>
        <v>0.76736108267668202</v>
      </c>
      <c r="AX42" s="37">
        <f t="shared" si="85"/>
        <v>6.41643072364137</v>
      </c>
      <c r="AY42" s="1" t="s">
        <v>60</v>
      </c>
    </row>
    <row r="43" spans="1:65" x14ac:dyDescent="0.3">
      <c r="T43" s="30"/>
      <c r="AA43" s="1" t="s">
        <v>60</v>
      </c>
      <c r="AB43" s="7">
        <f t="shared" si="100"/>
        <v>0.57135468197297545</v>
      </c>
      <c r="AC43" s="7">
        <f t="shared" ref="AC43:AO43" si="116">AC16/AC$17*100</f>
        <v>1.4554530957498413</v>
      </c>
      <c r="AD43" s="7">
        <f t="shared" si="116"/>
        <v>1.2406673023171633</v>
      </c>
      <c r="AE43" s="7">
        <f t="shared" si="116"/>
        <v>0.72475272494192688</v>
      </c>
      <c r="AF43" s="7">
        <f t="shared" si="116"/>
        <v>0.58149018990189782</v>
      </c>
      <c r="AG43" s="7">
        <f t="shared" si="116"/>
        <v>0.8041355542791464</v>
      </c>
      <c r="AH43" s="7">
        <f t="shared" si="116"/>
        <v>0.51721656014279394</v>
      </c>
      <c r="AI43" s="7">
        <f t="shared" si="116"/>
        <v>0.67830831493210975</v>
      </c>
      <c r="AJ43" s="7">
        <f t="shared" si="116"/>
        <v>1.1495937840968291</v>
      </c>
      <c r="AK43" s="7">
        <f t="shared" si="116"/>
        <v>2.2326300369193066</v>
      </c>
      <c r="AL43" s="7">
        <f t="shared" si="116"/>
        <v>0.90496131734379215</v>
      </c>
      <c r="AM43" s="7">
        <f t="shared" si="116"/>
        <v>1.0768840962028263</v>
      </c>
      <c r="AN43" s="7">
        <f t="shared" si="116"/>
        <v>1.5601965597646399</v>
      </c>
      <c r="AO43" s="7">
        <f t="shared" si="116"/>
        <v>1.7272184850665298</v>
      </c>
      <c r="AP43" s="7">
        <f t="shared" si="102"/>
        <v>1.0874901931165557</v>
      </c>
      <c r="AQ43" s="7">
        <f t="shared" si="103"/>
        <v>0.51721656014279394</v>
      </c>
      <c r="AR43" s="7">
        <f t="shared" si="104"/>
        <v>2.2326300369193066</v>
      </c>
      <c r="AS43" s="7">
        <f t="shared" si="105"/>
        <v>0.50893077479485682</v>
      </c>
      <c r="AT43" s="7">
        <f t="shared" si="106"/>
        <v>1.0088588216337313</v>
      </c>
      <c r="AU43" s="30">
        <f t="shared" si="107"/>
        <v>0.51721656014279394</v>
      </c>
      <c r="AV43" s="30">
        <f t="shared" si="108"/>
        <v>2.2326300369193066</v>
      </c>
      <c r="AW43" s="7">
        <f t="shared" si="109"/>
        <v>0.58038625802647015</v>
      </c>
      <c r="AX43" s="37">
        <f t="shared" si="85"/>
        <v>4.8530063638233196</v>
      </c>
      <c r="AY43" s="18" t="s">
        <v>20</v>
      </c>
    </row>
    <row r="44" spans="1:65" x14ac:dyDescent="0.3">
      <c r="AA44" s="18" t="s">
        <v>20</v>
      </c>
      <c r="AB44" s="14">
        <f>SUM(AB29:AB43)</f>
        <v>100.00000000000001</v>
      </c>
      <c r="AC44" s="14">
        <f t="shared" ref="AC44:AO44" si="117">SUM(AC29:AC43)</f>
        <v>100</v>
      </c>
      <c r="AD44" s="14">
        <f t="shared" si="117"/>
        <v>100</v>
      </c>
      <c r="AE44" s="14">
        <f t="shared" si="117"/>
        <v>100</v>
      </c>
      <c r="AF44" s="14">
        <f t="shared" si="117"/>
        <v>100.00000000000001</v>
      </c>
      <c r="AG44" s="14">
        <f t="shared" si="117"/>
        <v>100</v>
      </c>
      <c r="AH44" s="14">
        <f t="shared" si="117"/>
        <v>99.999999999999986</v>
      </c>
      <c r="AI44" s="14">
        <f t="shared" si="117"/>
        <v>100</v>
      </c>
      <c r="AJ44" s="14">
        <f t="shared" si="117"/>
        <v>100</v>
      </c>
      <c r="AK44" s="14">
        <f t="shared" si="117"/>
        <v>100</v>
      </c>
      <c r="AL44" s="14">
        <f t="shared" si="117"/>
        <v>100</v>
      </c>
      <c r="AM44" s="14">
        <f t="shared" si="117"/>
        <v>100.00000000000004</v>
      </c>
      <c r="AN44" s="14">
        <f t="shared" si="117"/>
        <v>99.999999999999972</v>
      </c>
      <c r="AO44" s="14">
        <f t="shared" si="117"/>
        <v>100</v>
      </c>
      <c r="AP44" s="7">
        <f t="shared" si="102"/>
        <v>100</v>
      </c>
      <c r="AQ44" s="7">
        <f t="shared" si="103"/>
        <v>99.999999999999972</v>
      </c>
      <c r="AR44" s="7">
        <f t="shared" si="104"/>
        <v>100.00000000000004</v>
      </c>
      <c r="AS44" s="7">
        <f t="shared" si="105"/>
        <v>1.5765527798101549E-14</v>
      </c>
      <c r="AT44" s="7">
        <f t="shared" si="106"/>
        <v>100</v>
      </c>
      <c r="AU44" s="30">
        <f t="shared" si="107"/>
        <v>99.999999999999986</v>
      </c>
      <c r="AV44" s="30">
        <f t="shared" si="108"/>
        <v>100.00000000000004</v>
      </c>
      <c r="AW44" s="7">
        <f t="shared" si="109"/>
        <v>1.7814249148614428E-14</v>
      </c>
      <c r="AX44" s="28">
        <f>SUM(AX29:AX43)</f>
        <v>103.92263270448822</v>
      </c>
    </row>
    <row r="45" spans="1:65" x14ac:dyDescent="0.3">
      <c r="A45" s="33" t="s">
        <v>35</v>
      </c>
      <c r="B45" s="25" t="s">
        <v>3</v>
      </c>
      <c r="C45" s="8" t="s">
        <v>4</v>
      </c>
      <c r="D45" s="8" t="s">
        <v>5</v>
      </c>
      <c r="E45" s="8" t="s">
        <v>6</v>
      </c>
      <c r="F45" s="8" t="s">
        <v>7</v>
      </c>
      <c r="G45" s="25" t="s">
        <v>8</v>
      </c>
      <c r="H45" s="8" t="s">
        <v>9</v>
      </c>
      <c r="I45" s="8" t="s">
        <v>10</v>
      </c>
      <c r="J45" s="8" t="s">
        <v>11</v>
      </c>
      <c r="K45" s="8" t="s">
        <v>12</v>
      </c>
      <c r="L45" s="12" t="s">
        <v>13</v>
      </c>
      <c r="M45" s="12" t="s">
        <v>14</v>
      </c>
      <c r="N45" s="12" t="s">
        <v>15</v>
      </c>
      <c r="O45" s="12" t="s">
        <v>16</v>
      </c>
      <c r="P45" s="10"/>
      <c r="AA45" s="18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30"/>
      <c r="AV45" s="30"/>
      <c r="AW45" s="7"/>
      <c r="AX45" s="6"/>
    </row>
    <row r="46" spans="1:65" x14ac:dyDescent="0.3">
      <c r="A46" s="1">
        <v>1</v>
      </c>
      <c r="B46" s="7">
        <f t="shared" ref="B46:O46" si="118">(B2-$P2)/$P2*100</f>
        <v>6.2054358732391561</v>
      </c>
      <c r="C46" s="7">
        <f t="shared" si="118"/>
        <v>7.9591058149005551</v>
      </c>
      <c r="D46" s="7">
        <f t="shared" si="118"/>
        <v>-2.6917742263303053</v>
      </c>
      <c r="E46" s="7">
        <f t="shared" si="118"/>
        <v>-10.300102315343548</v>
      </c>
      <c r="F46" s="7">
        <f t="shared" si="118"/>
        <v>-3.6358225496565924</v>
      </c>
      <c r="G46" s="7">
        <f t="shared" si="118"/>
        <v>9.010862481211511</v>
      </c>
      <c r="H46" s="7">
        <f t="shared" si="118"/>
        <v>12.203705144570534</v>
      </c>
      <c r="I46" s="7">
        <f t="shared" si="118"/>
        <v>-1.7577452971059535</v>
      </c>
      <c r="J46" s="7">
        <f t="shared" si="118"/>
        <v>-7.6702931954073312</v>
      </c>
      <c r="K46" s="7">
        <f t="shared" si="118"/>
        <v>7.6576894575817329</v>
      </c>
      <c r="L46" s="7">
        <f t="shared" si="118"/>
        <v>6.9446435146962635</v>
      </c>
      <c r="M46" s="7">
        <f t="shared" si="118"/>
        <v>-12.343499363508906</v>
      </c>
      <c r="N46" s="7">
        <f t="shared" si="118"/>
        <v>-3.1192678046880102</v>
      </c>
      <c r="O46" s="7">
        <f t="shared" si="118"/>
        <v>-8.4629375341591562</v>
      </c>
      <c r="AA46" s="18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30"/>
      <c r="AV46" s="30"/>
      <c r="AW46" s="7"/>
      <c r="AX46" s="6"/>
    </row>
    <row r="47" spans="1:65" x14ac:dyDescent="0.3">
      <c r="A47" s="1">
        <v>2</v>
      </c>
      <c r="B47" s="7">
        <f t="shared" ref="B47:O47" si="119">(B3-$P3)/$P3*100</f>
        <v>19.770234605444603</v>
      </c>
      <c r="C47" s="7">
        <f t="shared" si="119"/>
        <v>26.418170181517077</v>
      </c>
      <c r="D47" s="7">
        <f t="shared" si="119"/>
        <v>-37.731751641507557</v>
      </c>
      <c r="E47" s="7">
        <f t="shared" si="119"/>
        <v>-24.287005835456569</v>
      </c>
      <c r="F47" s="7">
        <f t="shared" si="119"/>
        <v>-10.592241502302855</v>
      </c>
      <c r="G47" s="7">
        <f t="shared" si="119"/>
        <v>10.262712229619266</v>
      </c>
      <c r="H47" s="7">
        <f t="shared" si="119"/>
        <v>19.119050010806372</v>
      </c>
      <c r="I47" s="7">
        <f t="shared" si="119"/>
        <v>-3.1232021040514566E-2</v>
      </c>
      <c r="J47" s="7">
        <f t="shared" si="119"/>
        <v>11.990112904060458</v>
      </c>
      <c r="K47" s="7">
        <f t="shared" si="119"/>
        <v>-5.5208431676453191</v>
      </c>
      <c r="L47" s="7">
        <f t="shared" si="119"/>
        <v>-6.3964762000432103</v>
      </c>
      <c r="M47" s="7">
        <f t="shared" si="119"/>
        <v>-1.8109092901564361</v>
      </c>
      <c r="N47" s="7">
        <f t="shared" si="119"/>
        <v>-2.0154698958019392</v>
      </c>
      <c r="O47" s="7">
        <f t="shared" si="119"/>
        <v>0.82564962250653506</v>
      </c>
      <c r="AA47" s="18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30"/>
      <c r="AV47" s="30"/>
      <c r="AW47" s="7"/>
      <c r="AX47" s="6"/>
    </row>
    <row r="48" spans="1:65" x14ac:dyDescent="0.3">
      <c r="A48" s="1">
        <v>3</v>
      </c>
      <c r="B48" s="7">
        <f t="shared" ref="B48:O48" si="120">(B4-$P4)/$P4*100</f>
        <v>7.9493115941508972</v>
      </c>
      <c r="C48" s="7">
        <f t="shared" si="120"/>
        <v>14.700819128019335</v>
      </c>
      <c r="D48" s="7">
        <f t="shared" si="120"/>
        <v>-44.102754245911584</v>
      </c>
      <c r="E48" s="7">
        <f t="shared" si="120"/>
        <v>-33.345227560368343</v>
      </c>
      <c r="F48" s="7">
        <f t="shared" si="120"/>
        <v>17.448385533214285</v>
      </c>
      <c r="G48" s="7">
        <f t="shared" si="120"/>
        <v>27.165028838606769</v>
      </c>
      <c r="H48" s="7">
        <f t="shared" si="120"/>
        <v>18.606677407445822</v>
      </c>
      <c r="I48" s="7">
        <f t="shared" si="120"/>
        <v>-1.0510360266211705</v>
      </c>
      <c r="J48" s="7">
        <f t="shared" si="120"/>
        <v>18.789959329417862</v>
      </c>
      <c r="K48" s="7">
        <f t="shared" si="120"/>
        <v>-5.2671436398762133</v>
      </c>
      <c r="L48" s="7">
        <f t="shared" si="120"/>
        <v>-3.4590529367624772</v>
      </c>
      <c r="M48" s="7">
        <f t="shared" si="120"/>
        <v>-3.3169159360494351</v>
      </c>
      <c r="N48" s="7">
        <f t="shared" si="120"/>
        <v>-9.3016317555449959</v>
      </c>
      <c r="O48" s="7">
        <f t="shared" si="120"/>
        <v>-4.8164197297204465</v>
      </c>
      <c r="AA48" s="18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30"/>
      <c r="AV48" s="30"/>
      <c r="AW48" s="7"/>
    </row>
    <row r="49" spans="1:50" x14ac:dyDescent="0.3">
      <c r="A49" s="1">
        <v>4</v>
      </c>
      <c r="B49" s="7">
        <f t="shared" ref="B49:O52" si="121">(B5-$P5)/$P5*100</f>
        <v>10.137234417419377</v>
      </c>
      <c r="C49" s="7">
        <f t="shared" si="121"/>
        <v>5.0089183157500443</v>
      </c>
      <c r="D49" s="7">
        <f t="shared" si="121"/>
        <v>-23.545600270726936</v>
      </c>
      <c r="E49" s="7">
        <f t="shared" si="121"/>
        <v>-7.7217420351487593</v>
      </c>
      <c r="F49" s="7">
        <f t="shared" si="121"/>
        <v>25.444171114171731</v>
      </c>
      <c r="G49" s="7">
        <f t="shared" si="121"/>
        <v>6.9425456983465432</v>
      </c>
      <c r="H49" s="7">
        <f t="shared" si="121"/>
        <v>29.587874773053063</v>
      </c>
      <c r="I49" s="7">
        <f t="shared" si="121"/>
        <v>-2.229498010143848</v>
      </c>
      <c r="J49" s="7">
        <f t="shared" si="121"/>
        <v>18.832119800555731</v>
      </c>
      <c r="K49" s="7">
        <f t="shared" si="121"/>
        <v>-3.8499429047789935</v>
      </c>
      <c r="L49" s="7">
        <f t="shared" si="121"/>
        <v>-14.562905099138559</v>
      </c>
      <c r="M49" s="7">
        <f t="shared" si="121"/>
        <v>-14.365982614216517</v>
      </c>
      <c r="N49" s="7">
        <f t="shared" si="121"/>
        <v>-13.657061646684065</v>
      </c>
      <c r="O49" s="7">
        <f t="shared" si="121"/>
        <v>-16.020131538458944</v>
      </c>
      <c r="AA49" s="18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30"/>
      <c r="AV49" s="30"/>
      <c r="AW49" s="7"/>
    </row>
    <row r="50" spans="1:50" x14ac:dyDescent="0.3">
      <c r="A50" s="1">
        <v>5</v>
      </c>
      <c r="B50" s="7">
        <f t="shared" si="121"/>
        <v>15.449372048075372</v>
      </c>
      <c r="C50" s="7">
        <f t="shared" si="121"/>
        <v>11.734227205102018</v>
      </c>
      <c r="D50" s="7">
        <f t="shared" si="121"/>
        <v>-37.134688378467366</v>
      </c>
      <c r="E50" s="7">
        <f t="shared" si="121"/>
        <v>-37.929092927994688</v>
      </c>
      <c r="F50" s="7">
        <f t="shared" si="121"/>
        <v>36.914397763112042</v>
      </c>
      <c r="G50" s="7">
        <f t="shared" si="121"/>
        <v>15.467966939217098</v>
      </c>
      <c r="H50" s="7">
        <f t="shared" si="121"/>
        <v>0.58495867430890669</v>
      </c>
      <c r="I50" s="7">
        <f t="shared" si="121"/>
        <v>-4.2232592313102133</v>
      </c>
      <c r="J50" s="7">
        <f t="shared" si="121"/>
        <v>10.45597200012851</v>
      </c>
      <c r="K50" s="7">
        <f t="shared" si="121"/>
        <v>6.2669449047387378</v>
      </c>
      <c r="L50" s="7">
        <f t="shared" si="121"/>
        <v>-3.1029647802093216</v>
      </c>
      <c r="M50" s="7">
        <f t="shared" si="121"/>
        <v>-15.124468033223543</v>
      </c>
      <c r="N50" s="7">
        <f t="shared" si="121"/>
        <v>-3.9263160176543805</v>
      </c>
      <c r="O50" s="7">
        <f t="shared" si="121"/>
        <v>4.5669498341769037</v>
      </c>
      <c r="AA50" s="18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30"/>
      <c r="AV50" s="30"/>
      <c r="AW50" s="7"/>
    </row>
    <row r="51" spans="1:50" x14ac:dyDescent="0.3">
      <c r="A51" s="1">
        <v>6</v>
      </c>
      <c r="B51" s="7">
        <f t="shared" si="121"/>
        <v>19.938629711219154</v>
      </c>
      <c r="C51" s="7">
        <f t="shared" si="121"/>
        <v>14.571962132769054</v>
      </c>
      <c r="D51" s="7">
        <f t="shared" si="121"/>
        <v>-16.671681392480806</v>
      </c>
      <c r="E51" s="7">
        <f t="shared" si="121"/>
        <v>-8.7866064565515511</v>
      </c>
      <c r="F51" s="7">
        <f t="shared" si="121"/>
        <v>10.862143135322226</v>
      </c>
      <c r="G51" s="7">
        <f t="shared" si="121"/>
        <v>-3.9796194939941403</v>
      </c>
      <c r="H51" s="7">
        <f t="shared" si="121"/>
        <v>5.7220085095843514</v>
      </c>
      <c r="I51" s="7">
        <f t="shared" si="121"/>
        <v>14.836167689416701</v>
      </c>
      <c r="J51" s="7">
        <f t="shared" si="121"/>
        <v>8.5368855815233751</v>
      </c>
      <c r="K51" s="7">
        <f t="shared" si="121"/>
        <v>-9.1592917040604078</v>
      </c>
      <c r="L51" s="7">
        <f t="shared" si="121"/>
        <v>-7.7509828444048727</v>
      </c>
      <c r="M51" s="7">
        <f t="shared" si="121"/>
        <v>-13.540503642931315</v>
      </c>
      <c r="N51" s="7">
        <f t="shared" si="121"/>
        <v>-8.892413012828273</v>
      </c>
      <c r="O51" s="7">
        <f t="shared" si="121"/>
        <v>-5.6866982125834031</v>
      </c>
      <c r="AQ51" s="23"/>
      <c r="AS51" s="11"/>
      <c r="AT51" s="11"/>
      <c r="AU51" s="3"/>
      <c r="AV51" s="3"/>
      <c r="AW51" s="11"/>
    </row>
    <row r="52" spans="1:50" x14ac:dyDescent="0.3">
      <c r="A52" s="1">
        <v>7</v>
      </c>
      <c r="B52" s="7">
        <f t="shared" si="121"/>
        <v>6.3388674709543142</v>
      </c>
      <c r="C52" s="7">
        <f t="shared" si="121"/>
        <v>13.219617719075098</v>
      </c>
      <c r="D52" s="7">
        <f t="shared" si="121"/>
        <v>-14.352666868835822</v>
      </c>
      <c r="E52" s="7">
        <f t="shared" si="121"/>
        <v>-41.587548306864043</v>
      </c>
      <c r="F52" s="7">
        <f t="shared" si="121"/>
        <v>0.32626698623939465</v>
      </c>
      <c r="G52" s="7">
        <f t="shared" si="121"/>
        <v>-9.8564851791675832</v>
      </c>
      <c r="H52" s="7">
        <f t="shared" si="121"/>
        <v>-1.7360625722947192</v>
      </c>
      <c r="I52" s="7">
        <f t="shared" si="121"/>
        <v>17.285515592964387</v>
      </c>
      <c r="J52" s="7">
        <f t="shared" si="121"/>
        <v>1.4484168813809328</v>
      </c>
      <c r="K52" s="7">
        <f t="shared" si="121"/>
        <v>4.5722395759762362</v>
      </c>
      <c r="L52" s="7">
        <f t="shared" si="121"/>
        <v>1.1754614996376194</v>
      </c>
      <c r="M52" s="7">
        <f t="shared" si="121"/>
        <v>-36.674351435478577</v>
      </c>
      <c r="N52" s="7">
        <f t="shared" si="121"/>
        <v>52.855013776430646</v>
      </c>
      <c r="O52" s="7">
        <f t="shared" si="121"/>
        <v>6.9857148599820746</v>
      </c>
      <c r="AA52" s="5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2"/>
      <c r="AW52" s="2"/>
    </row>
    <row r="53" spans="1:50" x14ac:dyDescent="0.3">
      <c r="AA53" s="1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2"/>
      <c r="AW53" s="2"/>
    </row>
    <row r="54" spans="1:50" x14ac:dyDescent="0.3">
      <c r="AA54" s="45" t="s">
        <v>18</v>
      </c>
      <c r="AB54" s="25" t="s">
        <v>3</v>
      </c>
      <c r="AC54" s="25" t="s">
        <v>4</v>
      </c>
      <c r="AD54" s="25" t="s">
        <v>5</v>
      </c>
      <c r="AE54" s="25" t="s">
        <v>6</v>
      </c>
      <c r="AF54" s="25" t="s">
        <v>7</v>
      </c>
      <c r="AG54" s="25" t="s">
        <v>8</v>
      </c>
      <c r="AH54" s="25" t="s">
        <v>9</v>
      </c>
      <c r="AI54" s="25" t="s">
        <v>10</v>
      </c>
      <c r="AJ54" s="25" t="s">
        <v>11</v>
      </c>
      <c r="AK54" s="25" t="s">
        <v>12</v>
      </c>
      <c r="AL54" s="10" t="s">
        <v>13</v>
      </c>
      <c r="AM54" s="10" t="s">
        <v>14</v>
      </c>
      <c r="AN54" s="10" t="s">
        <v>15</v>
      </c>
      <c r="AO54" s="10" t="s">
        <v>16</v>
      </c>
      <c r="AP54" s="5" t="s">
        <v>22</v>
      </c>
      <c r="AQ54" s="1" t="s">
        <v>23</v>
      </c>
      <c r="AR54" s="5" t="s">
        <v>24</v>
      </c>
      <c r="AS54" s="5" t="s">
        <v>25</v>
      </c>
      <c r="AT54" s="5" t="s">
        <v>26</v>
      </c>
      <c r="AU54" s="5" t="s">
        <v>29</v>
      </c>
      <c r="AV54" s="1" t="s">
        <v>27</v>
      </c>
      <c r="AW54" s="5" t="s">
        <v>28</v>
      </c>
    </row>
    <row r="55" spans="1:50" x14ac:dyDescent="0.3">
      <c r="A55" s="33" t="s">
        <v>36</v>
      </c>
      <c r="B55" s="25"/>
      <c r="C55" s="8" t="s">
        <v>4</v>
      </c>
      <c r="D55" s="8"/>
      <c r="E55" s="8" t="s">
        <v>6</v>
      </c>
      <c r="F55" s="8" t="s">
        <v>7</v>
      </c>
      <c r="G55" s="25" t="s">
        <v>8</v>
      </c>
      <c r="H55" s="8" t="s">
        <v>9</v>
      </c>
      <c r="I55" s="8" t="s">
        <v>10</v>
      </c>
      <c r="J55" s="8"/>
      <c r="K55" s="8" t="s">
        <v>12</v>
      </c>
      <c r="L55" s="12"/>
      <c r="M55" s="12" t="s">
        <v>14</v>
      </c>
      <c r="N55" s="12"/>
      <c r="O55" s="12"/>
      <c r="P55" s="1" t="s">
        <v>2</v>
      </c>
      <c r="AA55" s="1" t="s">
        <v>50</v>
      </c>
      <c r="AB55" s="21">
        <f t="shared" ref="AB55:AR55" si="122">AB2/86400</f>
        <v>3.7847222222222217E-5</v>
      </c>
      <c r="AC55" s="21">
        <f t="shared" si="122"/>
        <v>4.3619791666666667E-5</v>
      </c>
      <c r="AD55" s="21">
        <f t="shared" si="122"/>
        <v>4.5293209872685184E-5</v>
      </c>
      <c r="AE55" s="21">
        <f t="shared" si="122"/>
        <v>3.8065441747685187E-5</v>
      </c>
      <c r="AF55" s="21">
        <f t="shared" si="122"/>
        <v>4.0771604942129626E-5</v>
      </c>
      <c r="AG55" s="21">
        <f t="shared" si="122"/>
        <v>4.1189236111111113E-5</v>
      </c>
      <c r="AH55" s="21">
        <f t="shared" si="122"/>
        <v>4.5142746909722218E-5</v>
      </c>
      <c r="AI55" s="21">
        <f t="shared" si="122"/>
        <v>3.7645640428240749E-5</v>
      </c>
      <c r="AJ55" s="21">
        <f t="shared" si="122"/>
        <v>3.7338445208333335E-5</v>
      </c>
      <c r="AK55" s="21">
        <f t="shared" si="122"/>
        <v>4.5798611111111108E-5</v>
      </c>
      <c r="AL55" s="21">
        <f t="shared" si="122"/>
        <v>4.0561342592592594E-5</v>
      </c>
      <c r="AM55" s="21">
        <f t="shared" si="122"/>
        <v>3.7841676307870369E-5</v>
      </c>
      <c r="AN55" s="21">
        <f t="shared" si="122"/>
        <v>3.99074074074074E-5</v>
      </c>
      <c r="AO55" s="21">
        <f t="shared" si="122"/>
        <v>4.2337962962962968E-5</v>
      </c>
      <c r="AP55" s="21">
        <f t="shared" si="122"/>
        <v>4.0954309963624342E-5</v>
      </c>
      <c r="AQ55" s="21">
        <f t="shared" si="122"/>
        <v>3.7338445208333335E-5</v>
      </c>
      <c r="AR55" s="21">
        <f t="shared" si="122"/>
        <v>4.5798611111111108E-5</v>
      </c>
      <c r="AS55" s="7">
        <f t="shared" ref="AS55:AS62" si="123">AS2</f>
        <v>7.4771901185668854</v>
      </c>
      <c r="AT55" s="21">
        <f t="shared" ref="AT55:AV62" si="124">AT2/86400</f>
        <v>4.125934365306713E-5</v>
      </c>
      <c r="AU55" s="21">
        <f t="shared" si="124"/>
        <v>3.7645640428240749E-5</v>
      </c>
      <c r="AV55" s="21">
        <f t="shared" si="124"/>
        <v>4.5798611111111108E-5</v>
      </c>
      <c r="AW55" s="7">
        <f t="shared" ref="AW55:AW62" si="125">AW2</f>
        <v>8.0092289165772179</v>
      </c>
      <c r="AX55" s="1" t="s">
        <v>50</v>
      </c>
    </row>
    <row r="56" spans="1:50" x14ac:dyDescent="0.3">
      <c r="A56" s="1">
        <v>1</v>
      </c>
      <c r="B56" s="7"/>
      <c r="C56" s="7">
        <f>C14-$W14</f>
        <v>-0.51225799969467722</v>
      </c>
      <c r="D56" s="7"/>
      <c r="E56" s="7">
        <f t="shared" ref="E56:I58" si="126">E14-$W14</f>
        <v>1.0295362140479725</v>
      </c>
      <c r="F56" s="7">
        <f t="shared" si="126"/>
        <v>-1.3620477726444289</v>
      </c>
      <c r="G56" s="7">
        <f t="shared" si="126"/>
        <v>0.28737423602302847</v>
      </c>
      <c r="H56" s="7">
        <f t="shared" si="126"/>
        <v>0.19523820998752761</v>
      </c>
      <c r="I56" s="7">
        <f t="shared" si="126"/>
        <v>-0.72586081454465656</v>
      </c>
      <c r="J56" s="7"/>
      <c r="K56" s="7">
        <f>K14-$W14</f>
        <v>1.0760755231993002</v>
      </c>
      <c r="L56" s="7"/>
      <c r="M56" s="7">
        <f>M14-$W14</f>
        <v>1.1942403625930353E-2</v>
      </c>
      <c r="N56" s="7"/>
      <c r="O56" s="7"/>
      <c r="P56" s="30">
        <f>T14-$W14</f>
        <v>-1.2202481891359795</v>
      </c>
      <c r="AA56" s="1" t="s">
        <v>51</v>
      </c>
      <c r="AB56" s="21">
        <f t="shared" ref="AB56:AR56" si="127">AB3/86400</f>
        <v>5.4166666666666671E-5</v>
      </c>
      <c r="AC56" s="21">
        <f t="shared" si="127"/>
        <v>4.9913435567129627E-5</v>
      </c>
      <c r="AD56" s="21">
        <f t="shared" si="127"/>
        <v>3.9012345682870368E-5</v>
      </c>
      <c r="AE56" s="21">
        <f t="shared" si="127"/>
        <v>3.9648437500000004E-5</v>
      </c>
      <c r="AF56" s="21">
        <f t="shared" si="127"/>
        <v>4.2716049375000015E-5</v>
      </c>
      <c r="AG56" s="21">
        <f t="shared" si="127"/>
        <v>5.3255208333333336E-5</v>
      </c>
      <c r="AH56" s="21">
        <f t="shared" si="127"/>
        <v>5.206790123842593E-5</v>
      </c>
      <c r="AI56" s="21">
        <f t="shared" si="127"/>
        <v>4.7469135798611108E-5</v>
      </c>
      <c r="AJ56" s="21">
        <f t="shared" si="127"/>
        <v>4.2653838738425921E-5</v>
      </c>
      <c r="AK56" s="21">
        <f t="shared" si="127"/>
        <v>4.7473476087962955E-5</v>
      </c>
      <c r="AL56" s="21">
        <f t="shared" si="127"/>
        <v>5.2092978391203695E-5</v>
      </c>
      <c r="AM56" s="21">
        <f t="shared" si="127"/>
        <v>3.8101851851851854E-5</v>
      </c>
      <c r="AN56" s="21">
        <f t="shared" si="127"/>
        <v>4.4027777777777781E-5</v>
      </c>
      <c r="AO56" s="21">
        <f t="shared" si="127"/>
        <v>3.6967592592592591E-5</v>
      </c>
      <c r="AP56" s="21">
        <f t="shared" si="127"/>
        <v>4.5683335400132285E-5</v>
      </c>
      <c r="AQ56" s="21">
        <f t="shared" si="127"/>
        <v>3.6967592592592591E-5</v>
      </c>
      <c r="AR56" s="21">
        <f t="shared" si="127"/>
        <v>5.4166666666666671E-5</v>
      </c>
      <c r="AS56" s="7">
        <f t="shared" si="123"/>
        <v>13.16923981338479</v>
      </c>
      <c r="AT56" s="21">
        <f t="shared" si="124"/>
        <v>4.6330686969039365E-5</v>
      </c>
      <c r="AU56" s="21">
        <f t="shared" si="124"/>
        <v>3.8101851851851854E-5</v>
      </c>
      <c r="AV56" s="21">
        <f t="shared" si="124"/>
        <v>5.3255208333333336E-5</v>
      </c>
      <c r="AW56" s="7">
        <f t="shared" si="125"/>
        <v>12.147835692994908</v>
      </c>
      <c r="AX56" s="1" t="s">
        <v>51</v>
      </c>
    </row>
    <row r="57" spans="1:50" x14ac:dyDescent="0.3">
      <c r="A57" s="1">
        <v>2</v>
      </c>
      <c r="B57" s="7"/>
      <c r="C57" s="7">
        <f>C15-$W15</f>
        <v>0.99741343820764428</v>
      </c>
      <c r="D57" s="7"/>
      <c r="E57" s="7">
        <f t="shared" si="126"/>
        <v>-0.59868986508521793</v>
      </c>
      <c r="F57" s="7">
        <f t="shared" si="126"/>
        <v>-1.9104707892352009</v>
      </c>
      <c r="G57" s="7">
        <f t="shared" si="126"/>
        <v>0.38901646712490567</v>
      </c>
      <c r="H57" s="7">
        <f t="shared" si="126"/>
        <v>0.77288168376236221</v>
      </c>
      <c r="I57" s="7">
        <f t="shared" si="126"/>
        <v>-0.56273636225695789</v>
      </c>
      <c r="J57" s="7"/>
      <c r="K57" s="7">
        <f>K15-$W15</f>
        <v>-0.21369670263995033</v>
      </c>
      <c r="L57" s="7"/>
      <c r="M57" s="7">
        <f>M15-$W15</f>
        <v>1.1262821301224246</v>
      </c>
      <c r="N57" s="7"/>
      <c r="O57" s="7"/>
      <c r="P57" s="30">
        <f>T15-$W15</f>
        <v>0.34688922627550589</v>
      </c>
      <c r="AA57" s="1" t="s">
        <v>0</v>
      </c>
      <c r="AB57" s="21">
        <f t="shared" ref="AB57:AR57" si="128">AB4/86400</f>
        <v>4.583333333333332E-5</v>
      </c>
      <c r="AC57" s="21">
        <f t="shared" si="128"/>
        <v>4.6744550543981496E-5</v>
      </c>
      <c r="AD57" s="21">
        <f t="shared" si="128"/>
        <v>2.3680555555555549E-5</v>
      </c>
      <c r="AE57" s="21">
        <f t="shared" si="128"/>
        <v>2.795187114583333E-5</v>
      </c>
      <c r="AF57" s="21">
        <f t="shared" si="128"/>
        <v>2.9674720300925907E-5</v>
      </c>
      <c r="AG57" s="21">
        <f t="shared" si="128"/>
        <v>4.4769965277777771E-5</v>
      </c>
      <c r="AH57" s="21">
        <f t="shared" si="128"/>
        <v>4.2481192129629631E-5</v>
      </c>
      <c r="AI57" s="21">
        <f t="shared" si="128"/>
        <v>3.703703703703705E-5</v>
      </c>
      <c r="AJ57" s="21">
        <f t="shared" si="128"/>
        <v>4.0509259259259258E-5</v>
      </c>
      <c r="AK57" s="21">
        <f t="shared" si="128"/>
        <v>3.5343846446759272E-5</v>
      </c>
      <c r="AL57" s="21">
        <f t="shared" si="128"/>
        <v>3.3760127314814827E-5</v>
      </c>
      <c r="AM57" s="21">
        <f t="shared" si="128"/>
        <v>4.1180555555555561E-5</v>
      </c>
      <c r="AN57" s="21">
        <f t="shared" si="128"/>
        <v>3.4930555555555565E-5</v>
      </c>
      <c r="AO57" s="21">
        <f t="shared" si="128"/>
        <v>3.6188271608796292E-5</v>
      </c>
      <c r="AP57" s="21">
        <f t="shared" si="128"/>
        <v>3.7148988647486771E-5</v>
      </c>
      <c r="AQ57" s="21">
        <f t="shared" si="128"/>
        <v>2.3680555555555549E-5</v>
      </c>
      <c r="AR57" s="21">
        <f t="shared" si="128"/>
        <v>4.6744550543981496E-5</v>
      </c>
      <c r="AS57" s="7">
        <f t="shared" si="123"/>
        <v>18.649768733432452</v>
      </c>
      <c r="AT57" s="21">
        <f t="shared" si="124"/>
        <v>3.81479673046875E-5</v>
      </c>
      <c r="AU57" s="21">
        <f t="shared" si="124"/>
        <v>2.795187114583333E-5</v>
      </c>
      <c r="AV57" s="21">
        <f t="shared" si="124"/>
        <v>4.6744550543981496E-5</v>
      </c>
      <c r="AW57" s="7">
        <f t="shared" si="125"/>
        <v>18.014294659572894</v>
      </c>
      <c r="AX57" s="1" t="s">
        <v>0</v>
      </c>
    </row>
    <row r="58" spans="1:50" x14ac:dyDescent="0.3">
      <c r="A58" s="1">
        <v>3</v>
      </c>
      <c r="B58" s="7"/>
      <c r="C58" s="7">
        <f>C16-$W16</f>
        <v>-0.2020299207124836</v>
      </c>
      <c r="D58" s="7"/>
      <c r="E58" s="7">
        <f t="shared" si="126"/>
        <v>-2.5021130965989418</v>
      </c>
      <c r="F58" s="7">
        <f t="shared" si="126"/>
        <v>0.28808201133600342</v>
      </c>
      <c r="G58" s="7">
        <f t="shared" si="126"/>
        <v>2.2970766699233494</v>
      </c>
      <c r="H58" s="7">
        <f t="shared" si="126"/>
        <v>0.73500112683026053</v>
      </c>
      <c r="I58" s="7">
        <f t="shared" si="126"/>
        <v>-1.1535949113333555</v>
      </c>
      <c r="J58" s="7"/>
      <c r="K58" s="7">
        <f>K16-$W16</f>
        <v>-0.52140492251237802</v>
      </c>
      <c r="L58" s="7"/>
      <c r="M58" s="7">
        <f>M16-$W16</f>
        <v>1.0589830430675349</v>
      </c>
      <c r="N58" s="7"/>
      <c r="O58" s="7"/>
      <c r="P58" s="30">
        <f>T16-$W16</f>
        <v>0.80272993341958099</v>
      </c>
      <c r="AA58" s="1" t="s">
        <v>1</v>
      </c>
      <c r="AB58" s="21">
        <f t="shared" ref="AB58:AR58" si="129">AB5/86400</f>
        <v>5.5815972222222244E-5</v>
      </c>
      <c r="AC58" s="21">
        <f t="shared" si="129"/>
        <v>6.0546874999999972E-5</v>
      </c>
      <c r="AD58" s="21">
        <f t="shared" si="129"/>
        <v>2.9166666666666663E-5</v>
      </c>
      <c r="AE58" s="21">
        <f t="shared" si="129"/>
        <v>3.6305941354166667E-5</v>
      </c>
      <c r="AF58" s="21">
        <f t="shared" si="129"/>
        <v>4.6205873842592594E-5</v>
      </c>
      <c r="AG58" s="21">
        <f t="shared" si="129"/>
        <v>4.8810281631944445E-5</v>
      </c>
      <c r="AH58" s="21">
        <f t="shared" si="129"/>
        <v>5.8615451388888866E-5</v>
      </c>
      <c r="AI58" s="21">
        <f t="shared" si="129"/>
        <v>4.7806712962962956E-5</v>
      </c>
      <c r="AJ58" s="21">
        <f t="shared" si="129"/>
        <v>5.4537037037037035E-5</v>
      </c>
      <c r="AK58" s="21">
        <f t="shared" si="129"/>
        <v>4.4840856481481479E-5</v>
      </c>
      <c r="AL58" s="21">
        <f t="shared" si="129"/>
        <v>4.5681423611111113E-5</v>
      </c>
      <c r="AM58" s="21">
        <f t="shared" si="129"/>
        <v>4.2152777777777769E-5</v>
      </c>
      <c r="AN58" s="21">
        <f t="shared" si="129"/>
        <v>4.8229166666666662E-5</v>
      </c>
      <c r="AO58" s="21">
        <f t="shared" si="129"/>
        <v>4.9382716041666677E-5</v>
      </c>
      <c r="AP58" s="21">
        <f t="shared" si="129"/>
        <v>4.7721268048941793E-5</v>
      </c>
      <c r="AQ58" s="21">
        <f t="shared" si="129"/>
        <v>2.9166666666666663E-5</v>
      </c>
      <c r="AR58" s="21">
        <f t="shared" si="129"/>
        <v>6.0546874999999972E-5</v>
      </c>
      <c r="AS58" s="7">
        <f t="shared" si="123"/>
        <v>17.625563783131813</v>
      </c>
      <c r="AT58" s="21">
        <f t="shared" si="124"/>
        <v>4.8160596304976839E-5</v>
      </c>
      <c r="AU58" s="21">
        <f t="shared" si="124"/>
        <v>3.6305941354166667E-5</v>
      </c>
      <c r="AV58" s="21">
        <f t="shared" si="124"/>
        <v>6.0546874999999972E-5</v>
      </c>
      <c r="AW58" s="7">
        <f t="shared" si="125"/>
        <v>16.735569381277173</v>
      </c>
      <c r="AX58" s="1" t="s">
        <v>1</v>
      </c>
    </row>
    <row r="59" spans="1:50" x14ac:dyDescent="0.3">
      <c r="A59" s="1">
        <v>4</v>
      </c>
      <c r="B59" s="7"/>
      <c r="C59" s="7">
        <f t="shared" ref="C59:M62" si="130">C17-$W17</f>
        <v>-0.7797757797956324</v>
      </c>
      <c r="D59" s="7"/>
      <c r="E59" s="7">
        <f t="shared" si="130"/>
        <v>0.75533502374354811</v>
      </c>
      <c r="F59" s="7">
        <f t="shared" si="130"/>
        <v>0.5755064290509555</v>
      </c>
      <c r="G59" s="7">
        <f t="shared" si="130"/>
        <v>-0.1482148101557712</v>
      </c>
      <c r="H59" s="7">
        <f t="shared" si="130"/>
        <v>1.0215812535309414</v>
      </c>
      <c r="I59" s="7">
        <f t="shared" si="130"/>
        <v>-0.78759816296893792</v>
      </c>
      <c r="J59" s="7"/>
      <c r="K59" s="7">
        <f t="shared" si="130"/>
        <v>-0.26144852689124853</v>
      </c>
      <c r="L59" s="7"/>
      <c r="M59" s="7">
        <f t="shared" si="130"/>
        <v>-0.37538542651385676</v>
      </c>
      <c r="N59" s="7"/>
      <c r="O59" s="7"/>
      <c r="P59" s="30">
        <f t="shared" ref="P59:P62" si="131">T17-$W17</f>
        <v>6.1144623350400593</v>
      </c>
      <c r="AA59" s="1" t="s">
        <v>47</v>
      </c>
      <c r="AB59" s="21">
        <f t="shared" ref="AB59:AR59" si="132">AB6/86400</f>
        <v>4.9184027777777747E-5</v>
      </c>
      <c r="AC59" s="21">
        <f t="shared" si="132"/>
        <v>5.4234182094907427E-5</v>
      </c>
      <c r="AD59" s="21">
        <f t="shared" si="132"/>
        <v>2.9444444444444451E-5</v>
      </c>
      <c r="AE59" s="21">
        <f t="shared" si="132"/>
        <v>3.3463541666666661E-5</v>
      </c>
      <c r="AF59" s="21">
        <f t="shared" si="132"/>
        <v>4.9428047835648164E-5</v>
      </c>
      <c r="AG59" s="21">
        <f t="shared" si="132"/>
        <v>5.7765239201388894E-5</v>
      </c>
      <c r="AH59" s="21">
        <f t="shared" si="132"/>
        <v>5.6987847222222243E-5</v>
      </c>
      <c r="AI59" s="21">
        <f t="shared" si="132"/>
        <v>4.5045331793981463E-5</v>
      </c>
      <c r="AJ59" s="21">
        <f t="shared" si="132"/>
        <v>6.0030864201388896E-5</v>
      </c>
      <c r="AK59" s="21">
        <f t="shared" si="132"/>
        <v>4.5436921296296302E-5</v>
      </c>
      <c r="AL59" s="21">
        <f t="shared" si="132"/>
        <v>4.8437500000000005E-5</v>
      </c>
      <c r="AM59" s="21">
        <f t="shared" si="132"/>
        <v>5.1493055555555534E-5</v>
      </c>
      <c r="AN59" s="21">
        <f t="shared" si="132"/>
        <v>4.4016203703703712E-5</v>
      </c>
      <c r="AO59" s="21">
        <f t="shared" si="132"/>
        <v>4.3919753090277792E-5</v>
      </c>
      <c r="AP59" s="21">
        <f t="shared" si="132"/>
        <v>4.7777639991732807E-5</v>
      </c>
      <c r="AQ59" s="21">
        <f t="shared" si="132"/>
        <v>2.9444444444444451E-5</v>
      </c>
      <c r="AR59" s="21">
        <f t="shared" si="132"/>
        <v>6.0030864201388896E-5</v>
      </c>
      <c r="AS59" s="7">
        <f t="shared" si="123"/>
        <v>18.157052367429838</v>
      </c>
      <c r="AT59" s="21">
        <f t="shared" si="124"/>
        <v>4.9231770833333338E-5</v>
      </c>
      <c r="AU59" s="21">
        <f t="shared" si="124"/>
        <v>3.3463541666666661E-5</v>
      </c>
      <c r="AV59" s="21">
        <f t="shared" si="124"/>
        <v>5.7765239201388894E-5</v>
      </c>
      <c r="AW59" s="7">
        <f t="shared" si="125"/>
        <v>16.171808371053739</v>
      </c>
      <c r="AX59" s="1" t="s">
        <v>47</v>
      </c>
    </row>
    <row r="60" spans="1:50" x14ac:dyDescent="0.3">
      <c r="A60" s="1">
        <v>5</v>
      </c>
      <c r="B60" s="7"/>
      <c r="C60" s="7">
        <f t="shared" si="130"/>
        <v>-0.18186077935020784</v>
      </c>
      <c r="D60" s="7"/>
      <c r="E60" s="7">
        <f t="shared" si="130"/>
        <v>-3.0970082134653758</v>
      </c>
      <c r="F60" s="7">
        <f t="shared" si="130"/>
        <v>3.0870363002692365</v>
      </c>
      <c r="G60" s="7">
        <f t="shared" si="130"/>
        <v>1.3636647058070945</v>
      </c>
      <c r="H60" s="7">
        <f t="shared" si="130"/>
        <v>-1.063944874583262</v>
      </c>
      <c r="I60" s="7">
        <f t="shared" si="130"/>
        <v>-1.2659600908713848</v>
      </c>
      <c r="J60" s="7"/>
      <c r="K60" s="7">
        <f t="shared" si="130"/>
        <v>1.471080295099501</v>
      </c>
      <c r="L60" s="7"/>
      <c r="M60" s="7">
        <f t="shared" si="130"/>
        <v>-0.31300734290561216</v>
      </c>
      <c r="N60" s="7"/>
      <c r="O60" s="7"/>
      <c r="P60" s="30">
        <f t="shared" si="131"/>
        <v>-0.80843814796951285</v>
      </c>
      <c r="AA60" s="1" t="s">
        <v>48</v>
      </c>
      <c r="AB60" s="21">
        <f t="shared" ref="AB60:AR60" si="133">AB7/86400</f>
        <v>7.60763888888889E-5</v>
      </c>
      <c r="AC60" s="21">
        <f t="shared" si="133"/>
        <v>7.8860435960648143E-5</v>
      </c>
      <c r="AD60" s="21">
        <f t="shared" si="133"/>
        <v>3.5416666666666669E-5</v>
      </c>
      <c r="AE60" s="21">
        <f t="shared" si="133"/>
        <v>4.3880208333333352E-5</v>
      </c>
      <c r="AF60" s="21">
        <f t="shared" si="133"/>
        <v>8.6854745370370357E-5</v>
      </c>
      <c r="AG60" s="21">
        <f t="shared" si="133"/>
        <v>8.9792390046296311E-5</v>
      </c>
      <c r="AH60" s="21">
        <f t="shared" si="133"/>
        <v>8.0638985335648126E-5</v>
      </c>
      <c r="AI60" s="21">
        <f t="shared" si="133"/>
        <v>6.9771412037037038E-5</v>
      </c>
      <c r="AJ60" s="21">
        <f t="shared" si="133"/>
        <v>7.7808641967592581E-5</v>
      </c>
      <c r="AK60" s="21">
        <f t="shared" si="133"/>
        <v>6.4487606099537009E-5</v>
      </c>
      <c r="AL60" s="21">
        <f t="shared" si="133"/>
        <v>6.3585069444444426E-5</v>
      </c>
      <c r="AM60" s="21">
        <f t="shared" si="133"/>
        <v>6.0694444444444482E-5</v>
      </c>
      <c r="AN60" s="21">
        <f t="shared" si="133"/>
        <v>6.1226851851851847E-5</v>
      </c>
      <c r="AO60" s="21">
        <f t="shared" si="133"/>
        <v>6.6527777777777752E-5</v>
      </c>
      <c r="AP60" s="21">
        <f t="shared" si="133"/>
        <v>6.8258687444609764E-5</v>
      </c>
      <c r="AQ60" s="21">
        <f t="shared" si="133"/>
        <v>3.5416666666666669E-5</v>
      </c>
      <c r="AR60" s="21">
        <f t="shared" si="133"/>
        <v>8.9792390046296311E-5</v>
      </c>
      <c r="AS60" s="7">
        <f t="shared" si="123"/>
        <v>22.434062428008229</v>
      </c>
      <c r="AT60" s="21">
        <f t="shared" si="124"/>
        <v>7.1872528453414348E-5</v>
      </c>
      <c r="AU60" s="21">
        <f t="shared" si="124"/>
        <v>4.3880208333333352E-5</v>
      </c>
      <c r="AV60" s="21">
        <f t="shared" si="124"/>
        <v>8.9792390046296311E-5</v>
      </c>
      <c r="AW60" s="7">
        <f t="shared" si="125"/>
        <v>21.288410812301091</v>
      </c>
      <c r="AX60" s="1" t="s">
        <v>48</v>
      </c>
    </row>
    <row r="61" spans="1:50" x14ac:dyDescent="0.3">
      <c r="A61" s="1">
        <v>6</v>
      </c>
      <c r="B61" s="7"/>
      <c r="C61" s="7">
        <f t="shared" si="130"/>
        <v>0.20700928946693153</v>
      </c>
      <c r="D61" s="7"/>
      <c r="E61" s="7">
        <f t="shared" si="130"/>
        <v>5.4448259826330982</v>
      </c>
      <c r="F61" s="7">
        <f t="shared" si="130"/>
        <v>-0.58992143560024601</v>
      </c>
      <c r="G61" s="7">
        <f t="shared" si="130"/>
        <v>-3.8809287404016644</v>
      </c>
      <c r="H61" s="7">
        <f t="shared" si="130"/>
        <v>-1.5854755315936302</v>
      </c>
      <c r="I61" s="7">
        <f t="shared" si="130"/>
        <v>3.4099719887092519</v>
      </c>
      <c r="J61" s="7"/>
      <c r="K61" s="7">
        <f t="shared" si="130"/>
        <v>-2.520765211508845</v>
      </c>
      <c r="L61" s="7"/>
      <c r="M61" s="7">
        <f t="shared" si="130"/>
        <v>-0.48471634170486766</v>
      </c>
      <c r="N61" s="7"/>
      <c r="O61" s="7"/>
      <c r="P61" s="30">
        <f t="shared" si="131"/>
        <v>-6.1484635458757069</v>
      </c>
      <c r="AA61" s="1">
        <v>4</v>
      </c>
      <c r="AB61" s="21">
        <f t="shared" ref="AB61:AR61" si="134">AB8/86400</f>
        <v>7.012731481481487E-5</v>
      </c>
      <c r="AC61" s="21">
        <f t="shared" si="134"/>
        <v>6.6861979166666716E-5</v>
      </c>
      <c r="AD61" s="21">
        <f t="shared" si="134"/>
        <v>4.8680555555555547E-5</v>
      </c>
      <c r="AE61" s="21">
        <f t="shared" si="134"/>
        <v>5.8756028159722219E-5</v>
      </c>
      <c r="AF61" s="21">
        <f t="shared" si="134"/>
        <v>7.9873649687500032E-5</v>
      </c>
      <c r="AG61" s="21">
        <f t="shared" si="134"/>
        <v>6.8093171296296253E-5</v>
      </c>
      <c r="AH61" s="21">
        <f t="shared" si="134"/>
        <v>8.2512056331018503E-5</v>
      </c>
      <c r="AI61" s="21">
        <f t="shared" si="134"/>
        <v>6.2253086423611121E-5</v>
      </c>
      <c r="AJ61" s="21">
        <f t="shared" si="134"/>
        <v>7.5663580254629621E-5</v>
      </c>
      <c r="AK61" s="21">
        <f t="shared" si="134"/>
        <v>6.1221305937500013E-5</v>
      </c>
      <c r="AL61" s="21">
        <f t="shared" si="134"/>
        <v>5.4400077164351868E-5</v>
      </c>
      <c r="AM61" s="21">
        <f t="shared" si="134"/>
        <v>5.4525462962962946E-5</v>
      </c>
      <c r="AN61" s="21">
        <f t="shared" si="134"/>
        <v>5.4976851851851811E-5</v>
      </c>
      <c r="AO61" s="21">
        <f t="shared" si="134"/>
        <v>5.3472222222222231E-5</v>
      </c>
      <c r="AP61" s="21">
        <f t="shared" si="134"/>
        <v>6.3672667273478845E-5</v>
      </c>
      <c r="AQ61" s="21">
        <f t="shared" si="134"/>
        <v>4.8680555555555547E-5</v>
      </c>
      <c r="AR61" s="21">
        <f t="shared" si="134"/>
        <v>8.2512056331018503E-5</v>
      </c>
      <c r="AS61" s="7">
        <f t="shared" si="123"/>
        <v>16.522668719996151</v>
      </c>
      <c r="AT61" s="21">
        <f t="shared" si="124"/>
        <v>6.6762092495659714E-5</v>
      </c>
      <c r="AU61" s="21">
        <f t="shared" si="124"/>
        <v>5.4525462962962946E-5</v>
      </c>
      <c r="AV61" s="21">
        <f t="shared" si="124"/>
        <v>8.2512056331018503E-5</v>
      </c>
      <c r="AW61" s="7">
        <f t="shared" si="125"/>
        <v>14.834713297199112</v>
      </c>
      <c r="AX61" s="1">
        <v>4</v>
      </c>
    </row>
    <row r="62" spans="1:50" x14ac:dyDescent="0.3">
      <c r="A62" s="1">
        <v>7</v>
      </c>
      <c r="B62" s="7"/>
      <c r="C62" s="7">
        <f t="shared" si="130"/>
        <v>0.47150175187843235</v>
      </c>
      <c r="D62" s="7"/>
      <c r="E62" s="7">
        <f t="shared" si="130"/>
        <v>-1.0318860452750886</v>
      </c>
      <c r="F62" s="7">
        <f t="shared" si="130"/>
        <v>-8.8184743176316083E-2</v>
      </c>
      <c r="G62" s="7">
        <f t="shared" si="130"/>
        <v>-0.30798852832093893</v>
      </c>
      <c r="H62" s="7">
        <f t="shared" si="130"/>
        <v>-7.5281867934216429E-2</v>
      </c>
      <c r="I62" s="7">
        <f t="shared" si="130"/>
        <v>1.0857783532660408</v>
      </c>
      <c r="J62" s="7"/>
      <c r="K62" s="7">
        <f t="shared" si="130"/>
        <v>0.97015954525362602</v>
      </c>
      <c r="L62" s="7"/>
      <c r="M62" s="7">
        <f t="shared" si="130"/>
        <v>-1.0240984656915408</v>
      </c>
      <c r="N62" s="7"/>
      <c r="O62" s="7"/>
      <c r="P62" s="30">
        <f t="shared" si="131"/>
        <v>0.91306838824605219</v>
      </c>
      <c r="AA62" s="1" t="s">
        <v>53</v>
      </c>
      <c r="AB62" s="21">
        <f t="shared" ref="AB62:AR62" si="135">AB9/86400</f>
        <v>1.4855324074074035E-5</v>
      </c>
      <c r="AC62" s="21">
        <f t="shared" si="135"/>
        <v>1.4370177465277709E-5</v>
      </c>
      <c r="AD62" s="21">
        <f t="shared" si="135"/>
        <v>1.3966049386574077E-5</v>
      </c>
      <c r="AE62" s="21">
        <f t="shared" si="135"/>
        <v>1.4753327546296283E-5</v>
      </c>
      <c r="AF62" s="21">
        <f t="shared" si="135"/>
        <v>2.157407407407404E-5</v>
      </c>
      <c r="AG62" s="21">
        <f t="shared" si="135"/>
        <v>1.3423273530092629E-5</v>
      </c>
      <c r="AH62" s="21">
        <f t="shared" si="135"/>
        <v>1.6199604548611121E-5</v>
      </c>
      <c r="AI62" s="21">
        <f t="shared" si="135"/>
        <v>1.398244598379631E-5</v>
      </c>
      <c r="AJ62" s="21">
        <f t="shared" si="135"/>
        <v>1.6666666666666722E-5</v>
      </c>
      <c r="AK62" s="21">
        <f t="shared" si="135"/>
        <v>1.9690393518518498E-5</v>
      </c>
      <c r="AL62" s="21">
        <f t="shared" si="135"/>
        <v>1.8209876539351862E-5</v>
      </c>
      <c r="AM62" s="21">
        <f t="shared" si="135"/>
        <v>1.4475308645833342E-5</v>
      </c>
      <c r="AN62" s="21">
        <f t="shared" si="135"/>
        <v>1.7870370370370417E-5</v>
      </c>
      <c r="AO62" s="21">
        <f t="shared" si="135"/>
        <v>1.8333333333333329E-5</v>
      </c>
      <c r="AP62" s="21">
        <f t="shared" si="135"/>
        <v>1.6312158977347883E-5</v>
      </c>
      <c r="AQ62" s="21">
        <f t="shared" si="135"/>
        <v>1.3423273530092629E-5</v>
      </c>
      <c r="AR62" s="21">
        <f t="shared" si="135"/>
        <v>2.157407407407404E-5</v>
      </c>
      <c r="AS62" s="7">
        <f t="shared" si="123"/>
        <v>15.238799751544569</v>
      </c>
      <c r="AT62" s="21">
        <f t="shared" si="124"/>
        <v>1.6058575664062491E-5</v>
      </c>
      <c r="AU62" s="21">
        <f t="shared" si="124"/>
        <v>1.3423273530092629E-5</v>
      </c>
      <c r="AV62" s="21">
        <f t="shared" si="124"/>
        <v>2.157407407407404E-5</v>
      </c>
      <c r="AW62" s="7">
        <f t="shared" si="125"/>
        <v>18.524815332660836</v>
      </c>
      <c r="AX62" s="1" t="s">
        <v>53</v>
      </c>
    </row>
    <row r="63" spans="1:50" x14ac:dyDescent="0.3">
      <c r="AA63" s="1" t="s">
        <v>54</v>
      </c>
      <c r="AB63" s="21">
        <f t="shared" ref="AB63:AQ69" si="136">AB10/86400</f>
        <v>1.3036072531249999E-4</v>
      </c>
      <c r="AC63" s="21">
        <f t="shared" si="136"/>
        <v>1.261728395138889E-4</v>
      </c>
      <c r="AD63" s="21">
        <f t="shared" si="136"/>
        <v>6.510802468750001E-5</v>
      </c>
      <c r="AE63" s="21">
        <f t="shared" si="136"/>
        <v>6.3321518136574064E-5</v>
      </c>
      <c r="AF63" s="21">
        <f t="shared" si="136"/>
        <v>1.5064139660879634E-4</v>
      </c>
      <c r="AG63" s="21">
        <f t="shared" si="136"/>
        <v>1.3181616512731478E-4</v>
      </c>
      <c r="AH63" s="21">
        <f t="shared" si="136"/>
        <v>1.1031949267361108E-4</v>
      </c>
      <c r="AI63" s="21">
        <f t="shared" si="136"/>
        <v>1.064887152777778E-4</v>
      </c>
      <c r="AJ63" s="21">
        <f t="shared" si="136"/>
        <v>1.2226851851851852E-4</v>
      </c>
      <c r="AK63" s="21">
        <f t="shared" si="136"/>
        <v>1.1397569444444449E-4</v>
      </c>
      <c r="AL63" s="21">
        <f t="shared" si="136"/>
        <v>1.0367042824074071E-4</v>
      </c>
      <c r="AM63" s="21">
        <f t="shared" si="136"/>
        <v>9.2283950613425878E-5</v>
      </c>
      <c r="AN63" s="21">
        <f t="shared" si="136"/>
        <v>1.0297429591435183E-4</v>
      </c>
      <c r="AO63" s="21">
        <f t="shared" si="136"/>
        <v>1.1319444444444441E-4</v>
      </c>
      <c r="AP63" s="21">
        <f t="shared" si="136"/>
        <v>1.0947115782242063E-4</v>
      </c>
      <c r="AQ63" s="21">
        <f t="shared" si="136"/>
        <v>6.3321518136574064E-5</v>
      </c>
      <c r="AR63" s="21">
        <f t="shared" ref="AR63:AR69" si="137">AR10/86400</f>
        <v>1.5064139660879634E-4</v>
      </c>
      <c r="AS63" s="7">
        <f t="shared" ref="AS63:AS69" si="138">AS10</f>
        <v>22.066992455631024</v>
      </c>
      <c r="AT63" s="21">
        <f t="shared" ref="AT63:AV63" si="139">AT10/86400</f>
        <v>1.1187747154947915E-4</v>
      </c>
      <c r="AU63" s="21">
        <f t="shared" si="139"/>
        <v>6.3321518136574064E-5</v>
      </c>
      <c r="AV63" s="21">
        <f t="shared" si="139"/>
        <v>1.5064139660879634E-4</v>
      </c>
      <c r="AW63" s="7">
        <f t="shared" ref="AW63:AW69" si="140">AW10</f>
        <v>23.605189861967542</v>
      </c>
      <c r="AX63" s="1" t="s">
        <v>54</v>
      </c>
    </row>
    <row r="64" spans="1:50" x14ac:dyDescent="0.3">
      <c r="AA64" s="1" t="s">
        <v>55</v>
      </c>
      <c r="AB64" s="21">
        <f t="shared" si="136"/>
        <v>5.2972608020833368E-5</v>
      </c>
      <c r="AC64" s="21">
        <f t="shared" si="136"/>
        <v>4.8209876539351849E-5</v>
      </c>
      <c r="AD64" s="21">
        <f t="shared" si="136"/>
        <v>3.500000000000001E-5</v>
      </c>
      <c r="AE64" s="21">
        <f t="shared" si="136"/>
        <v>3.249782986111108E-5</v>
      </c>
      <c r="AF64" s="21">
        <f t="shared" si="136"/>
        <v>5.3895640428240745E-5</v>
      </c>
      <c r="AG64" s="21">
        <f t="shared" si="136"/>
        <v>5.01239390393519E-5</v>
      </c>
      <c r="AH64" s="21">
        <f t="shared" si="136"/>
        <v>5.1253375775463005E-5</v>
      </c>
      <c r="AI64" s="21">
        <f t="shared" si="136"/>
        <v>5.347945601851848E-5</v>
      </c>
      <c r="AJ64" s="21">
        <f t="shared" si="136"/>
        <v>4.3719135798611044E-5</v>
      </c>
      <c r="AK64" s="21">
        <f t="shared" si="136"/>
        <v>4.1274353784722212E-5</v>
      </c>
      <c r="AL64" s="21">
        <f t="shared" si="136"/>
        <v>4.0842013888888913E-5</v>
      </c>
      <c r="AM64" s="21">
        <f t="shared" si="136"/>
        <v>4.8564814814814875E-5</v>
      </c>
      <c r="AN64" s="21">
        <f t="shared" si="136"/>
        <v>3.9304832175925949E-5</v>
      </c>
      <c r="AO64" s="21">
        <f t="shared" si="136"/>
        <v>3.8657407407407445E-5</v>
      </c>
      <c r="AP64" s="21">
        <f t="shared" si="136"/>
        <v>4.4985377396660062E-5</v>
      </c>
      <c r="AQ64" s="21">
        <f t="shared" si="136"/>
        <v>3.249782986111108E-5</v>
      </c>
      <c r="AR64" s="21">
        <f t="shared" si="137"/>
        <v>5.3895640428240745E-5</v>
      </c>
      <c r="AS64" s="7">
        <f t="shared" si="138"/>
        <v>15.895833144606158</v>
      </c>
      <c r="AT64" s="21">
        <f t="shared" ref="AT64:AV64" si="141">AT11/86400</f>
        <v>4.7412410782696764E-5</v>
      </c>
      <c r="AU64" s="21">
        <f t="shared" si="141"/>
        <v>3.249782986111108E-5</v>
      </c>
      <c r="AV64" s="21">
        <f t="shared" si="141"/>
        <v>5.3895640428240745E-5</v>
      </c>
      <c r="AW64" s="7">
        <f t="shared" si="140"/>
        <v>15.189059771470156</v>
      </c>
      <c r="AX64" s="1" t="s">
        <v>55</v>
      </c>
    </row>
    <row r="65" spans="1:53" x14ac:dyDescent="0.3">
      <c r="A65" s="33" t="s">
        <v>37</v>
      </c>
      <c r="B65" s="25" t="s">
        <v>3</v>
      </c>
      <c r="C65" s="8" t="s">
        <v>4</v>
      </c>
      <c r="D65" s="8" t="s">
        <v>5</v>
      </c>
      <c r="E65" s="8" t="s">
        <v>6</v>
      </c>
      <c r="F65" s="8" t="s">
        <v>7</v>
      </c>
      <c r="G65" s="25" t="s">
        <v>8</v>
      </c>
      <c r="H65" s="8" t="s">
        <v>9</v>
      </c>
      <c r="I65" s="8" t="s">
        <v>10</v>
      </c>
      <c r="J65" s="8" t="s">
        <v>11</v>
      </c>
      <c r="K65" s="8" t="s">
        <v>12</v>
      </c>
      <c r="L65" s="12" t="s">
        <v>13</v>
      </c>
      <c r="M65" s="12" t="s">
        <v>14</v>
      </c>
      <c r="N65" s="12" t="s">
        <v>15</v>
      </c>
      <c r="O65" s="12" t="s">
        <v>16</v>
      </c>
      <c r="P65" s="12" t="s">
        <v>2</v>
      </c>
      <c r="AA65" s="1" t="s">
        <v>56</v>
      </c>
      <c r="AB65" s="21">
        <f t="shared" si="136"/>
        <v>9.57465277777777E-5</v>
      </c>
      <c r="AC65" s="21">
        <f t="shared" si="136"/>
        <v>9.108024690972223E-5</v>
      </c>
      <c r="AD65" s="21">
        <f t="shared" si="136"/>
        <v>6.9783950613425927E-5</v>
      </c>
      <c r="AE65" s="21">
        <f t="shared" si="136"/>
        <v>6.9646990740740807E-5</v>
      </c>
      <c r="AF65" s="21">
        <f t="shared" si="136"/>
        <v>8.8240740740740687E-5</v>
      </c>
      <c r="AG65" s="21">
        <f t="shared" si="136"/>
        <v>7.8059895833333315E-5</v>
      </c>
      <c r="AH65" s="21">
        <f t="shared" si="136"/>
        <v>7.3800636574074111E-5</v>
      </c>
      <c r="AI65" s="21">
        <f t="shared" si="136"/>
        <v>8.9663628472222233E-5</v>
      </c>
      <c r="AJ65" s="21">
        <f t="shared" si="136"/>
        <v>7.875000000000003E-5</v>
      </c>
      <c r="AK65" s="21">
        <f t="shared" si="136"/>
        <v>5.9592737268518501E-5</v>
      </c>
      <c r="AL65" s="21">
        <f t="shared" si="136"/>
        <v>5.5186631944444415E-5</v>
      </c>
      <c r="AM65" s="21">
        <f t="shared" si="136"/>
        <v>7.5856481481481421E-5</v>
      </c>
      <c r="AN65" s="21">
        <f t="shared" si="136"/>
        <v>5.2720871909722207E-5</v>
      </c>
      <c r="AO65" s="21">
        <f t="shared" si="136"/>
        <v>5.6172839502314836E-5</v>
      </c>
      <c r="AP65" s="21">
        <f t="shared" si="136"/>
        <v>7.3878727126322748E-5</v>
      </c>
      <c r="AQ65" s="21">
        <f t="shared" si="136"/>
        <v>5.2720871909722207E-5</v>
      </c>
      <c r="AR65" s="21">
        <f t="shared" si="137"/>
        <v>9.57465277777777E-5</v>
      </c>
      <c r="AS65" s="7">
        <f t="shared" si="138"/>
        <v>19.23038183059608</v>
      </c>
      <c r="AT65" s="21">
        <f t="shared" ref="AT65:AV65" si="142">AT12/86400</f>
        <v>7.8242669752604167E-5</v>
      </c>
      <c r="AU65" s="21">
        <f t="shared" si="142"/>
        <v>5.9592737268518501E-5</v>
      </c>
      <c r="AV65" s="21">
        <f t="shared" si="142"/>
        <v>9.108024690972223E-5</v>
      </c>
      <c r="AW65" s="7">
        <f t="shared" si="140"/>
        <v>14.020328338773089</v>
      </c>
      <c r="AX65" s="1" t="s">
        <v>56</v>
      </c>
    </row>
    <row r="66" spans="1:53" x14ac:dyDescent="0.3">
      <c r="A66" s="1">
        <v>1</v>
      </c>
      <c r="B66" s="7">
        <f t="shared" ref="B66:O66" si="143">B14-$P14</f>
        <v>-0.82785355809514272</v>
      </c>
      <c r="C66" s="7">
        <f t="shared" si="143"/>
        <v>-0.59636723319290219</v>
      </c>
      <c r="D66" s="7">
        <f t="shared" si="143"/>
        <v>2.5419144675866967</v>
      </c>
      <c r="E66" s="7">
        <f t="shared" si="143"/>
        <v>0.9454269805497475</v>
      </c>
      <c r="F66" s="7">
        <f t="shared" si="143"/>
        <v>-1.4461570061426539</v>
      </c>
      <c r="G66" s="7">
        <f t="shared" si="143"/>
        <v>0.20326500252480351</v>
      </c>
      <c r="H66" s="7">
        <f t="shared" si="143"/>
        <v>0.11112897648930264</v>
      </c>
      <c r="I66" s="7">
        <f t="shared" si="143"/>
        <v>-0.80997004804288153</v>
      </c>
      <c r="J66" s="7">
        <f t="shared" si="143"/>
        <v>-1.5626886511050913</v>
      </c>
      <c r="K66" s="7">
        <f t="shared" si="143"/>
        <v>0.99196628970107525</v>
      </c>
      <c r="L66" s="7">
        <f t="shared" si="143"/>
        <v>1.0924633122558056</v>
      </c>
      <c r="M66" s="7">
        <f t="shared" si="143"/>
        <v>-7.2166829872294613E-2</v>
      </c>
      <c r="N66" s="7">
        <f t="shared" si="143"/>
        <v>-1.5783611082733628E-2</v>
      </c>
      <c r="O66" s="7">
        <f t="shared" si="143"/>
        <v>-0.55517809157375453</v>
      </c>
      <c r="P66" s="7">
        <f>T14-$P14</f>
        <v>-1.3043574226342045</v>
      </c>
      <c r="AA66" s="1" t="s">
        <v>57</v>
      </c>
      <c r="AB66" s="21">
        <f t="shared" si="136"/>
        <v>1.5195987653935191E-4</v>
      </c>
      <c r="AC66" s="21">
        <f t="shared" si="136"/>
        <v>1.4419753086805567E-4</v>
      </c>
      <c r="AD66" s="21">
        <f t="shared" si="136"/>
        <v>8.9228395069444451E-5</v>
      </c>
      <c r="AE66" s="21">
        <f t="shared" si="136"/>
        <v>1.2088131751157408E-4</v>
      </c>
      <c r="AF66" s="21">
        <f t="shared" si="136"/>
        <v>1.3990740740740749E-4</v>
      </c>
      <c r="AG66" s="21">
        <f t="shared" si="136"/>
        <v>1.1518518518518525E-4</v>
      </c>
      <c r="AH66" s="21">
        <f t="shared" si="136"/>
        <v>1.2333333333333323E-4</v>
      </c>
      <c r="AI66" s="21">
        <f t="shared" si="136"/>
        <v>1.3768205054398146E-4</v>
      </c>
      <c r="AJ66" s="21">
        <f t="shared" si="136"/>
        <v>1.146913580208334E-4</v>
      </c>
      <c r="AK66" s="21">
        <f t="shared" si="136"/>
        <v>1.1584297839120369E-4</v>
      </c>
      <c r="AL66" s="21">
        <f t="shared" si="136"/>
        <v>1.2381944444444444E-4</v>
      </c>
      <c r="AM66" s="21">
        <f t="shared" si="136"/>
        <v>9.6782407407407434E-5</v>
      </c>
      <c r="AN66" s="21">
        <f t="shared" si="136"/>
        <v>1.097067901273148E-4</v>
      </c>
      <c r="AO66" s="21">
        <f t="shared" si="136"/>
        <v>1.2941358025462957E-4</v>
      </c>
      <c r="AP66" s="21">
        <f t="shared" si="136"/>
        <v>1.2233083250744048E-4</v>
      </c>
      <c r="AQ66" s="21">
        <f t="shared" si="136"/>
        <v>8.9228395069444451E-5</v>
      </c>
      <c r="AR66" s="21">
        <f t="shared" si="137"/>
        <v>1.5195987653935191E-4</v>
      </c>
      <c r="AS66" s="7">
        <f t="shared" si="138"/>
        <v>14.36685351962543</v>
      </c>
      <c r="AT66" s="21">
        <f t="shared" ref="AT66:AV66" si="144">AT13/86400</f>
        <v>1.2422652633101855E-4</v>
      </c>
      <c r="AU66" s="21">
        <f t="shared" si="144"/>
        <v>9.6782407407407434E-5</v>
      </c>
      <c r="AV66" s="21">
        <f t="shared" si="144"/>
        <v>1.4419753086805567E-4</v>
      </c>
      <c r="AW66" s="7">
        <f t="shared" si="140"/>
        <v>12.702313123622897</v>
      </c>
      <c r="AX66" s="1" t="s">
        <v>57</v>
      </c>
    </row>
    <row r="67" spans="1:53" x14ac:dyDescent="0.3">
      <c r="A67" s="1">
        <v>2</v>
      </c>
      <c r="B67" s="7">
        <f t="shared" ref="B67:O67" si="145">B15-$P15</f>
        <v>0.40955820946442856</v>
      </c>
      <c r="C67" s="7">
        <f t="shared" si="145"/>
        <v>1.0451916756297184</v>
      </c>
      <c r="D67" s="7">
        <f t="shared" si="145"/>
        <v>-1.6514579612231977</v>
      </c>
      <c r="E67" s="7">
        <f t="shared" si="145"/>
        <v>-0.55091162766314383</v>
      </c>
      <c r="F67" s="7">
        <f t="shared" si="145"/>
        <v>-1.8626925518131268</v>
      </c>
      <c r="G67" s="7">
        <f t="shared" si="145"/>
        <v>0.43679470454697977</v>
      </c>
      <c r="H67" s="7">
        <f t="shared" si="145"/>
        <v>0.82065992118443631</v>
      </c>
      <c r="I67" s="7">
        <f t="shared" si="145"/>
        <v>-0.51495812483488379</v>
      </c>
      <c r="J67" s="7">
        <f t="shared" si="145"/>
        <v>0.26546291878644368</v>
      </c>
      <c r="K67" s="7">
        <f t="shared" si="145"/>
        <v>-0.16591846521787623</v>
      </c>
      <c r="L67" s="7">
        <f t="shared" si="145"/>
        <v>-0.10390676229938833</v>
      </c>
      <c r="M67" s="7">
        <f t="shared" si="145"/>
        <v>1.1740603675444987</v>
      </c>
      <c r="N67" s="7">
        <f t="shared" si="145"/>
        <v>0.21890564806900059</v>
      </c>
      <c r="O67" s="7">
        <f t="shared" si="145"/>
        <v>0.47921204782610438</v>
      </c>
      <c r="P67" s="7">
        <f t="shared" ref="P67:P72" si="146">T15-$P15</f>
        <v>0.39466746369757999</v>
      </c>
      <c r="AA67" s="1" t="s">
        <v>58</v>
      </c>
      <c r="AB67" s="21">
        <f t="shared" si="136"/>
        <v>1.6453317901620363E-4</v>
      </c>
      <c r="AC67" s="21">
        <f t="shared" si="136"/>
        <v>1.6090856481481468E-4</v>
      </c>
      <c r="AD67" s="21">
        <f t="shared" si="136"/>
        <v>1.2919753085648147E-4</v>
      </c>
      <c r="AE67" s="21">
        <f t="shared" si="136"/>
        <v>1.3076798804398149E-4</v>
      </c>
      <c r="AF67" s="21">
        <f t="shared" si="136"/>
        <v>1.4796296296296286E-4</v>
      </c>
      <c r="AG67" s="21">
        <f t="shared" si="136"/>
        <v>1.2907021605324074E-4</v>
      </c>
      <c r="AH67" s="21">
        <f t="shared" si="136"/>
        <v>1.6168209876157418E-4</v>
      </c>
      <c r="AI67" s="21">
        <f t="shared" si="136"/>
        <v>1.6459587190972218E-4</v>
      </c>
      <c r="AJ67" s="21">
        <f t="shared" si="136"/>
        <v>1.8382716049768514E-4</v>
      </c>
      <c r="AK67" s="21">
        <f t="shared" si="136"/>
        <v>1.3563850309027773E-4</v>
      </c>
      <c r="AL67" s="21">
        <f t="shared" si="136"/>
        <v>1.3796296296296289E-4</v>
      </c>
      <c r="AM67" s="21">
        <f t="shared" si="136"/>
        <v>1.1415123457175925E-4</v>
      </c>
      <c r="AN67" s="21">
        <f t="shared" si="136"/>
        <v>1.5165123456018515E-4</v>
      </c>
      <c r="AO67" s="21">
        <f t="shared" si="136"/>
        <v>1.4157407407407416E-4</v>
      </c>
      <c r="AP67" s="21">
        <f t="shared" si="136"/>
        <v>1.4668025586970899E-4</v>
      </c>
      <c r="AQ67" s="21">
        <f t="shared" si="136"/>
        <v>1.1415123457175925E-4</v>
      </c>
      <c r="AR67" s="21">
        <f t="shared" si="137"/>
        <v>1.8382716049768514E-4</v>
      </c>
      <c r="AS67" s="7">
        <f t="shared" si="138"/>
        <v>12.858499041807098</v>
      </c>
      <c r="AT67" s="21">
        <f t="shared" ref="AT67:AV67" si="147">AT14/86400</f>
        <v>1.4309718002604164E-4</v>
      </c>
      <c r="AU67" s="21">
        <f t="shared" si="147"/>
        <v>1.1415123457175925E-4</v>
      </c>
      <c r="AV67" s="21">
        <f t="shared" si="147"/>
        <v>1.6459587190972218E-4</v>
      </c>
      <c r="AW67" s="7">
        <f t="shared" si="140"/>
        <v>12.91485633015092</v>
      </c>
      <c r="AX67" s="1" t="s">
        <v>58</v>
      </c>
    </row>
    <row r="68" spans="1:53" x14ac:dyDescent="0.3">
      <c r="A68" s="1">
        <v>3</v>
      </c>
      <c r="B68" s="7">
        <f t="shared" ref="B68:O68" si="148">B16-$P16</f>
        <v>-0.68572399514589932</v>
      </c>
      <c r="C68" s="7">
        <f t="shared" si="148"/>
        <v>0.18204632778837393</v>
      </c>
      <c r="D68" s="7">
        <f t="shared" si="148"/>
        <v>-3.2630105127893749</v>
      </c>
      <c r="E68" s="7">
        <f t="shared" si="148"/>
        <v>-2.1180368480980842</v>
      </c>
      <c r="F68" s="7">
        <f t="shared" si="148"/>
        <v>0.67215825983686095</v>
      </c>
      <c r="G68" s="7">
        <f t="shared" si="148"/>
        <v>2.6811529184242069</v>
      </c>
      <c r="H68" s="7">
        <f t="shared" si="148"/>
        <v>1.1190773753311181</v>
      </c>
      <c r="I68" s="7">
        <f t="shared" si="148"/>
        <v>-0.76951866283249792</v>
      </c>
      <c r="J68" s="7">
        <f t="shared" si="148"/>
        <v>1.2081190741748973</v>
      </c>
      <c r="K68" s="7">
        <f t="shared" si="148"/>
        <v>-0.13732867401152049</v>
      </c>
      <c r="L68" s="7">
        <f t="shared" si="148"/>
        <v>0.30606527766091496</v>
      </c>
      <c r="M68" s="7">
        <f t="shared" si="148"/>
        <v>1.4430592915683924</v>
      </c>
      <c r="N68" s="7">
        <f t="shared" si="148"/>
        <v>-0.60598848926208682</v>
      </c>
      <c r="O68" s="7">
        <f t="shared" si="148"/>
        <v>-3.2071342645302536E-2</v>
      </c>
      <c r="P68" s="7">
        <f t="shared" si="146"/>
        <v>1.1868061819204385</v>
      </c>
      <c r="AA68" s="1" t="s">
        <v>59</v>
      </c>
      <c r="AB68" s="21">
        <f t="shared" si="136"/>
        <v>4.8089072141203676E-5</v>
      </c>
      <c r="AC68" s="21">
        <f t="shared" si="136"/>
        <v>4.2424768518518618E-5</v>
      </c>
      <c r="AD68" s="21">
        <f t="shared" si="136"/>
        <v>3.4938271608796275E-5</v>
      </c>
      <c r="AE68" s="21">
        <f t="shared" si="136"/>
        <v>2.4361496909722245E-5</v>
      </c>
      <c r="AF68" s="21">
        <f t="shared" si="136"/>
        <v>4.5067033182870393E-5</v>
      </c>
      <c r="AG68" s="21">
        <f t="shared" si="136"/>
        <v>3.8090277777777738E-5</v>
      </c>
      <c r="AH68" s="21">
        <f t="shared" si="136"/>
        <v>4.480179398148146E-5</v>
      </c>
      <c r="AI68" s="21">
        <f t="shared" si="136"/>
        <v>5.3081597222222301E-5</v>
      </c>
      <c r="AJ68" s="21">
        <f t="shared" si="136"/>
        <v>4.012345679398146E-5</v>
      </c>
      <c r="AK68" s="21">
        <f t="shared" si="136"/>
        <v>3.3477285879629626E-5</v>
      </c>
      <c r="AL68" s="21">
        <f t="shared" si="136"/>
        <v>4.3611111111111122E-5</v>
      </c>
      <c r="AM68" s="21">
        <f t="shared" si="136"/>
        <v>2.3603636180555502E-5</v>
      </c>
      <c r="AN68" s="21">
        <f t="shared" si="136"/>
        <v>6.4058641979166783E-5</v>
      </c>
      <c r="AO68" s="21">
        <f t="shared" si="136"/>
        <v>3.9228395057870326E-5</v>
      </c>
      <c r="AP68" s="21">
        <f t="shared" si="136"/>
        <v>4.1068345596064828E-5</v>
      </c>
      <c r="AQ68" s="21">
        <f t="shared" si="136"/>
        <v>2.3603636180555502E-5</v>
      </c>
      <c r="AR68" s="21">
        <f t="shared" si="137"/>
        <v>6.4058641979166783E-5</v>
      </c>
      <c r="AS68" s="7">
        <f t="shared" si="138"/>
        <v>25.741628558596911</v>
      </c>
      <c r="AT68" s="21">
        <f t="shared" ref="AT68:AV68" si="149">AT15/86400</f>
        <v>3.8113486206597233E-5</v>
      </c>
      <c r="AU68" s="21">
        <f t="shared" si="149"/>
        <v>2.3603636180555502E-5</v>
      </c>
      <c r="AV68" s="21">
        <f t="shared" si="149"/>
        <v>5.3081597222222301E-5</v>
      </c>
      <c r="AW68" s="7">
        <f t="shared" si="140"/>
        <v>27.282326970927389</v>
      </c>
      <c r="AX68" s="1" t="s">
        <v>59</v>
      </c>
    </row>
    <row r="69" spans="1:53" x14ac:dyDescent="0.3">
      <c r="A69" s="1">
        <v>4</v>
      </c>
      <c r="B69" s="7">
        <f t="shared" ref="B69:O72" si="150">B17-$P17</f>
        <v>-0.29370173803217448</v>
      </c>
      <c r="C69" s="7">
        <f t="shared" si="150"/>
        <v>-0.54123501617223546</v>
      </c>
      <c r="D69" s="7">
        <f t="shared" si="150"/>
        <v>3.8974025464602491E-2</v>
      </c>
      <c r="E69" s="7">
        <f t="shared" si="150"/>
        <v>0.99387578736694504</v>
      </c>
      <c r="F69" s="7">
        <f t="shared" si="150"/>
        <v>0.81404719267435244</v>
      </c>
      <c r="G69" s="7">
        <f t="shared" si="150"/>
        <v>9.032595346762573E-2</v>
      </c>
      <c r="H69" s="7">
        <f t="shared" si="150"/>
        <v>1.2601220171543384</v>
      </c>
      <c r="I69" s="7">
        <f t="shared" si="150"/>
        <v>-0.54905739934554099</v>
      </c>
      <c r="J69" s="7">
        <f t="shared" si="150"/>
        <v>0.615966678767359</v>
      </c>
      <c r="K69" s="7">
        <f t="shared" si="150"/>
        <v>-2.29077632678516E-2</v>
      </c>
      <c r="L69" s="7">
        <f t="shared" si="150"/>
        <v>-0.6946476968209101</v>
      </c>
      <c r="M69" s="7">
        <f t="shared" si="150"/>
        <v>-0.13684466289045982</v>
      </c>
      <c r="N69" s="7">
        <f t="shared" si="150"/>
        <v>-0.69755544269334813</v>
      </c>
      <c r="O69" s="7">
        <f t="shared" si="150"/>
        <v>-0.87736193567270249</v>
      </c>
      <c r="P69" s="7">
        <f t="shared" si="146"/>
        <v>6.3530030986634562</v>
      </c>
      <c r="AA69" s="1" t="s">
        <v>60</v>
      </c>
      <c r="AB69" s="21">
        <f t="shared" si="136"/>
        <v>6.0197241550925873E-6</v>
      </c>
      <c r="AC69" s="21">
        <f t="shared" si="136"/>
        <v>1.5185185185185157E-5</v>
      </c>
      <c r="AD69" s="21">
        <f t="shared" si="136"/>
        <v>8.6419753124999949E-6</v>
      </c>
      <c r="AE69" s="21">
        <f t="shared" si="136"/>
        <v>5.3607253124999524E-6</v>
      </c>
      <c r="AF69" s="21">
        <f t="shared" si="136"/>
        <v>5.9823495370370237E-6</v>
      </c>
      <c r="AG69" s="21">
        <f t="shared" si="136"/>
        <v>7.7777777777777436E-6</v>
      </c>
      <c r="AH69" s="21">
        <f t="shared" si="136"/>
        <v>5.1982060185184622E-6</v>
      </c>
      <c r="AI69" s="21">
        <f t="shared" si="136"/>
        <v>6.5972222222221433E-6</v>
      </c>
      <c r="AJ69" s="21">
        <f t="shared" si="136"/>
        <v>1.1496913576388835E-5</v>
      </c>
      <c r="AK69" s="21">
        <f t="shared" si="136"/>
        <v>1.9732590659722325E-5</v>
      </c>
      <c r="AL69" s="21">
        <f t="shared" si="136"/>
        <v>7.8703703703704498E-6</v>
      </c>
      <c r="AM69" s="21">
        <f t="shared" si="136"/>
        <v>8.6185860416667899E-6</v>
      </c>
      <c r="AN69" s="21">
        <f t="shared" si="136"/>
        <v>1.3719135798610977E-5</v>
      </c>
      <c r="AO69" s="21">
        <f t="shared" si="136"/>
        <v>1.5209538969907366E-5</v>
      </c>
      <c r="AP69" s="21">
        <f t="shared" si="136"/>
        <v>9.8150214955357015E-6</v>
      </c>
      <c r="AQ69" s="21">
        <f t="shared" si="136"/>
        <v>5.1982060185184622E-6</v>
      </c>
      <c r="AR69" s="21">
        <f t="shared" si="137"/>
        <v>1.9732590659722325E-5</v>
      </c>
      <c r="AS69" s="7">
        <f t="shared" si="138"/>
        <v>46.061957411000208</v>
      </c>
      <c r="AT69" s="21">
        <f t="shared" ref="AT69:AV69" si="151">AT16/86400</f>
        <v>9.3065803443287003E-6</v>
      </c>
      <c r="AU69" s="21">
        <f t="shared" si="151"/>
        <v>5.1982060185184622E-6</v>
      </c>
      <c r="AV69" s="21">
        <f t="shared" si="151"/>
        <v>1.9732590659722325E-5</v>
      </c>
      <c r="AW69" s="7">
        <f t="shared" si="140"/>
        <v>56.989471296951734</v>
      </c>
      <c r="AX69" s="1" t="s">
        <v>60</v>
      </c>
    </row>
    <row r="70" spans="1:53" x14ac:dyDescent="0.3">
      <c r="A70" s="1">
        <v>5</v>
      </c>
      <c r="B70" s="7">
        <f t="shared" si="150"/>
        <v>0.14436651182715288</v>
      </c>
      <c r="C70" s="7">
        <f t="shared" si="150"/>
        <v>-0.16802136342414542</v>
      </c>
      <c r="D70" s="7">
        <f t="shared" si="150"/>
        <v>-2.2865296181570098</v>
      </c>
      <c r="E70" s="7">
        <f t="shared" si="150"/>
        <v>-3.0831687975393134</v>
      </c>
      <c r="F70" s="7">
        <f t="shared" si="150"/>
        <v>3.1008757161952989</v>
      </c>
      <c r="G70" s="7">
        <f t="shared" si="150"/>
        <v>1.3775041217331569</v>
      </c>
      <c r="H70" s="7">
        <f t="shared" si="150"/>
        <v>-1.0501054586571996</v>
      </c>
      <c r="I70" s="7">
        <f t="shared" si="150"/>
        <v>-1.2521206749453224</v>
      </c>
      <c r="J70" s="7">
        <f t="shared" si="150"/>
        <v>0.25370395553688496</v>
      </c>
      <c r="K70" s="7">
        <f t="shared" si="150"/>
        <v>1.4849197110255634</v>
      </c>
      <c r="L70" s="7">
        <f t="shared" si="150"/>
        <v>0.37556669609927695</v>
      </c>
      <c r="M70" s="7">
        <f t="shared" si="150"/>
        <v>-0.29916792697954975</v>
      </c>
      <c r="N70" s="7">
        <f t="shared" si="150"/>
        <v>0.1043171422854634</v>
      </c>
      <c r="O70" s="7">
        <f t="shared" si="150"/>
        <v>1.2978599849997661</v>
      </c>
      <c r="P70" s="7">
        <f t="shared" si="146"/>
        <v>-0.79459873204345044</v>
      </c>
      <c r="AA70" s="18" t="s">
        <v>20</v>
      </c>
      <c r="AB70" s="21">
        <f>AB17/86400</f>
        <v>1.0535879629629628E-3</v>
      </c>
      <c r="AC70" s="21">
        <f t="shared" ref="AC70:AO70" si="152">AC17/86400</f>
        <v>1.0433304398148149E-3</v>
      </c>
      <c r="AD70" s="21">
        <f t="shared" si="152"/>
        <v>6.9655864197916667E-4</v>
      </c>
      <c r="AE70" s="21">
        <f t="shared" si="152"/>
        <v>7.3966266396990736E-4</v>
      </c>
      <c r="AF70" s="21">
        <f t="shared" si="152"/>
        <v>1.0287962962962961E-3</v>
      </c>
      <c r="AG70" s="21">
        <f t="shared" si="152"/>
        <v>9.6722222222222218E-4</v>
      </c>
      <c r="AH70" s="21">
        <f t="shared" si="152"/>
        <v>1.0050347222222223E-3</v>
      </c>
      <c r="AI70" s="21">
        <f t="shared" si="152"/>
        <v>9.7259934413194439E-4</v>
      </c>
      <c r="AJ70" s="21">
        <f t="shared" si="152"/>
        <v>1.0000848765393518E-3</v>
      </c>
      <c r="AK70" s="21">
        <f t="shared" si="152"/>
        <v>8.8382716049768514E-4</v>
      </c>
      <c r="AL70" s="21">
        <f t="shared" si="152"/>
        <v>8.6969135802083338E-4</v>
      </c>
      <c r="AM70" s="21">
        <f t="shared" si="152"/>
        <v>8.0032624421296286E-4</v>
      </c>
      <c r="AN70" s="21">
        <f t="shared" si="152"/>
        <v>8.7932098765046299E-4</v>
      </c>
      <c r="AO70" s="21">
        <f t="shared" si="152"/>
        <v>8.8057990934027771E-4</v>
      </c>
      <c r="AP70" s="21">
        <f>AP17/86400</f>
        <v>9.1575877356150773E-4</v>
      </c>
      <c r="AQ70" s="21">
        <f>AQ17/86400</f>
        <v>6.9655864197916667E-4</v>
      </c>
      <c r="AR70" s="21">
        <f>AR17/86400</f>
        <v>1.0535879629629628E-3</v>
      </c>
      <c r="AS70" s="7">
        <f>AS17</f>
        <v>12.380408511634867</v>
      </c>
      <c r="AT70" s="21">
        <f>AT17/86400</f>
        <v>9.3009988667100689E-4</v>
      </c>
      <c r="AU70" s="21">
        <f>AU17/86400</f>
        <v>7.3966266396990736E-4</v>
      </c>
      <c r="AV70" s="21">
        <f>AV17/86400</f>
        <v>1.0433304398148149E-3</v>
      </c>
      <c r="AW70" s="7">
        <f>AW17</f>
        <v>11.959313763792952</v>
      </c>
      <c r="AX70" s="18" t="s">
        <v>20</v>
      </c>
    </row>
    <row r="71" spans="1:53" x14ac:dyDescent="0.3">
      <c r="A71" s="1">
        <v>6</v>
      </c>
      <c r="B71" s="7">
        <f t="shared" si="150"/>
        <v>1.682144072243311</v>
      </c>
      <c r="C71" s="7">
        <f>C19-$P19</f>
        <v>0.12110855519279085</v>
      </c>
      <c r="D71" s="7">
        <f t="shared" si="150"/>
        <v>3.9280606951517711</v>
      </c>
      <c r="E71" s="7">
        <f t="shared" si="150"/>
        <v>5.3589252483589576</v>
      </c>
      <c r="F71" s="7">
        <f t="shared" si="150"/>
        <v>-0.6758221698743867</v>
      </c>
      <c r="G71" s="7">
        <f t="shared" si="150"/>
        <v>-3.966829474675805</v>
      </c>
      <c r="H71" s="7">
        <f t="shared" si="150"/>
        <v>-1.6713762658677709</v>
      </c>
      <c r="I71" s="7">
        <f t="shared" si="150"/>
        <v>3.3240712544351112</v>
      </c>
      <c r="J71" s="7">
        <f t="shared" si="150"/>
        <v>-0.37770385279454644</v>
      </c>
      <c r="K71" s="7">
        <f t="shared" si="150"/>
        <v>-2.6066659457829857</v>
      </c>
      <c r="L71" s="7">
        <f t="shared" si="150"/>
        <v>-1.3305934409498477</v>
      </c>
      <c r="M71" s="7">
        <f t="shared" si="150"/>
        <v>-0.57061707597900835</v>
      </c>
      <c r="N71" s="7">
        <f t="shared" si="150"/>
        <v>-2.2846450308164066</v>
      </c>
      <c r="O71" s="7">
        <f t="shared" si="150"/>
        <v>-0.93005656864114172</v>
      </c>
      <c r="P71" s="7">
        <f t="shared" si="146"/>
        <v>-6.2343642801498476</v>
      </c>
      <c r="AA71" s="18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7"/>
      <c r="AT71" s="21"/>
      <c r="AU71" s="21"/>
      <c r="AV71" s="21"/>
      <c r="AW71" s="7"/>
    </row>
    <row r="72" spans="1:53" x14ac:dyDescent="0.3">
      <c r="A72" s="1">
        <v>7</v>
      </c>
      <c r="B72" s="7">
        <f t="shared" si="150"/>
        <v>-0.4287895022616679</v>
      </c>
      <c r="C72" s="7">
        <f t="shared" si="150"/>
        <v>-4.2722945821591196E-2</v>
      </c>
      <c r="D72" s="7">
        <f t="shared" si="150"/>
        <v>0.69204890396651297</v>
      </c>
      <c r="E72" s="7">
        <f t="shared" si="150"/>
        <v>-1.5461107429751122</v>
      </c>
      <c r="F72" s="7">
        <f t="shared" si="150"/>
        <v>-0.60240944087633963</v>
      </c>
      <c r="G72" s="7">
        <f t="shared" si="150"/>
        <v>-0.82221322602096247</v>
      </c>
      <c r="H72" s="7">
        <f t="shared" si="150"/>
        <v>-0.58950656563423998</v>
      </c>
      <c r="I72" s="7">
        <f t="shared" si="150"/>
        <v>0.57155365556601723</v>
      </c>
      <c r="J72" s="7">
        <f t="shared" si="150"/>
        <v>-0.40286012336593036</v>
      </c>
      <c r="K72" s="7">
        <f t="shared" si="150"/>
        <v>0.45593484755360247</v>
      </c>
      <c r="L72" s="7">
        <f t="shared" si="150"/>
        <v>0.35505261405414679</v>
      </c>
      <c r="M72" s="7">
        <f t="shared" si="150"/>
        <v>-1.5383231633915644</v>
      </c>
      <c r="N72" s="7">
        <f t="shared" si="150"/>
        <v>3.2807497835001032</v>
      </c>
      <c r="O72" s="7">
        <f t="shared" si="150"/>
        <v>0.6175959057070326</v>
      </c>
      <c r="P72" s="7">
        <f t="shared" si="146"/>
        <v>0.39884369054602864</v>
      </c>
      <c r="AA72" s="18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7"/>
      <c r="AT72" s="21"/>
      <c r="AU72" s="21"/>
      <c r="AV72" s="21"/>
      <c r="AW72" s="7"/>
    </row>
    <row r="73" spans="1:53" x14ac:dyDescent="0.3">
      <c r="AA73" s="18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7"/>
      <c r="AT73" s="21"/>
      <c r="AU73" s="21"/>
      <c r="AV73" s="21"/>
      <c r="AW73" s="7"/>
    </row>
    <row r="74" spans="1:53" x14ac:dyDescent="0.3">
      <c r="AA74" s="18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7"/>
      <c r="AT74" s="21"/>
      <c r="AU74" s="21"/>
      <c r="AV74" s="21"/>
      <c r="AW74" s="7"/>
    </row>
    <row r="75" spans="1:53" x14ac:dyDescent="0.3">
      <c r="AA75" s="18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7"/>
      <c r="AT75" s="21"/>
      <c r="AU75" s="21"/>
      <c r="AV75" s="21"/>
      <c r="AW75" s="7"/>
    </row>
    <row r="76" spans="1:53" x14ac:dyDescent="0.3">
      <c r="AA76" s="18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7"/>
      <c r="AT76" s="21"/>
      <c r="AU76" s="21"/>
      <c r="AV76" s="21"/>
      <c r="AW76" s="7"/>
    </row>
    <row r="77" spans="1:53" x14ac:dyDescent="0.3">
      <c r="B77" s="35" t="s">
        <v>39</v>
      </c>
      <c r="C77" s="1">
        <v>1</v>
      </c>
      <c r="D77" s="1">
        <v>2</v>
      </c>
      <c r="E77" s="1">
        <v>3</v>
      </c>
      <c r="F77" s="1">
        <v>4</v>
      </c>
      <c r="G77" s="1">
        <v>5</v>
      </c>
      <c r="H77" s="1">
        <v>6</v>
      </c>
      <c r="I77" s="1">
        <v>7</v>
      </c>
      <c r="J77" s="5" t="s">
        <v>20</v>
      </c>
      <c r="Y77" s="2"/>
      <c r="Z77"/>
      <c r="AA77" s="1"/>
      <c r="AB77" s="1"/>
      <c r="AC77" s="1"/>
      <c r="AD77" s="1"/>
      <c r="AE77"/>
      <c r="AG77" s="2"/>
      <c r="AI77" s="2"/>
      <c r="AJ77" s="2"/>
    </row>
    <row r="78" spans="1:53" x14ac:dyDescent="0.3">
      <c r="B78" s="8" t="s">
        <v>3</v>
      </c>
      <c r="C78" s="21">
        <v>9.2013888888888888E-5</v>
      </c>
      <c r="D78" s="21">
        <v>1.0164930555555556E-4</v>
      </c>
      <c r="E78" s="21">
        <v>1.2526041666666664E-4</v>
      </c>
      <c r="F78" s="21">
        <v>7.012731481481487E-5</v>
      </c>
      <c r="G78" s="21">
        <v>1.4521604938657403E-4</v>
      </c>
      <c r="H78" s="21">
        <v>4.6521219135416662E-4</v>
      </c>
      <c r="I78" s="21">
        <v>5.410879629629626E-5</v>
      </c>
      <c r="J78" s="21">
        <v>1.0535879629629628E-3</v>
      </c>
      <c r="Y78" s="2"/>
      <c r="Z78"/>
      <c r="AA78" s="1"/>
      <c r="AB78" s="1"/>
      <c r="AC78" s="1"/>
      <c r="AD78" s="1"/>
      <c r="AE78" s="1"/>
      <c r="AF78"/>
      <c r="AG78" s="2"/>
      <c r="AH78" s="2"/>
      <c r="AJ78" s="2"/>
      <c r="AK78" s="2"/>
      <c r="AT78" s="6"/>
      <c r="AU78" s="6"/>
      <c r="AV78" s="6"/>
      <c r="AX78" s="6"/>
      <c r="AY78" s="6"/>
      <c r="AZ78" s="6"/>
      <c r="BA78" s="6"/>
    </row>
    <row r="79" spans="1:53" x14ac:dyDescent="0.3">
      <c r="B79" s="8" t="s">
        <v>4</v>
      </c>
      <c r="C79" s="21">
        <v>9.3533227233796287E-5</v>
      </c>
      <c r="D79" s="21">
        <v>1.0729142554398147E-4</v>
      </c>
      <c r="E79" s="21">
        <v>1.3309461805555557E-4</v>
      </c>
      <c r="F79" s="21">
        <v>6.6861979166666716E-5</v>
      </c>
      <c r="G79" s="21">
        <v>1.4054301697916661E-4</v>
      </c>
      <c r="H79" s="21">
        <v>4.4439621913194442E-4</v>
      </c>
      <c r="I79" s="21">
        <v>5.7609953703703775E-5</v>
      </c>
      <c r="J79" s="21">
        <v>1.0433304398148149E-3</v>
      </c>
      <c r="Y79" s="2"/>
      <c r="Z79"/>
      <c r="AA79" s="46" t="s">
        <v>21</v>
      </c>
      <c r="AB79" s="25" t="s">
        <v>3</v>
      </c>
      <c r="AC79" s="25" t="s">
        <v>4</v>
      </c>
      <c r="AD79" s="25" t="s">
        <v>5</v>
      </c>
      <c r="AE79" s="25" t="s">
        <v>6</v>
      </c>
      <c r="AF79" s="25" t="s">
        <v>7</v>
      </c>
      <c r="AG79" s="25" t="s">
        <v>8</v>
      </c>
      <c r="AH79" s="25" t="s">
        <v>9</v>
      </c>
      <c r="AI79" s="25" t="s">
        <v>10</v>
      </c>
      <c r="AJ79" s="25" t="s">
        <v>11</v>
      </c>
      <c r="AK79" s="25" t="s">
        <v>12</v>
      </c>
      <c r="AL79" s="10" t="s">
        <v>13</v>
      </c>
      <c r="AM79" s="10" t="s">
        <v>14</v>
      </c>
      <c r="AN79" s="10" t="s">
        <v>15</v>
      </c>
      <c r="AO79" s="10" t="s">
        <v>16</v>
      </c>
      <c r="AP79" s="6"/>
      <c r="AQ79" s="6"/>
      <c r="AR79" s="6"/>
      <c r="AT79" s="6"/>
      <c r="AU79" s="6"/>
      <c r="AV79" s="6"/>
      <c r="AW79" s="6"/>
    </row>
    <row r="80" spans="1:53" x14ac:dyDescent="0.3">
      <c r="B80" s="8" t="s">
        <v>5</v>
      </c>
      <c r="C80" s="21">
        <v>8.4305555555555566E-5</v>
      </c>
      <c r="D80" s="21">
        <v>5.2847222222222209E-5</v>
      </c>
      <c r="E80" s="21">
        <v>6.4861111111111117E-5</v>
      </c>
      <c r="F80" s="21">
        <v>4.8680555555555547E-5</v>
      </c>
      <c r="G80" s="21">
        <v>7.9074074074074086E-5</v>
      </c>
      <c r="H80" s="21">
        <v>3.2320987653935187E-4</v>
      </c>
      <c r="I80" s="21">
        <v>4.3580246921296269E-5</v>
      </c>
      <c r="J80" s="21">
        <v>6.9655864197916667E-4</v>
      </c>
      <c r="Y80" s="2"/>
      <c r="Z80"/>
      <c r="AA80" s="1" t="s">
        <v>50</v>
      </c>
      <c r="AB80" s="11">
        <f t="shared" ref="AB80:AO80" si="153">AB2-$AP2</f>
        <v>-0.26845238085714351</v>
      </c>
      <c r="AC80" s="11">
        <f t="shared" si="153"/>
        <v>0.23029761914285674</v>
      </c>
      <c r="AD80" s="11">
        <f t="shared" si="153"/>
        <v>0.3748809521428571</v>
      </c>
      <c r="AE80" s="11">
        <f t="shared" si="153"/>
        <v>-0.24959821385714287</v>
      </c>
      <c r="AF80" s="11">
        <f t="shared" si="153"/>
        <v>-1.5785713857143335E-2</v>
      </c>
      <c r="AG80" s="11">
        <f t="shared" si="153"/>
        <v>2.0297619142856771E-2</v>
      </c>
      <c r="AH80" s="11">
        <f t="shared" si="153"/>
        <v>0.36188095214285676</v>
      </c>
      <c r="AI80" s="11">
        <f t="shared" si="153"/>
        <v>-0.28586904785714262</v>
      </c>
      <c r="AJ80" s="11">
        <f t="shared" si="153"/>
        <v>-0.31241071485714311</v>
      </c>
      <c r="AK80" s="11">
        <f t="shared" si="153"/>
        <v>0.41854761914285676</v>
      </c>
      <c r="AL80" s="11">
        <f t="shared" si="153"/>
        <v>-3.3952380857142916E-2</v>
      </c>
      <c r="AM80" s="11">
        <f t="shared" si="153"/>
        <v>-0.26893154785714346</v>
      </c>
      <c r="AN80" s="11">
        <f t="shared" si="153"/>
        <v>-9.0452380857143577E-2</v>
      </c>
      <c r="AO80" s="11">
        <f t="shared" si="153"/>
        <v>0.11954761914285728</v>
      </c>
      <c r="AP80" s="1" t="s">
        <v>50</v>
      </c>
      <c r="AQ80" s="6"/>
      <c r="AR80" s="6"/>
      <c r="AT80" s="6"/>
      <c r="AU80" s="6"/>
      <c r="AV80" s="6"/>
      <c r="AW80" s="6"/>
    </row>
    <row r="81" spans="2:49" x14ac:dyDescent="0.3">
      <c r="B81" s="8" t="s">
        <v>6</v>
      </c>
      <c r="C81" s="21">
        <v>7.7713879247685191E-5</v>
      </c>
      <c r="D81" s="21">
        <v>6.4257812499999997E-5</v>
      </c>
      <c r="E81" s="21">
        <v>7.7343750000000006E-5</v>
      </c>
      <c r="F81" s="21">
        <v>5.8756028159722219E-5</v>
      </c>
      <c r="G81" s="21">
        <v>7.8074845682870355E-5</v>
      </c>
      <c r="H81" s="21">
        <v>3.5379412615740743E-4</v>
      </c>
      <c r="I81" s="21">
        <v>2.9722222222222199E-5</v>
      </c>
      <c r="J81" s="21">
        <v>7.3966266396990736E-4</v>
      </c>
      <c r="Y81" s="2"/>
      <c r="Z81"/>
      <c r="AA81" s="1" t="s">
        <v>51</v>
      </c>
      <c r="AB81" s="11">
        <f t="shared" ref="AB81:AO81" si="154">AB3-$AP3</f>
        <v>0.73295982142857108</v>
      </c>
      <c r="AC81" s="11">
        <f t="shared" si="154"/>
        <v>0.36548065442857025</v>
      </c>
      <c r="AD81" s="11">
        <f t="shared" si="154"/>
        <v>-0.57637351157142946</v>
      </c>
      <c r="AE81" s="11">
        <f t="shared" si="154"/>
        <v>-0.52141517857142938</v>
      </c>
      <c r="AF81" s="11">
        <f t="shared" si="154"/>
        <v>-0.25637351257142837</v>
      </c>
      <c r="AG81" s="11">
        <f t="shared" si="154"/>
        <v>0.65420982142857076</v>
      </c>
      <c r="AH81" s="11">
        <f t="shared" si="154"/>
        <v>0.55162648842857065</v>
      </c>
      <c r="AI81" s="11">
        <f t="shared" si="154"/>
        <v>0.15429315442856995</v>
      </c>
      <c r="AJ81" s="11">
        <f t="shared" si="154"/>
        <v>-0.26174851157142998</v>
      </c>
      <c r="AK81" s="11">
        <f t="shared" si="154"/>
        <v>0.15466815542857004</v>
      </c>
      <c r="AL81" s="11">
        <f t="shared" si="154"/>
        <v>0.55379315442856969</v>
      </c>
      <c r="AM81" s="11">
        <f t="shared" si="154"/>
        <v>-0.65504017857142927</v>
      </c>
      <c r="AN81" s="11">
        <f t="shared" si="154"/>
        <v>-0.14304017857142926</v>
      </c>
      <c r="AO81" s="11">
        <f t="shared" si="154"/>
        <v>-0.75304017857142957</v>
      </c>
      <c r="AP81" s="1" t="s">
        <v>51</v>
      </c>
      <c r="AQ81" s="6"/>
      <c r="AR81" s="6"/>
      <c r="AT81" s="6"/>
      <c r="AU81" s="6"/>
      <c r="AV81" s="6"/>
      <c r="AW81" s="6"/>
    </row>
    <row r="82" spans="2:49" x14ac:dyDescent="0.3">
      <c r="B82" s="8" t="s">
        <v>7</v>
      </c>
      <c r="C82" s="21">
        <v>8.3487654317129648E-5</v>
      </c>
      <c r="D82" s="21">
        <v>7.5880594143518495E-5</v>
      </c>
      <c r="E82" s="21">
        <v>1.3628279320601852E-4</v>
      </c>
      <c r="F82" s="21">
        <v>7.9873649687500032E-5</v>
      </c>
      <c r="G82" s="21">
        <v>1.7221547068287037E-4</v>
      </c>
      <c r="H82" s="21">
        <v>4.3000675153935178E-4</v>
      </c>
      <c r="I82" s="21">
        <v>5.104938271990742E-5</v>
      </c>
      <c r="J82" s="21">
        <v>1.0287962962962961E-3</v>
      </c>
      <c r="Y82" s="2"/>
      <c r="Z82"/>
      <c r="AA82" s="1" t="s">
        <v>0</v>
      </c>
      <c r="AB82" s="11">
        <f t="shared" ref="AB82:AO82" si="155">AB4-$AP4</f>
        <v>0.75032738085714179</v>
      </c>
      <c r="AC82" s="11">
        <f t="shared" si="155"/>
        <v>0.82905654785714411</v>
      </c>
      <c r="AD82" s="11">
        <f t="shared" si="155"/>
        <v>-1.1636726191428579</v>
      </c>
      <c r="AE82" s="11">
        <f t="shared" si="155"/>
        <v>-0.79463095214285762</v>
      </c>
      <c r="AF82" s="11">
        <f t="shared" si="155"/>
        <v>-0.64577678514285886</v>
      </c>
      <c r="AG82" s="11">
        <f t="shared" si="155"/>
        <v>0.65845238085714186</v>
      </c>
      <c r="AH82" s="11">
        <f t="shared" si="155"/>
        <v>0.46070238085714266</v>
      </c>
      <c r="AI82" s="11">
        <f t="shared" si="155"/>
        <v>-9.6726191428562203E-3</v>
      </c>
      <c r="AJ82" s="11">
        <f t="shared" si="155"/>
        <v>0.29032738085714271</v>
      </c>
      <c r="AK82" s="11">
        <f t="shared" si="155"/>
        <v>-0.15596428614285607</v>
      </c>
      <c r="AL82" s="11">
        <f t="shared" si="155"/>
        <v>-0.29279761914285629</v>
      </c>
      <c r="AM82" s="11">
        <f t="shared" si="155"/>
        <v>0.34832738085714343</v>
      </c>
      <c r="AN82" s="11">
        <f t="shared" si="155"/>
        <v>-0.1916726191428566</v>
      </c>
      <c r="AO82" s="11">
        <f t="shared" si="155"/>
        <v>-8.3005952142857886E-2</v>
      </c>
      <c r="AP82" s="1" t="s">
        <v>0</v>
      </c>
    </row>
    <row r="83" spans="2:49" x14ac:dyDescent="0.3">
      <c r="B83" s="8" t="s">
        <v>8</v>
      </c>
      <c r="C83" s="21">
        <v>9.4444444444444442E-5</v>
      </c>
      <c r="D83" s="21">
        <v>9.358024690972221E-5</v>
      </c>
      <c r="E83" s="21">
        <v>1.4755762924768519E-4</v>
      </c>
      <c r="F83" s="21">
        <v>6.8093171296296253E-5</v>
      </c>
      <c r="G83" s="21">
        <v>1.452394386574074E-4</v>
      </c>
      <c r="H83" s="21">
        <v>3.724392361111112E-4</v>
      </c>
      <c r="I83" s="21">
        <v>4.5868055555555485E-5</v>
      </c>
      <c r="J83" s="21">
        <v>9.6722222222222218E-4</v>
      </c>
      <c r="Y83" s="2"/>
      <c r="Z83"/>
      <c r="AA83" s="1" t="s">
        <v>1</v>
      </c>
      <c r="AB83" s="11">
        <f t="shared" ref="AB83:AO83" si="156">AB5-$AP5</f>
        <v>0.69938244057143084</v>
      </c>
      <c r="AC83" s="11">
        <f t="shared" si="156"/>
        <v>1.1081324405714268</v>
      </c>
      <c r="AD83" s="11">
        <f t="shared" si="156"/>
        <v>-1.6031175594285711</v>
      </c>
      <c r="AE83" s="11">
        <f t="shared" si="156"/>
        <v>-0.9862842264285705</v>
      </c>
      <c r="AF83" s="11">
        <f t="shared" si="156"/>
        <v>-0.13093005942857072</v>
      </c>
      <c r="AG83" s="11">
        <f t="shared" si="156"/>
        <v>9.4090773571429587E-2</v>
      </c>
      <c r="AH83" s="11">
        <f t="shared" si="156"/>
        <v>0.94125744057142757</v>
      </c>
      <c r="AI83" s="11">
        <f t="shared" si="156"/>
        <v>7.3824405714288943E-3</v>
      </c>
      <c r="AJ83" s="11">
        <f t="shared" si="156"/>
        <v>0.58888244057142902</v>
      </c>
      <c r="AK83" s="11">
        <f t="shared" si="156"/>
        <v>-0.24886755942857075</v>
      </c>
      <c r="AL83" s="11">
        <f t="shared" si="156"/>
        <v>-0.17624255942857037</v>
      </c>
      <c r="AM83" s="11">
        <f t="shared" si="156"/>
        <v>-0.48111755942857126</v>
      </c>
      <c r="AN83" s="11">
        <f t="shared" si="156"/>
        <v>4.3882440571429093E-2</v>
      </c>
      <c r="AO83" s="11">
        <f t="shared" si="156"/>
        <v>0.14354910657143005</v>
      </c>
      <c r="AP83" s="1" t="s">
        <v>1</v>
      </c>
    </row>
    <row r="84" spans="2:49" x14ac:dyDescent="0.3">
      <c r="B84" s="8" t="s">
        <v>9</v>
      </c>
      <c r="C84" s="21">
        <v>9.7210648148148162E-5</v>
      </c>
      <c r="D84" s="21">
        <v>1.010966435185185E-4</v>
      </c>
      <c r="E84" s="21">
        <v>1.3762683255787037E-4</v>
      </c>
      <c r="F84" s="21">
        <v>8.2512056331018503E-5</v>
      </c>
      <c r="G84" s="21">
        <v>1.265190972222222E-4</v>
      </c>
      <c r="H84" s="21">
        <v>4.1006944444444451E-4</v>
      </c>
      <c r="I84" s="21">
        <v>4.9999999999999921E-5</v>
      </c>
      <c r="J84" s="21">
        <v>1.0050347222222223E-3</v>
      </c>
      <c r="Y84" s="2"/>
      <c r="Z84"/>
      <c r="AA84" s="1" t="s">
        <v>47</v>
      </c>
      <c r="AB84" s="11">
        <f t="shared" ref="AB84:AO84" si="157">AB6-$AP6</f>
        <v>0.12151190471428297</v>
      </c>
      <c r="AC84" s="11">
        <f t="shared" si="157"/>
        <v>0.55784523771428685</v>
      </c>
      <c r="AD84" s="11">
        <f t="shared" si="157"/>
        <v>-1.5839880952857142</v>
      </c>
      <c r="AE84" s="11">
        <f t="shared" si="157"/>
        <v>-1.2367380952857152</v>
      </c>
      <c r="AF84" s="11">
        <f t="shared" si="157"/>
        <v>0.1425952377142865</v>
      </c>
      <c r="AG84" s="11">
        <f t="shared" si="157"/>
        <v>0.86292857171428583</v>
      </c>
      <c r="AH84" s="11">
        <f t="shared" si="157"/>
        <v>0.7957619047142872</v>
      </c>
      <c r="AI84" s="11">
        <f t="shared" si="157"/>
        <v>-0.23607142828571615</v>
      </c>
      <c r="AJ84" s="11">
        <f t="shared" si="157"/>
        <v>1.0586785717142861</v>
      </c>
      <c r="AK84" s="11">
        <f t="shared" si="157"/>
        <v>-0.2022380952857139</v>
      </c>
      <c r="AL84" s="11">
        <f t="shared" si="157"/>
        <v>5.7011904714285855E-2</v>
      </c>
      <c r="AM84" s="11">
        <f t="shared" si="157"/>
        <v>0.32101190471428342</v>
      </c>
      <c r="AN84" s="11">
        <f t="shared" si="157"/>
        <v>-0.32498809528571382</v>
      </c>
      <c r="AO84" s="11">
        <f t="shared" si="157"/>
        <v>-0.33332142828571332</v>
      </c>
      <c r="AP84" s="1" t="s">
        <v>47</v>
      </c>
    </row>
    <row r="85" spans="2:49" x14ac:dyDescent="0.3">
      <c r="B85" s="8" t="s">
        <v>10</v>
      </c>
      <c r="C85" s="21">
        <v>8.511477622685185E-5</v>
      </c>
      <c r="D85" s="21">
        <v>8.4843750000000012E-5</v>
      </c>
      <c r="E85" s="21">
        <v>1.148167438310185E-4</v>
      </c>
      <c r="F85" s="21">
        <v>6.2253086423611121E-5</v>
      </c>
      <c r="G85" s="21">
        <v>1.2047116126157411E-4</v>
      </c>
      <c r="H85" s="21">
        <v>4.4542100694444436E-4</v>
      </c>
      <c r="I85" s="21">
        <v>5.9678819444444442E-5</v>
      </c>
      <c r="J85" s="21">
        <v>9.7259934413194439E-4</v>
      </c>
      <c r="Y85" s="2"/>
      <c r="Z85"/>
      <c r="AA85" s="1" t="s">
        <v>48</v>
      </c>
      <c r="AB85" s="11">
        <f t="shared" ref="AB85:AO85" si="158">AB7-$AP7</f>
        <v>0.67544940478571647</v>
      </c>
      <c r="AC85" s="11">
        <f t="shared" si="158"/>
        <v>0.91599107178571515</v>
      </c>
      <c r="AD85" s="11">
        <f t="shared" si="158"/>
        <v>-2.8375505952142834</v>
      </c>
      <c r="AE85" s="11">
        <f t="shared" si="158"/>
        <v>-2.1063005952142824</v>
      </c>
      <c r="AF85" s="11">
        <f t="shared" si="158"/>
        <v>1.606699404785715</v>
      </c>
      <c r="AG85" s="11">
        <f t="shared" si="158"/>
        <v>1.8605119047857173</v>
      </c>
      <c r="AH85" s="11">
        <f t="shared" si="158"/>
        <v>1.0696577377857146</v>
      </c>
      <c r="AI85" s="11">
        <f t="shared" si="158"/>
        <v>0.13069940478571596</v>
      </c>
      <c r="AJ85" s="11">
        <f t="shared" si="158"/>
        <v>0.82511607078571458</v>
      </c>
      <c r="AK85" s="11">
        <f t="shared" si="158"/>
        <v>-0.32582142821428661</v>
      </c>
      <c r="AL85" s="11">
        <f t="shared" si="158"/>
        <v>-0.40380059521428535</v>
      </c>
      <c r="AM85" s="11">
        <f t="shared" si="158"/>
        <v>-0.65355059521428061</v>
      </c>
      <c r="AN85" s="11">
        <f t="shared" si="158"/>
        <v>-0.60755059521428478</v>
      </c>
      <c r="AO85" s="11">
        <f t="shared" si="158"/>
        <v>-0.14955059521428637</v>
      </c>
      <c r="AP85" s="1" t="s">
        <v>48</v>
      </c>
    </row>
    <row r="86" spans="2:49" x14ac:dyDescent="0.3">
      <c r="B86" s="8" t="s">
        <v>11</v>
      </c>
      <c r="C86" s="21">
        <v>7.9992283946759256E-5</v>
      </c>
      <c r="D86" s="21">
        <v>9.5046296296296293E-5</v>
      </c>
      <c r="E86" s="21">
        <v>1.3783950616898146E-4</v>
      </c>
      <c r="F86" s="21">
        <v>7.5663580254629621E-5</v>
      </c>
      <c r="G86" s="21">
        <v>1.3893518518518524E-4</v>
      </c>
      <c r="H86" s="21">
        <v>4.2098765431712961E-4</v>
      </c>
      <c r="I86" s="21">
        <v>5.1620370370370295E-5</v>
      </c>
      <c r="J86" s="21">
        <v>1.0000848765393516E-3</v>
      </c>
      <c r="Y86" s="2"/>
      <c r="Z86"/>
      <c r="AA86" s="1">
        <v>4</v>
      </c>
      <c r="AB86" s="11">
        <f t="shared" ref="AB86:AO86" si="159">AB8-$AP8</f>
        <v>0.55768154757143229</v>
      </c>
      <c r="AC86" s="11">
        <f t="shared" si="159"/>
        <v>0.27555654757143166</v>
      </c>
      <c r="AD86" s="11">
        <f t="shared" si="159"/>
        <v>-1.2953184524285728</v>
      </c>
      <c r="AE86" s="11">
        <f t="shared" si="159"/>
        <v>-0.4247976194285723</v>
      </c>
      <c r="AF86" s="11">
        <f t="shared" si="159"/>
        <v>1.3997648805714302</v>
      </c>
      <c r="AG86" s="11">
        <f t="shared" si="159"/>
        <v>0.38193154757142445</v>
      </c>
      <c r="AH86" s="11">
        <f t="shared" si="159"/>
        <v>1.6277232145714269</v>
      </c>
      <c r="AI86" s="11">
        <f t="shared" si="159"/>
        <v>-0.12265178542857136</v>
      </c>
      <c r="AJ86" s="11">
        <f t="shared" si="159"/>
        <v>1.0360148815714272</v>
      </c>
      <c r="AK86" s="11">
        <f t="shared" si="159"/>
        <v>-0.21179761942857134</v>
      </c>
      <c r="AL86" s="11">
        <f t="shared" si="159"/>
        <v>-0.80115178542857102</v>
      </c>
      <c r="AM86" s="11">
        <f t="shared" si="159"/>
        <v>-0.79031845242857379</v>
      </c>
      <c r="AN86" s="11">
        <f t="shared" si="159"/>
        <v>-0.75131845242857587</v>
      </c>
      <c r="AO86" s="11">
        <f t="shared" si="159"/>
        <v>-0.88131845242857132</v>
      </c>
      <c r="AP86" s="1">
        <v>4</v>
      </c>
    </row>
    <row r="87" spans="2:49" x14ac:dyDescent="0.3">
      <c r="B87" s="8" t="s">
        <v>12</v>
      </c>
      <c r="C87" s="21">
        <v>9.3272087199074063E-5</v>
      </c>
      <c r="D87" s="21">
        <v>8.0184702928240751E-5</v>
      </c>
      <c r="E87" s="21">
        <v>1.0992452739583332E-4</v>
      </c>
      <c r="F87" s="21">
        <v>6.1221305937500013E-5</v>
      </c>
      <c r="G87" s="21">
        <v>1.3366608796296298E-4</v>
      </c>
      <c r="H87" s="21">
        <v>3.523485725347221E-4</v>
      </c>
      <c r="I87" s="21">
        <v>5.3209876539351951E-5</v>
      </c>
      <c r="J87" s="21">
        <v>8.8382716049768514E-4</v>
      </c>
      <c r="Y87" s="2"/>
      <c r="Z87"/>
      <c r="AA87" s="1" t="s">
        <v>53</v>
      </c>
      <c r="AB87" s="11">
        <f t="shared" ref="AB87:AO87" si="160">AB9-$AP9</f>
        <v>-0.12587053564286066</v>
      </c>
      <c r="AC87" s="11">
        <f t="shared" si="160"/>
        <v>-0.16778720264286306</v>
      </c>
      <c r="AD87" s="11">
        <f t="shared" si="160"/>
        <v>-0.20270386864285683</v>
      </c>
      <c r="AE87" s="11">
        <f t="shared" si="160"/>
        <v>-0.13468303564285833</v>
      </c>
      <c r="AF87" s="11">
        <f t="shared" si="160"/>
        <v>0.45462946435714002</v>
      </c>
      <c r="AG87" s="11">
        <f t="shared" si="160"/>
        <v>-0.24959970264285403</v>
      </c>
      <c r="AH87" s="11">
        <f t="shared" si="160"/>
        <v>-9.7247026428561867E-3</v>
      </c>
      <c r="AI87" s="11">
        <f t="shared" si="160"/>
        <v>-0.20128720264285604</v>
      </c>
      <c r="AJ87" s="11">
        <f t="shared" si="160"/>
        <v>3.062946435714764E-2</v>
      </c>
      <c r="AK87" s="11">
        <f t="shared" si="160"/>
        <v>0.29187946435714096</v>
      </c>
      <c r="AL87" s="11">
        <f t="shared" si="160"/>
        <v>0.16396279735714359</v>
      </c>
      <c r="AM87" s="11">
        <f t="shared" si="160"/>
        <v>-0.15870386864285635</v>
      </c>
      <c r="AN87" s="11">
        <f t="shared" si="160"/>
        <v>0.13462946435714684</v>
      </c>
      <c r="AO87" s="11">
        <f t="shared" si="160"/>
        <v>0.17462946435714244</v>
      </c>
      <c r="AP87" s="1" t="s">
        <v>53</v>
      </c>
    </row>
    <row r="88" spans="2:49" x14ac:dyDescent="0.3">
      <c r="B88" s="12" t="s">
        <v>13</v>
      </c>
      <c r="C88" s="21">
        <v>9.2654320983796289E-5</v>
      </c>
      <c r="D88" s="21">
        <v>7.9441550925925947E-5</v>
      </c>
      <c r="E88" s="21">
        <v>1.1202256944444443E-4</v>
      </c>
      <c r="F88" s="21">
        <v>5.4400077164351868E-5</v>
      </c>
      <c r="G88" s="21">
        <v>1.2188030478009258E-4</v>
      </c>
      <c r="H88" s="21">
        <v>3.5781105324074068E-4</v>
      </c>
      <c r="I88" s="21">
        <v>5.1481481481481567E-5</v>
      </c>
      <c r="J88" s="21">
        <v>8.6969135802083338E-4</v>
      </c>
      <c r="Y88" s="2"/>
      <c r="Z88"/>
      <c r="AA88" s="1" t="s">
        <v>54</v>
      </c>
      <c r="AB88" s="11">
        <f t="shared" ref="AB88:AO94" si="161">AB10-$AP10</f>
        <v>1.8048586311428583</v>
      </c>
      <c r="AC88" s="11">
        <f t="shared" si="161"/>
        <v>1.4430252981428584</v>
      </c>
      <c r="AD88" s="11">
        <f t="shared" si="161"/>
        <v>-3.8329747028571415</v>
      </c>
      <c r="AE88" s="11">
        <f t="shared" si="161"/>
        <v>-3.9873288688571424</v>
      </c>
      <c r="AF88" s="11">
        <f t="shared" si="161"/>
        <v>3.5571086311428619</v>
      </c>
      <c r="AG88" s="11">
        <f t="shared" si="161"/>
        <v>1.9306086311428547</v>
      </c>
      <c r="AH88" s="11">
        <f t="shared" si="161"/>
        <v>7.3296131142855714E-2</v>
      </c>
      <c r="AI88" s="11">
        <f t="shared" si="161"/>
        <v>-0.25768303585713959</v>
      </c>
      <c r="AJ88" s="11">
        <f t="shared" si="161"/>
        <v>1.1056919641428582</v>
      </c>
      <c r="AK88" s="11">
        <f t="shared" si="161"/>
        <v>0.38919196414286183</v>
      </c>
      <c r="AL88" s="11">
        <f t="shared" si="161"/>
        <v>-0.50118303585714408</v>
      </c>
      <c r="AM88" s="11">
        <f t="shared" si="161"/>
        <v>-1.4849747028571461</v>
      </c>
      <c r="AN88" s="11">
        <f t="shared" si="161"/>
        <v>-0.56132886885714406</v>
      </c>
      <c r="AO88" s="11">
        <f t="shared" si="161"/>
        <v>0.32169196414285572</v>
      </c>
      <c r="AP88" s="1" t="s">
        <v>54</v>
      </c>
    </row>
    <row r="89" spans="2:49" x14ac:dyDescent="0.3">
      <c r="B89" s="12" t="s">
        <v>14</v>
      </c>
      <c r="C89" s="21">
        <v>7.5943528159722217E-5</v>
      </c>
      <c r="D89" s="21">
        <v>8.3333333333333331E-5</v>
      </c>
      <c r="E89" s="21">
        <v>1.1218750000000001E-4</v>
      </c>
      <c r="F89" s="21">
        <v>5.4525462962962946E-5</v>
      </c>
      <c r="G89" s="21">
        <v>1.0675925925925922E-4</v>
      </c>
      <c r="H89" s="21">
        <v>3.3535493827546297E-4</v>
      </c>
      <c r="I89" s="21">
        <v>3.222222222222229E-5</v>
      </c>
      <c r="J89" s="21">
        <v>8.0032624421296286E-4</v>
      </c>
      <c r="Y89" s="2"/>
      <c r="Z89"/>
      <c r="AA89" s="1" t="s">
        <v>55</v>
      </c>
      <c r="AB89" s="11">
        <f t="shared" si="161"/>
        <v>0.69009672592857374</v>
      </c>
      <c r="AC89" s="11">
        <f t="shared" si="161"/>
        <v>0.27859672592856999</v>
      </c>
      <c r="AD89" s="11">
        <f t="shared" si="161"/>
        <v>-0.86273660707142863</v>
      </c>
      <c r="AE89" s="11">
        <f t="shared" si="161"/>
        <v>-1.0789241070714324</v>
      </c>
      <c r="AF89" s="11">
        <f t="shared" si="161"/>
        <v>0.76984672592857084</v>
      </c>
      <c r="AG89" s="11">
        <f t="shared" si="161"/>
        <v>0.44397172592857448</v>
      </c>
      <c r="AH89" s="11">
        <f t="shared" si="161"/>
        <v>0.54155505992857389</v>
      </c>
      <c r="AI89" s="11">
        <f t="shared" si="161"/>
        <v>0.73388839292856733</v>
      </c>
      <c r="AJ89" s="11">
        <f t="shared" si="161"/>
        <v>-0.10940327407143524</v>
      </c>
      <c r="AK89" s="11">
        <f t="shared" si="161"/>
        <v>-0.32063244007143066</v>
      </c>
      <c r="AL89" s="11">
        <f t="shared" si="161"/>
        <v>-0.35798660707142727</v>
      </c>
      <c r="AM89" s="11">
        <f t="shared" si="161"/>
        <v>0.30926339292857552</v>
      </c>
      <c r="AN89" s="11">
        <f t="shared" si="161"/>
        <v>-0.49079910707142727</v>
      </c>
      <c r="AO89" s="11">
        <f t="shared" si="161"/>
        <v>-0.54673660707142613</v>
      </c>
      <c r="AP89" s="1" t="s">
        <v>55</v>
      </c>
    </row>
    <row r="90" spans="2:49" x14ac:dyDescent="0.3">
      <c r="B90" s="12" t="s">
        <v>15</v>
      </c>
      <c r="C90" s="21">
        <v>8.3935185185185181E-5</v>
      </c>
      <c r="D90" s="21">
        <v>8.3159722222222234E-5</v>
      </c>
      <c r="E90" s="21">
        <v>1.0524305555555555E-4</v>
      </c>
      <c r="F90" s="21">
        <v>5.4976851851851811E-5</v>
      </c>
      <c r="G90" s="21">
        <v>1.2084466628472224E-4</v>
      </c>
      <c r="H90" s="21">
        <v>3.5338372877314814E-4</v>
      </c>
      <c r="I90" s="21">
        <v>7.7777777777777768E-5</v>
      </c>
      <c r="J90" s="21">
        <v>8.7932098765046299E-4</v>
      </c>
      <c r="Y90" s="2"/>
      <c r="Z90"/>
      <c r="AA90" s="1" t="s">
        <v>56</v>
      </c>
      <c r="AB90" s="11">
        <f t="shared" si="161"/>
        <v>1.8893779762857088</v>
      </c>
      <c r="AC90" s="11">
        <f t="shared" si="161"/>
        <v>1.4862113092857152</v>
      </c>
      <c r="AD90" s="11">
        <f t="shared" si="161"/>
        <v>-0.35378869071428465</v>
      </c>
      <c r="AE90" s="11">
        <f t="shared" si="161"/>
        <v>-0.36562202371427954</v>
      </c>
      <c r="AF90" s="11">
        <f t="shared" si="161"/>
        <v>1.2408779762857103</v>
      </c>
      <c r="AG90" s="11">
        <f t="shared" si="161"/>
        <v>0.36125297628571307</v>
      </c>
      <c r="AH90" s="11">
        <f t="shared" si="161"/>
        <v>-6.74702371428193E-3</v>
      </c>
      <c r="AI90" s="11">
        <f t="shared" si="161"/>
        <v>1.3638154762857164</v>
      </c>
      <c r="AJ90" s="11">
        <f t="shared" si="161"/>
        <v>0.4208779762857171</v>
      </c>
      <c r="AK90" s="11">
        <f t="shared" si="161"/>
        <v>-1.2343095237142867</v>
      </c>
      <c r="AL90" s="11">
        <f t="shared" si="161"/>
        <v>-1.6149970237142872</v>
      </c>
      <c r="AM90" s="11">
        <f t="shared" si="161"/>
        <v>0.17087797628571</v>
      </c>
      <c r="AN90" s="11">
        <f t="shared" si="161"/>
        <v>-1.828038690714286</v>
      </c>
      <c r="AO90" s="11">
        <f t="shared" si="161"/>
        <v>-1.529788690714283</v>
      </c>
      <c r="AP90" s="1" t="s">
        <v>56</v>
      </c>
    </row>
    <row r="91" spans="2:49" x14ac:dyDescent="0.3">
      <c r="B91" s="12" t="s">
        <v>16</v>
      </c>
      <c r="C91" s="21">
        <v>7.9305555555555553E-5</v>
      </c>
      <c r="D91" s="21">
        <v>8.5570987650462969E-5</v>
      </c>
      <c r="E91" s="21">
        <v>1.1044753086805554E-4</v>
      </c>
      <c r="F91" s="21">
        <v>5.3472222222222231E-5</v>
      </c>
      <c r="G91" s="21">
        <v>1.3152777777777775E-4</v>
      </c>
      <c r="H91" s="21">
        <v>3.6581790123842601E-4</v>
      </c>
      <c r="I91" s="21">
        <v>5.4437934027777689E-5</v>
      </c>
      <c r="J91" s="21">
        <v>8.8057990934027771E-4</v>
      </c>
      <c r="Y91" s="2"/>
      <c r="Z91"/>
      <c r="AA91" s="1" t="s">
        <v>57</v>
      </c>
      <c r="AB91" s="11">
        <f t="shared" si="161"/>
        <v>2.5599494043571465</v>
      </c>
      <c r="AC91" s="11">
        <f t="shared" si="161"/>
        <v>1.8892827383571511</v>
      </c>
      <c r="AD91" s="11">
        <f t="shared" si="161"/>
        <v>-2.8600505946428587</v>
      </c>
      <c r="AE91" s="11">
        <f t="shared" si="161"/>
        <v>-0.12523809564285848</v>
      </c>
      <c r="AF91" s="11">
        <f t="shared" si="161"/>
        <v>1.5186160713571493</v>
      </c>
      <c r="AG91" s="11">
        <f t="shared" si="161"/>
        <v>-0.61738392864285352</v>
      </c>
      <c r="AH91" s="11">
        <f t="shared" si="161"/>
        <v>8.6616071357132896E-2</v>
      </c>
      <c r="AI91" s="11">
        <f t="shared" si="161"/>
        <v>1.3263452383571401</v>
      </c>
      <c r="AJ91" s="11">
        <f t="shared" si="161"/>
        <v>-0.6600505956428524</v>
      </c>
      <c r="AK91" s="11">
        <f t="shared" si="161"/>
        <v>-0.56055059564286047</v>
      </c>
      <c r="AL91" s="11">
        <f t="shared" si="161"/>
        <v>0.12861607135714159</v>
      </c>
      <c r="AM91" s="11">
        <f t="shared" si="161"/>
        <v>-2.2073839286428569</v>
      </c>
      <c r="AN91" s="11">
        <f t="shared" si="161"/>
        <v>-1.09071726164286</v>
      </c>
      <c r="AO91" s="11">
        <f t="shared" si="161"/>
        <v>0.61194940535713549</v>
      </c>
      <c r="AP91" s="1" t="s">
        <v>57</v>
      </c>
    </row>
    <row r="92" spans="2:49" x14ac:dyDescent="0.3">
      <c r="B92" s="5" t="s">
        <v>22</v>
      </c>
      <c r="C92" s="21">
        <v>8.6637645363756621E-5</v>
      </c>
      <c r="D92" s="21">
        <v>8.4870256696428577E-5</v>
      </c>
      <c r="E92" s="21">
        <v>1.1603632743634256E-4</v>
      </c>
      <c r="F92" s="21">
        <v>6.3672667273478845E-5</v>
      </c>
      <c r="G92" s="21">
        <v>1.2578331679976852E-4</v>
      </c>
      <c r="H92" s="21">
        <v>3.8787519290013226E-4</v>
      </c>
      <c r="I92" s="21">
        <v>5.0883367091600526E-5</v>
      </c>
      <c r="J92" s="21">
        <v>9.1575877356150773E-4</v>
      </c>
      <c r="Y92" s="2"/>
      <c r="Z92"/>
      <c r="AA92" s="1" t="s">
        <v>58</v>
      </c>
      <c r="AB92" s="11">
        <f t="shared" si="161"/>
        <v>1.5424925598571377</v>
      </c>
      <c r="AC92" s="11">
        <f t="shared" si="161"/>
        <v>1.2293258928571333</v>
      </c>
      <c r="AD92" s="11">
        <f t="shared" si="161"/>
        <v>-1.5105074411428561</v>
      </c>
      <c r="AE92" s="11">
        <f t="shared" si="161"/>
        <v>-1.3748199401428565</v>
      </c>
      <c r="AF92" s="11">
        <f t="shared" si="161"/>
        <v>0.11082589285713595</v>
      </c>
      <c r="AG92" s="11">
        <f t="shared" si="161"/>
        <v>-1.5215074401428552</v>
      </c>
      <c r="AH92" s="11">
        <f t="shared" si="161"/>
        <v>1.2961592258571528</v>
      </c>
      <c r="AI92" s="11">
        <f t="shared" si="161"/>
        <v>1.5479092258571399</v>
      </c>
      <c r="AJ92" s="11">
        <f t="shared" si="161"/>
        <v>3.2094925598571393</v>
      </c>
      <c r="AK92" s="11">
        <f t="shared" si="161"/>
        <v>-0.95400744014285976</v>
      </c>
      <c r="AL92" s="11">
        <f t="shared" si="161"/>
        <v>-0.75317410714286126</v>
      </c>
      <c r="AM92" s="11">
        <f t="shared" si="161"/>
        <v>-2.8105074401428567</v>
      </c>
      <c r="AN92" s="11">
        <f t="shared" si="161"/>
        <v>0.42949255885714166</v>
      </c>
      <c r="AO92" s="11">
        <f t="shared" si="161"/>
        <v>-0.44117410714284944</v>
      </c>
      <c r="AP92" s="1" t="s">
        <v>58</v>
      </c>
    </row>
    <row r="93" spans="2:49" x14ac:dyDescent="0.3">
      <c r="B93" s="5" t="s">
        <v>23</v>
      </c>
      <c r="C93" s="21">
        <v>7.5943528159722217E-5</v>
      </c>
      <c r="D93" s="21">
        <v>5.2847222222222209E-5</v>
      </c>
      <c r="E93" s="21">
        <v>6.4861111111111117E-5</v>
      </c>
      <c r="F93" s="21">
        <v>4.8680555555555547E-5</v>
      </c>
      <c r="G93" s="21">
        <v>7.8074845682870355E-5</v>
      </c>
      <c r="H93" s="21">
        <v>3.2320987653935187E-4</v>
      </c>
      <c r="I93" s="21">
        <v>2.9722222222222199E-5</v>
      </c>
      <c r="J93" s="21">
        <v>6.9655864197916667E-4</v>
      </c>
      <c r="K93" s="29" t="s">
        <v>61</v>
      </c>
      <c r="Y93" s="2"/>
      <c r="Z93"/>
      <c r="AA93" s="1" t="s">
        <v>59</v>
      </c>
      <c r="AB93" s="11">
        <f t="shared" si="161"/>
        <v>0.60659077349999668</v>
      </c>
      <c r="AC93" s="11">
        <f t="shared" si="161"/>
        <v>0.11719494050000767</v>
      </c>
      <c r="AD93" s="11">
        <f t="shared" si="161"/>
        <v>-0.529638392500003</v>
      </c>
      <c r="AE93" s="11">
        <f t="shared" si="161"/>
        <v>-1.443471726499999</v>
      </c>
      <c r="AF93" s="11">
        <f t="shared" si="161"/>
        <v>0.34548660750000115</v>
      </c>
      <c r="AG93" s="11">
        <f t="shared" si="161"/>
        <v>-0.25730505950000415</v>
      </c>
      <c r="AH93" s="11">
        <f t="shared" si="161"/>
        <v>0.3225699404999971</v>
      </c>
      <c r="AI93" s="11">
        <f t="shared" si="161"/>
        <v>1.0379449405000059</v>
      </c>
      <c r="AJ93" s="11">
        <f t="shared" si="161"/>
        <v>-8.1638392500002599E-2</v>
      </c>
      <c r="AK93" s="11">
        <f t="shared" si="161"/>
        <v>-0.6558675595000012</v>
      </c>
      <c r="AL93" s="11">
        <f t="shared" si="161"/>
        <v>0.21969494049999971</v>
      </c>
      <c r="AM93" s="11">
        <f t="shared" si="161"/>
        <v>-1.5089508935000056</v>
      </c>
      <c r="AN93" s="11">
        <f t="shared" si="161"/>
        <v>1.9863616075000095</v>
      </c>
      <c r="AO93" s="11">
        <f t="shared" si="161"/>
        <v>-0.1589717265000048</v>
      </c>
      <c r="AP93" s="1" t="s">
        <v>59</v>
      </c>
    </row>
    <row r="94" spans="2:49" x14ac:dyDescent="0.3">
      <c r="B94" s="5" t="s">
        <v>24</v>
      </c>
      <c r="C94" s="21">
        <v>9.7210648148148162E-5</v>
      </c>
      <c r="D94" s="21">
        <v>1.0729142554398147E-4</v>
      </c>
      <c r="E94" s="21">
        <v>1.4755762924768519E-4</v>
      </c>
      <c r="F94" s="21">
        <v>8.2512056331018503E-5</v>
      </c>
      <c r="G94" s="21">
        <v>1.7221547068287037E-4</v>
      </c>
      <c r="H94" s="21">
        <v>4.6521219135416662E-4</v>
      </c>
      <c r="I94" s="21">
        <v>7.7777777777777768E-5</v>
      </c>
      <c r="J94" s="21">
        <v>1.0535879629629628E-3</v>
      </c>
      <c r="K94" s="29" t="s">
        <v>62</v>
      </c>
      <c r="Y94" s="2"/>
      <c r="Z94"/>
      <c r="AA94" s="1" t="s">
        <v>60</v>
      </c>
      <c r="AB94" s="11">
        <f t="shared" si="161"/>
        <v>-0.32791369021428507</v>
      </c>
      <c r="AC94" s="11">
        <f t="shared" si="161"/>
        <v>0.46398214278571304</v>
      </c>
      <c r="AD94" s="11">
        <f t="shared" si="161"/>
        <v>-0.10135119021428507</v>
      </c>
      <c r="AE94" s="11">
        <f t="shared" si="161"/>
        <v>-0.38485119021428871</v>
      </c>
      <c r="AF94" s="11">
        <f t="shared" si="161"/>
        <v>-0.33114285721428571</v>
      </c>
      <c r="AG94" s="11">
        <f t="shared" si="161"/>
        <v>-0.17601785721428753</v>
      </c>
      <c r="AH94" s="11">
        <f t="shared" si="161"/>
        <v>-0.39889285721428946</v>
      </c>
      <c r="AI94" s="11">
        <f t="shared" si="161"/>
        <v>-0.2780178572142914</v>
      </c>
      <c r="AJ94" s="11">
        <f t="shared" si="161"/>
        <v>0.1453154757857108</v>
      </c>
      <c r="AK94" s="11">
        <f t="shared" si="161"/>
        <v>0.85687797578572444</v>
      </c>
      <c r="AL94" s="11">
        <f t="shared" si="161"/>
        <v>-0.16801785721427775</v>
      </c>
      <c r="AM94" s="11">
        <f t="shared" si="161"/>
        <v>-0.10337202321427397</v>
      </c>
      <c r="AN94" s="11">
        <f t="shared" si="161"/>
        <v>0.33731547578570387</v>
      </c>
      <c r="AO94" s="11">
        <f t="shared" si="161"/>
        <v>0.46608630978571186</v>
      </c>
      <c r="AP94" s="1" t="s">
        <v>60</v>
      </c>
    </row>
    <row r="95" spans="2:49" x14ac:dyDescent="0.3">
      <c r="B95" s="5" t="s">
        <v>25</v>
      </c>
      <c r="C95" s="7">
        <v>8.1384287415400749</v>
      </c>
      <c r="D95" s="7">
        <v>17.339515011309466</v>
      </c>
      <c r="E95" s="7">
        <v>20.075724809167884</v>
      </c>
      <c r="F95" s="21">
        <v>1.9123459166662211E-4</v>
      </c>
      <c r="G95" s="21">
        <v>2.3231105968633621E-4</v>
      </c>
      <c r="H95" s="21">
        <v>1.3856669605381304E-4</v>
      </c>
      <c r="I95" s="21">
        <v>2.639562045763664E-4</v>
      </c>
      <c r="J95" s="7">
        <v>12.380408511634574</v>
      </c>
      <c r="Y95" s="2"/>
      <c r="Z95"/>
      <c r="AA95" s="18" t="s">
        <v>20</v>
      </c>
      <c r="AB95" s="11">
        <f t="shared" ref="AB95:AO95" si="162">AB17-$AP17</f>
        <v>11.908441964285714</v>
      </c>
      <c r="AC95" s="11">
        <f t="shared" si="162"/>
        <v>11.022191964285739</v>
      </c>
      <c r="AD95" s="11">
        <f t="shared" si="162"/>
        <v>-18.938891368714273</v>
      </c>
      <c r="AE95" s="11">
        <f t="shared" si="162"/>
        <v>-15.214703868714274</v>
      </c>
      <c r="AF95" s="11">
        <f t="shared" si="162"/>
        <v>9.7664419642857183</v>
      </c>
      <c r="AG95" s="11">
        <f t="shared" si="162"/>
        <v>4.4464419642857251</v>
      </c>
      <c r="AH95" s="11">
        <f t="shared" si="162"/>
        <v>7.7134419642857353</v>
      </c>
      <c r="AI95" s="11">
        <f t="shared" si="162"/>
        <v>4.9110252972857182</v>
      </c>
      <c r="AJ95" s="11">
        <f t="shared" si="162"/>
        <v>7.2857752972857242</v>
      </c>
      <c r="AK95" s="11">
        <f t="shared" si="162"/>
        <v>-2.7588913687142735</v>
      </c>
      <c r="AL95" s="11">
        <f t="shared" si="162"/>
        <v>-3.980224702714267</v>
      </c>
      <c r="AM95" s="11">
        <f t="shared" si="162"/>
        <v>-9.973370535714281</v>
      </c>
      <c r="AN95" s="11">
        <f t="shared" si="162"/>
        <v>-3.1482247027142733</v>
      </c>
      <c r="AO95" s="11">
        <f t="shared" si="162"/>
        <v>-3.0394538687142756</v>
      </c>
      <c r="AP95" s="18" t="s">
        <v>20</v>
      </c>
    </row>
    <row r="96" spans="2:49" x14ac:dyDescent="0.3">
      <c r="X96" s="18"/>
      <c r="Y96" s="18"/>
      <c r="Z96" s="18"/>
      <c r="AA96" s="18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2:42" x14ac:dyDescent="0.3">
      <c r="B97" s="35" t="s">
        <v>40</v>
      </c>
      <c r="C97" s="1">
        <v>1</v>
      </c>
      <c r="D97" s="1">
        <v>2</v>
      </c>
      <c r="E97" s="1">
        <v>3</v>
      </c>
      <c r="F97" s="1">
        <v>4</v>
      </c>
      <c r="G97" s="1">
        <v>5</v>
      </c>
      <c r="H97" s="1">
        <v>6</v>
      </c>
      <c r="I97" s="1">
        <v>7</v>
      </c>
      <c r="J97" s="5" t="s">
        <v>20</v>
      </c>
      <c r="X97" s="39"/>
      <c r="Y97" s="39"/>
      <c r="Z97" s="39"/>
      <c r="AA97" s="18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2:42" x14ac:dyDescent="0.3">
      <c r="B98" s="8" t="s">
        <v>4</v>
      </c>
      <c r="C98" s="21">
        <f t="shared" ref="C98:J98" si="163">C79</f>
        <v>9.3533227233796287E-5</v>
      </c>
      <c r="D98" s="21">
        <f t="shared" si="163"/>
        <v>1.0729142554398147E-4</v>
      </c>
      <c r="E98" s="21">
        <f t="shared" si="163"/>
        <v>1.3309461805555557E-4</v>
      </c>
      <c r="F98" s="21">
        <f t="shared" si="163"/>
        <v>6.6861979166666716E-5</v>
      </c>
      <c r="G98" s="21">
        <f t="shared" si="163"/>
        <v>1.4054301697916661E-4</v>
      </c>
      <c r="H98" s="21">
        <f t="shared" si="163"/>
        <v>4.4439621913194442E-4</v>
      </c>
      <c r="I98" s="21">
        <f t="shared" si="163"/>
        <v>5.7609953703703775E-5</v>
      </c>
      <c r="J98" s="21">
        <f t="shared" si="163"/>
        <v>1.0433304398148149E-3</v>
      </c>
      <c r="X98" s="39"/>
      <c r="Y98" s="39"/>
      <c r="Z98" s="39"/>
      <c r="AA98" s="18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2:42" x14ac:dyDescent="0.3">
      <c r="B99" s="8" t="s">
        <v>6</v>
      </c>
      <c r="C99" s="21">
        <f t="shared" ref="C99:J103" si="164">C81</f>
        <v>7.7713879247685191E-5</v>
      </c>
      <c r="D99" s="21">
        <f t="shared" si="164"/>
        <v>6.4257812499999997E-5</v>
      </c>
      <c r="E99" s="21">
        <f t="shared" si="164"/>
        <v>7.7343750000000006E-5</v>
      </c>
      <c r="F99" s="21">
        <f t="shared" si="164"/>
        <v>5.8756028159722219E-5</v>
      </c>
      <c r="G99" s="21">
        <f t="shared" si="164"/>
        <v>7.8074845682870355E-5</v>
      </c>
      <c r="H99" s="21">
        <f t="shared" si="164"/>
        <v>3.5379412615740743E-4</v>
      </c>
      <c r="I99" s="21">
        <f t="shared" si="164"/>
        <v>2.9722222222222199E-5</v>
      </c>
      <c r="J99" s="21">
        <f t="shared" si="164"/>
        <v>7.3966266396990736E-4</v>
      </c>
      <c r="X99" s="39"/>
      <c r="Y99" s="39"/>
      <c r="Z99" s="39"/>
      <c r="AA99" s="18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2:42" x14ac:dyDescent="0.3">
      <c r="B100" s="8" t="s">
        <v>7</v>
      </c>
      <c r="C100" s="21">
        <f t="shared" si="164"/>
        <v>8.3487654317129648E-5</v>
      </c>
      <c r="D100" s="21">
        <f t="shared" si="164"/>
        <v>7.5880594143518495E-5</v>
      </c>
      <c r="E100" s="21">
        <f t="shared" si="164"/>
        <v>1.3628279320601852E-4</v>
      </c>
      <c r="F100" s="21">
        <f t="shared" si="164"/>
        <v>7.9873649687500032E-5</v>
      </c>
      <c r="G100" s="21">
        <f t="shared" si="164"/>
        <v>1.7221547068287037E-4</v>
      </c>
      <c r="H100" s="21">
        <f t="shared" si="164"/>
        <v>4.3000675153935178E-4</v>
      </c>
      <c r="I100" s="21">
        <f t="shared" si="164"/>
        <v>5.104938271990742E-5</v>
      </c>
      <c r="J100" s="21">
        <f t="shared" si="164"/>
        <v>1.0287962962962961E-3</v>
      </c>
      <c r="X100" s="39"/>
      <c r="Y100" s="39"/>
      <c r="Z100" s="39"/>
      <c r="AA100" s="18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2:42" x14ac:dyDescent="0.3">
      <c r="B101" s="8" t="s">
        <v>8</v>
      </c>
      <c r="C101" s="21">
        <f t="shared" si="164"/>
        <v>9.4444444444444442E-5</v>
      </c>
      <c r="D101" s="21">
        <f t="shared" si="164"/>
        <v>9.358024690972221E-5</v>
      </c>
      <c r="E101" s="21">
        <f t="shared" si="164"/>
        <v>1.4755762924768519E-4</v>
      </c>
      <c r="F101" s="21">
        <f t="shared" si="164"/>
        <v>6.8093171296296253E-5</v>
      </c>
      <c r="G101" s="21">
        <f t="shared" si="164"/>
        <v>1.452394386574074E-4</v>
      </c>
      <c r="H101" s="21">
        <f t="shared" si="164"/>
        <v>3.724392361111112E-4</v>
      </c>
      <c r="I101" s="21">
        <f t="shared" si="164"/>
        <v>4.5868055555555485E-5</v>
      </c>
      <c r="J101" s="21">
        <f t="shared" si="164"/>
        <v>9.6722222222222218E-4</v>
      </c>
      <c r="X101" s="39"/>
      <c r="Y101" s="39"/>
      <c r="Z101" s="39"/>
      <c r="AA101" s="18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2:42" x14ac:dyDescent="0.3">
      <c r="B102" s="8" t="s">
        <v>9</v>
      </c>
      <c r="C102" s="21">
        <f t="shared" si="164"/>
        <v>9.7210648148148162E-5</v>
      </c>
      <c r="D102" s="21">
        <f t="shared" si="164"/>
        <v>1.010966435185185E-4</v>
      </c>
      <c r="E102" s="21">
        <f t="shared" si="164"/>
        <v>1.3762683255787037E-4</v>
      </c>
      <c r="F102" s="21">
        <f t="shared" si="164"/>
        <v>8.2512056331018503E-5</v>
      </c>
      <c r="G102" s="21">
        <f t="shared" si="164"/>
        <v>1.265190972222222E-4</v>
      </c>
      <c r="H102" s="21">
        <f t="shared" si="164"/>
        <v>4.1006944444444451E-4</v>
      </c>
      <c r="I102" s="21">
        <f t="shared" si="164"/>
        <v>4.9999999999999921E-5</v>
      </c>
      <c r="J102" s="21">
        <f t="shared" si="164"/>
        <v>1.0050347222222223E-3</v>
      </c>
      <c r="X102" s="39"/>
      <c r="Y102" s="39"/>
      <c r="Z102" s="39"/>
    </row>
    <row r="103" spans="2:42" x14ac:dyDescent="0.3">
      <c r="B103" s="8" t="s">
        <v>10</v>
      </c>
      <c r="C103" s="21">
        <f t="shared" si="164"/>
        <v>8.511477622685185E-5</v>
      </c>
      <c r="D103" s="21">
        <f t="shared" si="164"/>
        <v>8.4843750000000012E-5</v>
      </c>
      <c r="E103" s="21">
        <f t="shared" si="164"/>
        <v>1.148167438310185E-4</v>
      </c>
      <c r="F103" s="21">
        <f t="shared" si="164"/>
        <v>6.2253086423611121E-5</v>
      </c>
      <c r="G103" s="21">
        <f t="shared" si="164"/>
        <v>1.2047116126157411E-4</v>
      </c>
      <c r="H103" s="21">
        <f t="shared" si="164"/>
        <v>4.4542100694444436E-4</v>
      </c>
      <c r="I103" s="21">
        <f t="shared" si="164"/>
        <v>5.9678819444444442E-5</v>
      </c>
      <c r="J103" s="21">
        <f t="shared" si="164"/>
        <v>9.7259934413194439E-4</v>
      </c>
      <c r="X103" s="39"/>
      <c r="Y103" s="39"/>
      <c r="Z103" s="39"/>
    </row>
    <row r="104" spans="2:42" x14ac:dyDescent="0.3">
      <c r="B104" s="8" t="s">
        <v>12</v>
      </c>
      <c r="C104" s="21">
        <f t="shared" ref="C104:J104" si="165">C87</f>
        <v>9.3272087199074063E-5</v>
      </c>
      <c r="D104" s="21">
        <f t="shared" si="165"/>
        <v>8.0184702928240751E-5</v>
      </c>
      <c r="E104" s="21">
        <f t="shared" si="165"/>
        <v>1.0992452739583332E-4</v>
      </c>
      <c r="F104" s="21">
        <f t="shared" si="165"/>
        <v>6.1221305937500013E-5</v>
      </c>
      <c r="G104" s="21">
        <f t="shared" si="165"/>
        <v>1.3366608796296298E-4</v>
      </c>
      <c r="H104" s="21">
        <f t="shared" si="165"/>
        <v>3.523485725347221E-4</v>
      </c>
      <c r="I104" s="21">
        <f t="shared" si="165"/>
        <v>5.3209876539351951E-5</v>
      </c>
      <c r="J104" s="21">
        <f t="shared" si="165"/>
        <v>8.8382716049768514E-4</v>
      </c>
      <c r="X104" s="39"/>
      <c r="Y104" s="39"/>
      <c r="Z104" s="39"/>
      <c r="AA104" s="45" t="s">
        <v>17</v>
      </c>
      <c r="AB104" s="8" t="s">
        <v>3</v>
      </c>
      <c r="AC104" s="8" t="s">
        <v>4</v>
      </c>
      <c r="AD104" s="8" t="s">
        <v>5</v>
      </c>
      <c r="AE104" s="8" t="s">
        <v>6</v>
      </c>
      <c r="AF104" s="8" t="s">
        <v>7</v>
      </c>
      <c r="AG104" s="8" t="s">
        <v>8</v>
      </c>
      <c r="AH104" s="8" t="s">
        <v>9</v>
      </c>
      <c r="AI104" s="8" t="s">
        <v>10</v>
      </c>
      <c r="AJ104" s="8" t="s">
        <v>11</v>
      </c>
      <c r="AK104" s="8" t="s">
        <v>12</v>
      </c>
      <c r="AL104" s="12" t="s">
        <v>13</v>
      </c>
      <c r="AM104" s="12" t="s">
        <v>14</v>
      </c>
      <c r="AN104" s="12" t="s">
        <v>15</v>
      </c>
      <c r="AO104" s="12" t="s">
        <v>16</v>
      </c>
    </row>
    <row r="105" spans="2:42" x14ac:dyDescent="0.3">
      <c r="B105" s="12" t="s">
        <v>14</v>
      </c>
      <c r="C105" s="21">
        <f t="shared" ref="C105:J105" si="166">C89</f>
        <v>7.5943528159722217E-5</v>
      </c>
      <c r="D105" s="21">
        <f t="shared" si="166"/>
        <v>8.3333333333333331E-5</v>
      </c>
      <c r="E105" s="21">
        <f t="shared" si="166"/>
        <v>1.1218750000000001E-4</v>
      </c>
      <c r="F105" s="21">
        <f t="shared" si="166"/>
        <v>5.4525462962962946E-5</v>
      </c>
      <c r="G105" s="21">
        <f t="shared" si="166"/>
        <v>1.0675925925925922E-4</v>
      </c>
      <c r="H105" s="21">
        <f t="shared" si="166"/>
        <v>3.3535493827546297E-4</v>
      </c>
      <c r="I105" s="21">
        <f t="shared" si="166"/>
        <v>3.222222222222229E-5</v>
      </c>
      <c r="J105" s="21">
        <f t="shared" si="166"/>
        <v>8.0032624421296286E-4</v>
      </c>
      <c r="X105" s="39"/>
      <c r="Y105" s="39"/>
      <c r="Z105" s="39"/>
      <c r="AA105" s="1" t="s">
        <v>50</v>
      </c>
      <c r="AB105" s="15">
        <v>1.29</v>
      </c>
      <c r="AC105" s="15">
        <v>0.41625000000000001</v>
      </c>
      <c r="AD105" s="15">
        <v>0.18</v>
      </c>
      <c r="AE105" s="15">
        <v>0.581145833</v>
      </c>
      <c r="AF105" s="15">
        <v>2.472</v>
      </c>
      <c r="AG105" s="15">
        <v>1.92</v>
      </c>
      <c r="AH105" s="15">
        <v>0.82499999999999996</v>
      </c>
      <c r="AI105" s="15">
        <v>0.98741666699999997</v>
      </c>
      <c r="AJ105" s="15">
        <v>3.076666667</v>
      </c>
      <c r="AK105" s="15">
        <v>1.941333333</v>
      </c>
      <c r="AL105" s="15">
        <v>1.034666667</v>
      </c>
      <c r="AM105" s="15">
        <v>0.59047916700000003</v>
      </c>
      <c r="AN105" s="15">
        <v>4.88</v>
      </c>
      <c r="AO105" s="15">
        <v>0.84799999999999998</v>
      </c>
      <c r="AP105" s="1" t="s">
        <v>50</v>
      </c>
    </row>
    <row r="106" spans="2:42" x14ac:dyDescent="0.3">
      <c r="B106" s="5" t="s">
        <v>26</v>
      </c>
      <c r="C106" s="21">
        <v>8.7590030622106501E-5</v>
      </c>
      <c r="D106" s="21">
        <v>8.6308563609664352E-5</v>
      </c>
      <c r="E106" s="21">
        <v>1.2110429928674767E-4</v>
      </c>
      <c r="F106" s="21">
        <v>6.6762092495659714E-5</v>
      </c>
      <c r="G106" s="21">
        <v>1.2793604721354166E-4</v>
      </c>
      <c r="H106" s="21">
        <v>3.929787868923611E-4</v>
      </c>
      <c r="I106" s="21">
        <v>4.7420066550925933E-5</v>
      </c>
      <c r="J106" s="21">
        <v>9.3009988667100689E-4</v>
      </c>
      <c r="X106" s="39"/>
      <c r="Y106" s="39"/>
      <c r="Z106" s="39"/>
      <c r="AA106" s="1" t="s">
        <v>51</v>
      </c>
      <c r="AB106" s="15">
        <v>4.5599999999999996</v>
      </c>
      <c r="AC106" s="15">
        <v>4.1849999999999996</v>
      </c>
      <c r="AD106" s="15">
        <v>4.0933333330000004</v>
      </c>
      <c r="AE106" s="15">
        <v>3.87</v>
      </c>
      <c r="AF106" s="15">
        <v>5.9946666669999997</v>
      </c>
      <c r="AG106" s="15">
        <v>5.4787499999999998</v>
      </c>
      <c r="AH106" s="15">
        <v>4.725333333</v>
      </c>
      <c r="AI106" s="15">
        <v>4.24</v>
      </c>
      <c r="AJ106" s="15">
        <v>6.302708333</v>
      </c>
      <c r="AK106" s="15">
        <v>5.8983333330000001</v>
      </c>
      <c r="AL106" s="15">
        <v>4.5391666669999999</v>
      </c>
      <c r="AM106" s="15">
        <v>3.86</v>
      </c>
      <c r="AN106" s="15">
        <v>8.3279999999999994</v>
      </c>
      <c r="AO106" s="15">
        <v>4.5060000000000002</v>
      </c>
      <c r="AP106" s="1" t="s">
        <v>51</v>
      </c>
    </row>
    <row r="107" spans="2:42" x14ac:dyDescent="0.3">
      <c r="B107" s="5" t="s">
        <v>29</v>
      </c>
      <c r="C107" s="21">
        <v>7.5943528159722217E-5</v>
      </c>
      <c r="D107" s="21">
        <v>6.4257812499999997E-5</v>
      </c>
      <c r="E107" s="21">
        <v>7.7343750000000006E-5</v>
      </c>
      <c r="F107" s="21">
        <v>5.4525462962962946E-5</v>
      </c>
      <c r="G107" s="21">
        <v>7.8074845682870355E-5</v>
      </c>
      <c r="H107" s="21">
        <v>3.3535493827546297E-4</v>
      </c>
      <c r="I107" s="21">
        <v>2.9722222222222199E-5</v>
      </c>
      <c r="J107" s="21">
        <v>7.3966266396990736E-4</v>
      </c>
      <c r="K107" s="29" t="s">
        <v>63</v>
      </c>
      <c r="X107" s="39"/>
      <c r="Y107" s="39"/>
      <c r="Z107" s="39"/>
      <c r="AA107" s="1" t="s">
        <v>0</v>
      </c>
      <c r="AB107" s="15">
        <v>9.24</v>
      </c>
      <c r="AC107" s="15">
        <v>8.4975208329999994</v>
      </c>
      <c r="AD107" s="15">
        <v>7.4640000000000004</v>
      </c>
      <c r="AE107" s="15">
        <v>7.2956250000000002</v>
      </c>
      <c r="AF107" s="15">
        <v>9.6853333330000009</v>
      </c>
      <c r="AG107" s="15">
        <v>10.08</v>
      </c>
      <c r="AH107" s="15">
        <v>9.2240000000000002</v>
      </c>
      <c r="AI107" s="15">
        <v>8.3413333329999997</v>
      </c>
      <c r="AJ107" s="15">
        <v>9.9879999999999995</v>
      </c>
      <c r="AK107" s="15">
        <v>10.000041667</v>
      </c>
      <c r="AL107" s="15">
        <v>9.0399999999999991</v>
      </c>
      <c r="AM107" s="15">
        <v>7.1520000000000001</v>
      </c>
      <c r="AN107" s="15">
        <v>12.132</v>
      </c>
      <c r="AO107" s="15">
        <v>7.7</v>
      </c>
      <c r="AP107" s="1" t="s">
        <v>0</v>
      </c>
    </row>
    <row r="108" spans="2:42" x14ac:dyDescent="0.3">
      <c r="B108" s="5" t="s">
        <v>27</v>
      </c>
      <c r="C108" s="21">
        <v>9.7210648148148162E-5</v>
      </c>
      <c r="D108" s="21">
        <v>1.0729142554398147E-4</v>
      </c>
      <c r="E108" s="21">
        <v>1.4755762924768519E-4</v>
      </c>
      <c r="F108" s="21">
        <v>8.2512056331018503E-5</v>
      </c>
      <c r="G108" s="21">
        <v>1.7221547068287037E-4</v>
      </c>
      <c r="H108" s="21">
        <v>4.4542100694444436E-4</v>
      </c>
      <c r="I108" s="21">
        <v>5.9678819444444442E-5</v>
      </c>
      <c r="J108" s="21">
        <v>1.0433304398148149E-3</v>
      </c>
      <c r="K108" s="29" t="s">
        <v>52</v>
      </c>
      <c r="X108" s="39"/>
      <c r="Y108" s="39"/>
      <c r="Z108" s="39"/>
      <c r="AA108" s="1" t="s">
        <v>1</v>
      </c>
      <c r="AB108" s="15">
        <v>13.2</v>
      </c>
      <c r="AC108" s="15">
        <v>12.536250000000001</v>
      </c>
      <c r="AD108" s="15">
        <v>9.51</v>
      </c>
      <c r="AE108" s="15">
        <v>9.7106666669999999</v>
      </c>
      <c r="AF108" s="15">
        <v>12.249229166999999</v>
      </c>
      <c r="AG108" s="15">
        <v>13.948124999999999</v>
      </c>
      <c r="AH108" s="15">
        <v>12.894375</v>
      </c>
      <c r="AI108" s="15">
        <v>11.541333333000001</v>
      </c>
      <c r="AJ108" s="15">
        <v>13.488</v>
      </c>
      <c r="AK108" s="15">
        <v>13.053750000000001</v>
      </c>
      <c r="AL108" s="15">
        <v>11.956875</v>
      </c>
      <c r="AM108" s="15">
        <v>10.71</v>
      </c>
      <c r="AN108" s="15">
        <v>15.15</v>
      </c>
      <c r="AO108" s="15">
        <v>10.826666667</v>
      </c>
      <c r="AP108" s="1" t="s">
        <v>1</v>
      </c>
    </row>
    <row r="109" spans="2:42" x14ac:dyDescent="0.3">
      <c r="B109" s="5" t="s">
        <v>38</v>
      </c>
      <c r="C109" s="7">
        <v>9.2879356002413989</v>
      </c>
      <c r="D109" s="7">
        <v>16.121982542329501</v>
      </c>
      <c r="E109" s="7">
        <v>18.479653926142976</v>
      </c>
      <c r="F109" s="7">
        <v>14.834713297199054</v>
      </c>
      <c r="G109" s="7">
        <v>21.798367090381628</v>
      </c>
      <c r="H109" s="7">
        <v>11.374294845275529</v>
      </c>
      <c r="I109" s="7">
        <v>23.293374361865745</v>
      </c>
      <c r="J109" s="7">
        <v>11.959313763792913</v>
      </c>
      <c r="X109" s="39"/>
      <c r="Y109" s="39"/>
      <c r="Z109" s="39"/>
      <c r="AA109" s="1" t="s">
        <v>47</v>
      </c>
      <c r="AB109" s="15">
        <v>18.022500000000001</v>
      </c>
      <c r="AC109" s="15">
        <v>17.767499999999998</v>
      </c>
      <c r="AD109" s="15">
        <v>12.03</v>
      </c>
      <c r="AE109" s="15">
        <v>12.8475</v>
      </c>
      <c r="AF109" s="15">
        <v>16.241416666999999</v>
      </c>
      <c r="AG109" s="15">
        <v>18.165333333</v>
      </c>
      <c r="AH109" s="15">
        <v>17.958749999999998</v>
      </c>
      <c r="AI109" s="15">
        <v>15.671833333</v>
      </c>
      <c r="AJ109" s="15">
        <v>18.2</v>
      </c>
      <c r="AK109" s="15">
        <v>16.928000000000001</v>
      </c>
      <c r="AL109" s="15">
        <v>15.90375</v>
      </c>
      <c r="AM109" s="15">
        <v>14.352</v>
      </c>
      <c r="AN109" s="15">
        <v>19.317</v>
      </c>
      <c r="AO109" s="15">
        <v>15.093333333</v>
      </c>
      <c r="AP109" s="1" t="s">
        <v>47</v>
      </c>
    </row>
    <row r="110" spans="2:42" x14ac:dyDescent="0.3">
      <c r="C110" s="30"/>
      <c r="X110" s="39"/>
      <c r="Y110" s="39"/>
      <c r="Z110" s="39"/>
      <c r="AA110" s="1" t="s">
        <v>48</v>
      </c>
      <c r="AB110" s="15">
        <v>22.271999999999998</v>
      </c>
      <c r="AC110" s="15">
        <v>22.453333333</v>
      </c>
      <c r="AD110" s="15">
        <v>14.574</v>
      </c>
      <c r="AE110" s="15">
        <v>15.73875</v>
      </c>
      <c r="AF110" s="15">
        <v>20.512</v>
      </c>
      <c r="AG110" s="15">
        <v>23.15625</v>
      </c>
      <c r="AH110" s="15">
        <v>22.8825</v>
      </c>
      <c r="AI110" s="15">
        <v>19.563749999999999</v>
      </c>
      <c r="AJ110" s="15">
        <v>23.386666667</v>
      </c>
      <c r="AK110" s="15">
        <v>20.853750000000002</v>
      </c>
      <c r="AL110" s="15">
        <v>20.088750000000001</v>
      </c>
      <c r="AM110" s="15">
        <v>18.800999999999998</v>
      </c>
      <c r="AN110" s="15">
        <v>23.12</v>
      </c>
      <c r="AO110" s="15">
        <v>18.888000000000002</v>
      </c>
      <c r="AP110" s="1" t="s">
        <v>48</v>
      </c>
    </row>
    <row r="111" spans="2:42" x14ac:dyDescent="0.3">
      <c r="B111" s="33" t="s">
        <v>41</v>
      </c>
      <c r="C111" s="1">
        <v>1</v>
      </c>
      <c r="D111" s="1">
        <v>2</v>
      </c>
      <c r="E111" s="1">
        <v>3</v>
      </c>
      <c r="F111" s="1">
        <v>4</v>
      </c>
      <c r="G111" s="1">
        <v>5</v>
      </c>
      <c r="H111" s="1">
        <v>6</v>
      </c>
      <c r="I111" s="1">
        <v>7</v>
      </c>
      <c r="J111" s="5"/>
      <c r="X111" s="39"/>
      <c r="Y111" s="39"/>
      <c r="Z111" s="39"/>
      <c r="AA111" s="1">
        <v>4</v>
      </c>
      <c r="AB111" s="15">
        <v>28.844999999999999</v>
      </c>
      <c r="AC111" s="15">
        <v>29.266874999999999</v>
      </c>
      <c r="AD111" s="15">
        <v>17.634</v>
      </c>
      <c r="AE111" s="15">
        <v>19.53</v>
      </c>
      <c r="AF111" s="15">
        <v>28.016249999999999</v>
      </c>
      <c r="AG111" s="15">
        <v>30.914312500000001</v>
      </c>
      <c r="AH111" s="15">
        <v>29.849708332999999</v>
      </c>
      <c r="AI111" s="15">
        <v>25.591999999999999</v>
      </c>
      <c r="AJ111" s="15">
        <v>30.109333332999999</v>
      </c>
      <c r="AK111" s="15">
        <v>26.425479166999999</v>
      </c>
      <c r="AL111" s="15">
        <v>25.5825</v>
      </c>
      <c r="AM111" s="15">
        <v>24.045000000000002</v>
      </c>
      <c r="AN111" s="15">
        <v>28.41</v>
      </c>
      <c r="AO111" s="15">
        <v>24.635999999999999</v>
      </c>
      <c r="AP111" s="1">
        <v>4</v>
      </c>
    </row>
    <row r="112" spans="2:42" x14ac:dyDescent="0.3">
      <c r="B112" s="8" t="s">
        <v>3</v>
      </c>
      <c r="C112" s="7">
        <v>8.733384598484017</v>
      </c>
      <c r="D112" s="7">
        <v>9.6479182687026288</v>
      </c>
      <c r="E112" s="7">
        <v>11.888937712841919</v>
      </c>
      <c r="F112" s="7">
        <v>6.6560474568823524</v>
      </c>
      <c r="G112" s="7">
        <v>13.783001941118311</v>
      </c>
      <c r="H112" s="7">
        <v>44.155040462484898</v>
      </c>
      <c r="I112" s="7">
        <v>5.1356695594858817</v>
      </c>
      <c r="X112" s="39"/>
      <c r="Y112" s="39"/>
      <c r="Z112" s="39"/>
      <c r="AA112" s="1" t="s">
        <v>53</v>
      </c>
      <c r="AB112" s="15">
        <v>34.904000000000003</v>
      </c>
      <c r="AC112" s="15">
        <v>35.043750000000003</v>
      </c>
      <c r="AD112" s="15">
        <v>21.84</v>
      </c>
      <c r="AE112" s="15">
        <v>24.606520833000001</v>
      </c>
      <c r="AF112" s="15">
        <v>34.917333333000002</v>
      </c>
      <c r="AG112" s="15">
        <v>36.797562499999998</v>
      </c>
      <c r="AH112" s="15">
        <v>36.978749999999998</v>
      </c>
      <c r="AI112" s="15">
        <v>30.970666667</v>
      </c>
      <c r="AJ112" s="15">
        <v>36.646666666999998</v>
      </c>
      <c r="AK112" s="15">
        <v>31.715</v>
      </c>
      <c r="AL112" s="15">
        <v>30.282666667000001</v>
      </c>
      <c r="AM112" s="15">
        <v>28.756</v>
      </c>
      <c r="AN112" s="15">
        <v>33.159999999999997</v>
      </c>
      <c r="AO112" s="15">
        <v>29.256</v>
      </c>
      <c r="AP112" s="1" t="s">
        <v>53</v>
      </c>
    </row>
    <row r="113" spans="2:42" x14ac:dyDescent="0.3">
      <c r="B113" s="8" t="s">
        <v>4</v>
      </c>
      <c r="C113" s="7">
        <v>8.9648709233862576</v>
      </c>
      <c r="D113" s="7">
        <v>10.283551734867919</v>
      </c>
      <c r="E113" s="7">
        <v>12.756708035776192</v>
      </c>
      <c r="F113" s="7">
        <v>6.4085141787422915</v>
      </c>
      <c r="G113" s="7">
        <v>13.470614065867013</v>
      </c>
      <c r="H113" s="7">
        <v>42.594004945434378</v>
      </c>
      <c r="I113" s="7">
        <v>5.5217361159259584</v>
      </c>
      <c r="X113" s="39"/>
      <c r="Y113" s="39"/>
      <c r="Z113" s="39"/>
      <c r="AA113" s="1" t="s">
        <v>54</v>
      </c>
      <c r="AB113" s="15">
        <v>36.1875</v>
      </c>
      <c r="AC113" s="15">
        <v>36.285333332999997</v>
      </c>
      <c r="AD113" s="15">
        <v>23.046666667</v>
      </c>
      <c r="AE113" s="15">
        <v>25.881208333</v>
      </c>
      <c r="AF113" s="15">
        <v>36.781333332999999</v>
      </c>
      <c r="AG113" s="15">
        <v>37.957333333000001</v>
      </c>
      <c r="AH113" s="15">
        <v>38.378395832999999</v>
      </c>
      <c r="AI113" s="15">
        <v>32.178750000000001</v>
      </c>
      <c r="AJ113" s="15">
        <v>38.086666667000003</v>
      </c>
      <c r="AK113" s="15">
        <v>33.416249999999998</v>
      </c>
      <c r="AL113" s="15">
        <v>31.856000000000002</v>
      </c>
      <c r="AM113" s="15">
        <v>30.006666667000001</v>
      </c>
      <c r="AN113" s="15">
        <v>34.704000000000001</v>
      </c>
      <c r="AO113" s="15">
        <v>30.84</v>
      </c>
      <c r="AP113" s="1" t="s">
        <v>54</v>
      </c>
    </row>
    <row r="114" spans="2:42" x14ac:dyDescent="0.3">
      <c r="B114" s="8" t="s">
        <v>5</v>
      </c>
      <c r="C114" s="7">
        <v>12.103152624165856</v>
      </c>
      <c r="D114" s="7">
        <v>7.5869020980150026</v>
      </c>
      <c r="E114" s="7">
        <v>9.3116511951984435</v>
      </c>
      <c r="F114" s="7">
        <v>6.9887232203791294</v>
      </c>
      <c r="G114" s="7">
        <v>11.352105811134148</v>
      </c>
      <c r="H114" s="7">
        <v>46.400957085393358</v>
      </c>
      <c r="I114" s="7">
        <v>6.2565079657140625</v>
      </c>
      <c r="X114" s="30"/>
      <c r="Y114" s="30"/>
      <c r="Z114" s="30"/>
      <c r="AA114" s="1" t="s">
        <v>55</v>
      </c>
      <c r="AB114" s="15">
        <v>47.450666667</v>
      </c>
      <c r="AC114" s="15">
        <v>47.186666666999997</v>
      </c>
      <c r="AD114" s="15">
        <v>28.672000000000001</v>
      </c>
      <c r="AE114" s="15">
        <v>31.352187499999999</v>
      </c>
      <c r="AF114" s="15">
        <v>49.796750000000003</v>
      </c>
      <c r="AG114" s="15">
        <v>49.346249999999998</v>
      </c>
      <c r="AH114" s="15">
        <v>47.91</v>
      </c>
      <c r="AI114" s="15">
        <v>41.379375000000003</v>
      </c>
      <c r="AJ114" s="15">
        <v>48.650666667000003</v>
      </c>
      <c r="AK114" s="15">
        <v>43.263750000000002</v>
      </c>
      <c r="AL114" s="15">
        <v>40.813124999999999</v>
      </c>
      <c r="AM114" s="15">
        <v>37.979999999999997</v>
      </c>
      <c r="AN114" s="15">
        <v>43.600979166999998</v>
      </c>
      <c r="AO114" s="15">
        <v>40.619999999999997</v>
      </c>
      <c r="AP114" s="1" t="s">
        <v>55</v>
      </c>
    </row>
    <row r="115" spans="2:42" x14ac:dyDescent="0.3">
      <c r="B115" s="8" t="s">
        <v>6</v>
      </c>
      <c r="C115" s="7">
        <v>10.506665137128907</v>
      </c>
      <c r="D115" s="7">
        <v>8.6874484315750564</v>
      </c>
      <c r="E115" s="7">
        <v>10.456624859889734</v>
      </c>
      <c r="F115" s="7">
        <v>7.943624982281472</v>
      </c>
      <c r="G115" s="7">
        <v>10.555466631751845</v>
      </c>
      <c r="H115" s="7">
        <v>47.831821638600545</v>
      </c>
      <c r="I115" s="7">
        <v>4.0183483187724374</v>
      </c>
      <c r="Y115" s="2"/>
      <c r="Z115" s="2"/>
      <c r="AA115" s="1" t="s">
        <v>56</v>
      </c>
      <c r="AB115" s="15">
        <v>52.027500000000003</v>
      </c>
      <c r="AC115" s="15">
        <v>51.351999999999997</v>
      </c>
      <c r="AD115" s="15">
        <v>31.696000000000002</v>
      </c>
      <c r="AE115" s="15">
        <v>34.159999999999997</v>
      </c>
      <c r="AF115" s="15">
        <v>54.453333333000003</v>
      </c>
      <c r="AG115" s="15">
        <v>53.676958333000002</v>
      </c>
      <c r="AH115" s="15">
        <v>52.338291667</v>
      </c>
      <c r="AI115" s="15">
        <v>46</v>
      </c>
      <c r="AJ115" s="15">
        <v>52.427999999999997</v>
      </c>
      <c r="AK115" s="15">
        <v>46.829854167000001</v>
      </c>
      <c r="AL115" s="15">
        <v>44.341875000000002</v>
      </c>
      <c r="AM115" s="15">
        <v>42.176000000000002</v>
      </c>
      <c r="AN115" s="15">
        <v>46.996916667000001</v>
      </c>
      <c r="AO115" s="15">
        <v>43.96</v>
      </c>
      <c r="AP115" s="1" t="s">
        <v>56</v>
      </c>
    </row>
    <row r="116" spans="2:42" x14ac:dyDescent="0.3">
      <c r="B116" s="8" t="s">
        <v>7</v>
      </c>
      <c r="C116" s="7">
        <v>8.1150811504365059</v>
      </c>
      <c r="D116" s="7">
        <v>7.3756675074250735</v>
      </c>
      <c r="E116" s="7">
        <v>13.246819967824679</v>
      </c>
      <c r="F116" s="7">
        <v>7.7637963875888794</v>
      </c>
      <c r="G116" s="7">
        <v>16.739511145486457</v>
      </c>
      <c r="H116" s="7">
        <v>41.7970742203672</v>
      </c>
      <c r="I116" s="7">
        <v>4.9620496208712099</v>
      </c>
      <c r="X116" s="18"/>
      <c r="Y116" s="18"/>
      <c r="Z116" s="18"/>
      <c r="AA116" s="1" t="s">
        <v>57</v>
      </c>
      <c r="AB116" s="15">
        <v>60.3</v>
      </c>
      <c r="AC116" s="15">
        <v>59.221333332999997</v>
      </c>
      <c r="AD116" s="15">
        <v>37.725333333000002</v>
      </c>
      <c r="AE116" s="15">
        <v>40.177500000000002</v>
      </c>
      <c r="AF116" s="15">
        <v>62.077333332999999</v>
      </c>
      <c r="AG116" s="15">
        <v>60.421333333</v>
      </c>
      <c r="AH116" s="15">
        <v>58.714666667000003</v>
      </c>
      <c r="AI116" s="15">
        <v>53.746937500000001</v>
      </c>
      <c r="AJ116" s="15">
        <v>59.231999999999999</v>
      </c>
      <c r="AK116" s="15">
        <v>51.978666666999999</v>
      </c>
      <c r="AL116" s="15">
        <v>49.11</v>
      </c>
      <c r="AM116" s="15">
        <v>48.73</v>
      </c>
      <c r="AN116" s="15">
        <v>51.552</v>
      </c>
      <c r="AO116" s="15">
        <v>48.813333333000003</v>
      </c>
      <c r="AP116" s="1" t="s">
        <v>57</v>
      </c>
    </row>
    <row r="117" spans="2:42" x14ac:dyDescent="0.3">
      <c r="B117" s="8" t="s">
        <v>8</v>
      </c>
      <c r="C117" s="7">
        <v>9.7645031591039633</v>
      </c>
      <c r="D117" s="7">
        <v>9.67515476378518</v>
      </c>
      <c r="E117" s="7">
        <v>15.255814626412025</v>
      </c>
      <c r="F117" s="7">
        <v>7.0400751483821526</v>
      </c>
      <c r="G117" s="7">
        <v>15.016139551024315</v>
      </c>
      <c r="H117" s="7">
        <v>38.506066915565782</v>
      </c>
      <c r="I117" s="7">
        <v>4.7422458357265871</v>
      </c>
      <c r="X117" s="39"/>
      <c r="Y117" s="39"/>
      <c r="Z117" s="39"/>
      <c r="AA117" s="1" t="s">
        <v>58</v>
      </c>
      <c r="AB117" s="15">
        <v>73.429333333000002</v>
      </c>
      <c r="AC117" s="15">
        <v>71.680000000000007</v>
      </c>
      <c r="AD117" s="15">
        <v>45.434666667000002</v>
      </c>
      <c r="AE117" s="15">
        <v>50.621645833000002</v>
      </c>
      <c r="AF117" s="15">
        <v>74.165333333000007</v>
      </c>
      <c r="AG117" s="15">
        <v>70.373333333000005</v>
      </c>
      <c r="AH117" s="15">
        <v>69.370666666999995</v>
      </c>
      <c r="AI117" s="15">
        <v>65.642666667</v>
      </c>
      <c r="AJ117" s="15">
        <v>69.141333333000006</v>
      </c>
      <c r="AK117" s="15">
        <v>61.987499999999997</v>
      </c>
      <c r="AL117" s="15">
        <v>59.808</v>
      </c>
      <c r="AM117" s="15">
        <v>57.091999999999999</v>
      </c>
      <c r="AN117" s="15">
        <v>61.030666666999998</v>
      </c>
      <c r="AO117" s="15">
        <v>59.994666666999997</v>
      </c>
      <c r="AP117" s="1" t="s">
        <v>58</v>
      </c>
    </row>
    <row r="118" spans="2:42" x14ac:dyDescent="0.3">
      <c r="B118" s="8" t="s">
        <v>9</v>
      </c>
      <c r="C118" s="7">
        <v>9.6723671330684624</v>
      </c>
      <c r="D118" s="7">
        <v>10.059019980422637</v>
      </c>
      <c r="E118" s="7">
        <v>13.693739083318937</v>
      </c>
      <c r="F118" s="7">
        <v>8.2098712120688653</v>
      </c>
      <c r="G118" s="7">
        <v>12.588529970633958</v>
      </c>
      <c r="H118" s="7">
        <v>40.801520124373816</v>
      </c>
      <c r="I118" s="7">
        <v>4.9749524961133096</v>
      </c>
      <c r="X118" s="39"/>
      <c r="Y118" s="39"/>
      <c r="Z118" s="39"/>
      <c r="AA118" s="1" t="s">
        <v>59</v>
      </c>
      <c r="AB118" s="15">
        <v>87.644999999999996</v>
      </c>
      <c r="AC118" s="15">
        <v>85.582499999999996</v>
      </c>
      <c r="AD118" s="15">
        <v>56.597333333000002</v>
      </c>
      <c r="AE118" s="15">
        <v>61.92</v>
      </c>
      <c r="AF118" s="15">
        <v>86.949333332999998</v>
      </c>
      <c r="AG118" s="15">
        <v>81.525000000000006</v>
      </c>
      <c r="AH118" s="15">
        <v>83.34</v>
      </c>
      <c r="AI118" s="15">
        <v>79.863749999999996</v>
      </c>
      <c r="AJ118" s="15">
        <v>85.024000000000001</v>
      </c>
      <c r="AK118" s="15">
        <v>73.706666666999993</v>
      </c>
      <c r="AL118" s="15">
        <v>71.727999999999994</v>
      </c>
      <c r="AM118" s="15">
        <v>66.954666666999998</v>
      </c>
      <c r="AN118" s="15">
        <v>74.133333332999996</v>
      </c>
      <c r="AO118" s="15">
        <v>72.226666667000003</v>
      </c>
      <c r="AP118" s="1" t="s">
        <v>59</v>
      </c>
    </row>
    <row r="119" spans="2:42" x14ac:dyDescent="0.3">
      <c r="B119" s="8" t="s">
        <v>10</v>
      </c>
      <c r="C119" s="7">
        <v>8.7512681085362782</v>
      </c>
      <c r="D119" s="7">
        <v>8.7234019344033165</v>
      </c>
      <c r="E119" s="7">
        <v>11.805143045155321</v>
      </c>
      <c r="F119" s="7">
        <v>6.4006917955689859</v>
      </c>
      <c r="G119" s="7">
        <v>12.386514754345836</v>
      </c>
      <c r="H119" s="7">
        <v>45.796967644676698</v>
      </c>
      <c r="I119" s="7">
        <v>6.1360127173135668</v>
      </c>
      <c r="X119" s="39"/>
      <c r="Y119" s="39"/>
      <c r="Z119" s="39"/>
      <c r="AA119" s="1" t="s">
        <v>60</v>
      </c>
      <c r="AB119" s="15">
        <v>91.799895832999994</v>
      </c>
      <c r="AC119" s="15">
        <v>89.248000000000005</v>
      </c>
      <c r="AD119" s="15">
        <v>59.616</v>
      </c>
      <c r="AE119" s="15">
        <v>64.024833333000004</v>
      </c>
      <c r="AF119" s="15">
        <v>90.843125000000001</v>
      </c>
      <c r="AG119" s="15">
        <v>84.816000000000003</v>
      </c>
      <c r="AH119" s="15">
        <v>87.210875000000001</v>
      </c>
      <c r="AI119" s="15">
        <v>84.45</v>
      </c>
      <c r="AJ119" s="15">
        <v>88.490666666999999</v>
      </c>
      <c r="AK119" s="15">
        <v>76.599104166999993</v>
      </c>
      <c r="AL119" s="15">
        <v>75.495999999999995</v>
      </c>
      <c r="AM119" s="15">
        <v>68.994020832999993</v>
      </c>
      <c r="AN119" s="15">
        <v>79.668000000000006</v>
      </c>
      <c r="AO119" s="15">
        <v>75.616</v>
      </c>
      <c r="AP119" s="1" t="s">
        <v>60</v>
      </c>
    </row>
    <row r="120" spans="2:42" x14ac:dyDescent="0.3">
      <c r="B120" s="8" t="s">
        <v>11</v>
      </c>
      <c r="C120" s="7">
        <v>7.9985495054740685</v>
      </c>
      <c r="D120" s="7">
        <v>9.5038229780246439</v>
      </c>
      <c r="E120" s="7">
        <v>13.782780782162716</v>
      </c>
      <c r="F120" s="7">
        <v>7.5657158736818859</v>
      </c>
      <c r="G120" s="7">
        <v>13.892339384828043</v>
      </c>
      <c r="H120" s="7">
        <v>42.095192537447041</v>
      </c>
      <c r="I120" s="7">
        <v>5.1615989383816192</v>
      </c>
      <c r="X120" s="39"/>
      <c r="Y120" s="39"/>
      <c r="Z120" s="39"/>
      <c r="AA120" s="15"/>
      <c r="AB120" s="15">
        <v>92.32</v>
      </c>
      <c r="AC120" s="15">
        <v>90.56</v>
      </c>
      <c r="AD120" s="15">
        <v>60.362666666999999</v>
      </c>
      <c r="AE120" s="15">
        <v>64.488</v>
      </c>
      <c r="AF120" s="15">
        <v>91.36</v>
      </c>
      <c r="AG120" s="15">
        <v>85.488</v>
      </c>
      <c r="AH120" s="15">
        <v>87.66</v>
      </c>
      <c r="AI120" s="15">
        <v>85.02</v>
      </c>
      <c r="AJ120" s="15">
        <v>89.483999999999995</v>
      </c>
      <c r="AK120" s="15">
        <v>78.304000000000002</v>
      </c>
      <c r="AL120" s="15">
        <v>76.176000000000002</v>
      </c>
      <c r="AM120" s="15">
        <v>69.738666667000004</v>
      </c>
      <c r="AN120" s="15">
        <v>80.853333332999995</v>
      </c>
      <c r="AO120" s="15">
        <v>76.930104166999996</v>
      </c>
      <c r="AP120" s="18" t="s">
        <v>20</v>
      </c>
    </row>
    <row r="121" spans="2:42" x14ac:dyDescent="0.3">
      <c r="B121" s="8" t="s">
        <v>12</v>
      </c>
      <c r="C121" s="7">
        <v>10.553204446280235</v>
      </c>
      <c r="D121" s="7">
        <v>9.072441594020324</v>
      </c>
      <c r="E121" s="7">
        <v>12.437333033976298</v>
      </c>
      <c r="F121" s="7">
        <v>6.9268414316466753</v>
      </c>
      <c r="G121" s="7">
        <v>15.123555140316721</v>
      </c>
      <c r="H121" s="7">
        <v>39.866230444458601</v>
      </c>
      <c r="I121" s="7">
        <v>6.020393909301152</v>
      </c>
      <c r="X121" s="39"/>
      <c r="Y121" s="39"/>
      <c r="Z121" s="39"/>
      <c r="AE121"/>
      <c r="AF121"/>
    </row>
    <row r="122" spans="2:42" x14ac:dyDescent="0.3">
      <c r="B122" s="12" t="s">
        <v>13</v>
      </c>
      <c r="C122" s="7">
        <v>10.653701468834965</v>
      </c>
      <c r="D122" s="7">
        <v>9.1344532969388119</v>
      </c>
      <c r="E122" s="7">
        <v>12.880726985648733</v>
      </c>
      <c r="F122" s="7">
        <v>6.2551014980936168</v>
      </c>
      <c r="G122" s="7">
        <v>14.014202125390435</v>
      </c>
      <c r="H122" s="7">
        <v>41.142302949291739</v>
      </c>
      <c r="I122" s="7">
        <v>5.9195116758016963</v>
      </c>
      <c r="X122" s="39"/>
      <c r="Y122" s="39"/>
      <c r="Z122" s="39"/>
      <c r="AA122" s="39"/>
      <c r="AB122" s="39"/>
      <c r="AC122" s="39"/>
      <c r="AE122"/>
      <c r="AG122" s="2"/>
    </row>
    <row r="123" spans="2:42" x14ac:dyDescent="0.3">
      <c r="B123" s="12" t="s">
        <v>14</v>
      </c>
      <c r="C123" s="7">
        <v>9.4890713267068652</v>
      </c>
      <c r="D123" s="7">
        <v>10.412420426782699</v>
      </c>
      <c r="E123" s="7">
        <v>14.017720999556211</v>
      </c>
      <c r="F123" s="7">
        <v>6.8129045320240671</v>
      </c>
      <c r="G123" s="7">
        <v>13.339467502311608</v>
      </c>
      <c r="H123" s="7">
        <v>41.902279314262579</v>
      </c>
      <c r="I123" s="7">
        <v>4.0261358983559852</v>
      </c>
      <c r="X123" s="39"/>
      <c r="Y123" s="39"/>
      <c r="Z123" s="39"/>
      <c r="AA123" s="39"/>
      <c r="AB123" s="39"/>
      <c r="AC123" s="39"/>
      <c r="AE123"/>
      <c r="AG123" s="2"/>
    </row>
    <row r="124" spans="2:42" x14ac:dyDescent="0.3">
      <c r="B124" s="12" t="s">
        <v>15</v>
      </c>
      <c r="C124" s="7">
        <v>9.5454545454964261</v>
      </c>
      <c r="D124" s="7">
        <v>9.4572657073072008</v>
      </c>
      <c r="E124" s="7">
        <v>11.968673218725732</v>
      </c>
      <c r="F124" s="7">
        <v>6.2521937522211788</v>
      </c>
      <c r="G124" s="7">
        <v>13.742952571576621</v>
      </c>
      <c r="H124" s="7">
        <v>40.18825135942518</v>
      </c>
      <c r="I124" s="7">
        <v>8.8452088452476527</v>
      </c>
      <c r="X124" s="39"/>
      <c r="Y124" s="39"/>
      <c r="Z124" s="39"/>
      <c r="AA124" s="39"/>
      <c r="AB124" s="39"/>
      <c r="AC124" s="39"/>
      <c r="AE124"/>
      <c r="AG124" s="2"/>
    </row>
    <row r="125" spans="2:42" x14ac:dyDescent="0.3">
      <c r="B125" s="12" t="s">
        <v>16</v>
      </c>
      <c r="C125" s="7">
        <v>9.0060600650054052</v>
      </c>
      <c r="D125" s="7">
        <v>9.7175721070643046</v>
      </c>
      <c r="E125" s="7">
        <v>12.542590365342516</v>
      </c>
      <c r="F125" s="7">
        <v>6.0723872592418244</v>
      </c>
      <c r="G125" s="7">
        <v>14.936495414290924</v>
      </c>
      <c r="H125" s="7">
        <v>41.542839821600445</v>
      </c>
      <c r="I125" s="7">
        <v>6.1820549674545822</v>
      </c>
      <c r="X125" s="39"/>
      <c r="Y125" s="39"/>
      <c r="Z125" s="39"/>
      <c r="AA125" s="39"/>
      <c r="AB125" s="39"/>
      <c r="AC125" s="39"/>
      <c r="AE125"/>
      <c r="AG125" s="2"/>
    </row>
    <row r="126" spans="2:42" x14ac:dyDescent="0.3">
      <c r="B126" s="5" t="s">
        <v>22</v>
      </c>
      <c r="C126" s="7">
        <v>9.5612381565791598</v>
      </c>
      <c r="D126" s="7">
        <v>9.2383600592382003</v>
      </c>
      <c r="E126" s="7">
        <v>12.574661707987818</v>
      </c>
      <c r="F126" s="7">
        <v>6.9497491949145269</v>
      </c>
      <c r="G126" s="7">
        <v>13.638635429291158</v>
      </c>
      <c r="H126" s="7">
        <v>42.472896390241587</v>
      </c>
      <c r="I126" s="7">
        <v>5.5644590617475496</v>
      </c>
      <c r="X126" s="39"/>
      <c r="Y126" s="39"/>
      <c r="Z126" s="39"/>
      <c r="AA126" s="39"/>
      <c r="AB126" s="39"/>
      <c r="AC126" s="39"/>
      <c r="AE126"/>
      <c r="AG126" s="2"/>
    </row>
    <row r="127" spans="2:42" x14ac:dyDescent="0.3">
      <c r="B127" s="36" t="s">
        <v>2</v>
      </c>
      <c r="C127" s="7">
        <v>8.2568807339449553</v>
      </c>
      <c r="D127" s="7">
        <v>9.6330275229357802</v>
      </c>
      <c r="E127" s="7">
        <v>13.761467889908257</v>
      </c>
      <c r="F127" s="7">
        <v>13.302752293577983</v>
      </c>
      <c r="G127" s="7">
        <v>12.844036697247708</v>
      </c>
      <c r="H127" s="7">
        <v>36.238532110091739</v>
      </c>
      <c r="I127" s="7">
        <v>5.9633027522935782</v>
      </c>
      <c r="X127" s="39"/>
      <c r="Y127" s="39"/>
      <c r="Z127" s="39"/>
      <c r="AA127" s="39"/>
      <c r="AB127" s="39"/>
      <c r="AC127" s="39"/>
      <c r="AE127"/>
      <c r="AG127" s="2"/>
    </row>
    <row r="128" spans="2:42" x14ac:dyDescent="0.3">
      <c r="B128" s="5" t="s">
        <v>23</v>
      </c>
      <c r="C128" s="7">
        <v>7.9985495054740685</v>
      </c>
      <c r="D128" s="7">
        <v>7.3756675074250735</v>
      </c>
      <c r="E128" s="7">
        <v>9.3116511951984435</v>
      </c>
      <c r="F128" s="7">
        <v>6.0723872592418244</v>
      </c>
      <c r="G128" s="7">
        <v>10.555466631751845</v>
      </c>
      <c r="H128" s="7">
        <v>38.506066915565782</v>
      </c>
      <c r="I128" s="7">
        <v>4.0183483187724374</v>
      </c>
      <c r="X128" s="30"/>
      <c r="Y128" s="30"/>
      <c r="Z128" s="30"/>
      <c r="AA128" s="30"/>
      <c r="AB128" s="39"/>
      <c r="AC128" s="39"/>
      <c r="AE128"/>
      <c r="AG128" s="2"/>
    </row>
    <row r="129" spans="2:36" x14ac:dyDescent="0.3">
      <c r="B129" s="5" t="s">
        <v>24</v>
      </c>
      <c r="C129" s="7">
        <v>12.103152624165856</v>
      </c>
      <c r="D129" s="7">
        <v>10.412420426782699</v>
      </c>
      <c r="E129" s="7">
        <v>15.255814626412025</v>
      </c>
      <c r="F129" s="7">
        <v>8.2098712120688653</v>
      </c>
      <c r="G129" s="7">
        <v>16.739511145486457</v>
      </c>
      <c r="H129" s="7">
        <v>47.831821638600545</v>
      </c>
      <c r="I129" s="7">
        <v>8.8452088452476527</v>
      </c>
      <c r="Y129" s="2"/>
      <c r="Z129" s="2"/>
      <c r="AA129" s="2"/>
      <c r="AB129" s="39"/>
      <c r="AC129" s="39"/>
      <c r="AE129"/>
      <c r="AG129" s="2"/>
    </row>
    <row r="130" spans="2:36" x14ac:dyDescent="0.3">
      <c r="B130" s="5" t="s">
        <v>30</v>
      </c>
      <c r="C130" s="7">
        <v>1.1139118014478091</v>
      </c>
      <c r="D130" s="7">
        <v>0.9053191552740234</v>
      </c>
      <c r="E130" s="7">
        <v>1.4972874025928533</v>
      </c>
      <c r="F130" s="7">
        <v>0.68310695220281159</v>
      </c>
      <c r="G130" s="7">
        <v>1.5971590767210004</v>
      </c>
      <c r="H130" s="7">
        <v>2.662351405183347</v>
      </c>
      <c r="I130" s="7">
        <v>1.2017812523551241</v>
      </c>
      <c r="X130" s="18"/>
      <c r="Y130" s="18"/>
      <c r="Z130" s="18"/>
      <c r="AA130" s="18"/>
      <c r="AB130" s="39"/>
      <c r="AC130" s="39"/>
      <c r="AE130"/>
      <c r="AG130" s="2"/>
    </row>
    <row r="131" spans="2:36" x14ac:dyDescent="0.3">
      <c r="G131" s="7"/>
      <c r="Y131" s="2"/>
      <c r="Z131" s="2"/>
      <c r="AA131" s="2"/>
      <c r="AB131" s="39"/>
      <c r="AC131" s="39"/>
      <c r="AE131"/>
      <c r="AG131" s="2"/>
    </row>
    <row r="132" spans="2:36" x14ac:dyDescent="0.3">
      <c r="B132" s="33" t="s">
        <v>42</v>
      </c>
      <c r="C132" s="1">
        <v>1</v>
      </c>
      <c r="D132" s="1">
        <v>2</v>
      </c>
      <c r="E132" s="1">
        <v>3</v>
      </c>
      <c r="F132" s="1">
        <v>4</v>
      </c>
      <c r="G132" s="44">
        <v>5</v>
      </c>
      <c r="H132" s="1">
        <v>6</v>
      </c>
      <c r="I132" s="1">
        <v>7</v>
      </c>
      <c r="J132" s="5"/>
      <c r="X132" s="7"/>
      <c r="Y132" s="7"/>
      <c r="Z132" s="7"/>
      <c r="AA132" s="7"/>
      <c r="AB132" s="39"/>
      <c r="AC132" s="39"/>
      <c r="AE132"/>
      <c r="AG132" s="2"/>
    </row>
    <row r="133" spans="2:36" x14ac:dyDescent="0.3">
      <c r="B133" s="8" t="s">
        <v>4</v>
      </c>
      <c r="C133" s="7">
        <f t="shared" ref="C133:I133" si="167">C113</f>
        <v>8.9648709233862576</v>
      </c>
      <c r="D133" s="7">
        <f t="shared" si="167"/>
        <v>10.283551734867919</v>
      </c>
      <c r="E133" s="7">
        <f t="shared" si="167"/>
        <v>12.756708035776192</v>
      </c>
      <c r="F133" s="7">
        <f t="shared" si="167"/>
        <v>6.4085141787422915</v>
      </c>
      <c r="G133" s="7">
        <f t="shared" si="167"/>
        <v>13.470614065867013</v>
      </c>
      <c r="H133" s="7">
        <f t="shared" si="167"/>
        <v>42.594004945434378</v>
      </c>
      <c r="I133" s="7">
        <f t="shared" si="167"/>
        <v>5.5217361159259584</v>
      </c>
      <c r="X133" s="7"/>
      <c r="Y133" s="7"/>
      <c r="Z133" s="7"/>
      <c r="AA133" s="7"/>
      <c r="AB133" s="39"/>
      <c r="AC133" s="39"/>
      <c r="AD133" s="2"/>
      <c r="AE133"/>
      <c r="AG133" s="2"/>
    </row>
    <row r="134" spans="2:36" x14ac:dyDescent="0.3">
      <c r="B134" s="8" t="s">
        <v>6</v>
      </c>
      <c r="C134" s="7">
        <f t="shared" ref="C134:I138" si="168">C115</f>
        <v>10.506665137128907</v>
      </c>
      <c r="D134" s="7">
        <f t="shared" si="168"/>
        <v>8.6874484315750564</v>
      </c>
      <c r="E134" s="7">
        <f t="shared" si="168"/>
        <v>10.456624859889734</v>
      </c>
      <c r="F134" s="7">
        <f t="shared" si="168"/>
        <v>7.943624982281472</v>
      </c>
      <c r="G134" s="7">
        <f t="shared" si="168"/>
        <v>10.555466631751845</v>
      </c>
      <c r="H134" s="7">
        <f t="shared" si="168"/>
        <v>47.831821638600545</v>
      </c>
      <c r="I134" s="7">
        <f t="shared" si="168"/>
        <v>4.0183483187724374</v>
      </c>
      <c r="X134" s="7"/>
      <c r="Y134" s="7"/>
      <c r="Z134" s="7"/>
      <c r="AA134" s="7"/>
      <c r="AB134" s="39"/>
      <c r="AC134" s="39"/>
      <c r="AD134" s="2"/>
      <c r="AE134"/>
      <c r="AG134" s="2"/>
    </row>
    <row r="135" spans="2:36" x14ac:dyDescent="0.3">
      <c r="B135" s="8" t="s">
        <v>7</v>
      </c>
      <c r="C135" s="7">
        <f t="shared" si="168"/>
        <v>8.1150811504365059</v>
      </c>
      <c r="D135" s="7">
        <f t="shared" si="168"/>
        <v>7.3756675074250735</v>
      </c>
      <c r="E135" s="7">
        <f t="shared" si="168"/>
        <v>13.246819967824679</v>
      </c>
      <c r="F135" s="7">
        <f t="shared" si="168"/>
        <v>7.7637963875888794</v>
      </c>
      <c r="G135" s="7">
        <f t="shared" si="168"/>
        <v>16.739511145486457</v>
      </c>
      <c r="H135" s="7">
        <f t="shared" si="168"/>
        <v>41.7970742203672</v>
      </c>
      <c r="I135" s="7">
        <f t="shared" si="168"/>
        <v>4.9620496208712099</v>
      </c>
      <c r="X135" s="7"/>
      <c r="Y135" s="7"/>
      <c r="Z135" s="7"/>
      <c r="AA135" s="7"/>
      <c r="AB135" s="30"/>
      <c r="AC135" s="30"/>
      <c r="AE135"/>
      <c r="AG135" s="2"/>
    </row>
    <row r="136" spans="2:36" x14ac:dyDescent="0.3">
      <c r="B136" s="8" t="s">
        <v>8</v>
      </c>
      <c r="C136" s="7">
        <f t="shared" si="168"/>
        <v>9.7645031591039633</v>
      </c>
      <c r="D136" s="7">
        <f t="shared" si="168"/>
        <v>9.67515476378518</v>
      </c>
      <c r="E136" s="7">
        <f t="shared" si="168"/>
        <v>15.255814626412025</v>
      </c>
      <c r="F136" s="7">
        <f t="shared" si="168"/>
        <v>7.0400751483821526</v>
      </c>
      <c r="G136" s="7">
        <f t="shared" si="168"/>
        <v>15.016139551024315</v>
      </c>
      <c r="H136" s="7">
        <f t="shared" si="168"/>
        <v>38.506066915565782</v>
      </c>
      <c r="I136" s="7">
        <f t="shared" si="168"/>
        <v>4.7422458357265871</v>
      </c>
      <c r="X136" s="7"/>
      <c r="Y136" s="7"/>
      <c r="Z136" s="7"/>
      <c r="AA136" s="7"/>
      <c r="AE136"/>
      <c r="AG136" s="2"/>
    </row>
    <row r="137" spans="2:36" x14ac:dyDescent="0.3">
      <c r="B137" s="8" t="s">
        <v>9</v>
      </c>
      <c r="C137" s="7">
        <f t="shared" si="168"/>
        <v>9.6723671330684624</v>
      </c>
      <c r="D137" s="7">
        <f t="shared" si="168"/>
        <v>10.059019980422637</v>
      </c>
      <c r="E137" s="7">
        <f t="shared" si="168"/>
        <v>13.693739083318937</v>
      </c>
      <c r="F137" s="7">
        <f t="shared" si="168"/>
        <v>8.2098712120688653</v>
      </c>
      <c r="G137" s="7">
        <f t="shared" si="168"/>
        <v>12.588529970633958</v>
      </c>
      <c r="H137" s="7">
        <f t="shared" si="168"/>
        <v>40.801520124373816</v>
      </c>
      <c r="I137" s="7">
        <f t="shared" si="168"/>
        <v>4.9749524961133096</v>
      </c>
      <c r="X137" s="7"/>
      <c r="Y137" s="7"/>
      <c r="Z137" s="7"/>
      <c r="AA137" s="7"/>
      <c r="AB137" s="18"/>
      <c r="AC137" s="18"/>
      <c r="AE137"/>
      <c r="AG137" s="2"/>
    </row>
    <row r="138" spans="2:36" x14ac:dyDescent="0.3">
      <c r="B138" s="8" t="s">
        <v>10</v>
      </c>
      <c r="C138" s="7">
        <f t="shared" si="168"/>
        <v>8.7512681085362782</v>
      </c>
      <c r="D138" s="7">
        <f t="shared" si="168"/>
        <v>8.7234019344033165</v>
      </c>
      <c r="E138" s="7">
        <f t="shared" si="168"/>
        <v>11.805143045155321</v>
      </c>
      <c r="F138" s="7">
        <f t="shared" si="168"/>
        <v>6.4006917955689859</v>
      </c>
      <c r="G138" s="7">
        <f t="shared" si="168"/>
        <v>12.386514754345836</v>
      </c>
      <c r="H138" s="7">
        <f t="shared" si="168"/>
        <v>45.796967644676698</v>
      </c>
      <c r="I138" s="7">
        <f t="shared" si="168"/>
        <v>6.1360127173135668</v>
      </c>
      <c r="X138" s="7"/>
      <c r="Y138" s="7"/>
      <c r="Z138" s="7"/>
      <c r="AA138" s="7"/>
      <c r="AB138" s="39"/>
      <c r="AC138" s="39"/>
      <c r="AE138" s="18"/>
      <c r="AI138" s="2"/>
      <c r="AJ138" s="2"/>
    </row>
    <row r="139" spans="2:36" x14ac:dyDescent="0.3">
      <c r="B139" s="8" t="s">
        <v>12</v>
      </c>
      <c r="C139" s="7">
        <f t="shared" ref="C139:I139" si="169">C121</f>
        <v>10.553204446280235</v>
      </c>
      <c r="D139" s="7">
        <f t="shared" si="169"/>
        <v>9.072441594020324</v>
      </c>
      <c r="E139" s="7">
        <f t="shared" si="169"/>
        <v>12.437333033976298</v>
      </c>
      <c r="F139" s="7">
        <f t="shared" si="169"/>
        <v>6.9268414316466753</v>
      </c>
      <c r="G139" s="7">
        <f t="shared" si="169"/>
        <v>15.123555140316721</v>
      </c>
      <c r="H139" s="7">
        <f t="shared" si="169"/>
        <v>39.866230444458601</v>
      </c>
      <c r="I139" s="7">
        <f t="shared" si="169"/>
        <v>6.020393909301152</v>
      </c>
      <c r="X139" s="7"/>
      <c r="Y139" s="7"/>
      <c r="Z139" s="7"/>
      <c r="AA139" s="7"/>
      <c r="AB139" s="39"/>
      <c r="AC139" s="39"/>
      <c r="AI139" s="2"/>
      <c r="AJ139" s="2"/>
    </row>
    <row r="140" spans="2:36" x14ac:dyDescent="0.3">
      <c r="B140" s="12" t="s">
        <v>14</v>
      </c>
      <c r="C140" s="7">
        <f t="shared" ref="C140:I140" si="170">C123</f>
        <v>9.4890713267068652</v>
      </c>
      <c r="D140" s="7">
        <f t="shared" si="170"/>
        <v>10.412420426782699</v>
      </c>
      <c r="E140" s="7">
        <f t="shared" si="170"/>
        <v>14.017720999556211</v>
      </c>
      <c r="F140" s="7">
        <f t="shared" si="170"/>
        <v>6.8129045320240671</v>
      </c>
      <c r="G140" s="7">
        <f t="shared" si="170"/>
        <v>13.339467502311608</v>
      </c>
      <c r="H140" s="7">
        <f t="shared" si="170"/>
        <v>41.902279314262579</v>
      </c>
      <c r="I140" s="7">
        <f t="shared" si="170"/>
        <v>4.0261358983559852</v>
      </c>
      <c r="X140" s="7"/>
      <c r="Y140" s="7"/>
      <c r="Z140" s="7"/>
      <c r="AA140" s="7"/>
      <c r="AB140" s="39"/>
      <c r="AC140" s="39"/>
      <c r="AE140" s="7"/>
      <c r="AI140" s="2"/>
      <c r="AJ140" s="2"/>
    </row>
    <row r="141" spans="2:36" x14ac:dyDescent="0.3">
      <c r="B141" s="5" t="s">
        <v>26</v>
      </c>
      <c r="C141" s="7">
        <v>9.4771289230809348</v>
      </c>
      <c r="D141" s="7">
        <v>9.2861382966602743</v>
      </c>
      <c r="E141" s="7">
        <v>12.958737956488676</v>
      </c>
      <c r="F141" s="7">
        <v>7.1882899585379239</v>
      </c>
      <c r="G141" s="7">
        <v>13.65247484521722</v>
      </c>
      <c r="H141" s="7">
        <v>42.386995655967446</v>
      </c>
      <c r="I141" s="7">
        <v>5.050234364047526</v>
      </c>
      <c r="X141" s="7"/>
      <c r="Y141" s="7"/>
      <c r="Z141" s="7"/>
      <c r="AA141" s="7"/>
      <c r="AB141" s="39"/>
      <c r="AC141" s="39"/>
      <c r="AE141" s="7"/>
      <c r="AI141" s="2"/>
      <c r="AJ141" s="2"/>
    </row>
    <row r="142" spans="2:36" x14ac:dyDescent="0.3">
      <c r="B142" s="36" t="s">
        <v>2</v>
      </c>
      <c r="C142" s="7">
        <f t="shared" ref="C142:I142" si="171">C127</f>
        <v>8.2568807339449553</v>
      </c>
      <c r="D142" s="7">
        <f t="shared" si="171"/>
        <v>9.6330275229357802</v>
      </c>
      <c r="E142" s="7">
        <f t="shared" si="171"/>
        <v>13.761467889908257</v>
      </c>
      <c r="F142" s="7">
        <f t="shared" si="171"/>
        <v>13.302752293577983</v>
      </c>
      <c r="G142" s="7">
        <f t="shared" si="171"/>
        <v>12.844036697247708</v>
      </c>
      <c r="H142" s="7">
        <f t="shared" si="171"/>
        <v>36.238532110091739</v>
      </c>
      <c r="I142" s="7">
        <f t="shared" si="171"/>
        <v>5.9633027522935782</v>
      </c>
      <c r="X142" s="7"/>
      <c r="Y142" s="7"/>
      <c r="Z142" s="7"/>
      <c r="AA142" s="7"/>
      <c r="AB142" s="39"/>
      <c r="AC142" s="39"/>
      <c r="AE142" s="7"/>
      <c r="AI142" s="2"/>
      <c r="AJ142" s="2"/>
    </row>
    <row r="143" spans="2:36" x14ac:dyDescent="0.3">
      <c r="B143" s="5" t="s">
        <v>29</v>
      </c>
      <c r="C143" s="7">
        <v>8.1150811504365059</v>
      </c>
      <c r="D143" s="7">
        <v>7.3756675074250735</v>
      </c>
      <c r="E143" s="7">
        <v>10.456624859889734</v>
      </c>
      <c r="F143" s="7">
        <v>6.4006917955689859</v>
      </c>
      <c r="G143" s="7">
        <v>10.555466631751845</v>
      </c>
      <c r="H143" s="7">
        <v>38.506066915565782</v>
      </c>
      <c r="I143" s="7">
        <v>4.0183483187724374</v>
      </c>
      <c r="X143" s="7"/>
      <c r="Y143" s="7"/>
      <c r="Z143" s="7"/>
      <c r="AA143" s="7"/>
      <c r="AB143" s="39"/>
      <c r="AC143" s="39"/>
      <c r="AE143" s="7"/>
      <c r="AI143" s="2"/>
      <c r="AJ143" s="2"/>
    </row>
    <row r="144" spans="2:36" x14ac:dyDescent="0.3">
      <c r="B144" s="5" t="s">
        <v>27</v>
      </c>
      <c r="C144" s="7">
        <v>10.553204446280235</v>
      </c>
      <c r="D144" s="7">
        <v>10.412420426782699</v>
      </c>
      <c r="E144" s="7">
        <v>15.255814626412025</v>
      </c>
      <c r="F144" s="7">
        <v>8.2098712120688653</v>
      </c>
      <c r="G144" s="7">
        <v>16.739511145486457</v>
      </c>
      <c r="H144" s="7">
        <v>47.831821638600545</v>
      </c>
      <c r="I144" s="7">
        <v>6.1360127173135668</v>
      </c>
      <c r="X144" s="7"/>
      <c r="Y144" s="7"/>
      <c r="Z144" s="7"/>
      <c r="AA144" s="7"/>
      <c r="AB144" s="39"/>
      <c r="AC144" s="39"/>
      <c r="AE144" s="7"/>
      <c r="AI144" s="2"/>
      <c r="AJ144" s="2"/>
    </row>
    <row r="145" spans="2:43" x14ac:dyDescent="0.3">
      <c r="B145" s="5" t="s">
        <v>49</v>
      </c>
      <c r="C145" s="7">
        <v>0.84373186280158874</v>
      </c>
      <c r="D145" s="7">
        <v>1.0269713862575496</v>
      </c>
      <c r="E145" s="7">
        <v>1.4601983507346417</v>
      </c>
      <c r="F145" s="7">
        <v>0.69744075213890144</v>
      </c>
      <c r="G145" s="7">
        <v>1.9276407580828463</v>
      </c>
      <c r="H145" s="7">
        <v>3.0666279019673155</v>
      </c>
      <c r="I145" s="7">
        <v>0.80749218463299333</v>
      </c>
      <c r="X145" s="7"/>
      <c r="Y145" s="7"/>
      <c r="Z145" s="7"/>
      <c r="AA145" s="7"/>
      <c r="AB145" s="39"/>
      <c r="AC145" s="39"/>
      <c r="AE145" s="7"/>
      <c r="AI145" s="2"/>
      <c r="AJ145" s="2"/>
    </row>
    <row r="146" spans="2:43" x14ac:dyDescent="0.3">
      <c r="G146" s="7"/>
      <c r="P146"/>
      <c r="Q146" s="2"/>
      <c r="S146"/>
      <c r="X146" s="7"/>
      <c r="Y146" s="7"/>
      <c r="Z146" s="7"/>
      <c r="AA146" s="7"/>
      <c r="AB146" s="39"/>
      <c r="AC146" s="39"/>
      <c r="AE146" s="7"/>
      <c r="AI146" s="2"/>
      <c r="AJ146" s="2"/>
    </row>
    <row r="147" spans="2:43" x14ac:dyDescent="0.3">
      <c r="B147" s="33" t="s">
        <v>43</v>
      </c>
      <c r="C147" s="1" t="s">
        <v>50</v>
      </c>
      <c r="D147" s="1" t="s">
        <v>51</v>
      </c>
      <c r="E147" s="1" t="s">
        <v>0</v>
      </c>
      <c r="F147" s="1" t="s">
        <v>1</v>
      </c>
      <c r="G147" s="1" t="s">
        <v>47</v>
      </c>
      <c r="H147" s="1" t="s">
        <v>48</v>
      </c>
      <c r="I147" s="1">
        <v>4</v>
      </c>
      <c r="J147" s="1" t="s">
        <v>53</v>
      </c>
      <c r="K147" s="1" t="s">
        <v>54</v>
      </c>
      <c r="L147" s="1" t="s">
        <v>55</v>
      </c>
      <c r="M147" s="1" t="s">
        <v>56</v>
      </c>
      <c r="N147" s="1" t="s">
        <v>57</v>
      </c>
      <c r="O147" s="1" t="s">
        <v>58</v>
      </c>
      <c r="P147" s="1" t="s">
        <v>59</v>
      </c>
      <c r="Q147" s="1" t="s">
        <v>60</v>
      </c>
      <c r="R147" s="41" t="s">
        <v>20</v>
      </c>
      <c r="S147" s="18"/>
      <c r="T147"/>
      <c r="U147"/>
      <c r="V147"/>
      <c r="W147"/>
      <c r="Z147"/>
      <c r="AA147" s="2"/>
      <c r="AD147" s="2"/>
      <c r="AE147" s="7"/>
      <c r="AF147" s="7"/>
      <c r="AG147" s="7"/>
      <c r="AH147" s="7"/>
      <c r="AI147" s="39"/>
      <c r="AJ147" s="39"/>
      <c r="AK147" s="29"/>
      <c r="AL147" s="7"/>
      <c r="AM147" s="2"/>
      <c r="AP147" s="2"/>
      <c r="AQ147" s="2"/>
    </row>
    <row r="148" spans="2:43" x14ac:dyDescent="0.3">
      <c r="B148" s="8" t="s">
        <v>3</v>
      </c>
      <c r="C148" s="39">
        <v>3.7847222222222217E-5</v>
      </c>
      <c r="D148" s="39">
        <v>5.4166666666666671E-5</v>
      </c>
      <c r="E148" s="39">
        <v>4.583333333333332E-5</v>
      </c>
      <c r="F148" s="39">
        <v>5.5815972222222244E-5</v>
      </c>
      <c r="G148" s="39">
        <v>4.9184027777777747E-5</v>
      </c>
      <c r="H148" s="39">
        <v>7.60763888888889E-5</v>
      </c>
      <c r="I148" s="39">
        <v>7.012731481481487E-5</v>
      </c>
      <c r="J148" s="39">
        <v>1.4855324074074035E-5</v>
      </c>
      <c r="K148" s="39">
        <v>1.3036072531249999E-4</v>
      </c>
      <c r="L148" s="39">
        <v>5.2972608020833368E-5</v>
      </c>
      <c r="M148" s="39">
        <v>9.57465277777777E-5</v>
      </c>
      <c r="N148" s="39">
        <v>1.5195987653935191E-4</v>
      </c>
      <c r="O148" s="39">
        <v>1.6453317901620363E-4</v>
      </c>
      <c r="P148" s="39">
        <v>4.8089072141203676E-5</v>
      </c>
      <c r="Q148" s="39">
        <v>6.0197241550925873E-6</v>
      </c>
      <c r="R148" s="39">
        <v>1.0535879629629628E-3</v>
      </c>
      <c r="S148" s="39"/>
      <c r="T148"/>
      <c r="U148"/>
      <c r="V148"/>
      <c r="W148"/>
      <c r="Z148"/>
      <c r="AA148" s="2"/>
      <c r="AD148" s="2"/>
      <c r="AE148" s="7"/>
      <c r="AF148" s="7"/>
      <c r="AG148" s="7"/>
      <c r="AH148" s="7"/>
      <c r="AI148" s="39"/>
      <c r="AJ148" s="39"/>
      <c r="AK148" s="29"/>
      <c r="AL148" s="7"/>
      <c r="AM148" s="2"/>
      <c r="AP148" s="2"/>
      <c r="AQ148" s="2"/>
    </row>
    <row r="149" spans="2:43" x14ac:dyDescent="0.3">
      <c r="B149" s="8" t="s">
        <v>4</v>
      </c>
      <c r="C149" s="39">
        <v>4.3619791666666667E-5</v>
      </c>
      <c r="D149" s="39">
        <v>4.9913435567129627E-5</v>
      </c>
      <c r="E149" s="39">
        <v>4.6744550543981496E-5</v>
      </c>
      <c r="F149" s="39">
        <v>6.0546874999999972E-5</v>
      </c>
      <c r="G149" s="39">
        <v>5.4234182094907427E-5</v>
      </c>
      <c r="H149" s="39">
        <v>7.8860435960648143E-5</v>
      </c>
      <c r="I149" s="39">
        <v>6.6861979166666716E-5</v>
      </c>
      <c r="J149" s="39">
        <v>1.4370177465277709E-5</v>
      </c>
      <c r="K149" s="39">
        <v>1.261728395138889E-4</v>
      </c>
      <c r="L149" s="39">
        <v>4.8209876539351849E-5</v>
      </c>
      <c r="M149" s="39">
        <v>9.108024690972223E-5</v>
      </c>
      <c r="N149" s="39">
        <v>1.4419753086805567E-4</v>
      </c>
      <c r="O149" s="39">
        <v>1.6090856481481468E-4</v>
      </c>
      <c r="P149" s="39">
        <v>4.2424768518518618E-5</v>
      </c>
      <c r="Q149" s="39">
        <v>1.5185185185185157E-5</v>
      </c>
      <c r="R149" s="39">
        <v>1.0433304398148149E-3</v>
      </c>
      <c r="S149" s="39"/>
      <c r="T149"/>
      <c r="U149"/>
      <c r="V149"/>
      <c r="W149"/>
      <c r="Z149"/>
      <c r="AA149" s="2"/>
      <c r="AD149" s="2"/>
      <c r="AE149" s="7"/>
      <c r="AF149" s="7"/>
      <c r="AG149" s="7"/>
      <c r="AH149" s="7"/>
      <c r="AI149" s="30"/>
      <c r="AJ149" s="30"/>
      <c r="AL149" s="7"/>
      <c r="AM149" s="2"/>
      <c r="AP149" s="2"/>
      <c r="AQ149" s="2"/>
    </row>
    <row r="150" spans="2:43" x14ac:dyDescent="0.3">
      <c r="B150" s="8" t="s">
        <v>5</v>
      </c>
      <c r="C150" s="39">
        <v>4.5293209872685184E-5</v>
      </c>
      <c r="D150" s="39">
        <v>3.9012345682870368E-5</v>
      </c>
      <c r="E150" s="39">
        <v>2.3680555555555549E-5</v>
      </c>
      <c r="F150" s="39">
        <v>2.9166666666666663E-5</v>
      </c>
      <c r="G150" s="39">
        <v>2.9444444444444451E-5</v>
      </c>
      <c r="H150" s="39">
        <v>3.5416666666666669E-5</v>
      </c>
      <c r="I150" s="39">
        <v>4.8680555555555547E-5</v>
      </c>
      <c r="J150" s="39">
        <v>1.3966049386574077E-5</v>
      </c>
      <c r="K150" s="39">
        <v>6.510802468750001E-5</v>
      </c>
      <c r="L150" s="39">
        <v>3.500000000000001E-5</v>
      </c>
      <c r="M150" s="39">
        <v>6.9783950613425927E-5</v>
      </c>
      <c r="N150" s="39">
        <v>8.9228395069444451E-5</v>
      </c>
      <c r="O150" s="39">
        <v>1.2919753085648147E-4</v>
      </c>
      <c r="P150" s="39">
        <v>3.4938271608796275E-5</v>
      </c>
      <c r="Q150" s="39">
        <v>8.6419753124999949E-6</v>
      </c>
      <c r="R150" s="39">
        <v>6.9655864197916667E-4</v>
      </c>
      <c r="S150" s="39"/>
      <c r="T150"/>
      <c r="U150"/>
      <c r="V150"/>
      <c r="W150"/>
      <c r="Z150"/>
      <c r="AA150" s="2"/>
      <c r="AD150" s="2"/>
      <c r="AG150" s="2"/>
      <c r="AH150" s="2"/>
      <c r="AI150" s="2"/>
      <c r="AJ150" s="2"/>
      <c r="AL150" s="7"/>
      <c r="AM150" s="2"/>
      <c r="AP150" s="2"/>
      <c r="AQ150" s="2"/>
    </row>
    <row r="151" spans="2:43" x14ac:dyDescent="0.3">
      <c r="B151" s="8" t="s">
        <v>6</v>
      </c>
      <c r="C151" s="39">
        <v>3.8065441747685187E-5</v>
      </c>
      <c r="D151" s="39">
        <v>3.9648437500000004E-5</v>
      </c>
      <c r="E151" s="39">
        <v>2.795187114583333E-5</v>
      </c>
      <c r="F151" s="39">
        <v>3.6305941354166667E-5</v>
      </c>
      <c r="G151" s="39">
        <v>3.3463541666666661E-5</v>
      </c>
      <c r="H151" s="39">
        <v>4.3880208333333352E-5</v>
      </c>
      <c r="I151" s="39">
        <v>5.8756028159722219E-5</v>
      </c>
      <c r="J151" s="39">
        <v>1.4753327546296283E-5</v>
      </c>
      <c r="K151" s="39">
        <v>6.3321518136574064E-5</v>
      </c>
      <c r="L151" s="39">
        <v>3.249782986111108E-5</v>
      </c>
      <c r="M151" s="39">
        <v>6.9646990740740807E-5</v>
      </c>
      <c r="N151" s="39">
        <v>1.2088131751157408E-4</v>
      </c>
      <c r="O151" s="39">
        <v>1.3076798804398149E-4</v>
      </c>
      <c r="P151" s="39">
        <v>2.4361496909722245E-5</v>
      </c>
      <c r="Q151" s="39">
        <v>5.3607253124999524E-6</v>
      </c>
      <c r="R151" s="39">
        <v>7.3966266396990736E-4</v>
      </c>
      <c r="S151" s="39"/>
      <c r="T151"/>
      <c r="U151"/>
      <c r="V151"/>
      <c r="X151"/>
      <c r="Z151" s="2"/>
      <c r="AA151" s="2"/>
      <c r="AD151" s="18"/>
      <c r="AE151" s="18"/>
      <c r="AF151" s="18"/>
      <c r="AG151" s="18"/>
      <c r="AH151" s="7"/>
      <c r="AI151" s="2"/>
      <c r="AL151" s="2"/>
      <c r="AM151" s="2"/>
    </row>
    <row r="152" spans="2:43" x14ac:dyDescent="0.3">
      <c r="B152" s="8" t="s">
        <v>7</v>
      </c>
      <c r="C152" s="39">
        <v>4.0771604942129626E-5</v>
      </c>
      <c r="D152" s="39">
        <v>4.2716049375000015E-5</v>
      </c>
      <c r="E152" s="39">
        <v>2.9674720300925907E-5</v>
      </c>
      <c r="F152" s="39">
        <v>4.6205873842592594E-5</v>
      </c>
      <c r="G152" s="39">
        <v>4.9428047835648164E-5</v>
      </c>
      <c r="H152" s="39">
        <v>8.6854745370370357E-5</v>
      </c>
      <c r="I152" s="39">
        <v>7.9873649687500032E-5</v>
      </c>
      <c r="J152" s="39">
        <v>2.157407407407404E-5</v>
      </c>
      <c r="K152" s="39">
        <v>1.5064139660879634E-4</v>
      </c>
      <c r="L152" s="39">
        <v>5.3895640428240745E-5</v>
      </c>
      <c r="M152" s="39">
        <v>8.8240740740740687E-5</v>
      </c>
      <c r="N152" s="39">
        <v>1.3990740740740749E-4</v>
      </c>
      <c r="O152" s="39">
        <v>1.4796296296296286E-4</v>
      </c>
      <c r="P152" s="39">
        <v>4.5067033182870393E-5</v>
      </c>
      <c r="Q152" s="39">
        <v>5.9823495370370237E-6</v>
      </c>
      <c r="R152" s="39">
        <v>1.0287962962962961E-3</v>
      </c>
      <c r="S152" s="39"/>
      <c r="T152"/>
      <c r="U152"/>
      <c r="V152"/>
      <c r="X152"/>
      <c r="Z152" s="2"/>
      <c r="AA152" s="2"/>
      <c r="AD152" s="7"/>
      <c r="AE152" s="7"/>
      <c r="AF152" s="7"/>
      <c r="AG152" s="7"/>
      <c r="AH152" s="7"/>
      <c r="AI152" s="2"/>
      <c r="AL152" s="2"/>
      <c r="AM152" s="2"/>
    </row>
    <row r="153" spans="2:43" x14ac:dyDescent="0.3">
      <c r="B153" s="8" t="s">
        <v>8</v>
      </c>
      <c r="C153" s="39">
        <v>4.1189236111111113E-5</v>
      </c>
      <c r="D153" s="39">
        <v>5.3255208333333336E-5</v>
      </c>
      <c r="E153" s="39">
        <v>4.4769965277777771E-5</v>
      </c>
      <c r="F153" s="39">
        <v>4.8810281631944445E-5</v>
      </c>
      <c r="G153" s="39">
        <v>5.7765239201388894E-5</v>
      </c>
      <c r="H153" s="39">
        <v>8.9792390046296311E-5</v>
      </c>
      <c r="I153" s="39">
        <v>6.8093171296296253E-5</v>
      </c>
      <c r="J153" s="39">
        <v>1.3423273530092629E-5</v>
      </c>
      <c r="K153" s="39">
        <v>1.3181616512731478E-4</v>
      </c>
      <c r="L153" s="39">
        <v>5.01239390393519E-5</v>
      </c>
      <c r="M153" s="39">
        <v>7.8059895833333315E-5</v>
      </c>
      <c r="N153" s="39">
        <v>1.1518518518518525E-4</v>
      </c>
      <c r="O153" s="39">
        <v>1.2907021605324074E-4</v>
      </c>
      <c r="P153" s="39">
        <v>3.8090277777777738E-5</v>
      </c>
      <c r="Q153" s="39">
        <v>7.7777777777777436E-6</v>
      </c>
      <c r="R153" s="39">
        <v>9.6722222222222218E-4</v>
      </c>
      <c r="S153" s="39"/>
      <c r="T153"/>
      <c r="U153"/>
      <c r="V153"/>
      <c r="X153"/>
      <c r="Z153" s="2"/>
      <c r="AA153" s="2"/>
      <c r="AD153" s="7"/>
      <c r="AE153" s="7"/>
      <c r="AF153" s="7"/>
      <c r="AG153" s="7"/>
      <c r="AH153" s="7"/>
      <c r="AI153" s="2"/>
      <c r="AL153" s="2"/>
      <c r="AM153" s="2"/>
    </row>
    <row r="154" spans="2:43" x14ac:dyDescent="0.3">
      <c r="B154" s="8" t="s">
        <v>9</v>
      </c>
      <c r="C154" s="39">
        <v>4.5142746909722218E-5</v>
      </c>
      <c r="D154" s="39">
        <v>5.206790123842593E-5</v>
      </c>
      <c r="E154" s="39">
        <v>4.2481192129629631E-5</v>
      </c>
      <c r="F154" s="39">
        <v>5.8615451388888866E-5</v>
      </c>
      <c r="G154" s="39">
        <v>5.6987847222222243E-5</v>
      </c>
      <c r="H154" s="39">
        <v>8.0638985335648126E-5</v>
      </c>
      <c r="I154" s="39">
        <v>8.2512056331018503E-5</v>
      </c>
      <c r="J154" s="39">
        <v>1.6199604548611121E-5</v>
      </c>
      <c r="K154" s="39">
        <v>1.1031949267361108E-4</v>
      </c>
      <c r="L154" s="39">
        <v>5.1253375775463005E-5</v>
      </c>
      <c r="M154" s="39">
        <v>7.3800636574074111E-5</v>
      </c>
      <c r="N154" s="39">
        <v>1.2333333333333323E-4</v>
      </c>
      <c r="O154" s="39">
        <v>1.6168209876157418E-4</v>
      </c>
      <c r="P154" s="39">
        <v>4.480179398148146E-5</v>
      </c>
      <c r="Q154" s="39">
        <v>5.1982060185184622E-6</v>
      </c>
      <c r="R154" s="39">
        <v>1.0050347222222223E-3</v>
      </c>
      <c r="S154" s="39"/>
      <c r="T154"/>
      <c r="U154"/>
      <c r="V154"/>
      <c r="X154"/>
      <c r="Z154" s="2"/>
      <c r="AA154" s="2"/>
      <c r="AD154" s="7"/>
      <c r="AE154" s="7"/>
      <c r="AF154" s="7"/>
      <c r="AG154" s="7"/>
      <c r="AH154" s="7"/>
      <c r="AI154" s="2"/>
      <c r="AL154" s="2"/>
      <c r="AM154" s="2"/>
    </row>
    <row r="155" spans="2:43" x14ac:dyDescent="0.3">
      <c r="B155" s="8" t="s">
        <v>10</v>
      </c>
      <c r="C155" s="39">
        <v>3.7645640428240749E-5</v>
      </c>
      <c r="D155" s="39">
        <v>4.7469135798611108E-5</v>
      </c>
      <c r="E155" s="39">
        <v>3.703703703703705E-5</v>
      </c>
      <c r="F155" s="39">
        <v>4.7806712962962956E-5</v>
      </c>
      <c r="G155" s="39">
        <v>4.5045331793981463E-5</v>
      </c>
      <c r="H155" s="39">
        <v>6.9771412037037038E-5</v>
      </c>
      <c r="I155" s="39">
        <v>6.2253086423611121E-5</v>
      </c>
      <c r="J155" s="39">
        <v>1.398244598379631E-5</v>
      </c>
      <c r="K155" s="39">
        <v>1.064887152777778E-4</v>
      </c>
      <c r="L155" s="39">
        <v>5.347945601851848E-5</v>
      </c>
      <c r="M155" s="39">
        <v>8.9663628472222233E-5</v>
      </c>
      <c r="N155" s="39">
        <v>1.3768205054398146E-4</v>
      </c>
      <c r="O155" s="39">
        <v>1.6459587190972218E-4</v>
      </c>
      <c r="P155" s="39">
        <v>5.3081597222222301E-5</v>
      </c>
      <c r="Q155" s="39">
        <v>6.5972222222221433E-6</v>
      </c>
      <c r="R155" s="39">
        <v>9.7259934413194439E-4</v>
      </c>
      <c r="S155" s="39"/>
      <c r="T155"/>
      <c r="U155"/>
      <c r="V155"/>
      <c r="X155"/>
      <c r="Z155" s="2"/>
      <c r="AA155" s="2"/>
      <c r="AD155" s="7"/>
      <c r="AE155" s="7"/>
      <c r="AF155" s="7"/>
      <c r="AG155" s="7"/>
      <c r="AH155" s="7"/>
      <c r="AI155" s="2"/>
      <c r="AL155" s="2"/>
      <c r="AM155" s="2"/>
    </row>
    <row r="156" spans="2:43" x14ac:dyDescent="0.3">
      <c r="B156" s="8" t="s">
        <v>11</v>
      </c>
      <c r="C156" s="39">
        <v>3.7338445208333335E-5</v>
      </c>
      <c r="D156" s="39">
        <v>4.2653838738425921E-5</v>
      </c>
      <c r="E156" s="39">
        <v>4.0509259259259258E-5</v>
      </c>
      <c r="F156" s="39">
        <v>5.4537037037037035E-5</v>
      </c>
      <c r="G156" s="39">
        <v>6.0030864201388896E-5</v>
      </c>
      <c r="H156" s="39">
        <v>7.7808641967592581E-5</v>
      </c>
      <c r="I156" s="39">
        <v>7.5663580254629621E-5</v>
      </c>
      <c r="J156" s="39">
        <v>1.6666666666666722E-5</v>
      </c>
      <c r="K156" s="39">
        <v>1.2226851851851852E-4</v>
      </c>
      <c r="L156" s="39">
        <v>4.3719135798611044E-5</v>
      </c>
      <c r="M156" s="39">
        <v>7.875000000000003E-5</v>
      </c>
      <c r="N156" s="39">
        <v>1.146913580208334E-4</v>
      </c>
      <c r="O156" s="39">
        <v>1.8382716049768514E-4</v>
      </c>
      <c r="P156" s="39">
        <v>4.012345679398146E-5</v>
      </c>
      <c r="Q156" s="39">
        <v>1.1496913576388835E-5</v>
      </c>
      <c r="R156" s="39">
        <v>1.0000848765393518E-3</v>
      </c>
      <c r="S156" s="39"/>
      <c r="T156"/>
      <c r="U156"/>
      <c r="V156"/>
      <c r="X156"/>
      <c r="Z156" s="2"/>
      <c r="AA156" s="2"/>
      <c r="AD156" s="7"/>
      <c r="AE156" s="7"/>
      <c r="AF156" s="7"/>
      <c r="AG156" s="7"/>
      <c r="AH156" s="7"/>
      <c r="AI156" s="2"/>
      <c r="AL156" s="2"/>
      <c r="AM156" s="2"/>
    </row>
    <row r="157" spans="2:43" x14ac:dyDescent="0.3">
      <c r="B157" s="8" t="s">
        <v>12</v>
      </c>
      <c r="C157" s="39">
        <v>4.5798611111111108E-5</v>
      </c>
      <c r="D157" s="39">
        <v>4.7473476087962955E-5</v>
      </c>
      <c r="E157" s="39">
        <v>3.5343846446759272E-5</v>
      </c>
      <c r="F157" s="39">
        <v>4.4840856481481479E-5</v>
      </c>
      <c r="G157" s="39">
        <v>4.5436921296296302E-5</v>
      </c>
      <c r="H157" s="39">
        <v>6.4487606099537009E-5</v>
      </c>
      <c r="I157" s="39">
        <v>6.1221305937500013E-5</v>
      </c>
      <c r="J157" s="39">
        <v>1.9690393518518498E-5</v>
      </c>
      <c r="K157" s="39">
        <v>1.1397569444444449E-4</v>
      </c>
      <c r="L157" s="39">
        <v>4.1274353784722212E-5</v>
      </c>
      <c r="M157" s="39">
        <v>5.9592737268518501E-5</v>
      </c>
      <c r="N157" s="39">
        <v>1.1584297839120369E-4</v>
      </c>
      <c r="O157" s="39">
        <v>1.3563850309027773E-4</v>
      </c>
      <c r="P157" s="39">
        <v>3.3477285879629626E-5</v>
      </c>
      <c r="Q157" s="39">
        <v>1.9732590659722325E-5</v>
      </c>
      <c r="R157" s="39">
        <v>8.8382716049768514E-4</v>
      </c>
      <c r="S157" s="39"/>
      <c r="T157"/>
      <c r="U157"/>
      <c r="V157"/>
      <c r="X157"/>
      <c r="Z157" s="2"/>
      <c r="AA157" s="2"/>
      <c r="AD157" s="7"/>
      <c r="AE157" s="7"/>
      <c r="AF157" s="7"/>
      <c r="AG157" s="7"/>
      <c r="AH157" s="7"/>
      <c r="AI157" s="2"/>
      <c r="AL157" s="2"/>
      <c r="AM157" s="2"/>
    </row>
    <row r="158" spans="2:43" x14ac:dyDescent="0.3">
      <c r="B158" s="12" t="s">
        <v>13</v>
      </c>
      <c r="C158" s="39">
        <v>4.0561342592592594E-5</v>
      </c>
      <c r="D158" s="39">
        <v>5.2092978391203695E-5</v>
      </c>
      <c r="E158" s="39">
        <v>3.3760127314814827E-5</v>
      </c>
      <c r="F158" s="39">
        <v>4.5681423611111113E-5</v>
      </c>
      <c r="G158" s="39">
        <v>4.8437500000000005E-5</v>
      </c>
      <c r="H158" s="39">
        <v>6.3585069444444426E-5</v>
      </c>
      <c r="I158" s="39">
        <v>5.4400077164351868E-5</v>
      </c>
      <c r="J158" s="39">
        <v>1.8209876539351862E-5</v>
      </c>
      <c r="K158" s="39">
        <v>1.0367042824074071E-4</v>
      </c>
      <c r="L158" s="39">
        <v>4.0842013888888913E-5</v>
      </c>
      <c r="M158" s="39">
        <v>5.5186631944444415E-5</v>
      </c>
      <c r="N158" s="39">
        <v>1.2381944444444444E-4</v>
      </c>
      <c r="O158" s="39">
        <v>1.3796296296296289E-4</v>
      </c>
      <c r="P158" s="39">
        <v>4.3611111111111122E-5</v>
      </c>
      <c r="Q158" s="39">
        <v>7.8703703703704498E-6</v>
      </c>
      <c r="R158" s="39">
        <v>8.6969135802083338E-4</v>
      </c>
      <c r="S158" s="39"/>
      <c r="T158"/>
      <c r="U158"/>
      <c r="V158"/>
      <c r="X158"/>
      <c r="Z158" s="2"/>
      <c r="AA158" s="2"/>
      <c r="AD158" s="2"/>
      <c r="AF158"/>
      <c r="AG158" s="1"/>
      <c r="AH158" s="2"/>
      <c r="AI158" s="2"/>
      <c r="AL158" s="2"/>
      <c r="AM158" s="2"/>
    </row>
    <row r="159" spans="2:43" x14ac:dyDescent="0.3">
      <c r="B159" s="12" t="s">
        <v>14</v>
      </c>
      <c r="C159" s="39">
        <v>3.7841676307870369E-5</v>
      </c>
      <c r="D159" s="39">
        <v>3.8101851851851854E-5</v>
      </c>
      <c r="E159" s="39">
        <v>4.1180555555555561E-5</v>
      </c>
      <c r="F159" s="39">
        <v>4.2152777777777769E-5</v>
      </c>
      <c r="G159" s="39">
        <v>5.1493055555555534E-5</v>
      </c>
      <c r="H159" s="39">
        <v>6.0694444444444482E-5</v>
      </c>
      <c r="I159" s="39">
        <v>5.4525462962962946E-5</v>
      </c>
      <c r="J159" s="39">
        <v>1.4475308645833342E-5</v>
      </c>
      <c r="K159" s="39">
        <v>9.2283950613425878E-5</v>
      </c>
      <c r="L159" s="39">
        <v>4.8564814814814875E-5</v>
      </c>
      <c r="M159" s="39">
        <v>7.5856481481481421E-5</v>
      </c>
      <c r="N159" s="39">
        <v>9.6782407407407434E-5</v>
      </c>
      <c r="O159" s="39">
        <v>1.1415123457175925E-4</v>
      </c>
      <c r="P159" s="39">
        <v>2.3603636180555502E-5</v>
      </c>
      <c r="Q159" s="39">
        <v>8.6185860416667899E-6</v>
      </c>
      <c r="R159" s="39">
        <v>8.0032624421296286E-4</v>
      </c>
      <c r="S159" s="39"/>
      <c r="T159"/>
      <c r="U159"/>
      <c r="V159"/>
      <c r="X159"/>
      <c r="Z159" s="2"/>
      <c r="AA159" s="2"/>
      <c r="AD159" s="2"/>
      <c r="AF159"/>
      <c r="AG159" s="1"/>
      <c r="AH159" s="18"/>
      <c r="AI159" s="2"/>
      <c r="AL159" s="2"/>
      <c r="AM159" s="2"/>
    </row>
    <row r="160" spans="2:43" x14ac:dyDescent="0.3">
      <c r="B160" s="12" t="s">
        <v>15</v>
      </c>
      <c r="C160" s="39">
        <v>3.99074074074074E-5</v>
      </c>
      <c r="D160" s="39">
        <v>4.4027777777777781E-5</v>
      </c>
      <c r="E160" s="39">
        <v>3.4930555555555565E-5</v>
      </c>
      <c r="F160" s="39">
        <v>4.8229166666666662E-5</v>
      </c>
      <c r="G160" s="39">
        <v>4.4016203703703712E-5</v>
      </c>
      <c r="H160" s="39">
        <v>6.1226851851851847E-5</v>
      </c>
      <c r="I160" s="39">
        <v>5.4976851851851811E-5</v>
      </c>
      <c r="J160" s="39">
        <v>1.7870370370370417E-5</v>
      </c>
      <c r="K160" s="39">
        <v>1.0297429591435183E-4</v>
      </c>
      <c r="L160" s="39">
        <v>3.9304832175925949E-5</v>
      </c>
      <c r="M160" s="39">
        <v>5.2720871909722207E-5</v>
      </c>
      <c r="N160" s="39">
        <v>1.097067901273148E-4</v>
      </c>
      <c r="O160" s="39">
        <v>1.5165123456018515E-4</v>
      </c>
      <c r="P160" s="39">
        <v>6.4058641979166783E-5</v>
      </c>
      <c r="Q160" s="39">
        <v>1.3719135798610977E-5</v>
      </c>
      <c r="R160" s="39">
        <v>8.7932098765046299E-4</v>
      </c>
      <c r="S160" s="39"/>
      <c r="T160"/>
      <c r="U160"/>
      <c r="V160"/>
      <c r="X160"/>
      <c r="Z160" s="2"/>
      <c r="AA160" s="2"/>
      <c r="AD160" s="2"/>
      <c r="AF160"/>
      <c r="AG160" s="1"/>
      <c r="AH160" s="7"/>
      <c r="AI160" s="2"/>
      <c r="AL160" s="2"/>
      <c r="AM160" s="2"/>
    </row>
    <row r="161" spans="2:39" x14ac:dyDescent="0.3">
      <c r="B161" s="12" t="s">
        <v>16</v>
      </c>
      <c r="C161" s="39">
        <v>4.2337962962962968E-5</v>
      </c>
      <c r="D161" s="39">
        <v>3.6967592592592591E-5</v>
      </c>
      <c r="E161" s="39">
        <v>3.6188271608796292E-5</v>
      </c>
      <c r="F161" s="39">
        <v>4.9382716041666677E-5</v>
      </c>
      <c r="G161" s="39">
        <v>4.3919753090277792E-5</v>
      </c>
      <c r="H161" s="39">
        <v>6.6527777777777752E-5</v>
      </c>
      <c r="I161" s="39">
        <v>5.3472222222222231E-5</v>
      </c>
      <c r="J161" s="39">
        <v>1.8333333333333329E-5</v>
      </c>
      <c r="K161" s="39">
        <v>1.1319444444444441E-4</v>
      </c>
      <c r="L161" s="39">
        <v>3.8657407407407445E-5</v>
      </c>
      <c r="M161" s="39">
        <v>5.6172839502314836E-5</v>
      </c>
      <c r="N161" s="39">
        <v>1.2941358025462957E-4</v>
      </c>
      <c r="O161" s="39">
        <v>1.4157407407407416E-4</v>
      </c>
      <c r="P161" s="39">
        <v>3.9228395057870326E-5</v>
      </c>
      <c r="Q161" s="39">
        <v>1.5209538969907366E-5</v>
      </c>
      <c r="R161" s="39">
        <v>8.8057990934027771E-4</v>
      </c>
      <c r="S161" s="39"/>
      <c r="T161"/>
      <c r="U161"/>
      <c r="V161"/>
      <c r="X161"/>
      <c r="Z161" s="2"/>
      <c r="AA161" s="2"/>
      <c r="AD161" s="2"/>
      <c r="AF161"/>
      <c r="AG161" s="1"/>
      <c r="AH161" s="7"/>
      <c r="AI161" s="2"/>
      <c r="AL161" s="2"/>
      <c r="AM161" s="2"/>
    </row>
    <row r="162" spans="2:39" x14ac:dyDescent="0.3">
      <c r="B162" s="5" t="s">
        <v>22</v>
      </c>
      <c r="C162" s="39">
        <v>4.0954309963624342E-5</v>
      </c>
      <c r="D162" s="39">
        <v>4.5683335400132285E-5</v>
      </c>
      <c r="E162" s="39">
        <v>3.7148988647486771E-5</v>
      </c>
      <c r="F162" s="39">
        <v>4.7721268048941793E-5</v>
      </c>
      <c r="G162" s="39">
        <v>4.7777639991732807E-5</v>
      </c>
      <c r="H162" s="39">
        <v>6.8258687444609764E-5</v>
      </c>
      <c r="I162" s="39">
        <v>6.3672667273478845E-5</v>
      </c>
      <c r="J162" s="39">
        <v>1.6312158977347883E-5</v>
      </c>
      <c r="K162" s="39">
        <v>1.0947115782242063E-4</v>
      </c>
      <c r="L162" s="39">
        <v>4.4985377396660062E-5</v>
      </c>
      <c r="M162" s="39">
        <v>7.3878727126322748E-5</v>
      </c>
      <c r="N162" s="39">
        <v>1.2233083250744048E-4</v>
      </c>
      <c r="O162" s="39">
        <v>1.4668025586970899E-4</v>
      </c>
      <c r="P162" s="39">
        <v>4.1068345596064828E-5</v>
      </c>
      <c r="Q162" s="39">
        <v>9.8150214955357015E-6</v>
      </c>
      <c r="R162" s="39">
        <v>9.1575877356150773E-4</v>
      </c>
      <c r="S162" s="39"/>
      <c r="T162"/>
      <c r="U162"/>
      <c r="V162"/>
      <c r="X162"/>
      <c r="Z162" s="2"/>
      <c r="AA162" s="2"/>
      <c r="AD162" s="2"/>
      <c r="AF162"/>
      <c r="AG162" s="1"/>
      <c r="AH162" s="7"/>
      <c r="AI162" s="2"/>
      <c r="AL162" s="2"/>
      <c r="AM162" s="2"/>
    </row>
    <row r="163" spans="2:39" x14ac:dyDescent="0.3">
      <c r="B163" s="5" t="s">
        <v>23</v>
      </c>
      <c r="C163" s="39">
        <v>3.7338445208333335E-5</v>
      </c>
      <c r="D163" s="39">
        <v>3.6967592592592591E-5</v>
      </c>
      <c r="E163" s="39">
        <v>2.3680555555555549E-5</v>
      </c>
      <c r="F163" s="39">
        <v>2.9166666666666663E-5</v>
      </c>
      <c r="G163" s="39">
        <v>2.9444444444444451E-5</v>
      </c>
      <c r="H163" s="39">
        <v>3.5416666666666669E-5</v>
      </c>
      <c r="I163" s="39">
        <v>4.8680555555555547E-5</v>
      </c>
      <c r="J163" s="39">
        <v>1.3423273530092629E-5</v>
      </c>
      <c r="K163" s="39">
        <v>6.3321518136574064E-5</v>
      </c>
      <c r="L163" s="39">
        <v>3.249782986111108E-5</v>
      </c>
      <c r="M163" s="39">
        <v>5.2720871909722207E-5</v>
      </c>
      <c r="N163" s="39">
        <v>8.9228395069444451E-5</v>
      </c>
      <c r="O163" s="39">
        <v>1.1415123457175925E-4</v>
      </c>
      <c r="P163" s="39">
        <v>2.3603636180555502E-5</v>
      </c>
      <c r="Q163" s="39">
        <v>5.1982060185184622E-6</v>
      </c>
      <c r="R163" s="39">
        <v>6.9655864197916667E-4</v>
      </c>
      <c r="S163" s="29" t="s">
        <v>61</v>
      </c>
      <c r="T163"/>
      <c r="U163"/>
      <c r="V163"/>
      <c r="X163"/>
      <c r="Z163" s="2"/>
      <c r="AA163" s="2"/>
      <c r="AD163" s="2"/>
      <c r="AF163"/>
      <c r="AG163" s="1"/>
      <c r="AH163" s="7"/>
      <c r="AI163" s="2"/>
      <c r="AL163" s="2"/>
      <c r="AM163" s="2"/>
    </row>
    <row r="164" spans="2:39" x14ac:dyDescent="0.3">
      <c r="B164" s="5" t="s">
        <v>24</v>
      </c>
      <c r="C164" s="39">
        <v>4.5798611111111108E-5</v>
      </c>
      <c r="D164" s="39">
        <v>5.4166666666666671E-5</v>
      </c>
      <c r="E164" s="39">
        <v>4.6744550543981496E-5</v>
      </c>
      <c r="F164" s="39">
        <v>6.0546874999999972E-5</v>
      </c>
      <c r="G164" s="39">
        <v>6.0030864201388896E-5</v>
      </c>
      <c r="H164" s="39">
        <v>8.9792390046296311E-5</v>
      </c>
      <c r="I164" s="39">
        <v>8.2512056331018503E-5</v>
      </c>
      <c r="J164" s="39">
        <v>2.157407407407404E-5</v>
      </c>
      <c r="K164" s="39">
        <v>1.5064139660879634E-4</v>
      </c>
      <c r="L164" s="39">
        <v>5.3895640428240745E-5</v>
      </c>
      <c r="M164" s="39">
        <v>9.57465277777777E-5</v>
      </c>
      <c r="N164" s="39">
        <v>1.5195987653935191E-4</v>
      </c>
      <c r="O164" s="39">
        <v>1.8382716049768514E-4</v>
      </c>
      <c r="P164" s="39">
        <v>6.4058641979166783E-5</v>
      </c>
      <c r="Q164" s="39">
        <v>1.9732590659722325E-5</v>
      </c>
      <c r="R164" s="39">
        <v>1.0535879629629628E-3</v>
      </c>
      <c r="S164" s="29" t="s">
        <v>62</v>
      </c>
      <c r="T164"/>
      <c r="U164"/>
      <c r="V164"/>
      <c r="X164"/>
      <c r="Z164" s="2"/>
      <c r="AA164" s="2"/>
      <c r="AD164" s="2"/>
      <c r="AF164"/>
      <c r="AG164" s="1"/>
      <c r="AH164" s="7"/>
      <c r="AI164" s="2"/>
      <c r="AL164" s="2"/>
      <c r="AM164" s="2"/>
    </row>
    <row r="165" spans="2:39" x14ac:dyDescent="0.3">
      <c r="B165" s="5" t="s">
        <v>25</v>
      </c>
      <c r="C165" s="7">
        <v>7.4771901185668854</v>
      </c>
      <c r="D165" s="7">
        <v>13.16923981338479</v>
      </c>
      <c r="E165" s="7">
        <v>18.649768733432452</v>
      </c>
      <c r="F165" s="7">
        <v>17.625563783131813</v>
      </c>
      <c r="G165" s="7">
        <v>18.157052367429838</v>
      </c>
      <c r="H165" s="7">
        <v>22.434062428008229</v>
      </c>
      <c r="I165" s="7">
        <v>16.522668719996151</v>
      </c>
      <c r="J165" s="7">
        <v>15.238799751544569</v>
      </c>
      <c r="K165" s="7">
        <v>22.066992455631024</v>
      </c>
      <c r="L165" s="7">
        <v>15.895833144606158</v>
      </c>
      <c r="M165" s="7">
        <v>19.23038183059608</v>
      </c>
      <c r="N165" s="7">
        <v>14.36685351962543</v>
      </c>
      <c r="O165" s="7">
        <v>12.858499041807098</v>
      </c>
      <c r="P165" s="7">
        <v>25.741628558596911</v>
      </c>
      <c r="Q165" s="7">
        <v>46.061957411000208</v>
      </c>
      <c r="R165" s="30">
        <v>12.380408511634867</v>
      </c>
      <c r="S165"/>
      <c r="T165"/>
      <c r="U165"/>
      <c r="V165"/>
      <c r="X165"/>
      <c r="Z165" s="2"/>
      <c r="AA165" s="2"/>
      <c r="AD165" s="2"/>
      <c r="AF165"/>
      <c r="AG165" s="1"/>
      <c r="AH165" s="7"/>
      <c r="AI165" s="2"/>
      <c r="AL165" s="2"/>
      <c r="AM165" s="2"/>
    </row>
    <row r="166" spans="2:39" x14ac:dyDescent="0.3">
      <c r="B166"/>
      <c r="C166"/>
      <c r="D166"/>
      <c r="P166"/>
      <c r="R166" s="2"/>
      <c r="S166"/>
      <c r="T166"/>
      <c r="U166"/>
      <c r="V166"/>
      <c r="X166"/>
      <c r="Z166" s="2"/>
      <c r="AA166" s="2"/>
      <c r="AD166" s="2"/>
      <c r="AF166"/>
      <c r="AG166" s="1"/>
      <c r="AI166" s="2"/>
      <c r="AJ166" s="2"/>
      <c r="AL166" s="2"/>
      <c r="AM166" s="2"/>
    </row>
    <row r="167" spans="2:39" x14ac:dyDescent="0.3">
      <c r="B167" s="33" t="s">
        <v>44</v>
      </c>
      <c r="C167" s="1" t="s">
        <v>50</v>
      </c>
      <c r="D167" s="1" t="s">
        <v>51</v>
      </c>
      <c r="E167" s="1" t="s">
        <v>0</v>
      </c>
      <c r="F167" s="1" t="s">
        <v>1</v>
      </c>
      <c r="G167" s="1" t="s">
        <v>47</v>
      </c>
      <c r="H167" s="1" t="s">
        <v>48</v>
      </c>
      <c r="I167" s="1">
        <v>4</v>
      </c>
      <c r="J167" s="1" t="s">
        <v>53</v>
      </c>
      <c r="K167" s="1" t="s">
        <v>54</v>
      </c>
      <c r="L167" s="1" t="s">
        <v>55</v>
      </c>
      <c r="M167" s="1" t="s">
        <v>56</v>
      </c>
      <c r="N167" s="1" t="s">
        <v>57</v>
      </c>
      <c r="O167" s="1" t="s">
        <v>58</v>
      </c>
      <c r="P167" s="1" t="s">
        <v>59</v>
      </c>
      <c r="Q167" s="1" t="s">
        <v>60</v>
      </c>
      <c r="R167" s="41" t="s">
        <v>20</v>
      </c>
      <c r="S167"/>
      <c r="T167"/>
      <c r="U167"/>
      <c r="V167"/>
      <c r="X167"/>
      <c r="Z167" s="2"/>
      <c r="AA167" s="2"/>
      <c r="AD167" s="2"/>
      <c r="AF167"/>
      <c r="AG167" s="1"/>
      <c r="AI167" s="2"/>
      <c r="AJ167" s="2"/>
      <c r="AL167" s="2"/>
      <c r="AM167" s="2"/>
    </row>
    <row r="168" spans="2:39" x14ac:dyDescent="0.3">
      <c r="B168" s="8" t="s">
        <v>4</v>
      </c>
      <c r="C168" s="39">
        <f>C149</f>
        <v>4.3619791666666667E-5</v>
      </c>
      <c r="D168" s="39">
        <f t="shared" ref="D168:R168" si="172">D149</f>
        <v>4.9913435567129627E-5</v>
      </c>
      <c r="E168" s="39">
        <f t="shared" si="172"/>
        <v>4.6744550543981496E-5</v>
      </c>
      <c r="F168" s="39">
        <f t="shared" si="172"/>
        <v>6.0546874999999972E-5</v>
      </c>
      <c r="G168" s="39">
        <f t="shared" si="172"/>
        <v>5.4234182094907427E-5</v>
      </c>
      <c r="H168" s="39">
        <f t="shared" si="172"/>
        <v>7.8860435960648143E-5</v>
      </c>
      <c r="I168" s="39">
        <f t="shared" si="172"/>
        <v>6.6861979166666716E-5</v>
      </c>
      <c r="J168" s="39">
        <f t="shared" si="172"/>
        <v>1.4370177465277709E-5</v>
      </c>
      <c r="K168" s="39">
        <f t="shared" si="172"/>
        <v>1.261728395138889E-4</v>
      </c>
      <c r="L168" s="39">
        <f t="shared" si="172"/>
        <v>4.8209876539351849E-5</v>
      </c>
      <c r="M168" s="39">
        <f t="shared" si="172"/>
        <v>9.108024690972223E-5</v>
      </c>
      <c r="N168" s="39">
        <f t="shared" si="172"/>
        <v>1.4419753086805567E-4</v>
      </c>
      <c r="O168" s="39">
        <f t="shared" si="172"/>
        <v>1.6090856481481468E-4</v>
      </c>
      <c r="P168" s="39">
        <f t="shared" si="172"/>
        <v>4.2424768518518618E-5</v>
      </c>
      <c r="Q168" s="39">
        <f t="shared" si="172"/>
        <v>1.5185185185185157E-5</v>
      </c>
      <c r="R168" s="39">
        <f t="shared" si="172"/>
        <v>1.0433304398148149E-3</v>
      </c>
      <c r="S168"/>
      <c r="T168"/>
      <c r="U168"/>
      <c r="V168"/>
      <c r="X168"/>
      <c r="Z168" s="2"/>
      <c r="AA168" s="2"/>
      <c r="AD168" s="2"/>
      <c r="AF168"/>
      <c r="AG168" s="1"/>
      <c r="AI168" s="2"/>
      <c r="AJ168" s="2"/>
      <c r="AL168" s="2"/>
      <c r="AM168" s="2"/>
    </row>
    <row r="169" spans="2:39" x14ac:dyDescent="0.3">
      <c r="B169" s="8" t="s">
        <v>6</v>
      </c>
      <c r="C169" s="39">
        <f t="shared" ref="C169:R169" si="173">C151</f>
        <v>3.8065441747685187E-5</v>
      </c>
      <c r="D169" s="39">
        <f t="shared" si="173"/>
        <v>3.9648437500000004E-5</v>
      </c>
      <c r="E169" s="39">
        <f t="shared" si="173"/>
        <v>2.795187114583333E-5</v>
      </c>
      <c r="F169" s="39">
        <f t="shared" si="173"/>
        <v>3.6305941354166667E-5</v>
      </c>
      <c r="G169" s="39">
        <f t="shared" si="173"/>
        <v>3.3463541666666661E-5</v>
      </c>
      <c r="H169" s="39">
        <f t="shared" si="173"/>
        <v>4.3880208333333352E-5</v>
      </c>
      <c r="I169" s="39">
        <f t="shared" si="173"/>
        <v>5.8756028159722219E-5</v>
      </c>
      <c r="J169" s="39">
        <f t="shared" si="173"/>
        <v>1.4753327546296283E-5</v>
      </c>
      <c r="K169" s="39">
        <f t="shared" si="173"/>
        <v>6.3321518136574064E-5</v>
      </c>
      <c r="L169" s="39">
        <f t="shared" si="173"/>
        <v>3.249782986111108E-5</v>
      </c>
      <c r="M169" s="39">
        <f t="shared" si="173"/>
        <v>6.9646990740740807E-5</v>
      </c>
      <c r="N169" s="39">
        <f t="shared" si="173"/>
        <v>1.2088131751157408E-4</v>
      </c>
      <c r="O169" s="39">
        <f t="shared" si="173"/>
        <v>1.3076798804398149E-4</v>
      </c>
      <c r="P169" s="39">
        <f t="shared" si="173"/>
        <v>2.4361496909722245E-5</v>
      </c>
      <c r="Q169" s="39">
        <f t="shared" si="173"/>
        <v>5.3607253124999524E-6</v>
      </c>
      <c r="R169" s="39">
        <f t="shared" si="173"/>
        <v>7.3966266396990736E-4</v>
      </c>
      <c r="S169"/>
      <c r="T169"/>
      <c r="U169"/>
      <c r="V169"/>
      <c r="X169"/>
      <c r="Z169" s="2"/>
      <c r="AA169" s="2"/>
      <c r="AD169" s="2"/>
      <c r="AF169"/>
      <c r="AG169" s="1"/>
      <c r="AI169" s="2"/>
      <c r="AJ169" s="2"/>
      <c r="AL169" s="2"/>
      <c r="AM169" s="2"/>
    </row>
    <row r="170" spans="2:39" x14ac:dyDescent="0.3">
      <c r="B170" s="8" t="s">
        <v>7</v>
      </c>
      <c r="C170" s="39">
        <f t="shared" ref="C170:R170" si="174">C152</f>
        <v>4.0771604942129626E-5</v>
      </c>
      <c r="D170" s="39">
        <f t="shared" si="174"/>
        <v>4.2716049375000015E-5</v>
      </c>
      <c r="E170" s="39">
        <f t="shared" si="174"/>
        <v>2.9674720300925907E-5</v>
      </c>
      <c r="F170" s="39">
        <f t="shared" si="174"/>
        <v>4.6205873842592594E-5</v>
      </c>
      <c r="G170" s="39">
        <f t="shared" si="174"/>
        <v>4.9428047835648164E-5</v>
      </c>
      <c r="H170" s="39">
        <f t="shared" si="174"/>
        <v>8.6854745370370357E-5</v>
      </c>
      <c r="I170" s="39">
        <f t="shared" si="174"/>
        <v>7.9873649687500032E-5</v>
      </c>
      <c r="J170" s="39">
        <f t="shared" si="174"/>
        <v>2.157407407407404E-5</v>
      </c>
      <c r="K170" s="39">
        <f t="shared" si="174"/>
        <v>1.5064139660879634E-4</v>
      </c>
      <c r="L170" s="39">
        <f t="shared" si="174"/>
        <v>5.3895640428240745E-5</v>
      </c>
      <c r="M170" s="39">
        <f t="shared" si="174"/>
        <v>8.8240740740740687E-5</v>
      </c>
      <c r="N170" s="39">
        <f t="shared" si="174"/>
        <v>1.3990740740740749E-4</v>
      </c>
      <c r="O170" s="39">
        <f t="shared" si="174"/>
        <v>1.4796296296296286E-4</v>
      </c>
      <c r="P170" s="39">
        <f t="shared" si="174"/>
        <v>4.5067033182870393E-5</v>
      </c>
      <c r="Q170" s="39">
        <f t="shared" si="174"/>
        <v>5.9823495370370237E-6</v>
      </c>
      <c r="R170" s="39">
        <f t="shared" si="174"/>
        <v>1.0287962962962961E-3</v>
      </c>
      <c r="S170"/>
      <c r="T170"/>
      <c r="U170"/>
      <c r="V170"/>
      <c r="X170"/>
      <c r="Z170" s="2"/>
      <c r="AA170" s="2"/>
      <c r="AD170" s="2"/>
      <c r="AF170"/>
      <c r="AG170" s="1"/>
      <c r="AI170" s="2"/>
      <c r="AJ170" s="2"/>
      <c r="AL170" s="2"/>
      <c r="AM170" s="2"/>
    </row>
    <row r="171" spans="2:39" x14ac:dyDescent="0.3">
      <c r="B171" s="8" t="s">
        <v>8</v>
      </c>
      <c r="C171" s="39">
        <f t="shared" ref="C171:R171" si="175">C153</f>
        <v>4.1189236111111113E-5</v>
      </c>
      <c r="D171" s="39">
        <f t="shared" si="175"/>
        <v>5.3255208333333336E-5</v>
      </c>
      <c r="E171" s="39">
        <f t="shared" si="175"/>
        <v>4.4769965277777771E-5</v>
      </c>
      <c r="F171" s="39">
        <f t="shared" si="175"/>
        <v>4.8810281631944445E-5</v>
      </c>
      <c r="G171" s="39">
        <f t="shared" si="175"/>
        <v>5.7765239201388894E-5</v>
      </c>
      <c r="H171" s="39">
        <f t="shared" si="175"/>
        <v>8.9792390046296311E-5</v>
      </c>
      <c r="I171" s="39">
        <f t="shared" si="175"/>
        <v>6.8093171296296253E-5</v>
      </c>
      <c r="J171" s="39">
        <f t="shared" si="175"/>
        <v>1.3423273530092629E-5</v>
      </c>
      <c r="K171" s="39">
        <f t="shared" si="175"/>
        <v>1.3181616512731478E-4</v>
      </c>
      <c r="L171" s="39">
        <f t="shared" si="175"/>
        <v>5.01239390393519E-5</v>
      </c>
      <c r="M171" s="39">
        <f t="shared" si="175"/>
        <v>7.8059895833333315E-5</v>
      </c>
      <c r="N171" s="39">
        <f t="shared" si="175"/>
        <v>1.1518518518518525E-4</v>
      </c>
      <c r="O171" s="39">
        <f t="shared" si="175"/>
        <v>1.2907021605324074E-4</v>
      </c>
      <c r="P171" s="39">
        <f t="shared" si="175"/>
        <v>3.8090277777777738E-5</v>
      </c>
      <c r="Q171" s="39">
        <f t="shared" si="175"/>
        <v>7.7777777777777436E-6</v>
      </c>
      <c r="R171" s="39">
        <f t="shared" si="175"/>
        <v>9.6722222222222218E-4</v>
      </c>
      <c r="S171"/>
      <c r="T171"/>
      <c r="U171"/>
      <c r="V171"/>
      <c r="X171"/>
      <c r="Z171" s="2"/>
      <c r="AA171" s="2"/>
      <c r="AD171" s="2"/>
      <c r="AF171"/>
      <c r="AG171" s="1"/>
      <c r="AI171" s="2"/>
      <c r="AJ171" s="2"/>
      <c r="AL171" s="2"/>
      <c r="AM171" s="2"/>
    </row>
    <row r="172" spans="2:39" x14ac:dyDescent="0.3">
      <c r="B172" s="8" t="s">
        <v>9</v>
      </c>
      <c r="C172" s="39">
        <f t="shared" ref="C172:R172" si="176">C154</f>
        <v>4.5142746909722218E-5</v>
      </c>
      <c r="D172" s="39">
        <f t="shared" si="176"/>
        <v>5.206790123842593E-5</v>
      </c>
      <c r="E172" s="39">
        <f t="shared" si="176"/>
        <v>4.2481192129629631E-5</v>
      </c>
      <c r="F172" s="39">
        <f t="shared" si="176"/>
        <v>5.8615451388888866E-5</v>
      </c>
      <c r="G172" s="39">
        <f t="shared" si="176"/>
        <v>5.6987847222222243E-5</v>
      </c>
      <c r="H172" s="39">
        <f t="shared" si="176"/>
        <v>8.0638985335648126E-5</v>
      </c>
      <c r="I172" s="39">
        <f t="shared" si="176"/>
        <v>8.2512056331018503E-5</v>
      </c>
      <c r="J172" s="39">
        <f t="shared" si="176"/>
        <v>1.6199604548611121E-5</v>
      </c>
      <c r="K172" s="39">
        <f t="shared" si="176"/>
        <v>1.1031949267361108E-4</v>
      </c>
      <c r="L172" s="39">
        <f t="shared" si="176"/>
        <v>5.1253375775463005E-5</v>
      </c>
      <c r="M172" s="39">
        <f t="shared" si="176"/>
        <v>7.3800636574074111E-5</v>
      </c>
      <c r="N172" s="39">
        <f t="shared" si="176"/>
        <v>1.2333333333333323E-4</v>
      </c>
      <c r="O172" s="39">
        <f t="shared" si="176"/>
        <v>1.6168209876157418E-4</v>
      </c>
      <c r="P172" s="39">
        <f t="shared" si="176"/>
        <v>4.480179398148146E-5</v>
      </c>
      <c r="Q172" s="39">
        <f t="shared" si="176"/>
        <v>5.1982060185184622E-6</v>
      </c>
      <c r="R172" s="39">
        <f t="shared" si="176"/>
        <v>1.0050347222222223E-3</v>
      </c>
      <c r="S172"/>
      <c r="T172"/>
      <c r="U172"/>
      <c r="V172"/>
      <c r="X172"/>
      <c r="Z172" s="2"/>
      <c r="AA172" s="2"/>
      <c r="AD172" s="2"/>
      <c r="AF172"/>
      <c r="AG172" s="1"/>
      <c r="AI172" s="2"/>
      <c r="AJ172" s="2"/>
      <c r="AL172" s="2"/>
      <c r="AM172" s="2"/>
    </row>
    <row r="173" spans="2:39" x14ac:dyDescent="0.3">
      <c r="B173" s="8" t="s">
        <v>10</v>
      </c>
      <c r="C173" s="39">
        <f t="shared" ref="C173:R173" si="177">C155</f>
        <v>3.7645640428240749E-5</v>
      </c>
      <c r="D173" s="39">
        <f t="shared" si="177"/>
        <v>4.7469135798611108E-5</v>
      </c>
      <c r="E173" s="39">
        <f t="shared" si="177"/>
        <v>3.703703703703705E-5</v>
      </c>
      <c r="F173" s="39">
        <f t="shared" si="177"/>
        <v>4.7806712962962956E-5</v>
      </c>
      <c r="G173" s="39">
        <f t="shared" si="177"/>
        <v>4.5045331793981463E-5</v>
      </c>
      <c r="H173" s="39">
        <f t="shared" si="177"/>
        <v>6.9771412037037038E-5</v>
      </c>
      <c r="I173" s="39">
        <f t="shared" si="177"/>
        <v>6.2253086423611121E-5</v>
      </c>
      <c r="J173" s="39">
        <f t="shared" si="177"/>
        <v>1.398244598379631E-5</v>
      </c>
      <c r="K173" s="39">
        <f t="shared" si="177"/>
        <v>1.064887152777778E-4</v>
      </c>
      <c r="L173" s="39">
        <f t="shared" si="177"/>
        <v>5.347945601851848E-5</v>
      </c>
      <c r="M173" s="39">
        <f t="shared" si="177"/>
        <v>8.9663628472222233E-5</v>
      </c>
      <c r="N173" s="39">
        <f t="shared" si="177"/>
        <v>1.3768205054398146E-4</v>
      </c>
      <c r="O173" s="39">
        <f t="shared" si="177"/>
        <v>1.6459587190972218E-4</v>
      </c>
      <c r="P173" s="39">
        <f t="shared" si="177"/>
        <v>5.3081597222222301E-5</v>
      </c>
      <c r="Q173" s="39">
        <f t="shared" si="177"/>
        <v>6.5972222222221433E-6</v>
      </c>
      <c r="R173" s="39">
        <f t="shared" si="177"/>
        <v>9.7259934413194439E-4</v>
      </c>
      <c r="S173"/>
      <c r="T173"/>
      <c r="U173"/>
      <c r="V173"/>
      <c r="X173"/>
      <c r="Z173" s="2"/>
      <c r="AA173" s="2"/>
      <c r="AD173" s="2"/>
      <c r="AF173"/>
      <c r="AG173" s="1"/>
      <c r="AI173" s="2"/>
      <c r="AJ173" s="2"/>
      <c r="AL173" s="2"/>
      <c r="AM173" s="2"/>
    </row>
    <row r="174" spans="2:39" x14ac:dyDescent="0.3">
      <c r="B174" s="8" t="s">
        <v>12</v>
      </c>
      <c r="C174" s="39">
        <f t="shared" ref="C174:R174" si="178">C157</f>
        <v>4.5798611111111108E-5</v>
      </c>
      <c r="D174" s="39">
        <f t="shared" si="178"/>
        <v>4.7473476087962955E-5</v>
      </c>
      <c r="E174" s="39">
        <f t="shared" si="178"/>
        <v>3.5343846446759272E-5</v>
      </c>
      <c r="F174" s="39">
        <f t="shared" si="178"/>
        <v>4.4840856481481479E-5</v>
      </c>
      <c r="G174" s="39">
        <f t="shared" si="178"/>
        <v>4.5436921296296302E-5</v>
      </c>
      <c r="H174" s="39">
        <f t="shared" si="178"/>
        <v>6.4487606099537009E-5</v>
      </c>
      <c r="I174" s="39">
        <f t="shared" si="178"/>
        <v>6.1221305937500013E-5</v>
      </c>
      <c r="J174" s="39">
        <f t="shared" si="178"/>
        <v>1.9690393518518498E-5</v>
      </c>
      <c r="K174" s="39">
        <f t="shared" si="178"/>
        <v>1.1397569444444449E-4</v>
      </c>
      <c r="L174" s="39">
        <f t="shared" si="178"/>
        <v>4.1274353784722212E-5</v>
      </c>
      <c r="M174" s="39">
        <f t="shared" si="178"/>
        <v>5.9592737268518501E-5</v>
      </c>
      <c r="N174" s="39">
        <f t="shared" si="178"/>
        <v>1.1584297839120369E-4</v>
      </c>
      <c r="O174" s="39">
        <f t="shared" si="178"/>
        <v>1.3563850309027773E-4</v>
      </c>
      <c r="P174" s="39">
        <f t="shared" si="178"/>
        <v>3.3477285879629626E-5</v>
      </c>
      <c r="Q174" s="39">
        <f t="shared" si="178"/>
        <v>1.9732590659722325E-5</v>
      </c>
      <c r="R174" s="39">
        <f t="shared" si="178"/>
        <v>8.8382716049768514E-4</v>
      </c>
      <c r="S174"/>
      <c r="T174"/>
      <c r="U174"/>
      <c r="V174"/>
      <c r="X174"/>
      <c r="Z174" s="2"/>
      <c r="AA174" s="2"/>
      <c r="AD174" s="2"/>
      <c r="AF174"/>
      <c r="AG174" s="1"/>
      <c r="AI174" s="2"/>
      <c r="AJ174" s="2"/>
      <c r="AL174" s="2"/>
      <c r="AM174" s="2"/>
    </row>
    <row r="175" spans="2:39" x14ac:dyDescent="0.3">
      <c r="B175" s="12" t="s">
        <v>14</v>
      </c>
      <c r="C175" s="39">
        <f t="shared" ref="C175:R175" si="179">C159</f>
        <v>3.7841676307870369E-5</v>
      </c>
      <c r="D175" s="39">
        <f t="shared" si="179"/>
        <v>3.8101851851851854E-5</v>
      </c>
      <c r="E175" s="39">
        <f t="shared" si="179"/>
        <v>4.1180555555555561E-5</v>
      </c>
      <c r="F175" s="39">
        <f t="shared" si="179"/>
        <v>4.2152777777777769E-5</v>
      </c>
      <c r="G175" s="39">
        <f t="shared" si="179"/>
        <v>5.1493055555555534E-5</v>
      </c>
      <c r="H175" s="39">
        <f t="shared" si="179"/>
        <v>6.0694444444444482E-5</v>
      </c>
      <c r="I175" s="39">
        <f t="shared" si="179"/>
        <v>5.4525462962962946E-5</v>
      </c>
      <c r="J175" s="39">
        <f t="shared" si="179"/>
        <v>1.4475308645833342E-5</v>
      </c>
      <c r="K175" s="39">
        <f t="shared" si="179"/>
        <v>9.2283950613425878E-5</v>
      </c>
      <c r="L175" s="39">
        <f t="shared" si="179"/>
        <v>4.8564814814814875E-5</v>
      </c>
      <c r="M175" s="39">
        <f t="shared" si="179"/>
        <v>7.5856481481481421E-5</v>
      </c>
      <c r="N175" s="39">
        <f t="shared" si="179"/>
        <v>9.6782407407407434E-5</v>
      </c>
      <c r="O175" s="39">
        <f t="shared" si="179"/>
        <v>1.1415123457175925E-4</v>
      </c>
      <c r="P175" s="39">
        <f t="shared" si="179"/>
        <v>2.3603636180555502E-5</v>
      </c>
      <c r="Q175" s="39">
        <f t="shared" si="179"/>
        <v>8.6185860416667899E-6</v>
      </c>
      <c r="R175" s="39">
        <f t="shared" si="179"/>
        <v>8.0032624421296286E-4</v>
      </c>
      <c r="S175"/>
      <c r="T175"/>
      <c r="U175"/>
      <c r="V175"/>
      <c r="X175"/>
      <c r="Z175" s="2"/>
      <c r="AA175" s="2"/>
      <c r="AD175" s="2"/>
      <c r="AF175"/>
      <c r="AG175" s="1"/>
      <c r="AI175" s="2"/>
      <c r="AJ175" s="2"/>
      <c r="AL175" s="2"/>
      <c r="AM175" s="2"/>
    </row>
    <row r="176" spans="2:39" x14ac:dyDescent="0.3">
      <c r="B176" s="5" t="s">
        <v>26</v>
      </c>
      <c r="C176" s="39">
        <v>4.125934365306713E-5</v>
      </c>
      <c r="D176" s="39">
        <v>4.6330686969039365E-5</v>
      </c>
      <c r="E176" s="39">
        <v>3.81479673046875E-5</v>
      </c>
      <c r="F176" s="39">
        <v>4.8160596304976839E-5</v>
      </c>
      <c r="G176" s="39">
        <v>4.9231770833333338E-5</v>
      </c>
      <c r="H176" s="39">
        <v>7.1872528453414348E-5</v>
      </c>
      <c r="I176" s="39">
        <v>6.6762092495659714E-5</v>
      </c>
      <c r="J176" s="39">
        <v>1.6058575664062491E-5</v>
      </c>
      <c r="K176" s="39">
        <v>1.1187747154947915E-4</v>
      </c>
      <c r="L176" s="39">
        <v>4.7412410782696764E-5</v>
      </c>
      <c r="M176" s="39">
        <v>7.8242669752604167E-5</v>
      </c>
      <c r="N176" s="39">
        <v>1.2422652633101855E-4</v>
      </c>
      <c r="O176" s="39">
        <v>1.4309718002604164E-4</v>
      </c>
      <c r="P176" s="39">
        <v>3.8113486206597233E-5</v>
      </c>
      <c r="Q176" s="39">
        <v>9.3065803443287003E-6</v>
      </c>
      <c r="R176" s="39">
        <v>9.3009988667100689E-4</v>
      </c>
      <c r="S176"/>
      <c r="T176"/>
      <c r="U176"/>
      <c r="V176"/>
      <c r="X176"/>
      <c r="Z176" s="2"/>
      <c r="AA176" s="2"/>
      <c r="AD176" s="2"/>
      <c r="AF176"/>
      <c r="AG176" s="1"/>
      <c r="AI176" s="2"/>
      <c r="AJ176" s="2"/>
      <c r="AL176" s="2"/>
      <c r="AM176" s="2"/>
    </row>
    <row r="177" spans="2:39" x14ac:dyDescent="0.3">
      <c r="B177" s="5" t="s">
        <v>29</v>
      </c>
      <c r="C177" s="39">
        <v>3.7645640428240749E-5</v>
      </c>
      <c r="D177" s="39">
        <v>3.8101851851851854E-5</v>
      </c>
      <c r="E177" s="39">
        <v>2.795187114583333E-5</v>
      </c>
      <c r="F177" s="39">
        <v>3.6305941354166667E-5</v>
      </c>
      <c r="G177" s="39">
        <v>3.3463541666666661E-5</v>
      </c>
      <c r="H177" s="39">
        <v>4.3880208333333352E-5</v>
      </c>
      <c r="I177" s="39">
        <v>5.4525462962962946E-5</v>
      </c>
      <c r="J177" s="39">
        <v>1.3423273530092629E-5</v>
      </c>
      <c r="K177" s="39">
        <v>6.3321518136574064E-5</v>
      </c>
      <c r="L177" s="39">
        <v>3.249782986111108E-5</v>
      </c>
      <c r="M177" s="39">
        <v>5.9592737268518501E-5</v>
      </c>
      <c r="N177" s="39">
        <v>9.6782407407407434E-5</v>
      </c>
      <c r="O177" s="39">
        <v>1.1415123457175925E-4</v>
      </c>
      <c r="P177" s="39">
        <v>2.3603636180555502E-5</v>
      </c>
      <c r="Q177" s="39">
        <v>5.1982060185184622E-6</v>
      </c>
      <c r="R177" s="39">
        <v>7.3966266396990736E-4</v>
      </c>
      <c r="S177" s="29" t="s">
        <v>63</v>
      </c>
      <c r="T177"/>
      <c r="U177"/>
      <c r="V177"/>
      <c r="X177"/>
      <c r="Z177" s="2"/>
      <c r="AA177" s="2"/>
      <c r="AD177" s="2"/>
      <c r="AF177"/>
      <c r="AG177" s="1"/>
      <c r="AI177" s="2"/>
      <c r="AJ177" s="2"/>
      <c r="AL177" s="2"/>
      <c r="AM177" s="2"/>
    </row>
    <row r="178" spans="2:39" x14ac:dyDescent="0.3">
      <c r="B178" s="5" t="s">
        <v>27</v>
      </c>
      <c r="C178" s="39">
        <v>4.5798611111111108E-5</v>
      </c>
      <c r="D178" s="39">
        <v>5.3255208333333336E-5</v>
      </c>
      <c r="E178" s="39">
        <v>4.6744550543981496E-5</v>
      </c>
      <c r="F178" s="39">
        <v>6.0546874999999972E-5</v>
      </c>
      <c r="G178" s="39">
        <v>5.7765239201388894E-5</v>
      </c>
      <c r="H178" s="39">
        <v>8.9792390046296311E-5</v>
      </c>
      <c r="I178" s="39">
        <v>8.2512056331018503E-5</v>
      </c>
      <c r="J178" s="39">
        <v>2.157407407407404E-5</v>
      </c>
      <c r="K178" s="39">
        <v>1.5064139660879634E-4</v>
      </c>
      <c r="L178" s="39">
        <v>5.3895640428240745E-5</v>
      </c>
      <c r="M178" s="39">
        <v>9.108024690972223E-5</v>
      </c>
      <c r="N178" s="39">
        <v>1.4419753086805567E-4</v>
      </c>
      <c r="O178" s="39">
        <v>1.6459587190972218E-4</v>
      </c>
      <c r="P178" s="39">
        <v>5.3081597222222301E-5</v>
      </c>
      <c r="Q178" s="39">
        <v>1.9732590659722325E-5</v>
      </c>
      <c r="R178" s="39">
        <v>1.0433304398148149E-3</v>
      </c>
      <c r="S178" s="29" t="s">
        <v>52</v>
      </c>
      <c r="T178"/>
      <c r="U178"/>
      <c r="V178"/>
      <c r="X178"/>
      <c r="Z178" s="2"/>
      <c r="AA178" s="2"/>
      <c r="AD178" s="2"/>
      <c r="AF178"/>
      <c r="AG178" s="1"/>
      <c r="AI178" s="2"/>
      <c r="AJ178" s="2"/>
      <c r="AL178" s="2"/>
      <c r="AM178" s="2"/>
    </row>
    <row r="179" spans="2:39" x14ac:dyDescent="0.3">
      <c r="B179" s="5" t="s">
        <v>28</v>
      </c>
      <c r="C179" s="7">
        <v>8.0092289165772179</v>
      </c>
      <c r="D179" s="7">
        <v>12.147835692994908</v>
      </c>
      <c r="E179" s="7">
        <v>18.014294659572894</v>
      </c>
      <c r="F179" s="7">
        <v>16.735569381277173</v>
      </c>
      <c r="G179" s="7">
        <v>16.171808371053739</v>
      </c>
      <c r="H179" s="7">
        <v>21.288410812301091</v>
      </c>
      <c r="I179" s="7">
        <v>14.834713297199112</v>
      </c>
      <c r="J179" s="7">
        <v>18.524815332660836</v>
      </c>
      <c r="K179" s="7">
        <v>23.605189861967542</v>
      </c>
      <c r="L179" s="7">
        <v>15.189059771470156</v>
      </c>
      <c r="M179" s="7">
        <v>14.020328338773089</v>
      </c>
      <c r="N179" s="7">
        <v>12.702313123622897</v>
      </c>
      <c r="O179" s="7">
        <v>12.91485633015092</v>
      </c>
      <c r="P179" s="7">
        <v>27.282326970927389</v>
      </c>
      <c r="Q179" s="7">
        <v>56.989471296951734</v>
      </c>
      <c r="R179" s="30">
        <v>11.959313763792952</v>
      </c>
      <c r="S179" s="38"/>
      <c r="T179"/>
      <c r="U179"/>
      <c r="V179"/>
      <c r="X179"/>
      <c r="Z179" s="2"/>
      <c r="AA179" s="2"/>
      <c r="AD179" s="2"/>
      <c r="AF179"/>
      <c r="AG179" s="1"/>
      <c r="AI179" s="2"/>
      <c r="AJ179" s="2"/>
      <c r="AL179" s="2"/>
      <c r="AM179" s="2"/>
    </row>
    <row r="180" spans="2:39" x14ac:dyDescent="0.3">
      <c r="B180"/>
      <c r="C180"/>
      <c r="D180"/>
      <c r="P180"/>
      <c r="R180" s="2"/>
      <c r="S180"/>
      <c r="T180"/>
      <c r="U180"/>
      <c r="V180"/>
      <c r="X180"/>
      <c r="Z180" s="2"/>
      <c r="AA180" s="2"/>
      <c r="AD180" s="2"/>
      <c r="AF180"/>
      <c r="AG180" s="1"/>
      <c r="AI180" s="2"/>
      <c r="AJ180" s="2"/>
      <c r="AL180" s="2"/>
      <c r="AM180" s="2"/>
    </row>
    <row r="181" spans="2:39" x14ac:dyDescent="0.3">
      <c r="B181" s="33" t="s">
        <v>45</v>
      </c>
      <c r="C181" s="1" t="s">
        <v>50</v>
      </c>
      <c r="D181" s="1" t="s">
        <v>51</v>
      </c>
      <c r="E181" s="1" t="s">
        <v>0</v>
      </c>
      <c r="F181" s="1" t="s">
        <v>1</v>
      </c>
      <c r="G181" s="1" t="s">
        <v>47</v>
      </c>
      <c r="H181" s="1" t="s">
        <v>48</v>
      </c>
      <c r="I181" s="1">
        <v>4</v>
      </c>
      <c r="J181" s="1" t="s">
        <v>53</v>
      </c>
      <c r="K181" s="1" t="s">
        <v>54</v>
      </c>
      <c r="L181" s="1" t="s">
        <v>55</v>
      </c>
      <c r="M181" s="1" t="s">
        <v>56</v>
      </c>
      <c r="N181" s="1" t="s">
        <v>57</v>
      </c>
      <c r="O181" s="1" t="s">
        <v>58</v>
      </c>
      <c r="P181" s="1" t="s">
        <v>59</v>
      </c>
      <c r="Q181" s="1" t="s">
        <v>60</v>
      </c>
      <c r="R181" s="41"/>
      <c r="S181" s="18"/>
      <c r="T181"/>
      <c r="U181"/>
      <c r="V181"/>
      <c r="X181"/>
      <c r="Z181" s="2"/>
      <c r="AA181" s="2"/>
      <c r="AD181" s="2"/>
      <c r="AF181"/>
      <c r="AG181" s="1"/>
      <c r="AI181" s="2"/>
      <c r="AJ181" s="2"/>
      <c r="AL181" s="2"/>
      <c r="AM181" s="2"/>
    </row>
    <row r="182" spans="2:39" x14ac:dyDescent="0.3">
      <c r="B182" s="8" t="s">
        <v>3</v>
      </c>
      <c r="C182" s="7">
        <v>3.5922223442821046</v>
      </c>
      <c r="D182" s="7">
        <v>5.1411622542019124</v>
      </c>
      <c r="E182" s="7">
        <v>4.3502142150939251</v>
      </c>
      <c r="F182" s="7">
        <v>5.2977040536087028</v>
      </c>
      <c r="G182" s="7">
        <v>4.6682412391519259</v>
      </c>
      <c r="H182" s="7">
        <v>7.2206964736899941</v>
      </c>
      <c r="I182" s="7">
        <v>6.6560474568823524</v>
      </c>
      <c r="J182" s="7">
        <v>1.4099747336043027</v>
      </c>
      <c r="K182" s="7">
        <v>12.373027207514008</v>
      </c>
      <c r="L182" s="7">
        <v>5.0278296528616986</v>
      </c>
      <c r="M182" s="7">
        <v>9.0876634076677973</v>
      </c>
      <c r="N182" s="7">
        <v>14.423083964627054</v>
      </c>
      <c r="O182" s="7">
        <v>15.616463437328349</v>
      </c>
      <c r="P182" s="7">
        <v>4.5643148775129063</v>
      </c>
      <c r="Q182" s="7">
        <v>0.57135468197297545</v>
      </c>
      <c r="S182"/>
      <c r="T182"/>
      <c r="U182"/>
      <c r="V182"/>
      <c r="X182"/>
      <c r="Z182" s="2"/>
      <c r="AA182" s="2"/>
      <c r="AD182" s="2"/>
      <c r="AF182"/>
      <c r="AG182" s="1"/>
      <c r="AI182" s="2"/>
      <c r="AJ182" s="2"/>
      <c r="AL182" s="2"/>
      <c r="AM182" s="2"/>
    </row>
    <row r="183" spans="2:39" x14ac:dyDescent="0.3">
      <c r="B183" s="8" t="s">
        <v>4</v>
      </c>
      <c r="C183" s="7">
        <v>4.1808222977189207</v>
      </c>
      <c r="D183" s="7">
        <v>4.784048625667336</v>
      </c>
      <c r="E183" s="7">
        <v>4.480320784302851</v>
      </c>
      <c r="F183" s="7">
        <v>5.8032309505650668</v>
      </c>
      <c r="G183" s="7">
        <v>5.1981788343617845</v>
      </c>
      <c r="H183" s="7">
        <v>7.5585292014144061</v>
      </c>
      <c r="I183" s="7">
        <v>6.4085141787422906</v>
      </c>
      <c r="J183" s="7">
        <v>1.3773371232059839</v>
      </c>
      <c r="K183" s="7">
        <v>12.093276942661026</v>
      </c>
      <c r="L183" s="7">
        <v>4.6207677548360246</v>
      </c>
      <c r="M183" s="7">
        <v>8.7297603361297931</v>
      </c>
      <c r="N183" s="7">
        <v>13.820887933994324</v>
      </c>
      <c r="O183" s="7">
        <v>15.422588920474228</v>
      </c>
      <c r="P183" s="7">
        <v>4.0662830201761171</v>
      </c>
      <c r="Q183" s="7">
        <v>1.4554530957498413</v>
      </c>
      <c r="R183" s="7"/>
      <c r="S183" s="7"/>
      <c r="T183"/>
      <c r="U183"/>
      <c r="V183"/>
      <c r="X183"/>
      <c r="Z183" s="2"/>
      <c r="AA183" s="2"/>
      <c r="AD183" s="2"/>
      <c r="AF183"/>
      <c r="AG183" s="1"/>
      <c r="AI183" s="2"/>
      <c r="AJ183" s="2"/>
      <c r="AL183" s="2"/>
      <c r="AM183" s="2"/>
    </row>
    <row r="184" spans="2:39" x14ac:dyDescent="0.3">
      <c r="B184" s="8" t="s">
        <v>5</v>
      </c>
      <c r="C184" s="7">
        <v>6.5024259470805426</v>
      </c>
      <c r="D184" s="7">
        <v>5.6007266770853139</v>
      </c>
      <c r="E184" s="7">
        <v>3.3996499545638841</v>
      </c>
      <c r="F184" s="7">
        <v>4.1872521434511185</v>
      </c>
      <c r="G184" s="7">
        <v>4.2271307352935121</v>
      </c>
      <c r="H184" s="7">
        <v>5.0845204599049323</v>
      </c>
      <c r="I184" s="7">
        <v>6.9887232203791294</v>
      </c>
      <c r="J184" s="7">
        <v>2.0050069792963372</v>
      </c>
      <c r="K184" s="7">
        <v>9.3470988318378101</v>
      </c>
      <c r="L184" s="7">
        <v>5.0247025721413454</v>
      </c>
      <c r="M184" s="7">
        <v>10.018388461184736</v>
      </c>
      <c r="N184" s="7">
        <v>12.809889891813755</v>
      </c>
      <c r="O184" s="7">
        <v>18.547976160253519</v>
      </c>
      <c r="P184" s="7">
        <v>5.0158406633969008</v>
      </c>
      <c r="Q184" s="7">
        <v>1.2406673023171633</v>
      </c>
      <c r="R184" s="7"/>
      <c r="S184" s="7"/>
      <c r="T184"/>
      <c r="U184"/>
      <c r="V184"/>
      <c r="X184"/>
      <c r="Z184" s="2"/>
      <c r="AA184" s="2"/>
      <c r="AD184" s="2"/>
      <c r="AF184"/>
      <c r="AG184" s="1"/>
      <c r="AI184" s="2"/>
      <c r="AJ184" s="2"/>
      <c r="AL184" s="2"/>
      <c r="AM184" s="2"/>
    </row>
    <row r="185" spans="2:39" x14ac:dyDescent="0.3">
      <c r="B185" s="8" t="s">
        <v>6</v>
      </c>
      <c r="C185" s="7">
        <v>5.1463246155187647</v>
      </c>
      <c r="D185" s="7">
        <v>5.3603405216101416</v>
      </c>
      <c r="E185" s="7">
        <v>3.7790025787986146</v>
      </c>
      <c r="F185" s="7">
        <v>4.9084458527764419</v>
      </c>
      <c r="G185" s="7">
        <v>4.5241626077300694</v>
      </c>
      <c r="H185" s="7">
        <v>5.9324622521596666</v>
      </c>
      <c r="I185" s="7">
        <v>7.943624982281472</v>
      </c>
      <c r="J185" s="7">
        <v>1.9946021700098289</v>
      </c>
      <c r="K185" s="7">
        <v>8.5608644617420158</v>
      </c>
      <c r="L185" s="7">
        <v>4.3936014948610724</v>
      </c>
      <c r="M185" s="7">
        <v>9.4160479003945419</v>
      </c>
      <c r="N185" s="7">
        <v>16.342763181094139</v>
      </c>
      <c r="O185" s="7">
        <v>17.679409062250798</v>
      </c>
      <c r="P185" s="7">
        <v>3.2935955938305104</v>
      </c>
      <c r="Q185" s="7">
        <v>0.72475272494192688</v>
      </c>
      <c r="R185" s="7"/>
      <c r="S185" s="7"/>
      <c r="T185"/>
      <c r="U185"/>
      <c r="V185"/>
      <c r="X185"/>
      <c r="Z185" s="2"/>
      <c r="AA185" s="2"/>
      <c r="AD185" s="2"/>
      <c r="AF185"/>
      <c r="AG185" s="1"/>
      <c r="AI185" s="2"/>
      <c r="AJ185" s="2"/>
      <c r="AL185" s="2"/>
      <c r="AM185" s="2"/>
    </row>
    <row r="186" spans="2:39" x14ac:dyDescent="0.3">
      <c r="B186" s="8" t="s">
        <v>7</v>
      </c>
      <c r="C186" s="7">
        <v>3.9630396307713074</v>
      </c>
      <c r="D186" s="7">
        <v>4.1520415196651985</v>
      </c>
      <c r="E186" s="7">
        <v>2.8844116573665723</v>
      </c>
      <c r="F186" s="7">
        <v>4.4912558500585007</v>
      </c>
      <c r="G186" s="7">
        <v>4.8044542941679431</v>
      </c>
      <c r="H186" s="7">
        <v>8.4423656736567363</v>
      </c>
      <c r="I186" s="7">
        <v>7.7637963875888794</v>
      </c>
      <c r="J186" s="7">
        <v>2.0970209702096994</v>
      </c>
      <c r="K186" s="7">
        <v>14.642490175276759</v>
      </c>
      <c r="L186" s="7">
        <v>5.238708636711368</v>
      </c>
      <c r="M186" s="7">
        <v>8.5770857708577033</v>
      </c>
      <c r="N186" s="7">
        <v>13.599135991359923</v>
      </c>
      <c r="O186" s="7">
        <v>14.382143821438206</v>
      </c>
      <c r="P186" s="7">
        <v>4.3805594309693126</v>
      </c>
      <c r="Q186" s="7">
        <v>0.58149018990189782</v>
      </c>
      <c r="R186" s="7"/>
      <c r="S186" s="7"/>
      <c r="T186"/>
      <c r="U186"/>
      <c r="V186"/>
      <c r="X186"/>
      <c r="Z186" s="2"/>
      <c r="AA186" s="2"/>
      <c r="AD186" s="2"/>
      <c r="AF186"/>
      <c r="AG186" s="1"/>
      <c r="AI186" s="2"/>
      <c r="AJ186" s="2"/>
      <c r="AL186" s="2"/>
      <c r="AM186" s="2"/>
    </row>
    <row r="187" spans="2:39" x14ac:dyDescent="0.3">
      <c r="B187" s="8" t="s">
        <v>8</v>
      </c>
      <c r="C187" s="7">
        <v>4.258508041355543</v>
      </c>
      <c r="D187" s="7">
        <v>5.5059951177484212</v>
      </c>
      <c r="E187" s="7">
        <v>4.6287155370476727</v>
      </c>
      <c r="F187" s="7">
        <v>5.0464392267375073</v>
      </c>
      <c r="G187" s="7">
        <v>5.9722820541355546</v>
      </c>
      <c r="H187" s="7">
        <v>9.2835325722764708</v>
      </c>
      <c r="I187" s="7">
        <v>7.0400751483821526</v>
      </c>
      <c r="J187" s="7">
        <v>1.3878169071893587</v>
      </c>
      <c r="K187" s="7">
        <v>13.628322643834956</v>
      </c>
      <c r="L187" s="7">
        <v>5.1822567645510293</v>
      </c>
      <c r="M187" s="7">
        <v>8.0705234060884532</v>
      </c>
      <c r="N187" s="7">
        <v>11.908864637181702</v>
      </c>
      <c r="O187" s="7">
        <v>13.344422107744592</v>
      </c>
      <c r="P187" s="7">
        <v>3.9381102814474405</v>
      </c>
      <c r="Q187" s="7">
        <v>0.8041355542791464</v>
      </c>
      <c r="R187" s="7"/>
      <c r="S187" s="7"/>
      <c r="T187"/>
      <c r="U187"/>
      <c r="V187"/>
      <c r="X187"/>
      <c r="Z187" s="2"/>
      <c r="AA187" s="2"/>
      <c r="AD187" s="2"/>
      <c r="AF187"/>
      <c r="AG187" s="1"/>
      <c r="AI187" s="2"/>
      <c r="AJ187" s="2"/>
      <c r="AL187" s="2"/>
      <c r="AM187" s="2"/>
    </row>
    <row r="188" spans="2:39" x14ac:dyDescent="0.3">
      <c r="B188" s="8" t="s">
        <v>9</v>
      </c>
      <c r="C188" s="7">
        <v>4.4916604283986867</v>
      </c>
      <c r="D188" s="7">
        <v>5.1807067046697757</v>
      </c>
      <c r="E188" s="7">
        <v>4.2268382564634068</v>
      </c>
      <c r="F188" s="7">
        <v>5.8321817239592306</v>
      </c>
      <c r="G188" s="7">
        <v>5.670236655726379</v>
      </c>
      <c r="H188" s="7">
        <v>8.0235024275925575</v>
      </c>
      <c r="I188" s="7">
        <v>8.2098712120688653</v>
      </c>
      <c r="J188" s="7">
        <v>1.6118452617032313</v>
      </c>
      <c r="K188" s="7">
        <v>10.976684708930726</v>
      </c>
      <c r="L188" s="7">
        <v>5.099662194967471</v>
      </c>
      <c r="M188" s="7">
        <v>7.3430932227788359</v>
      </c>
      <c r="N188" s="7">
        <v>12.271549490412841</v>
      </c>
      <c r="O188" s="7">
        <v>16.087215216214666</v>
      </c>
      <c r="P188" s="7">
        <v>4.4577359359705158</v>
      </c>
      <c r="Q188" s="7">
        <v>0.51721656014279394</v>
      </c>
      <c r="R188" s="7"/>
      <c r="S188" s="7"/>
      <c r="T188"/>
      <c r="U188"/>
      <c r="V188"/>
      <c r="X188"/>
      <c r="Z188" s="2"/>
      <c r="AA188" s="2"/>
      <c r="AD188" s="2"/>
      <c r="AF188"/>
      <c r="AG188" s="1"/>
      <c r="AI188" s="2"/>
      <c r="AJ188" s="2"/>
      <c r="AL188" s="2"/>
      <c r="AM188" s="2"/>
    </row>
    <row r="189" spans="2:39" x14ac:dyDescent="0.3">
      <c r="B189" s="8" t="s">
        <v>10</v>
      </c>
      <c r="C189" s="7">
        <v>3.870621613655302</v>
      </c>
      <c r="D189" s="7">
        <v>4.8806464948809758</v>
      </c>
      <c r="E189" s="7">
        <v>3.8080466803206634</v>
      </c>
      <c r="F189" s="7">
        <v>4.9153552540826535</v>
      </c>
      <c r="G189" s="7">
        <v>4.6314376074543748</v>
      </c>
      <c r="H189" s="7">
        <v>7.1737054377009475</v>
      </c>
      <c r="I189" s="7">
        <v>6.4006917955689859</v>
      </c>
      <c r="J189" s="7">
        <v>1.4376367893066797</v>
      </c>
      <c r="K189" s="7">
        <v>10.948877965039156</v>
      </c>
      <c r="L189" s="7">
        <v>5.4986111538302023</v>
      </c>
      <c r="M189" s="7">
        <v>9.2189686342270782</v>
      </c>
      <c r="N189" s="7">
        <v>14.156091238871255</v>
      </c>
      <c r="O189" s="7">
        <v>16.923296617748164</v>
      </c>
      <c r="P189" s="7">
        <v>5.4577044023814567</v>
      </c>
      <c r="Q189" s="7">
        <v>0.67830831493210975</v>
      </c>
      <c r="R189" s="7"/>
      <c r="S189" s="7"/>
      <c r="T189"/>
      <c r="U189"/>
      <c r="V189"/>
      <c r="X189"/>
      <c r="Z189" s="2"/>
      <c r="AA189" s="2"/>
      <c r="AD189" s="2"/>
      <c r="AF189"/>
      <c r="AG189" s="1"/>
      <c r="AI189" s="2"/>
      <c r="AJ189" s="2"/>
      <c r="AL189" s="2"/>
      <c r="AM189" s="2"/>
    </row>
    <row r="190" spans="2:39" x14ac:dyDescent="0.3">
      <c r="B190" s="8" t="s">
        <v>11</v>
      </c>
      <c r="C190" s="7">
        <v>3.7335276319283608</v>
      </c>
      <c r="D190" s="7">
        <v>4.2650218735457059</v>
      </c>
      <c r="E190" s="7">
        <v>4.0505821265326656</v>
      </c>
      <c r="F190" s="7">
        <v>5.4532408514919775</v>
      </c>
      <c r="G190" s="7">
        <v>6.0025769421808439</v>
      </c>
      <c r="H190" s="7">
        <v>7.7802038399818683</v>
      </c>
      <c r="I190" s="7">
        <v>7.5657158736818859</v>
      </c>
      <c r="J190" s="7">
        <v>1.6665252177734451</v>
      </c>
      <c r="K190" s="7">
        <v>12.225814167054594</v>
      </c>
      <c r="L190" s="7">
        <v>4.3715425384588107</v>
      </c>
      <c r="M190" s="7">
        <v>7.8743316539795032</v>
      </c>
      <c r="N190" s="7">
        <v>11.468162424144055</v>
      </c>
      <c r="O190" s="7">
        <v>18.381155920864664</v>
      </c>
      <c r="P190" s="7">
        <v>4.0120051542847888</v>
      </c>
      <c r="Q190" s="7">
        <v>1.1495937840968291</v>
      </c>
      <c r="R190" s="7"/>
      <c r="S190" s="7"/>
      <c r="T190"/>
      <c r="U190"/>
      <c r="V190"/>
      <c r="X190"/>
      <c r="Z190" s="2"/>
      <c r="AA190" s="2"/>
      <c r="AD190" s="2"/>
      <c r="AF190"/>
      <c r="AG190" s="1"/>
      <c r="AI190" s="2"/>
      <c r="AJ190" s="2"/>
      <c r="AL190" s="2"/>
      <c r="AM190" s="2"/>
    </row>
    <row r="191" spans="2:39" x14ac:dyDescent="0.3">
      <c r="B191" s="8" t="s">
        <v>12</v>
      </c>
      <c r="C191" s="7">
        <v>5.1818515155521814</v>
      </c>
      <c r="D191" s="7">
        <v>5.3713529307280545</v>
      </c>
      <c r="E191" s="7">
        <v>3.9989545497625429</v>
      </c>
      <c r="F191" s="7">
        <v>5.0734870442577806</v>
      </c>
      <c r="G191" s="7">
        <v>5.1409283768458378</v>
      </c>
      <c r="H191" s="7">
        <v>7.2964046571304602</v>
      </c>
      <c r="I191" s="7">
        <v>6.9268414316466753</v>
      </c>
      <c r="J191" s="7">
        <v>2.227855671173399</v>
      </c>
      <c r="K191" s="7">
        <v>12.895699469143324</v>
      </c>
      <c r="L191" s="7">
        <v>4.6699576149572639</v>
      </c>
      <c r="M191" s="7">
        <v>6.7425781795347497</v>
      </c>
      <c r="N191" s="7">
        <v>13.106971992801425</v>
      </c>
      <c r="O191" s="7">
        <v>15.346722657165159</v>
      </c>
      <c r="P191" s="7">
        <v>3.7877638723818454</v>
      </c>
      <c r="Q191" s="7">
        <v>2.2326300369193066</v>
      </c>
      <c r="R191" s="7"/>
      <c r="S191" s="7"/>
      <c r="T191"/>
      <c r="U191"/>
      <c r="V191"/>
      <c r="X191"/>
      <c r="Z191" s="2"/>
      <c r="AA191" s="2"/>
      <c r="AD191" s="2"/>
      <c r="AF191"/>
      <c r="AG191" s="1"/>
      <c r="AI191" s="2"/>
      <c r="AJ191" s="2"/>
      <c r="AL191" s="2"/>
      <c r="AM191" s="2"/>
    </row>
    <row r="192" spans="2:39" x14ac:dyDescent="0.3">
      <c r="B192" s="12" t="s">
        <v>13</v>
      </c>
      <c r="C192" s="7">
        <v>4.6638778479871874</v>
      </c>
      <c r="D192" s="7">
        <v>5.989823620847778</v>
      </c>
      <c r="E192" s="7">
        <v>3.8818515331281591</v>
      </c>
      <c r="F192" s="7">
        <v>5.2526017638106524</v>
      </c>
      <c r="G192" s="7">
        <v>5.5695045780643122</v>
      </c>
      <c r="H192" s="7">
        <v>7.3112224075844221</v>
      </c>
      <c r="I192" s="7">
        <v>6.2551014980936168</v>
      </c>
      <c r="J192" s="7">
        <v>2.0938320671361259</v>
      </c>
      <c r="K192" s="7">
        <v>11.92037005825431</v>
      </c>
      <c r="L192" s="7">
        <v>4.6961503655542298</v>
      </c>
      <c r="M192" s="7">
        <v>6.3455421783232699</v>
      </c>
      <c r="N192" s="7">
        <v>14.237170842564398</v>
      </c>
      <c r="O192" s="7">
        <v>15.863439562849837</v>
      </c>
      <c r="P192" s="7">
        <v>5.014550358457905</v>
      </c>
      <c r="Q192" s="7">
        <v>0.90496131734379215</v>
      </c>
      <c r="R192" s="7"/>
      <c r="S192" s="7"/>
      <c r="T192"/>
      <c r="U192"/>
      <c r="V192"/>
      <c r="X192"/>
      <c r="Z192" s="2"/>
      <c r="AA192" s="2"/>
      <c r="AD192" s="2"/>
      <c r="AF192"/>
      <c r="AG192" s="1"/>
      <c r="AI192" s="2"/>
      <c r="AJ192" s="2"/>
      <c r="AL192" s="2"/>
      <c r="AM192" s="2"/>
    </row>
    <row r="193" spans="2:39" x14ac:dyDescent="0.3">
      <c r="B193" s="12" t="s">
        <v>14</v>
      </c>
      <c r="C193" s="7">
        <v>4.7282813204612193</v>
      </c>
      <c r="D193" s="7">
        <v>4.7607900062456459</v>
      </c>
      <c r="E193" s="7">
        <v>5.1454710942351181</v>
      </c>
      <c r="F193" s="7">
        <v>5.2669493325475809</v>
      </c>
      <c r="G193" s="7">
        <v>6.4340081220494731</v>
      </c>
      <c r="H193" s="7">
        <v>7.5837128775067377</v>
      </c>
      <c r="I193" s="7">
        <v>6.8129045320240671</v>
      </c>
      <c r="J193" s="7">
        <v>1.8086759931343117</v>
      </c>
      <c r="K193" s="7">
        <v>11.530791509177297</v>
      </c>
      <c r="L193" s="7">
        <v>6.068127237608369</v>
      </c>
      <c r="M193" s="7">
        <v>9.4781949273796879</v>
      </c>
      <c r="N193" s="7">
        <v>12.092869390105133</v>
      </c>
      <c r="O193" s="7">
        <v>14.263087759169393</v>
      </c>
      <c r="P193" s="7">
        <v>2.9492518021531593</v>
      </c>
      <c r="Q193" s="7">
        <v>1.0768840962028263</v>
      </c>
      <c r="R193" s="7"/>
      <c r="S193" s="7"/>
      <c r="T193"/>
      <c r="U193"/>
      <c r="V193"/>
      <c r="X193"/>
      <c r="Z193" s="2"/>
      <c r="AA193" s="2"/>
      <c r="AD193" s="2"/>
      <c r="AF193"/>
      <c r="AG193" s="1"/>
      <c r="AI193" s="2"/>
      <c r="AJ193" s="2"/>
      <c r="AL193" s="2"/>
      <c r="AM193" s="2"/>
    </row>
    <row r="194" spans="2:39" x14ac:dyDescent="0.3">
      <c r="B194" s="12" t="s">
        <v>15</v>
      </c>
      <c r="C194" s="7">
        <v>4.5384345384544496</v>
      </c>
      <c r="D194" s="7">
        <v>5.0070200070419757</v>
      </c>
      <c r="E194" s="7">
        <v>3.9724464724639024</v>
      </c>
      <c r="F194" s="7">
        <v>5.4848192348432994</v>
      </c>
      <c r="G194" s="7">
        <v>5.0057037557257189</v>
      </c>
      <c r="H194" s="7">
        <v>6.962969463000011</v>
      </c>
      <c r="I194" s="7">
        <v>6.2521937522211788</v>
      </c>
      <c r="J194" s="7">
        <v>2.0322920323009543</v>
      </c>
      <c r="K194" s="7">
        <v>11.710660539275668</v>
      </c>
      <c r="L194" s="7">
        <v>4.4699072043018191</v>
      </c>
      <c r="M194" s="7">
        <v>5.995634432721987</v>
      </c>
      <c r="N194" s="7">
        <v>12.476307476800965</v>
      </c>
      <c r="O194" s="7">
        <v>17.246402245600411</v>
      </c>
      <c r="P194" s="7">
        <v>7.2850122854830124</v>
      </c>
      <c r="Q194" s="7">
        <v>1.5601965597646399</v>
      </c>
      <c r="R194" s="7"/>
      <c r="S194" s="7"/>
      <c r="T194"/>
      <c r="U194"/>
      <c r="V194"/>
      <c r="X194"/>
      <c r="Z194" s="2"/>
      <c r="AA194" s="2"/>
      <c r="AD194" s="2"/>
      <c r="AF194"/>
      <c r="AG194" s="1"/>
      <c r="AI194" s="2"/>
      <c r="AJ194" s="2"/>
      <c r="AL194" s="2"/>
      <c r="AM194" s="2"/>
    </row>
    <row r="195" spans="2:39" x14ac:dyDescent="0.3">
      <c r="B195" s="12" t="s">
        <v>16</v>
      </c>
      <c r="C195" s="7">
        <v>4.8079637650014266</v>
      </c>
      <c r="D195" s="7">
        <v>4.1980963000039795</v>
      </c>
      <c r="E195" s="7">
        <v>4.1095954183088512</v>
      </c>
      <c r="F195" s="7">
        <v>5.6079766887554525</v>
      </c>
      <c r="G195" s="7">
        <v>4.9875942687793167</v>
      </c>
      <c r="H195" s="7">
        <v>7.5549960965632001</v>
      </c>
      <c r="I195" s="7">
        <v>6.0723872592418244</v>
      </c>
      <c r="J195" s="7">
        <v>2.0819613460257673</v>
      </c>
      <c r="K195" s="7">
        <v>12.854534068265156</v>
      </c>
      <c r="L195" s="7">
        <v>4.3899942523523183</v>
      </c>
      <c r="M195" s="7">
        <v>6.3790734840179359</v>
      </c>
      <c r="N195" s="7">
        <v>14.696403913142309</v>
      </c>
      <c r="O195" s="7">
        <v>16.077368172087883</v>
      </c>
      <c r="P195" s="7">
        <v>4.4548364823880515</v>
      </c>
      <c r="Q195" s="7">
        <v>1.7272184850665298</v>
      </c>
      <c r="R195" s="7"/>
      <c r="S195" s="7"/>
      <c r="T195"/>
      <c r="U195"/>
      <c r="V195"/>
      <c r="X195"/>
      <c r="Z195" s="2"/>
      <c r="AA195" s="2"/>
      <c r="AD195" s="2"/>
      <c r="AF195"/>
      <c r="AG195" s="1"/>
      <c r="AI195" s="2"/>
      <c r="AJ195" s="2"/>
      <c r="AL195" s="2"/>
      <c r="AM195" s="2"/>
    </row>
    <row r="196" spans="2:39" x14ac:dyDescent="0.3">
      <c r="B196" s="5" t="s">
        <v>22</v>
      </c>
      <c r="C196" s="7">
        <v>4.5471115384404284</v>
      </c>
      <c r="D196" s="7">
        <v>5.0141266181387305</v>
      </c>
      <c r="E196" s="7">
        <v>4.0511500613134874</v>
      </c>
      <c r="F196" s="7">
        <v>5.1872099979247119</v>
      </c>
      <c r="G196" s="7">
        <v>5.2026028622619318</v>
      </c>
      <c r="H196" s="7">
        <v>7.3720588457258867</v>
      </c>
      <c r="I196" s="7">
        <v>6.949749194914526</v>
      </c>
      <c r="J196" s="7">
        <v>1.8023130901478164</v>
      </c>
      <c r="K196" s="7">
        <v>11.836322339143345</v>
      </c>
      <c r="L196" s="7">
        <v>4.9108442455709307</v>
      </c>
      <c r="M196" s="7">
        <v>8.0912061425204342</v>
      </c>
      <c r="N196" s="7">
        <v>13.38643945492238</v>
      </c>
      <c r="O196" s="7">
        <v>16.08440654722785</v>
      </c>
      <c r="P196" s="7">
        <v>4.4769688686309941</v>
      </c>
      <c r="Q196" s="7">
        <v>1.0874901931165557</v>
      </c>
      <c r="R196" s="7"/>
      <c r="S196" s="7"/>
      <c r="T196"/>
      <c r="U196"/>
      <c r="V196"/>
      <c r="X196"/>
      <c r="Z196" s="2"/>
      <c r="AA196" s="2"/>
      <c r="AD196" s="2"/>
      <c r="AF196"/>
      <c r="AG196" s="1"/>
      <c r="AI196" s="2"/>
      <c r="AJ196" s="2"/>
      <c r="AL196" s="2"/>
      <c r="AM196" s="2"/>
    </row>
    <row r="197" spans="2:39" x14ac:dyDescent="0.3">
      <c r="B197" s="1" t="s">
        <v>2</v>
      </c>
      <c r="C197" s="7">
        <v>4.1284403669724776</v>
      </c>
      <c r="D197" s="7">
        <v>4.1284403669724776</v>
      </c>
      <c r="E197" s="7">
        <v>4.1284403669724776</v>
      </c>
      <c r="F197" s="7">
        <v>5.5045871559633035</v>
      </c>
      <c r="G197" s="7">
        <v>5.9633027522935782</v>
      </c>
      <c r="H197" s="7">
        <v>7.7981651376146797</v>
      </c>
      <c r="I197" s="7">
        <v>13.302752293577983</v>
      </c>
      <c r="J197" s="7">
        <v>1.834862385321101</v>
      </c>
      <c r="K197" s="7">
        <v>11.009174311926607</v>
      </c>
      <c r="L197" s="7">
        <v>5.5045871559633035</v>
      </c>
      <c r="M197" s="7">
        <v>8.7155963302752291</v>
      </c>
      <c r="N197" s="7">
        <v>10.550458715596331</v>
      </c>
      <c r="O197" s="7">
        <v>11.467889908256881</v>
      </c>
      <c r="P197" s="7">
        <v>5.5045871559633035</v>
      </c>
      <c r="Q197" s="7">
        <v>0.45871559633027525</v>
      </c>
      <c r="R197" s="7"/>
      <c r="S197" s="7"/>
      <c r="T197"/>
      <c r="U197"/>
      <c r="V197"/>
      <c r="X197"/>
      <c r="Z197" s="2"/>
      <c r="AA197" s="2"/>
      <c r="AD197" s="2"/>
      <c r="AF197"/>
      <c r="AG197" s="1"/>
      <c r="AI197" s="2"/>
      <c r="AJ197" s="2"/>
      <c r="AL197" s="2"/>
      <c r="AM197" s="2"/>
    </row>
    <row r="198" spans="2:39" x14ac:dyDescent="0.3">
      <c r="B198" s="5" t="s">
        <v>23</v>
      </c>
      <c r="C198" s="7">
        <v>3.5922223442821046</v>
      </c>
      <c r="D198" s="7">
        <v>4.1520415196651985</v>
      </c>
      <c r="E198" s="7">
        <v>2.8844116573665723</v>
      </c>
      <c r="F198" s="7">
        <v>4.1872521434511185</v>
      </c>
      <c r="G198" s="7">
        <v>4.2271307352935121</v>
      </c>
      <c r="H198" s="7">
        <v>5.0845204599049323</v>
      </c>
      <c r="I198" s="7">
        <v>6.0723872592418244</v>
      </c>
      <c r="J198" s="7">
        <v>1.3773371232059839</v>
      </c>
      <c r="K198" s="7">
        <v>8.5608644617420158</v>
      </c>
      <c r="L198" s="7">
        <v>4.3715425384588107</v>
      </c>
      <c r="M198" s="7">
        <v>5.995634432721987</v>
      </c>
      <c r="N198" s="7">
        <v>11.468162424144055</v>
      </c>
      <c r="O198" s="7">
        <v>13.344422107744592</v>
      </c>
      <c r="P198" s="7">
        <v>2.9492518021531593</v>
      </c>
      <c r="Q198" s="7">
        <v>0.51721656014279394</v>
      </c>
      <c r="R198" s="7"/>
      <c r="S198" s="7"/>
      <c r="T198"/>
      <c r="U198"/>
      <c r="V198"/>
      <c r="X198"/>
      <c r="Z198" s="2"/>
      <c r="AA198" s="2"/>
      <c r="AD198" s="2"/>
      <c r="AF198"/>
      <c r="AG198" s="1"/>
      <c r="AI198" s="2"/>
      <c r="AJ198" s="2"/>
      <c r="AL198" s="2"/>
      <c r="AM198" s="2"/>
    </row>
    <row r="199" spans="2:39" x14ac:dyDescent="0.3">
      <c r="B199" s="5" t="s">
        <v>24</v>
      </c>
      <c r="C199" s="7">
        <v>6.5024259470805426</v>
      </c>
      <c r="D199" s="7">
        <v>5.989823620847778</v>
      </c>
      <c r="E199" s="7">
        <v>5.1454710942351181</v>
      </c>
      <c r="F199" s="7">
        <v>5.8321817239592306</v>
      </c>
      <c r="G199" s="7">
        <v>6.4340081220494731</v>
      </c>
      <c r="H199" s="7">
        <v>9.2835325722764708</v>
      </c>
      <c r="I199" s="7">
        <v>8.2098712120688653</v>
      </c>
      <c r="J199" s="7">
        <v>2.227855671173399</v>
      </c>
      <c r="K199" s="7">
        <v>14.642490175276759</v>
      </c>
      <c r="L199" s="7">
        <v>6.068127237608369</v>
      </c>
      <c r="M199" s="7">
        <v>10.018388461184736</v>
      </c>
      <c r="N199" s="7">
        <v>16.342763181094139</v>
      </c>
      <c r="O199" s="7">
        <v>18.547976160253519</v>
      </c>
      <c r="P199" s="7">
        <v>7.2850122854830124</v>
      </c>
      <c r="Q199" s="7">
        <v>2.2326300369193066</v>
      </c>
      <c r="R199" s="7"/>
      <c r="S199" s="7"/>
      <c r="T199"/>
      <c r="U199"/>
      <c r="V199"/>
      <c r="X199"/>
      <c r="Z199" s="2"/>
      <c r="AA199" s="2"/>
      <c r="AD199" s="2"/>
      <c r="AF199"/>
      <c r="AG199" s="1"/>
      <c r="AI199" s="2"/>
      <c r="AJ199" s="2"/>
      <c r="AL199" s="2"/>
      <c r="AM199" s="2"/>
    </row>
    <row r="200" spans="2:39" x14ac:dyDescent="0.3">
      <c r="B200" s="5" t="s">
        <v>30</v>
      </c>
      <c r="C200" s="7">
        <v>0.74899044833372574</v>
      </c>
      <c r="D200" s="7">
        <v>0.55014805411815193</v>
      </c>
      <c r="E200" s="7">
        <v>0.54033499723069645</v>
      </c>
      <c r="F200" s="7">
        <v>0.46602522716854833</v>
      </c>
      <c r="G200" s="7">
        <v>0.64288798082234455</v>
      </c>
      <c r="H200" s="7">
        <v>1.0018286304720609</v>
      </c>
      <c r="I200" s="7">
        <v>0.6831069522028117</v>
      </c>
      <c r="J200" s="7">
        <v>0.31085027011891797</v>
      </c>
      <c r="K200" s="7">
        <v>1.5767116720205629</v>
      </c>
      <c r="L200" s="7">
        <v>0.49151226483332183</v>
      </c>
      <c r="M200" s="7">
        <v>1.3329457084619156</v>
      </c>
      <c r="N200" s="7">
        <v>1.3329767349910024</v>
      </c>
      <c r="O200" s="7">
        <v>1.5420936424285037</v>
      </c>
      <c r="P200" s="7">
        <v>1.0498581775641658</v>
      </c>
      <c r="Q200" s="7">
        <v>0.50893077479485682</v>
      </c>
      <c r="R200" s="7"/>
      <c r="S200" s="7"/>
      <c r="T200"/>
      <c r="U200"/>
      <c r="V200"/>
      <c r="X200"/>
      <c r="Z200" s="2"/>
      <c r="AA200" s="2"/>
      <c r="AD200" s="2"/>
      <c r="AF200"/>
      <c r="AG200" s="1"/>
      <c r="AI200" s="2"/>
      <c r="AJ200" s="2"/>
      <c r="AL200" s="2"/>
      <c r="AM200" s="2"/>
    </row>
    <row r="201" spans="2:39" x14ac:dyDescent="0.3">
      <c r="B201" s="36"/>
      <c r="C201" s="5"/>
      <c r="D201" s="5"/>
      <c r="E201" s="5"/>
      <c r="F201" s="5"/>
      <c r="G201" s="5"/>
      <c r="H201" s="5"/>
      <c r="I201" s="5"/>
      <c r="P201"/>
      <c r="R201" s="2"/>
      <c r="S201"/>
      <c r="T201"/>
      <c r="U201"/>
      <c r="V201"/>
      <c r="X201"/>
      <c r="Z201" s="2"/>
      <c r="AA201" s="2"/>
      <c r="AD201" s="2"/>
      <c r="AF201"/>
      <c r="AG201" s="1"/>
      <c r="AI201" s="2"/>
      <c r="AJ201" s="2"/>
      <c r="AL201" s="2"/>
      <c r="AM201" s="2"/>
    </row>
    <row r="202" spans="2:39" x14ac:dyDescent="0.3">
      <c r="B202" s="33" t="s">
        <v>46</v>
      </c>
      <c r="C202" s="1" t="s">
        <v>50</v>
      </c>
      <c r="D202" s="1" t="s">
        <v>51</v>
      </c>
      <c r="E202" s="1" t="s">
        <v>0</v>
      </c>
      <c r="F202" s="1" t="s">
        <v>1</v>
      </c>
      <c r="G202" s="1" t="s">
        <v>47</v>
      </c>
      <c r="H202" s="1" t="s">
        <v>48</v>
      </c>
      <c r="I202" s="1">
        <v>4</v>
      </c>
      <c r="J202" s="1" t="s">
        <v>53</v>
      </c>
      <c r="K202" s="1" t="s">
        <v>54</v>
      </c>
      <c r="L202" s="1" t="s">
        <v>55</v>
      </c>
      <c r="M202" s="1" t="s">
        <v>56</v>
      </c>
      <c r="N202" s="1" t="s">
        <v>57</v>
      </c>
      <c r="O202" s="1" t="s">
        <v>58</v>
      </c>
      <c r="P202" s="1" t="s">
        <v>59</v>
      </c>
      <c r="Q202" s="1" t="s">
        <v>60</v>
      </c>
      <c r="R202" s="41"/>
      <c r="S202" s="18"/>
      <c r="T202"/>
      <c r="U202"/>
      <c r="V202"/>
      <c r="X202"/>
      <c r="Z202" s="2"/>
      <c r="AA202" s="2"/>
      <c r="AD202" s="2"/>
      <c r="AF202"/>
      <c r="AG202" s="1"/>
      <c r="AI202" s="2"/>
      <c r="AJ202" s="2"/>
      <c r="AL202" s="2"/>
      <c r="AM202" s="2"/>
    </row>
    <row r="203" spans="2:39" x14ac:dyDescent="0.3">
      <c r="B203" s="8" t="s">
        <v>4</v>
      </c>
      <c r="C203" s="7">
        <f t="shared" ref="C203:Q203" si="180">C183</f>
        <v>4.1808222977189207</v>
      </c>
      <c r="D203" s="7">
        <f t="shared" si="180"/>
        <v>4.784048625667336</v>
      </c>
      <c r="E203" s="7">
        <f t="shared" si="180"/>
        <v>4.480320784302851</v>
      </c>
      <c r="F203" s="7">
        <f t="shared" si="180"/>
        <v>5.8032309505650668</v>
      </c>
      <c r="G203" s="7">
        <f t="shared" si="180"/>
        <v>5.1981788343617845</v>
      </c>
      <c r="H203" s="7">
        <f t="shared" si="180"/>
        <v>7.5585292014144061</v>
      </c>
      <c r="I203" s="7">
        <f t="shared" si="180"/>
        <v>6.4085141787422906</v>
      </c>
      <c r="J203" s="7">
        <f t="shared" si="180"/>
        <v>1.3773371232059839</v>
      </c>
      <c r="K203" s="7">
        <f t="shared" si="180"/>
        <v>12.093276942661026</v>
      </c>
      <c r="L203" s="7">
        <f t="shared" si="180"/>
        <v>4.6207677548360246</v>
      </c>
      <c r="M203" s="7">
        <f t="shared" si="180"/>
        <v>8.7297603361297931</v>
      </c>
      <c r="N203" s="7">
        <f t="shared" si="180"/>
        <v>13.820887933994324</v>
      </c>
      <c r="O203" s="7">
        <f t="shared" si="180"/>
        <v>15.422588920474228</v>
      </c>
      <c r="P203" s="7">
        <f t="shared" si="180"/>
        <v>4.0662830201761171</v>
      </c>
      <c r="Q203" s="7">
        <f t="shared" si="180"/>
        <v>1.4554530957498413</v>
      </c>
      <c r="S203"/>
      <c r="T203"/>
      <c r="U203"/>
      <c r="V203"/>
      <c r="X203"/>
      <c r="Z203" s="2"/>
      <c r="AA203" s="2"/>
      <c r="AD203" s="2"/>
      <c r="AF203"/>
      <c r="AG203" s="1"/>
      <c r="AI203" s="2"/>
      <c r="AJ203" s="2"/>
      <c r="AL203" s="2"/>
      <c r="AM203" s="2"/>
    </row>
    <row r="204" spans="2:39" x14ac:dyDescent="0.3">
      <c r="B204" s="8" t="s">
        <v>6</v>
      </c>
      <c r="C204" s="7">
        <f t="shared" ref="C204:Q204" si="181">C185</f>
        <v>5.1463246155187647</v>
      </c>
      <c r="D204" s="7">
        <f t="shared" si="181"/>
        <v>5.3603405216101416</v>
      </c>
      <c r="E204" s="7">
        <f t="shared" si="181"/>
        <v>3.7790025787986146</v>
      </c>
      <c r="F204" s="7">
        <f t="shared" si="181"/>
        <v>4.9084458527764419</v>
      </c>
      <c r="G204" s="7">
        <f t="shared" si="181"/>
        <v>4.5241626077300694</v>
      </c>
      <c r="H204" s="7">
        <f t="shared" si="181"/>
        <v>5.9324622521596666</v>
      </c>
      <c r="I204" s="7">
        <f t="shared" si="181"/>
        <v>7.943624982281472</v>
      </c>
      <c r="J204" s="7">
        <f t="shared" si="181"/>
        <v>1.9946021700098289</v>
      </c>
      <c r="K204" s="7">
        <f t="shared" si="181"/>
        <v>8.5608644617420158</v>
      </c>
      <c r="L204" s="7">
        <f t="shared" si="181"/>
        <v>4.3936014948610724</v>
      </c>
      <c r="M204" s="7">
        <f t="shared" si="181"/>
        <v>9.4160479003945419</v>
      </c>
      <c r="N204" s="7">
        <f t="shared" si="181"/>
        <v>16.342763181094139</v>
      </c>
      <c r="O204" s="7">
        <f t="shared" si="181"/>
        <v>17.679409062250798</v>
      </c>
      <c r="P204" s="7">
        <f t="shared" si="181"/>
        <v>3.2935955938305104</v>
      </c>
      <c r="Q204" s="7">
        <f t="shared" si="181"/>
        <v>0.72475272494192688</v>
      </c>
      <c r="R204" s="7"/>
      <c r="S204" s="7"/>
      <c r="T204"/>
      <c r="U204"/>
      <c r="V204"/>
      <c r="X204"/>
      <c r="Z204" s="2"/>
      <c r="AA204" s="2"/>
      <c r="AD204" s="2"/>
      <c r="AF204"/>
      <c r="AG204" s="1"/>
      <c r="AI204" s="2"/>
      <c r="AJ204" s="2"/>
      <c r="AL204" s="2"/>
      <c r="AM204" s="2"/>
    </row>
    <row r="205" spans="2:39" x14ac:dyDescent="0.3">
      <c r="B205" s="8" t="s">
        <v>7</v>
      </c>
      <c r="C205" s="7">
        <f t="shared" ref="C205:Q205" si="182">C186</f>
        <v>3.9630396307713074</v>
      </c>
      <c r="D205" s="7">
        <f t="shared" si="182"/>
        <v>4.1520415196651985</v>
      </c>
      <c r="E205" s="7">
        <f t="shared" si="182"/>
        <v>2.8844116573665723</v>
      </c>
      <c r="F205" s="7">
        <f t="shared" si="182"/>
        <v>4.4912558500585007</v>
      </c>
      <c r="G205" s="7">
        <f t="shared" si="182"/>
        <v>4.8044542941679431</v>
      </c>
      <c r="H205" s="7">
        <f t="shared" si="182"/>
        <v>8.4423656736567363</v>
      </c>
      <c r="I205" s="7">
        <f t="shared" si="182"/>
        <v>7.7637963875888794</v>
      </c>
      <c r="J205" s="7">
        <f t="shared" si="182"/>
        <v>2.0970209702096994</v>
      </c>
      <c r="K205" s="7">
        <f t="shared" si="182"/>
        <v>14.642490175276759</v>
      </c>
      <c r="L205" s="7">
        <f t="shared" si="182"/>
        <v>5.238708636711368</v>
      </c>
      <c r="M205" s="7">
        <f t="shared" si="182"/>
        <v>8.5770857708577033</v>
      </c>
      <c r="N205" s="7">
        <f t="shared" si="182"/>
        <v>13.599135991359923</v>
      </c>
      <c r="O205" s="7">
        <f t="shared" si="182"/>
        <v>14.382143821438206</v>
      </c>
      <c r="P205" s="7">
        <f t="shared" si="182"/>
        <v>4.3805594309693126</v>
      </c>
      <c r="Q205" s="7">
        <f t="shared" si="182"/>
        <v>0.58149018990189782</v>
      </c>
      <c r="R205" s="7"/>
      <c r="S205" s="7"/>
      <c r="T205"/>
      <c r="U205"/>
      <c r="V205"/>
      <c r="X205"/>
      <c r="Z205" s="2"/>
      <c r="AA205" s="2"/>
      <c r="AD205" s="2"/>
      <c r="AF205"/>
      <c r="AG205" s="1"/>
      <c r="AI205" s="2"/>
      <c r="AJ205" s="2"/>
      <c r="AL205" s="2"/>
      <c r="AM205" s="2"/>
    </row>
    <row r="206" spans="2:39" x14ac:dyDescent="0.3">
      <c r="B206" s="8" t="s">
        <v>8</v>
      </c>
      <c r="C206" s="7">
        <f t="shared" ref="C206:Q206" si="183">C187</f>
        <v>4.258508041355543</v>
      </c>
      <c r="D206" s="7">
        <f t="shared" si="183"/>
        <v>5.5059951177484212</v>
      </c>
      <c r="E206" s="7">
        <f t="shared" si="183"/>
        <v>4.6287155370476727</v>
      </c>
      <c r="F206" s="7">
        <f t="shared" si="183"/>
        <v>5.0464392267375073</v>
      </c>
      <c r="G206" s="7">
        <f t="shared" si="183"/>
        <v>5.9722820541355546</v>
      </c>
      <c r="H206" s="7">
        <f t="shared" si="183"/>
        <v>9.2835325722764708</v>
      </c>
      <c r="I206" s="7">
        <f t="shared" si="183"/>
        <v>7.0400751483821526</v>
      </c>
      <c r="J206" s="7">
        <f t="shared" si="183"/>
        <v>1.3878169071893587</v>
      </c>
      <c r="K206" s="7">
        <f t="shared" si="183"/>
        <v>13.628322643834956</v>
      </c>
      <c r="L206" s="7">
        <f t="shared" si="183"/>
        <v>5.1822567645510293</v>
      </c>
      <c r="M206" s="7">
        <f t="shared" si="183"/>
        <v>8.0705234060884532</v>
      </c>
      <c r="N206" s="7">
        <f t="shared" si="183"/>
        <v>11.908864637181702</v>
      </c>
      <c r="O206" s="7">
        <f t="shared" si="183"/>
        <v>13.344422107744592</v>
      </c>
      <c r="P206" s="7">
        <f t="shared" si="183"/>
        <v>3.9381102814474405</v>
      </c>
      <c r="Q206" s="7">
        <f t="shared" si="183"/>
        <v>0.8041355542791464</v>
      </c>
      <c r="R206" s="7"/>
      <c r="S206" s="7"/>
      <c r="T206"/>
      <c r="U206"/>
      <c r="V206"/>
      <c r="X206"/>
      <c r="Z206" s="2"/>
      <c r="AA206" s="2"/>
      <c r="AD206" s="2"/>
      <c r="AF206"/>
      <c r="AG206" s="1"/>
      <c r="AI206" s="2"/>
      <c r="AJ206" s="2"/>
      <c r="AL206" s="2"/>
      <c r="AM206" s="2"/>
    </row>
    <row r="207" spans="2:39" x14ac:dyDescent="0.3">
      <c r="B207" s="8" t="s">
        <v>9</v>
      </c>
      <c r="C207" s="7">
        <f t="shared" ref="C207:Q207" si="184">C188</f>
        <v>4.4916604283986867</v>
      </c>
      <c r="D207" s="7">
        <f t="shared" si="184"/>
        <v>5.1807067046697757</v>
      </c>
      <c r="E207" s="7">
        <f t="shared" si="184"/>
        <v>4.2268382564634068</v>
      </c>
      <c r="F207" s="7">
        <f t="shared" si="184"/>
        <v>5.8321817239592306</v>
      </c>
      <c r="G207" s="7">
        <f t="shared" si="184"/>
        <v>5.670236655726379</v>
      </c>
      <c r="H207" s="7">
        <f t="shared" si="184"/>
        <v>8.0235024275925575</v>
      </c>
      <c r="I207" s="7">
        <f t="shared" si="184"/>
        <v>8.2098712120688653</v>
      </c>
      <c r="J207" s="7">
        <f t="shared" si="184"/>
        <v>1.6118452617032313</v>
      </c>
      <c r="K207" s="7">
        <f t="shared" si="184"/>
        <v>10.976684708930726</v>
      </c>
      <c r="L207" s="7">
        <f t="shared" si="184"/>
        <v>5.099662194967471</v>
      </c>
      <c r="M207" s="7">
        <f t="shared" si="184"/>
        <v>7.3430932227788359</v>
      </c>
      <c r="N207" s="7">
        <f t="shared" si="184"/>
        <v>12.271549490412841</v>
      </c>
      <c r="O207" s="7">
        <f t="shared" si="184"/>
        <v>16.087215216214666</v>
      </c>
      <c r="P207" s="7">
        <f t="shared" si="184"/>
        <v>4.4577359359705158</v>
      </c>
      <c r="Q207" s="7">
        <f t="shared" si="184"/>
        <v>0.51721656014279394</v>
      </c>
      <c r="R207" s="7"/>
      <c r="S207" s="7"/>
      <c r="T207"/>
      <c r="U207"/>
      <c r="V207"/>
      <c r="X207"/>
      <c r="Z207" s="2"/>
      <c r="AA207" s="2"/>
      <c r="AD207" s="2"/>
      <c r="AF207"/>
      <c r="AG207" s="1"/>
      <c r="AI207" s="2"/>
      <c r="AJ207" s="2"/>
      <c r="AL207" s="2"/>
      <c r="AM207" s="2"/>
    </row>
    <row r="208" spans="2:39" x14ac:dyDescent="0.3">
      <c r="B208" s="8" t="s">
        <v>10</v>
      </c>
      <c r="C208" s="7">
        <f t="shared" ref="C208:Q208" si="185">C189</f>
        <v>3.870621613655302</v>
      </c>
      <c r="D208" s="7">
        <f t="shared" si="185"/>
        <v>4.8806464948809758</v>
      </c>
      <c r="E208" s="7">
        <f t="shared" si="185"/>
        <v>3.8080466803206634</v>
      </c>
      <c r="F208" s="7">
        <f t="shared" si="185"/>
        <v>4.9153552540826535</v>
      </c>
      <c r="G208" s="7">
        <f t="shared" si="185"/>
        <v>4.6314376074543748</v>
      </c>
      <c r="H208" s="7">
        <f t="shared" si="185"/>
        <v>7.1737054377009475</v>
      </c>
      <c r="I208" s="7">
        <f t="shared" si="185"/>
        <v>6.4006917955689859</v>
      </c>
      <c r="J208" s="7">
        <f t="shared" si="185"/>
        <v>1.4376367893066797</v>
      </c>
      <c r="K208" s="7">
        <f t="shared" si="185"/>
        <v>10.948877965039156</v>
      </c>
      <c r="L208" s="7">
        <f t="shared" si="185"/>
        <v>5.4986111538302023</v>
      </c>
      <c r="M208" s="7">
        <f t="shared" si="185"/>
        <v>9.2189686342270782</v>
      </c>
      <c r="N208" s="7">
        <f t="shared" si="185"/>
        <v>14.156091238871255</v>
      </c>
      <c r="O208" s="7">
        <f t="shared" si="185"/>
        <v>16.923296617748164</v>
      </c>
      <c r="P208" s="7">
        <f t="shared" si="185"/>
        <v>5.4577044023814567</v>
      </c>
      <c r="Q208" s="7">
        <f t="shared" si="185"/>
        <v>0.67830831493210975</v>
      </c>
      <c r="R208" s="7"/>
      <c r="S208" s="7"/>
      <c r="T208"/>
      <c r="U208"/>
      <c r="V208"/>
      <c r="X208"/>
      <c r="Z208" s="2"/>
      <c r="AA208" s="2"/>
      <c r="AD208" s="2"/>
      <c r="AF208"/>
      <c r="AG208" s="1"/>
      <c r="AI208" s="2"/>
      <c r="AJ208" s="2"/>
      <c r="AL208" s="2"/>
      <c r="AM208" s="2"/>
    </row>
    <row r="209" spans="2:39" x14ac:dyDescent="0.3">
      <c r="B209" s="8" t="s">
        <v>12</v>
      </c>
      <c r="C209" s="7">
        <f t="shared" ref="C209:Q209" si="186">C191</f>
        <v>5.1818515155521814</v>
      </c>
      <c r="D209" s="7">
        <f t="shared" si="186"/>
        <v>5.3713529307280545</v>
      </c>
      <c r="E209" s="7">
        <f t="shared" si="186"/>
        <v>3.9989545497625429</v>
      </c>
      <c r="F209" s="7">
        <f t="shared" si="186"/>
        <v>5.0734870442577806</v>
      </c>
      <c r="G209" s="7">
        <f t="shared" si="186"/>
        <v>5.1409283768458378</v>
      </c>
      <c r="H209" s="7">
        <f t="shared" si="186"/>
        <v>7.2964046571304602</v>
      </c>
      <c r="I209" s="7">
        <f t="shared" si="186"/>
        <v>6.9268414316466753</v>
      </c>
      <c r="J209" s="7">
        <f t="shared" si="186"/>
        <v>2.227855671173399</v>
      </c>
      <c r="K209" s="7">
        <f t="shared" si="186"/>
        <v>12.895699469143324</v>
      </c>
      <c r="L209" s="7">
        <f t="shared" si="186"/>
        <v>4.6699576149572639</v>
      </c>
      <c r="M209" s="7">
        <f t="shared" si="186"/>
        <v>6.7425781795347497</v>
      </c>
      <c r="N209" s="7">
        <f t="shared" si="186"/>
        <v>13.106971992801425</v>
      </c>
      <c r="O209" s="7">
        <f t="shared" si="186"/>
        <v>15.346722657165159</v>
      </c>
      <c r="P209" s="7">
        <f t="shared" si="186"/>
        <v>3.7877638723818454</v>
      </c>
      <c r="Q209" s="7">
        <f t="shared" si="186"/>
        <v>2.2326300369193066</v>
      </c>
      <c r="R209" s="7"/>
      <c r="S209" s="7"/>
      <c r="T209"/>
      <c r="U209"/>
      <c r="V209"/>
      <c r="X209"/>
      <c r="Z209" s="2"/>
      <c r="AA209" s="2"/>
      <c r="AD209" s="2"/>
      <c r="AF209"/>
      <c r="AG209" s="1"/>
      <c r="AI209" s="2"/>
      <c r="AJ209" s="2"/>
      <c r="AL209" s="2"/>
      <c r="AM209" s="2"/>
    </row>
    <row r="210" spans="2:39" x14ac:dyDescent="0.3">
      <c r="B210" s="12" t="s">
        <v>14</v>
      </c>
      <c r="C210" s="7">
        <f t="shared" ref="C210:Q210" si="187">C193</f>
        <v>4.7282813204612193</v>
      </c>
      <c r="D210" s="7">
        <f t="shared" si="187"/>
        <v>4.7607900062456459</v>
      </c>
      <c r="E210" s="7">
        <f t="shared" si="187"/>
        <v>5.1454710942351181</v>
      </c>
      <c r="F210" s="7">
        <f t="shared" si="187"/>
        <v>5.2669493325475809</v>
      </c>
      <c r="G210" s="7">
        <f t="shared" si="187"/>
        <v>6.4340081220494731</v>
      </c>
      <c r="H210" s="7">
        <f t="shared" si="187"/>
        <v>7.5837128775067377</v>
      </c>
      <c r="I210" s="7">
        <f t="shared" si="187"/>
        <v>6.8129045320240671</v>
      </c>
      <c r="J210" s="7">
        <f t="shared" si="187"/>
        <v>1.8086759931343117</v>
      </c>
      <c r="K210" s="7">
        <f t="shared" si="187"/>
        <v>11.530791509177297</v>
      </c>
      <c r="L210" s="7">
        <f t="shared" si="187"/>
        <v>6.068127237608369</v>
      </c>
      <c r="M210" s="7">
        <f t="shared" si="187"/>
        <v>9.4781949273796879</v>
      </c>
      <c r="N210" s="7">
        <f t="shared" si="187"/>
        <v>12.092869390105133</v>
      </c>
      <c r="O210" s="7">
        <f t="shared" si="187"/>
        <v>14.263087759169393</v>
      </c>
      <c r="P210" s="7">
        <f t="shared" si="187"/>
        <v>2.9492518021531593</v>
      </c>
      <c r="Q210" s="7">
        <f t="shared" si="187"/>
        <v>1.0768840962028263</v>
      </c>
      <c r="R210" s="7"/>
      <c r="S210" s="7"/>
      <c r="T210"/>
      <c r="U210"/>
      <c r="V210"/>
      <c r="X210"/>
      <c r="Z210" s="2"/>
      <c r="AA210" s="2"/>
      <c r="AD210" s="2"/>
      <c r="AF210"/>
      <c r="AG210" s="1"/>
      <c r="AI210" s="2"/>
      <c r="AJ210" s="2"/>
      <c r="AL210" s="2"/>
      <c r="AM210" s="2"/>
    </row>
    <row r="211" spans="2:39" x14ac:dyDescent="0.3">
      <c r="B211" s="5" t="s">
        <v>26</v>
      </c>
      <c r="C211" s="7">
        <v>4.4776386829289914</v>
      </c>
      <c r="D211" s="7">
        <v>4.9994902401519425</v>
      </c>
      <c r="E211" s="7">
        <v>4.1189701422871803</v>
      </c>
      <c r="F211" s="7">
        <v>5.1671681543730958</v>
      </c>
      <c r="G211" s="7">
        <v>5.2969610690589271</v>
      </c>
      <c r="H211" s="7">
        <v>7.6617768874297472</v>
      </c>
      <c r="I211" s="7">
        <v>7.1882899585379239</v>
      </c>
      <c r="J211" s="7">
        <v>1.7428488607415618</v>
      </c>
      <c r="K211" s="7">
        <v>11.909625984475657</v>
      </c>
      <c r="L211" s="7">
        <v>5.0964616065403501</v>
      </c>
      <c r="M211" s="7">
        <v>8.4470315471738555</v>
      </c>
      <c r="N211" s="7">
        <v>13.412391731977593</v>
      </c>
      <c r="O211" s="7">
        <v>15.431110770275652</v>
      </c>
      <c r="P211" s="7">
        <v>4.0413755424137943</v>
      </c>
      <c r="Q211" s="7">
        <v>1.0088588216337313</v>
      </c>
      <c r="R211" s="7"/>
      <c r="S211" s="7"/>
      <c r="T211"/>
      <c r="U211"/>
      <c r="V211"/>
      <c r="X211"/>
      <c r="Z211" s="2"/>
      <c r="AA211" s="2"/>
      <c r="AD211" s="2"/>
      <c r="AF211"/>
      <c r="AG211" s="1"/>
      <c r="AI211" s="2"/>
      <c r="AJ211" s="2"/>
      <c r="AL211" s="2"/>
      <c r="AM211" s="2"/>
    </row>
    <row r="212" spans="2:39" x14ac:dyDescent="0.3">
      <c r="B212" s="1" t="s">
        <v>2</v>
      </c>
      <c r="C212" s="7">
        <f t="shared" ref="C212:Q212" si="188">C197</f>
        <v>4.1284403669724776</v>
      </c>
      <c r="D212" s="7">
        <f t="shared" si="188"/>
        <v>4.1284403669724776</v>
      </c>
      <c r="E212" s="7">
        <f t="shared" si="188"/>
        <v>4.1284403669724776</v>
      </c>
      <c r="F212" s="7">
        <f t="shared" si="188"/>
        <v>5.5045871559633035</v>
      </c>
      <c r="G212" s="7">
        <f t="shared" si="188"/>
        <v>5.9633027522935782</v>
      </c>
      <c r="H212" s="7">
        <f t="shared" si="188"/>
        <v>7.7981651376146797</v>
      </c>
      <c r="I212" s="7">
        <f t="shared" si="188"/>
        <v>13.302752293577983</v>
      </c>
      <c r="J212" s="7">
        <f t="shared" si="188"/>
        <v>1.834862385321101</v>
      </c>
      <c r="K212" s="7">
        <f t="shared" si="188"/>
        <v>11.009174311926607</v>
      </c>
      <c r="L212" s="7">
        <f t="shared" si="188"/>
        <v>5.5045871559633035</v>
      </c>
      <c r="M212" s="7">
        <f t="shared" si="188"/>
        <v>8.7155963302752291</v>
      </c>
      <c r="N212" s="7">
        <f t="shared" si="188"/>
        <v>10.550458715596331</v>
      </c>
      <c r="O212" s="7">
        <f t="shared" si="188"/>
        <v>11.467889908256881</v>
      </c>
      <c r="P212" s="7">
        <f t="shared" si="188"/>
        <v>5.5045871559633035</v>
      </c>
      <c r="Q212" s="7">
        <f t="shared" si="188"/>
        <v>0.45871559633027525</v>
      </c>
      <c r="R212" s="7"/>
      <c r="S212" s="7"/>
      <c r="T212"/>
      <c r="U212"/>
      <c r="V212"/>
      <c r="X212"/>
      <c r="Z212" s="2"/>
      <c r="AA212" s="2"/>
      <c r="AD212" s="2"/>
      <c r="AF212"/>
      <c r="AG212" s="1"/>
      <c r="AI212" s="2"/>
      <c r="AJ212" s="2"/>
      <c r="AL212" s="2"/>
      <c r="AM212" s="2"/>
    </row>
    <row r="213" spans="2:39" x14ac:dyDescent="0.3">
      <c r="B213" s="5" t="s">
        <v>29</v>
      </c>
      <c r="C213" s="7">
        <v>3.870621613655302</v>
      </c>
      <c r="D213" s="7">
        <v>4.1520415196651985</v>
      </c>
      <c r="E213" s="7">
        <v>2.8844116573665723</v>
      </c>
      <c r="F213" s="7">
        <v>4.4912558500585007</v>
      </c>
      <c r="G213" s="7">
        <v>4.5241626077300694</v>
      </c>
      <c r="H213" s="7">
        <v>5.9324622521596666</v>
      </c>
      <c r="I213" s="7">
        <v>6.4006917955689859</v>
      </c>
      <c r="J213" s="7">
        <v>1.3773371232059839</v>
      </c>
      <c r="K213" s="7">
        <v>8.5608644617420158</v>
      </c>
      <c r="L213" s="7">
        <v>4.3936014948610724</v>
      </c>
      <c r="M213" s="7">
        <v>6.7425781795347497</v>
      </c>
      <c r="N213" s="7">
        <v>11.908864637181702</v>
      </c>
      <c r="O213" s="7">
        <v>13.344422107744592</v>
      </c>
      <c r="P213" s="7">
        <v>2.9492518021531593</v>
      </c>
      <c r="Q213" s="7">
        <v>0.51721656014279394</v>
      </c>
      <c r="R213" s="7"/>
      <c r="S213" s="7"/>
      <c r="T213"/>
      <c r="U213"/>
      <c r="V213"/>
      <c r="X213"/>
      <c r="Z213" s="2"/>
      <c r="AA213" s="2"/>
      <c r="AD213" s="2"/>
      <c r="AF213"/>
      <c r="AG213" s="1"/>
      <c r="AI213" s="2"/>
      <c r="AJ213" s="2"/>
      <c r="AL213" s="2"/>
      <c r="AM213" s="2"/>
    </row>
    <row r="214" spans="2:39" x14ac:dyDescent="0.3">
      <c r="B214" s="5" t="s">
        <v>27</v>
      </c>
      <c r="C214" s="7">
        <v>5.1818515155521814</v>
      </c>
      <c r="D214" s="7">
        <v>5.5059951177484212</v>
      </c>
      <c r="E214" s="7">
        <v>5.1454710942351181</v>
      </c>
      <c r="F214" s="7">
        <v>5.8321817239592306</v>
      </c>
      <c r="G214" s="7">
        <v>6.4340081220494731</v>
      </c>
      <c r="H214" s="7">
        <v>9.2835325722764708</v>
      </c>
      <c r="I214" s="7">
        <v>8.2098712120688653</v>
      </c>
      <c r="J214" s="7">
        <v>2.227855671173399</v>
      </c>
      <c r="K214" s="7">
        <v>14.642490175276759</v>
      </c>
      <c r="L214" s="7">
        <v>6.068127237608369</v>
      </c>
      <c r="M214" s="7">
        <v>9.4781949273796879</v>
      </c>
      <c r="N214" s="7">
        <v>16.342763181094139</v>
      </c>
      <c r="O214" s="7">
        <v>17.679409062250798</v>
      </c>
      <c r="P214" s="7">
        <v>5.4577044023814567</v>
      </c>
      <c r="Q214" s="7">
        <v>2.2326300369193066</v>
      </c>
      <c r="R214" s="7"/>
      <c r="S214" s="7"/>
      <c r="T214"/>
      <c r="U214"/>
      <c r="V214"/>
      <c r="X214"/>
      <c r="Z214" s="2"/>
      <c r="AA214" s="2"/>
      <c r="AD214" s="2"/>
      <c r="AF214"/>
      <c r="AG214" s="1"/>
      <c r="AI214" s="2"/>
      <c r="AJ214" s="2"/>
      <c r="AL214" s="2"/>
      <c r="AM214" s="2"/>
    </row>
    <row r="215" spans="2:39" x14ac:dyDescent="0.3">
      <c r="B215" s="5" t="s">
        <v>31</v>
      </c>
      <c r="C215" s="7">
        <v>0.50362614289435137</v>
      </c>
      <c r="D215" s="7">
        <v>0.44618501045380554</v>
      </c>
      <c r="E215" s="7">
        <v>0.67681440027473205</v>
      </c>
      <c r="F215" s="7">
        <v>0.45784140197415635</v>
      </c>
      <c r="G215" s="7">
        <v>0.67665934573822895</v>
      </c>
      <c r="H215" s="7">
        <v>0.98192591440847365</v>
      </c>
      <c r="I215" s="7">
        <v>0.69744075213890155</v>
      </c>
      <c r="J215" s="7">
        <v>0.3377119015642277</v>
      </c>
      <c r="K215" s="7">
        <v>1.8738679996255903</v>
      </c>
      <c r="L215" s="7">
        <v>0.53926752696286162</v>
      </c>
      <c r="M215" s="7">
        <v>0.99718365065141346</v>
      </c>
      <c r="N215" s="7">
        <v>1.4510313339399334</v>
      </c>
      <c r="O215" s="7">
        <v>1.4411309953940286</v>
      </c>
      <c r="P215" s="7">
        <v>0.76736108267668202</v>
      </c>
      <c r="Q215" s="7">
        <v>0.58038625802647015</v>
      </c>
      <c r="R215" s="7"/>
      <c r="S215" s="7"/>
      <c r="T215"/>
      <c r="U215"/>
      <c r="V215"/>
      <c r="X215"/>
      <c r="Z215" s="2"/>
      <c r="AA215" s="2"/>
      <c r="AD215" s="2"/>
      <c r="AF215"/>
      <c r="AG215" s="1"/>
      <c r="AI215" s="2"/>
      <c r="AJ215" s="2"/>
      <c r="AL215" s="2"/>
      <c r="AM215" s="2"/>
    </row>
  </sheetData>
  <conditionalFormatting sqref="BJ26:BJ28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26:BG28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2:BG34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2:BL34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:AY20 AX28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 AY21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4:BC20 BB21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8:AW19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C94 C78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O9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O9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8:C164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O9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8:S162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:X113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7:Y113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7:Z113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3:R199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3:S199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:X146 AE147:AE148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2:Y146 AF147:AF148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2:Z146 AG147:AG148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2:AA146 AH147:AH148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51:AH156 AE140:AE146 AL147:AL150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:X127">
    <cfRule type="colorScale" priority="2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7:Y127">
    <cfRule type="colorScale" priority="2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7:Z127">
    <cfRule type="colorScale" priority="2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8:AB146 AI147:AI148">
    <cfRule type="colorScale" priority="2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8:AC146 AJ147:AJ148">
    <cfRule type="colorScale" priority="2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4:R214"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4:S214">
    <cfRule type="colorScale" priority="2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8">
    <cfRule type="colorScale" priority="2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R9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C108">
    <cfRule type="colorScale" priority="2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:C178">
    <cfRule type="colorScale" priority="2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52:AD157">
    <cfRule type="colorScale" priority="2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52:AE157">
    <cfRule type="colorScale" priority="2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2:AF157">
    <cfRule type="colorScale" priority="2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2:AG157">
    <cfRule type="colorScale" priority="2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60:AH165">
    <cfRule type="colorScale" priority="2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8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9:C103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4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8:C108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9:C173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4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:C178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3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4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:C208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9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0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3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4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5:I208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9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0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2:AB134">
    <cfRule type="colorScale" priority="2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2:AC134">
    <cfRule type="colorScale" priority="2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2:AA127">
    <cfRule type="colorScale" priority="2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9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9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C9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:D94 D78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D94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1:E94 E78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9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9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E94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:F94 F78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:F94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G94 G78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:G94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1:H94 H78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0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0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:H94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1:I94 I78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9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9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0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0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:I94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1:J94 J78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8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9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9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0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0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8:J94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6:D108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8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9:D103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4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5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8:D108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6:E108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8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9:E103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4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8:E108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6:F108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8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9:F103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4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5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8:F108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G108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9:G103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G108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6:H108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8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9:H103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4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5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8:H108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6:I108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8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9:I10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4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5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8:I108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6:J108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8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9:J103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4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5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8:J108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2:C125">
    <cfRule type="colorScale" priority="2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2:C125">
    <cfRule type="colorScale" priority="2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3:C140 C142">
    <cfRule type="colorScale" priority="2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2:C125">
    <cfRule type="colorScale" priority="2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1">
    <cfRule type="colorScale" priority="2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 G131">
    <cfRule type="colorScale" priority="2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2:C129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2:D125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2:D125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2:D125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2:D12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2:E125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2:E125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2:E125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2:E129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2:F125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2:F125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2:F125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2:F129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:G125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:G125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:G125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:G129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2:H125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2:H125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2:H125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2:H129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2:I125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2:I125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2:I125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2:I129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3:C144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3:D140 D142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3:D144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3:E140 E142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3:E144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3:F140 F142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3:F14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G140 G142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G144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:H140 H142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:H144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3:I140 I142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3:I14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8:D164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8:E164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8:F164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G164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8:H164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8:I164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8:J164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8:K1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8:L1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8:M1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8:N1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8:O1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8:P1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8:Q1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8:R1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6:D178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9:D17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:D178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6:E178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8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9:E173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8:E178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6:F17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8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9:F173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4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8:F178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:G178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:G173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G178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6:H178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8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9:H173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8:H178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6:I17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8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9:I173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4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5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8:I178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6:J178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9:J173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4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8:J17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6:K178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8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9:K17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4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8:K178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6:L178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8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9:L173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8:L178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6:M178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8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9:M173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8:M178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6:N178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8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9:N17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5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8:N178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6:O178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8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9:O173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5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8:O178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P17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8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9:P173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8:P178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6:Q178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8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9:Q17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8:Q17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6:R178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9:R17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8:R178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8:C199 C182:C196">
    <cfRule type="colorScale" priority="2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8:Q199 Q182:Q196">
    <cfRule type="colorScale" priority="2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3:C210">
    <cfRule type="colorScale" priority="2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3:I210">
    <cfRule type="colorScale" priority="2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2:C19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8:D199 D182:D196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:D19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8:E199 E182:E19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2:E19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8:F199 F182:F19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2:F19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G199 G182:G19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:G199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8:H199 H182:H19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2:H19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8:I199 I182:I196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2:I199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8:J199 J182:J19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2:J19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8:K199 K182:K19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2:K19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8:L199 L182:L19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2:L19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8:M199 M182:M19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2:M19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8:N199 N182:N196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2:N19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8:O199 O182:O19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2:O19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8:P199 P182:P19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2:P19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2:Q19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3:C214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5:D208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3:D210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3:D21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5:E20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3:E21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3:E21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5:F20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9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0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3:F21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3:F21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5:G20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9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3:G21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3:G21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5:H20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3:H21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3:H21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3:I21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4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5:J20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3:J21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3:J2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5:K20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3:K21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3:K21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5:L20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3:L21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3:L21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5:M20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3:M21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3:M21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5:N20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3:N21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3:N21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5:O20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3:O2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3:O2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5:P20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3:P2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3:P2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5:Q20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3:Q2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3:Q2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40</vt:i4>
      </vt:variant>
    </vt:vector>
  </HeadingPairs>
  <TitlesOfParts>
    <vt:vector size="50" baseType="lpstr">
      <vt:lpstr>score</vt:lpstr>
      <vt:lpstr>KF_06_dur+rat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'KF_06_dur+rat'!AP_27</vt:lpstr>
      <vt:lpstr>'KF_06_dur+rat'!Arnold_Pogossian_2006__live_DVD__06_dur</vt:lpstr>
      <vt:lpstr>'KF_06_dur+rat'!Arnold_Pogossian_2006__live_DVD__14_dur</vt:lpstr>
      <vt:lpstr>'KF_06_dur+rat'!Arnold_Pogossian_2006__live_DVD__27_dur</vt:lpstr>
      <vt:lpstr>'KF_06_dur+rat'!Arnold_Pogossian_2009_14</vt:lpstr>
      <vt:lpstr>'KF_06_dur+rat'!Arnold_Pogossian_2009_7</vt:lpstr>
      <vt:lpstr>'KF_06_dur+rat'!Banse_Keller_2005_14</vt:lpstr>
      <vt:lpstr>'KF_06_dur+rat'!Banse_Keller_2005_7</vt:lpstr>
      <vt:lpstr>'KF_06_dur+rat'!BK_2005_32_dur</vt:lpstr>
      <vt:lpstr>'KF_06_dur+rat'!BK_27</vt:lpstr>
      <vt:lpstr>'KF_06_dur+rat'!CK_1990_32_dur</vt:lpstr>
      <vt:lpstr>'KF_06_dur+rat'!Csengery_Keller_1987_04__Nimmermehr__1</vt:lpstr>
      <vt:lpstr>'KF_06_dur+rat'!Csengery_Keller_1990_7</vt:lpstr>
      <vt:lpstr>'KF_06_dur+rat'!Kammer_Widmann_2017_06_Abschnitte_Dauern</vt:lpstr>
      <vt:lpstr>'KF_06_dur+rat'!Kammer_Widmann_2017_14_Abschnitte_Dauern</vt:lpstr>
      <vt:lpstr>'KF_06_dur+rat'!Kammer_Widmann_2017_27_Abschnitte_Dauern</vt:lpstr>
      <vt:lpstr>'KF_06_dur+rat'!KO_27</vt:lpstr>
      <vt:lpstr>'KF_06_dur+rat'!KO_94_27</vt:lpstr>
      <vt:lpstr>'KF_06_dur+rat'!Komsi_Oramo_1994_06</vt:lpstr>
      <vt:lpstr>'KF_06_dur+rat'!Komsi_Oramo_1994_14</vt:lpstr>
      <vt:lpstr>'KF_06_dur+rat'!Komsi_Oramo_1996_14</vt:lpstr>
      <vt:lpstr>'KF_06_dur+rat'!Komsi_Oramo_1996_7</vt:lpstr>
      <vt:lpstr>'KF_06_dur+rat'!Melzer_Stark_2012_14</vt:lpstr>
      <vt:lpstr>'KF_06_dur+rat'!Melzer_Stark_2012_7</vt:lpstr>
      <vt:lpstr>'KF_06_dur+rat'!Melzer_Stark_2013_7</vt:lpstr>
      <vt:lpstr>'KF_06_dur+rat'!Melzer_Stark_2014_14</vt:lpstr>
      <vt:lpstr>'KF_06_dur+rat'!Melzer_Stark_2017_Wien_modern_06_dur_1</vt:lpstr>
      <vt:lpstr>'KF_06_dur+rat'!Melzer_Stark_2017_Wien_modern_14_dur</vt:lpstr>
      <vt:lpstr>'KF_06_dur+rat'!Melzer_Stark_2017_Wien_modern_27_dur</vt:lpstr>
      <vt:lpstr>'KF_06_dur+rat'!Melzer_Stark_2019_06</vt:lpstr>
      <vt:lpstr>'KF_06_dur+rat'!Melzer_Stark_2019_14</vt:lpstr>
      <vt:lpstr>'KF_06_dur+rat'!MS_27</vt:lpstr>
      <vt:lpstr>'KF_06_dur+rat'!MS13_27</vt:lpstr>
      <vt:lpstr>'KF_06_dur+rat'!MS19_27</vt:lpstr>
      <vt:lpstr>'KF_06_dur+rat'!Pammer_Kopatchinskaja_2004_12</vt:lpstr>
      <vt:lpstr>'KF_06_dur+rat'!Pammer_Kopatchinskaja_2004_7</vt:lpstr>
      <vt:lpstr>'KF_06_dur+rat'!PK_27</vt:lpstr>
      <vt:lpstr>'KF_06_dur+rat'!Whittlesey_Sallaberger_1997_14</vt:lpstr>
      <vt:lpstr>'KF_06_dur+rat'!Whittlesey_Sallaberger_1997_7</vt:lpstr>
      <vt:lpstr>'KF_06_dur+rat'!WS_27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2020-12-08T17:38:42Z</dcterms:modified>
</cp:coreProperties>
</file>