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PETAL)\PETAL\Kurtag_Kafka-Fragmente\data (upload)\"/>
    </mc:Choice>
  </mc:AlternateContent>
  <xr:revisionPtr revIDLastSave="0" documentId="8_{2D492F26-9C79-4B94-B293-8A60FF2FFE05}" xr6:coauthVersionLast="45" xr6:coauthVersionMax="45" xr10:uidLastSave="{00000000-0000-0000-0000-000000000000}"/>
  <bookViews>
    <workbookView xWindow="-108" yWindow="-108" windowWidth="23256" windowHeight="12576" tabRatio="741" activeTab="1" xr2:uid="{00000000-000D-0000-FFFF-FFFF00000000}"/>
  </bookViews>
  <sheets>
    <sheet name="score" sheetId="35" r:id="rId1"/>
    <sheet name="KF_07_dur+rat" sheetId="3" r:id="rId2"/>
    <sheet name="diag dur sec 14" sheetId="22" r:id="rId3"/>
    <sheet name="diag dur sec 8" sheetId="34" r:id="rId4"/>
    <sheet name="perc sec 14" sheetId="27" r:id="rId5"/>
    <sheet name="perc sec 8" sheetId="28" r:id="rId6"/>
    <sheet name="dur sec rel dev (%) 14" sheetId="29" r:id="rId7"/>
    <sheet name="dur rel dev (%) 8" sheetId="30" r:id="rId8"/>
    <sheet name="perc 14 dev" sheetId="31" r:id="rId9"/>
    <sheet name="perc 8 dev" sheetId="32" r:id="rId10"/>
  </sheets>
  <definedNames>
    <definedName name="AP_2009_20" localSheetId="1">'KF_07_dur+rat'!#REF!</definedName>
    <definedName name="AP_2009_21" localSheetId="1">'KF_07_dur+rat'!#REF!</definedName>
    <definedName name="AP_2009_23" localSheetId="1">'KF_07_dur+rat'!#REF!</definedName>
    <definedName name="AP_27" localSheetId="1">'KF_07_dur+rat'!#REF!</definedName>
    <definedName name="Arnold_Pogossian_2006__live_DVD__04_dur" localSheetId="1">'KF_07_dur+rat'!#REF!</definedName>
    <definedName name="Arnold_Pogossian_2006__live_DVD__06_dur" localSheetId="1">'KF_07_dur+rat'!#REF!</definedName>
    <definedName name="Arnold_Pogossian_2006__live_DVD__07_dur" localSheetId="1">'KF_07_dur+rat'!$AJ$81:$AJ$90</definedName>
    <definedName name="Arnold_Pogossian_2006__live_DVD__14_dur" localSheetId="1">'KF_07_dur+rat'!#REF!</definedName>
    <definedName name="Arnold_Pogossian_2006__live_DVD__20_dur_1" localSheetId="1">'KF_07_dur+rat'!#REF!</definedName>
    <definedName name="Arnold_Pogossian_2006__live_DVD__20_dur_3" localSheetId="1">'KF_07_dur+rat'!#REF!</definedName>
    <definedName name="Arnold_Pogossian_2006__live_DVD__27_dur" localSheetId="1">'KF_07_dur+rat'!#REF!</definedName>
    <definedName name="Arnold_Pogossian_2009_07" localSheetId="1">'KF_07_dur+rat'!$AH$81:$AH$90</definedName>
    <definedName name="Arnold_Pogossian_2009_14" localSheetId="1">'KF_07_dur+rat'!#REF!</definedName>
    <definedName name="Arnold_Pogossian_2009_6" localSheetId="1">'KF_07_dur+rat'!#REF!</definedName>
    <definedName name="Arnold_Pogossian_2009_7" localSheetId="1">'KF_07_dur+rat'!#REF!</definedName>
    <definedName name="Banse_Keller_2005_06" localSheetId="1">'KF_07_dur+rat'!#REF!</definedName>
    <definedName name="Banse_Keller_2005_07" localSheetId="1">'KF_07_dur+rat'!$AI$81:$AI$90</definedName>
    <definedName name="Banse_Keller_2005_14" localSheetId="1">'KF_07_dur+rat'!#REF!</definedName>
    <definedName name="Banse_Keller_2005_7" localSheetId="1">'KF_07_dur+rat'!#REF!</definedName>
    <definedName name="BK_2005_20" localSheetId="1">'KF_07_dur+rat'!#REF!</definedName>
    <definedName name="BK_2005_21" localSheetId="1">'KF_07_dur+rat'!#REF!</definedName>
    <definedName name="BK_2005_23" localSheetId="1">'KF_07_dur+rat'!#REF!</definedName>
    <definedName name="BK_2005_32_dur" localSheetId="1">'KF_07_dur+rat'!#REF!</definedName>
    <definedName name="BK_27" localSheetId="1">'KF_07_dur+rat'!#REF!</definedName>
    <definedName name="CK_1987_20" localSheetId="1">'KF_07_dur+rat'!#REF!</definedName>
    <definedName name="CK_1987_21" localSheetId="1">'KF_07_dur+rat'!#REF!</definedName>
    <definedName name="CK_1987_23" localSheetId="1">'KF_07_dur+rat'!#REF!</definedName>
    <definedName name="CK_1990_20" localSheetId="1">'KF_07_dur+rat'!#REF!</definedName>
    <definedName name="CK_1990_21" localSheetId="1">'KF_07_dur+rat'!#REF!</definedName>
    <definedName name="CK_1990_23" localSheetId="1">'KF_07_dur+rat'!#REF!</definedName>
    <definedName name="CK_1990_32_dur" localSheetId="1">'KF_07_dur+rat'!$AA$2:$AA$21</definedName>
    <definedName name="CK_27" localSheetId="1">'KF_07_dur+rat'!#REF!</definedName>
    <definedName name="CK87_27" localSheetId="1">'KF_07_dur+rat'!#REF!</definedName>
    <definedName name="Csengery_Keller_1987_04__Nimmermehr" localSheetId="1">'KF_07_dur+rat'!#REF!</definedName>
    <definedName name="Csengery_Keller_1987_04__Nimmermehr__1" localSheetId="1">'KF_07_dur+rat'!#REF!</definedName>
    <definedName name="Csengery_Keller_1987_05__Wenn_er_mich_immer_frägt" localSheetId="1">'KF_07_dur+rat'!$AB$81:$AB$90</definedName>
    <definedName name="Csengery_Keller_1987_12__Umpanzert" localSheetId="1">'KF_07_dur+rat'!#REF!</definedName>
    <definedName name="Csengery_Keller_1990_06" localSheetId="1">'KF_07_dur+rat'!#REF!</definedName>
    <definedName name="Csengery_Keller_1990_07" localSheetId="1">'KF_07_dur+rat'!$AC$81:$AC$90</definedName>
    <definedName name="Csengery_Keller_1990_14" localSheetId="1">'KF_07_dur+rat'!#REF!</definedName>
    <definedName name="Csengery_Keller_1990_7" localSheetId="1">'KF_07_dur+rat'!#REF!</definedName>
    <definedName name="Kammer_Widmann_2017_04_Abschnitte_Dauern" localSheetId="1">'KF_07_dur+rat'!#REF!</definedName>
    <definedName name="Kammer_Widmann_2017_06_Abschnitte_Dauern" localSheetId="1">'KF_07_dur+rat'!#REF!</definedName>
    <definedName name="Kammer_Widmann_2017_07_Abschnitte_Dauern" localSheetId="1">'KF_07_dur+rat'!$AM$81:$AM$90</definedName>
    <definedName name="Kammer_Widmann_2017_14_Abschnitte_Dauern" localSheetId="1">'KF_07_dur+rat'!#REF!</definedName>
    <definedName name="Kammer_Widmann_2017_20_Abschnitte_Dauern_1" localSheetId="1">'KF_07_dur+rat'!#REF!</definedName>
    <definedName name="Kammer_Widmann_2017_20_Abschnitte_Dauern_3" localSheetId="1">'KF_07_dur+rat'!#REF!</definedName>
    <definedName name="Kammer_Widmann_2017_27_Abschnitte_Dauern" localSheetId="1">'KF_07_dur+rat'!#REF!</definedName>
    <definedName name="KO_1994_21" localSheetId="1">'KF_07_dur+rat'!#REF!</definedName>
    <definedName name="KO_1994_23" localSheetId="1">'KF_07_dur+rat'!#REF!</definedName>
    <definedName name="KO_1996_20" localSheetId="1">'KF_07_dur+rat'!#REF!</definedName>
    <definedName name="KO_1996_21" localSheetId="1">'KF_07_dur+rat'!#REF!</definedName>
    <definedName name="KO_1996_23" localSheetId="1">'KF_07_dur+rat'!#REF!</definedName>
    <definedName name="KO_27" localSheetId="1">'KF_07_dur+rat'!#REF!</definedName>
    <definedName name="KO_94_27" localSheetId="1">'KF_07_dur+rat'!#REF!</definedName>
    <definedName name="Komsi_Oramo_1994_04" localSheetId="1">'KF_07_dur+rat'!#REF!</definedName>
    <definedName name="Komsi_Oramo_1994_06" localSheetId="1">'KF_07_dur+rat'!#REF!</definedName>
    <definedName name="Komsi_Oramo_1994_07" localSheetId="1">'KF_07_dur+rat'!$AD$81:$AD$90</definedName>
    <definedName name="Komsi_Oramo_1994_14" localSheetId="1">'KF_07_dur+rat'!#REF!</definedName>
    <definedName name="Komsi_Oramo_1996_06" localSheetId="1">'KF_07_dur+rat'!#REF!</definedName>
    <definedName name="Komsi_Oramo_1996_07" localSheetId="1">'KF_07_dur+rat'!$AE$81:$AE$90</definedName>
    <definedName name="Komsi_Oramo_1996_14" localSheetId="1">'KF_07_dur+rat'!#REF!</definedName>
    <definedName name="Komsi_Oramo_1996_7" localSheetId="1">'KF_07_dur+rat'!#REF!</definedName>
    <definedName name="Melzer_Stark_2012_06" localSheetId="1">'KF_07_dur+rat'!#REF!</definedName>
    <definedName name="Melzer_Stark_2012_07" localSheetId="1">'KF_07_dur+rat'!$AK$81:$AK$90</definedName>
    <definedName name="Melzer_Stark_2012_14" localSheetId="1">'KF_07_dur+rat'!#REF!</definedName>
    <definedName name="Melzer_Stark_2012_7" localSheetId="1">'KF_07_dur+rat'!#REF!</definedName>
    <definedName name="Melzer_Stark_2013_06" localSheetId="1">'KF_07_dur+rat'!#REF!</definedName>
    <definedName name="Melzer_Stark_2013_07" localSheetId="1">'KF_07_dur+rat'!$AL$81:$AL$90</definedName>
    <definedName name="Melzer_Stark_2013_7" localSheetId="1">'KF_07_dur+rat'!#REF!</definedName>
    <definedName name="Melzer_Stark_2014_14" localSheetId="1">'KF_07_dur+rat'!#REF!</definedName>
    <definedName name="Melzer_Stark_2017_Wien_modern_04_dur" localSheetId="1">'KF_07_dur+rat'!#REF!</definedName>
    <definedName name="Melzer_Stark_2017_Wien_modern_06_dur_1" localSheetId="1">'KF_07_dur+rat'!#REF!</definedName>
    <definedName name="Melzer_Stark_2017_Wien_modern_07_dur" localSheetId="1">'KF_07_dur+rat'!$AN$81:$AN$90</definedName>
    <definedName name="Melzer_Stark_2017_Wien_modern_14_dur" localSheetId="1">'KF_07_dur+rat'!#REF!</definedName>
    <definedName name="Melzer_Stark_2017_Wien_modern_20_dur_1" localSheetId="1">'KF_07_dur+rat'!#REF!</definedName>
    <definedName name="Melzer_Stark_2017_Wien_modern_20_dur_3" localSheetId="1">'KF_07_dur+rat'!#REF!</definedName>
    <definedName name="Melzer_Stark_2017_Wien_modern_27_dur" localSheetId="1">'KF_07_dur+rat'!#REF!</definedName>
    <definedName name="Melzer_Stark_2019_04" localSheetId="1">'KF_07_dur+rat'!#REF!</definedName>
    <definedName name="Melzer_Stark_2019_06" localSheetId="1">'KF_07_dur+rat'!#REF!</definedName>
    <definedName name="Melzer_Stark_2019_07" localSheetId="1">'KF_07_dur+rat'!$AO$81:$AO$90</definedName>
    <definedName name="Melzer_Stark_2019_14" localSheetId="1">'KF_07_dur+rat'!#REF!</definedName>
    <definedName name="MS_2012_20" localSheetId="1">'KF_07_dur+rat'!#REF!</definedName>
    <definedName name="MS_2012_21" localSheetId="1">'KF_07_dur+rat'!#REF!</definedName>
    <definedName name="MS_2012_23" localSheetId="1">'KF_07_dur+rat'!#REF!</definedName>
    <definedName name="MS_2013_20" localSheetId="1">'KF_07_dur+rat'!#REF!</definedName>
    <definedName name="MS_2013_21" localSheetId="1">'KF_07_dur+rat'!#REF!</definedName>
    <definedName name="MS_2013_23" localSheetId="1">'KF_07_dur+rat'!#REF!</definedName>
    <definedName name="MS_2019_21" localSheetId="1">'KF_07_dur+rat'!#REF!</definedName>
    <definedName name="MS_2019_23" localSheetId="1">'KF_07_dur+rat'!#REF!</definedName>
    <definedName name="MS_27" localSheetId="1">'KF_07_dur+rat'!#REF!</definedName>
    <definedName name="MS13_27" localSheetId="1">'KF_07_dur+rat'!#REF!</definedName>
    <definedName name="MS19_27" localSheetId="1">'KF_07_dur+rat'!#REF!</definedName>
    <definedName name="Pammer_Kopatchinskaja_2004_06" localSheetId="1">'KF_07_dur+rat'!#REF!</definedName>
    <definedName name="Pammer_Kopatchinskaja_2004_07" localSheetId="1">'KF_07_dur+rat'!$AG$81:$AG$90</definedName>
    <definedName name="Pammer_Kopatchinskaja_2004_12" localSheetId="1">'KF_07_dur+rat'!#REF!</definedName>
    <definedName name="Pammer_Kopatchinskaja_2004_7" localSheetId="1">'KF_07_dur+rat'!#REF!</definedName>
    <definedName name="PK_2004_20" localSheetId="1">'KF_07_dur+rat'!#REF!</definedName>
    <definedName name="PK_2004_21" localSheetId="1">'KF_07_dur+rat'!#REF!</definedName>
    <definedName name="PK_2004_23" localSheetId="1">'KF_07_dur+rat'!#REF!</definedName>
    <definedName name="PK_27" localSheetId="1">'KF_07_dur+rat'!#REF!</definedName>
    <definedName name="Whittlesey_Sallaberger_1997_06" localSheetId="1">'KF_07_dur+rat'!#REF!</definedName>
    <definedName name="Whittlesey_Sallaberger_1997_07" localSheetId="1">'KF_07_dur+rat'!$AF$81:$AF$90</definedName>
    <definedName name="Whittlesey_Sallaberger_1997_14" localSheetId="1">'KF_07_dur+rat'!#REF!</definedName>
    <definedName name="Whittlesey_Sallaberger_1997_7" localSheetId="1">'KF_07_dur+rat'!#REF!</definedName>
    <definedName name="WS_1997_20" localSheetId="1">'KF_07_dur+rat'!#REF!</definedName>
    <definedName name="WS_1997_21" localSheetId="1">'KF_07_dur+rat'!#REF!</definedName>
    <definedName name="WS_1997_23" localSheetId="1">'KF_07_dur+rat'!#REF!</definedName>
    <definedName name="WS_27" localSheetId="1">'KF_07_dur+rat'!#REF!</definedName>
  </definedNames>
  <calcPr calcId="181029"/>
</workbook>
</file>

<file path=xl/calcChain.xml><?xml version="1.0" encoding="utf-8"?>
<calcChain xmlns="http://schemas.openxmlformats.org/spreadsheetml/2006/main">
  <c r="AX23" i="3" l="1"/>
  <c r="AX24" i="3"/>
  <c r="AX25" i="3"/>
  <c r="AX26" i="3"/>
  <c r="AX27" i="3"/>
  <c r="AX28" i="3"/>
  <c r="AX29" i="3"/>
  <c r="AX30" i="3"/>
  <c r="AX31" i="3"/>
  <c r="T10" i="3"/>
  <c r="D11" i="35"/>
  <c r="E2" i="35" s="1"/>
  <c r="E11" i="35" s="1"/>
  <c r="C11" i="35"/>
  <c r="B11" i="35"/>
  <c r="C10" i="35"/>
  <c r="C9" i="35"/>
  <c r="C8" i="35"/>
  <c r="D7" i="35"/>
  <c r="E7" i="35" s="1"/>
  <c r="C7" i="35"/>
  <c r="C6" i="35"/>
  <c r="C5" i="35"/>
  <c r="C4" i="35"/>
  <c r="C3" i="35"/>
  <c r="D2" i="35"/>
  <c r="C2" i="35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B3" i="3"/>
  <c r="AB4" i="3"/>
  <c r="AB5" i="3"/>
  <c r="AB6" i="3"/>
  <c r="AB7" i="3"/>
  <c r="AB8" i="3"/>
  <c r="AB9" i="3"/>
  <c r="AB10" i="3"/>
  <c r="AB2" i="3"/>
  <c r="I2" i="3" l="1"/>
  <c r="I3" i="3"/>
  <c r="H3" i="3"/>
  <c r="B2" i="3"/>
  <c r="O3" i="3"/>
  <c r="G3" i="3"/>
  <c r="H2" i="3"/>
  <c r="N3" i="3"/>
  <c r="F3" i="3"/>
  <c r="O2" i="3"/>
  <c r="G2" i="3"/>
  <c r="M3" i="3"/>
  <c r="E3" i="3"/>
  <c r="J2" i="3"/>
  <c r="N2" i="3"/>
  <c r="F2" i="3"/>
  <c r="L3" i="3"/>
  <c r="D3" i="3"/>
  <c r="M2" i="3"/>
  <c r="E2" i="3"/>
  <c r="B3" i="3"/>
  <c r="K3" i="3"/>
  <c r="C3" i="3"/>
  <c r="L2" i="3"/>
  <c r="D2" i="3"/>
  <c r="J3" i="3"/>
  <c r="K2" i="3"/>
  <c r="C2" i="3"/>
  <c r="AB11" i="3"/>
  <c r="C177" i="3"/>
  <c r="D177" i="3"/>
  <c r="E177" i="3"/>
  <c r="F177" i="3"/>
  <c r="G177" i="3"/>
  <c r="H177" i="3"/>
  <c r="I177" i="3"/>
  <c r="J177" i="3"/>
  <c r="K177" i="3"/>
  <c r="C175" i="3"/>
  <c r="D175" i="3"/>
  <c r="E175" i="3"/>
  <c r="F175" i="3"/>
  <c r="G175" i="3"/>
  <c r="H175" i="3"/>
  <c r="I175" i="3"/>
  <c r="J175" i="3"/>
  <c r="K175" i="3"/>
  <c r="C174" i="3"/>
  <c r="D174" i="3"/>
  <c r="E174" i="3"/>
  <c r="F174" i="3"/>
  <c r="G174" i="3"/>
  <c r="H174" i="3"/>
  <c r="I174" i="3"/>
  <c r="J174" i="3"/>
  <c r="K174" i="3"/>
  <c r="C169" i="3"/>
  <c r="D169" i="3"/>
  <c r="E169" i="3"/>
  <c r="F169" i="3"/>
  <c r="G169" i="3"/>
  <c r="H169" i="3"/>
  <c r="I169" i="3"/>
  <c r="J169" i="3"/>
  <c r="K169" i="3"/>
  <c r="C170" i="3"/>
  <c r="D170" i="3"/>
  <c r="E170" i="3"/>
  <c r="F170" i="3"/>
  <c r="G170" i="3"/>
  <c r="H170" i="3"/>
  <c r="I170" i="3"/>
  <c r="J170" i="3"/>
  <c r="K170" i="3"/>
  <c r="C171" i="3"/>
  <c r="D171" i="3"/>
  <c r="E171" i="3"/>
  <c r="F171" i="3"/>
  <c r="G171" i="3"/>
  <c r="H171" i="3"/>
  <c r="I171" i="3"/>
  <c r="J171" i="3"/>
  <c r="K171" i="3"/>
  <c r="C172" i="3"/>
  <c r="D172" i="3"/>
  <c r="E172" i="3"/>
  <c r="F172" i="3"/>
  <c r="G172" i="3"/>
  <c r="H172" i="3"/>
  <c r="I172" i="3"/>
  <c r="J172" i="3"/>
  <c r="K172" i="3"/>
  <c r="C173" i="3"/>
  <c r="D173" i="3"/>
  <c r="E173" i="3"/>
  <c r="F173" i="3"/>
  <c r="G173" i="3"/>
  <c r="H173" i="3"/>
  <c r="I173" i="3"/>
  <c r="J173" i="3"/>
  <c r="K173" i="3"/>
  <c r="C168" i="3"/>
  <c r="D168" i="3"/>
  <c r="E168" i="3"/>
  <c r="F168" i="3"/>
  <c r="G168" i="3"/>
  <c r="H168" i="3"/>
  <c r="I168" i="3"/>
  <c r="J168" i="3"/>
  <c r="K168" i="3"/>
  <c r="C133" i="3"/>
  <c r="C134" i="3"/>
  <c r="D133" i="3"/>
  <c r="E133" i="3"/>
  <c r="F133" i="3"/>
  <c r="G133" i="3"/>
  <c r="H133" i="3"/>
  <c r="I133" i="3"/>
  <c r="J133" i="3"/>
  <c r="K133" i="3"/>
  <c r="D134" i="3"/>
  <c r="E134" i="3"/>
  <c r="F134" i="3"/>
  <c r="G134" i="3"/>
  <c r="H134" i="3"/>
  <c r="I134" i="3"/>
  <c r="J134" i="3"/>
  <c r="K134" i="3"/>
  <c r="D135" i="3"/>
  <c r="E135" i="3"/>
  <c r="F135" i="3"/>
  <c r="G135" i="3"/>
  <c r="H135" i="3"/>
  <c r="I135" i="3"/>
  <c r="J135" i="3"/>
  <c r="K135" i="3"/>
  <c r="D136" i="3"/>
  <c r="E136" i="3"/>
  <c r="F136" i="3"/>
  <c r="G136" i="3"/>
  <c r="H136" i="3"/>
  <c r="I136" i="3"/>
  <c r="J136" i="3"/>
  <c r="K136" i="3"/>
  <c r="D137" i="3"/>
  <c r="E137" i="3"/>
  <c r="F137" i="3"/>
  <c r="G137" i="3"/>
  <c r="H137" i="3"/>
  <c r="I137" i="3"/>
  <c r="J137" i="3"/>
  <c r="K137" i="3"/>
  <c r="D138" i="3"/>
  <c r="E138" i="3"/>
  <c r="F138" i="3"/>
  <c r="G138" i="3"/>
  <c r="H138" i="3"/>
  <c r="I138" i="3"/>
  <c r="J138" i="3"/>
  <c r="K138" i="3"/>
  <c r="D139" i="3"/>
  <c r="E139" i="3"/>
  <c r="F139" i="3"/>
  <c r="G139" i="3"/>
  <c r="H139" i="3"/>
  <c r="I139" i="3"/>
  <c r="J139" i="3"/>
  <c r="K139" i="3"/>
  <c r="D140" i="3"/>
  <c r="E140" i="3"/>
  <c r="F140" i="3"/>
  <c r="G140" i="3"/>
  <c r="H140" i="3"/>
  <c r="I140" i="3"/>
  <c r="J140" i="3"/>
  <c r="K140" i="3"/>
  <c r="C140" i="3"/>
  <c r="L140" i="3"/>
  <c r="C139" i="3"/>
  <c r="L139" i="3"/>
  <c r="L134" i="3"/>
  <c r="C135" i="3"/>
  <c r="L135" i="3"/>
  <c r="C136" i="3"/>
  <c r="L136" i="3"/>
  <c r="C137" i="3"/>
  <c r="L137" i="3"/>
  <c r="C138" i="3"/>
  <c r="L138" i="3"/>
  <c r="L133" i="3"/>
  <c r="C107" i="3"/>
  <c r="D107" i="3"/>
  <c r="C105" i="3"/>
  <c r="D105" i="3"/>
  <c r="C104" i="3"/>
  <c r="D104" i="3"/>
  <c r="C99" i="3"/>
  <c r="D99" i="3"/>
  <c r="C100" i="3"/>
  <c r="D100" i="3"/>
  <c r="C101" i="3"/>
  <c r="D101" i="3"/>
  <c r="C102" i="3"/>
  <c r="D102" i="3"/>
  <c r="C103" i="3"/>
  <c r="D103" i="3"/>
  <c r="C98" i="3"/>
  <c r="D98" i="3"/>
  <c r="C70" i="3"/>
  <c r="D70" i="3"/>
  <c r="E70" i="3"/>
  <c r="C69" i="3"/>
  <c r="D69" i="3"/>
  <c r="E69" i="3"/>
  <c r="C64" i="3"/>
  <c r="D64" i="3"/>
  <c r="E64" i="3"/>
  <c r="C65" i="3"/>
  <c r="D65" i="3"/>
  <c r="E65" i="3"/>
  <c r="C66" i="3"/>
  <c r="D66" i="3"/>
  <c r="E66" i="3"/>
  <c r="C67" i="3"/>
  <c r="D67" i="3"/>
  <c r="E67" i="3"/>
  <c r="C68" i="3"/>
  <c r="D68" i="3"/>
  <c r="E68" i="3"/>
  <c r="C63" i="3"/>
  <c r="D63" i="3"/>
  <c r="E63" i="3"/>
  <c r="AI51" i="3" l="1"/>
  <c r="AJ51" i="3"/>
  <c r="AH51" i="3" l="1"/>
  <c r="AO51" i="3"/>
  <c r="AG51" i="3"/>
  <c r="AB51" i="3"/>
  <c r="AN51" i="3"/>
  <c r="AF51" i="3"/>
  <c r="AM51" i="3"/>
  <c r="AE51" i="3"/>
  <c r="AL51" i="3"/>
  <c r="AD51" i="3"/>
  <c r="AK51" i="3"/>
  <c r="AC51" i="3"/>
  <c r="AI11" i="3"/>
  <c r="AP10" i="3"/>
  <c r="AD70" i="3" s="1"/>
  <c r="AO11" i="3"/>
  <c r="AG11" i="3"/>
  <c r="AT10" i="3"/>
  <c r="AT51" i="3" s="1"/>
  <c r="AL11" i="3"/>
  <c r="AD11" i="3"/>
  <c r="AN11" i="3"/>
  <c r="AN31" i="3" s="1"/>
  <c r="AF11" i="3"/>
  <c r="AK11" i="3"/>
  <c r="AC11" i="3"/>
  <c r="AV10" i="3"/>
  <c r="AV51" i="3" s="1"/>
  <c r="AU10" i="3"/>
  <c r="AU51" i="3" s="1"/>
  <c r="AR10" i="3"/>
  <c r="AR51" i="3" s="1"/>
  <c r="AQ10" i="3"/>
  <c r="AQ51" i="3" s="1"/>
  <c r="AM11" i="3"/>
  <c r="AE11" i="3"/>
  <c r="AH11" i="3"/>
  <c r="AH31" i="3" s="1"/>
  <c r="AJ11" i="3"/>
  <c r="O4" i="3" l="1"/>
  <c r="G4" i="3"/>
  <c r="H4" i="3"/>
  <c r="L4" i="3"/>
  <c r="D4" i="3"/>
  <c r="C4" i="3"/>
  <c r="K4" i="3"/>
  <c r="M4" i="3"/>
  <c r="J4" i="3"/>
  <c r="N4" i="3"/>
  <c r="B4" i="3"/>
  <c r="E4" i="3"/>
  <c r="F4" i="3"/>
  <c r="I4" i="3"/>
  <c r="AB31" i="3"/>
  <c r="AC31" i="3"/>
  <c r="AI70" i="3"/>
  <c r="AW10" i="3"/>
  <c r="AW51" i="3" s="1"/>
  <c r="AI31" i="3"/>
  <c r="AM70" i="3"/>
  <c r="AH70" i="3"/>
  <c r="AJ31" i="3"/>
  <c r="AK31" i="3"/>
  <c r="AD31" i="3"/>
  <c r="AG70" i="3"/>
  <c r="AL31" i="3"/>
  <c r="AN70" i="3"/>
  <c r="AE31" i="3"/>
  <c r="AO31" i="3"/>
  <c r="AK70" i="3"/>
  <c r="AF70" i="3"/>
  <c r="AG31" i="3"/>
  <c r="AC70" i="3"/>
  <c r="AB70" i="3"/>
  <c r="AO70" i="3"/>
  <c r="AM31" i="3"/>
  <c r="AL70" i="3"/>
  <c r="AF31" i="3"/>
  <c r="AS10" i="3"/>
  <c r="AS51" i="3" s="1"/>
  <c r="AP51" i="3"/>
  <c r="AJ70" i="3"/>
  <c r="AE70" i="3"/>
  <c r="AS31" i="3" l="1"/>
  <c r="AP31" i="3"/>
  <c r="AV31" i="3"/>
  <c r="AR31" i="3"/>
  <c r="AQ31" i="3"/>
  <c r="AU31" i="3"/>
  <c r="AT31" i="3"/>
  <c r="AW31" i="3"/>
  <c r="T9" i="3" l="1"/>
  <c r="T11" i="3" l="1"/>
  <c r="B16" i="3"/>
  <c r="AC47" i="3" l="1"/>
  <c r="AE47" i="3"/>
  <c r="AH47" i="3"/>
  <c r="AI47" i="3"/>
  <c r="AM47" i="3"/>
  <c r="AG46" i="3"/>
  <c r="AJ47" i="3"/>
  <c r="AO44" i="3"/>
  <c r="AO47" i="3"/>
  <c r="AB45" i="3"/>
  <c r="AB46" i="3"/>
  <c r="AB48" i="3"/>
  <c r="AB44" i="3"/>
  <c r="AD47" i="3"/>
  <c r="AL47" i="3"/>
  <c r="AN43" i="3"/>
  <c r="AB49" i="3"/>
  <c r="K15" i="3" l="1"/>
  <c r="D15" i="3"/>
  <c r="O15" i="3"/>
  <c r="G15" i="3"/>
  <c r="C15" i="3"/>
  <c r="AL45" i="3"/>
  <c r="L16" i="3"/>
  <c r="I15" i="3"/>
  <c r="AM45" i="3"/>
  <c r="AG45" i="3"/>
  <c r="AJ45" i="3"/>
  <c r="AI45" i="3"/>
  <c r="AE45" i="3"/>
  <c r="AN45" i="3"/>
  <c r="F15" i="3"/>
  <c r="H15" i="3"/>
  <c r="AK45" i="3"/>
  <c r="AF45" i="3"/>
  <c r="L15" i="3"/>
  <c r="N15" i="3"/>
  <c r="AD45" i="3"/>
  <c r="M15" i="3"/>
  <c r="J15" i="3"/>
  <c r="E15" i="3"/>
  <c r="AH45" i="3"/>
  <c r="AC45" i="3"/>
  <c r="AK49" i="3"/>
  <c r="AE50" i="3"/>
  <c r="AE48" i="3"/>
  <c r="AI50" i="3"/>
  <c r="AJ49" i="3"/>
  <c r="AM48" i="3"/>
  <c r="AF44" i="3"/>
  <c r="AJ48" i="3"/>
  <c r="AH44" i="3"/>
  <c r="AH48" i="3"/>
  <c r="AE49" i="3"/>
  <c r="AJ50" i="3"/>
  <c r="AI52" i="3"/>
  <c r="AH50" i="3"/>
  <c r="AN48" i="3"/>
  <c r="AF52" i="3"/>
  <c r="AL48" i="3"/>
  <c r="AJ46" i="3"/>
  <c r="AE46" i="3"/>
  <c r="AK48" i="3"/>
  <c r="AI44" i="3"/>
  <c r="AO46" i="3"/>
  <c r="AG50" i="3"/>
  <c r="AF48" i="3"/>
  <c r="AF50" i="3"/>
  <c r="AC44" i="3"/>
  <c r="AI46" i="3"/>
  <c r="AM50" i="3"/>
  <c r="AN46" i="3"/>
  <c r="AN49" i="3"/>
  <c r="AL50" i="3"/>
  <c r="AD49" i="3"/>
  <c r="AO49" i="3"/>
  <c r="AJ44" i="3"/>
  <c r="AE44" i="3"/>
  <c r="AH46" i="3"/>
  <c r="AC46" i="3"/>
  <c r="AI49" i="3"/>
  <c r="AN44" i="3"/>
  <c r="AO50" i="3"/>
  <c r="AD46" i="3"/>
  <c r="AN50" i="3"/>
  <c r="AL46" i="3"/>
  <c r="AM46" i="3"/>
  <c r="AL49" i="3"/>
  <c r="AD44" i="3"/>
  <c r="AO48" i="3"/>
  <c r="AK44" i="3"/>
  <c r="AI48" i="3"/>
  <c r="AF49" i="3"/>
  <c r="AN52" i="3"/>
  <c r="AK43" i="3"/>
  <c r="AK52" i="3"/>
  <c r="AH52" i="3"/>
  <c r="AC52" i="3"/>
  <c r="AO43" i="3"/>
  <c r="AO52" i="3"/>
  <c r="AG52" i="3"/>
  <c r="AD52" i="3"/>
  <c r="AM52" i="3"/>
  <c r="AL43" i="3"/>
  <c r="AL52" i="3"/>
  <c r="AJ52" i="3"/>
  <c r="AE43" i="3"/>
  <c r="AE52" i="3"/>
  <c r="AT2" i="3"/>
  <c r="AW2" i="3" s="1"/>
  <c r="AW43" i="3" s="1"/>
  <c r="AC43" i="3"/>
  <c r="AT7" i="3"/>
  <c r="AT48" i="3" s="1"/>
  <c r="AQ9" i="3"/>
  <c r="AQ50" i="3" s="1"/>
  <c r="AV7" i="3"/>
  <c r="AV48" i="3" s="1"/>
  <c r="AG48" i="3"/>
  <c r="AR2" i="3"/>
  <c r="AR43" i="3" s="1"/>
  <c r="AQ2" i="3"/>
  <c r="AQ43" i="3" s="1"/>
  <c r="AD43" i="3"/>
  <c r="AB50" i="3"/>
  <c r="AD50" i="3"/>
  <c r="AR9" i="3"/>
  <c r="AR50" i="3" s="1"/>
  <c r="AB43" i="3"/>
  <c r="AL44" i="3"/>
  <c r="AB47" i="3"/>
  <c r="AU7" i="3"/>
  <c r="AU48" i="3" s="1"/>
  <c r="AG47" i="3"/>
  <c r="AC48" i="3"/>
  <c r="AH43" i="3"/>
  <c r="AQ7" i="3"/>
  <c r="AQ48" i="3" s="1"/>
  <c r="AT8" i="3"/>
  <c r="AT49" i="3" s="1"/>
  <c r="AK46" i="3"/>
  <c r="AU5" i="3"/>
  <c r="AU46" i="3" s="1"/>
  <c r="AQ5" i="3"/>
  <c r="AQ46" i="3" s="1"/>
  <c r="AF46" i="3"/>
  <c r="AT5" i="3"/>
  <c r="AR5" i="3"/>
  <c r="AR46" i="3" s="1"/>
  <c r="AH49" i="3"/>
  <c r="AF47" i="3"/>
  <c r="AQ6" i="3"/>
  <c r="AQ47" i="3" s="1"/>
  <c r="AV6" i="3"/>
  <c r="AV47" i="3" s="1"/>
  <c r="AP6" i="3"/>
  <c r="AF66" i="3" s="1"/>
  <c r="AU6" i="3"/>
  <c r="AU47" i="3" s="1"/>
  <c r="AM43" i="3"/>
  <c r="AV3" i="3"/>
  <c r="AV44" i="3" s="1"/>
  <c r="AP3" i="3"/>
  <c r="AE63" i="3" s="1"/>
  <c r="AQ3" i="3"/>
  <c r="AQ44" i="3" s="1"/>
  <c r="AG44" i="3"/>
  <c r="AU3" i="3"/>
  <c r="AU44" i="3" s="1"/>
  <c r="AK47" i="3"/>
  <c r="AC49" i="3"/>
  <c r="AU8" i="3"/>
  <c r="AU49" i="3" s="1"/>
  <c r="AV8" i="3"/>
  <c r="AV49" i="3" s="1"/>
  <c r="AP4" i="3"/>
  <c r="AO64" i="3" s="1"/>
  <c r="AQ4" i="3"/>
  <c r="AQ45" i="3" s="1"/>
  <c r="AO45" i="3"/>
  <c r="AN47" i="3"/>
  <c r="AI43" i="3"/>
  <c r="AV2" i="3"/>
  <c r="AV43" i="3" s="1"/>
  <c r="AR8" i="3"/>
  <c r="AR49" i="3" s="1"/>
  <c r="AP8" i="3"/>
  <c r="AK68" i="3" s="1"/>
  <c r="AQ8" i="3"/>
  <c r="AQ49" i="3" s="1"/>
  <c r="AR4" i="3"/>
  <c r="AR45" i="3" s="1"/>
  <c r="AU9" i="3"/>
  <c r="AU50" i="3" s="1"/>
  <c r="AM44" i="3"/>
  <c r="AV4" i="3"/>
  <c r="AV45" i="3" s="1"/>
  <c r="AU4" i="3"/>
  <c r="AU45" i="3" s="1"/>
  <c r="AM49" i="3"/>
  <c r="AG43" i="3"/>
  <c r="AP7" i="3"/>
  <c r="AD67" i="3" s="1"/>
  <c r="AR7" i="3"/>
  <c r="AR48" i="3" s="1"/>
  <c r="AD48" i="3"/>
  <c r="AF43" i="3"/>
  <c r="AU2" i="3"/>
  <c r="AU43" i="3" s="1"/>
  <c r="AJ43" i="3"/>
  <c r="AG49" i="3"/>
  <c r="AT4" i="3"/>
  <c r="AT6" i="3"/>
  <c r="AR6" i="3"/>
  <c r="AR47" i="3" s="1"/>
  <c r="AK50" i="3"/>
  <c r="AP9" i="3"/>
  <c r="AN69" i="3" s="1"/>
  <c r="AT9" i="3"/>
  <c r="AV9" i="3"/>
  <c r="AV50" i="3" s="1"/>
  <c r="AC50" i="3"/>
  <c r="AR3" i="3"/>
  <c r="AR44" i="3" s="1"/>
  <c r="AP2" i="3"/>
  <c r="AT3" i="3"/>
  <c r="AP5" i="3"/>
  <c r="AM65" i="3" s="1"/>
  <c r="AV5" i="3"/>
  <c r="AV46" i="3" s="1"/>
  <c r="AT43" i="3" l="1"/>
  <c r="Y2" i="3"/>
  <c r="Y15" i="3" s="1"/>
  <c r="W2" i="3"/>
  <c r="Z2" i="3" s="1"/>
  <c r="X2" i="3"/>
  <c r="X15" i="3" s="1"/>
  <c r="B9" i="3"/>
  <c r="L17" i="3"/>
  <c r="J16" i="3"/>
  <c r="J10" i="3"/>
  <c r="F16" i="3"/>
  <c r="F10" i="3"/>
  <c r="D10" i="3"/>
  <c r="D16" i="3"/>
  <c r="C16" i="3"/>
  <c r="P3" i="3"/>
  <c r="J27" i="3" s="1"/>
  <c r="Q3" i="3"/>
  <c r="Q16" i="3" s="1"/>
  <c r="Y3" i="3"/>
  <c r="Y16" i="3" s="1"/>
  <c r="W3" i="3"/>
  <c r="W16" i="3" s="1"/>
  <c r="R3" i="3"/>
  <c r="R16" i="3" s="1"/>
  <c r="X3" i="3"/>
  <c r="X16" i="3" s="1"/>
  <c r="I16" i="3"/>
  <c r="G10" i="3"/>
  <c r="G16" i="3"/>
  <c r="H16" i="3"/>
  <c r="K16" i="3"/>
  <c r="N16" i="3"/>
  <c r="E16" i="3"/>
  <c r="M10" i="3"/>
  <c r="M16" i="3"/>
  <c r="O10" i="3"/>
  <c r="O16" i="3"/>
  <c r="AJ62" i="3"/>
  <c r="AP13" i="3"/>
  <c r="AW7" i="3"/>
  <c r="AW48" i="3" s="1"/>
  <c r="AB64" i="3"/>
  <c r="AC66" i="3"/>
  <c r="AN66" i="3"/>
  <c r="AD69" i="3"/>
  <c r="AO66" i="3"/>
  <c r="AD66" i="3"/>
  <c r="AK66" i="3"/>
  <c r="AB69" i="3"/>
  <c r="AG64" i="3"/>
  <c r="AW8" i="3"/>
  <c r="AW49" i="3" s="1"/>
  <c r="AE64" i="3"/>
  <c r="AF68" i="3"/>
  <c r="AB68" i="3"/>
  <c r="AG62" i="3"/>
  <c r="AE62" i="3"/>
  <c r="AN68" i="3"/>
  <c r="AC68" i="3"/>
  <c r="AO67" i="3"/>
  <c r="AF67" i="3"/>
  <c r="AO63" i="3"/>
  <c r="AF65" i="3"/>
  <c r="AG68" i="3"/>
  <c r="AE69" i="3"/>
  <c r="AM69" i="3"/>
  <c r="AK62" i="3"/>
  <c r="AD62" i="3"/>
  <c r="AH62" i="3"/>
  <c r="AO62" i="3"/>
  <c r="AS2" i="3"/>
  <c r="AS43" i="3" s="1"/>
  <c r="AB62" i="3"/>
  <c r="AP43" i="3"/>
  <c r="AN62" i="3"/>
  <c r="AN67" i="3"/>
  <c r="AC62" i="3"/>
  <c r="AI62" i="3"/>
  <c r="AM62" i="3"/>
  <c r="AH68" i="3"/>
  <c r="AC69" i="3"/>
  <c r="AH63" i="3"/>
  <c r="AL66" i="3"/>
  <c r="AE66" i="3"/>
  <c r="AS6" i="3"/>
  <c r="AS47" i="3" s="1"/>
  <c r="AI66" i="3"/>
  <c r="AB66" i="3"/>
  <c r="AM66" i="3"/>
  <c r="AG66" i="3"/>
  <c r="AP47" i="3"/>
  <c r="AH66" i="3"/>
  <c r="AJ66" i="3"/>
  <c r="B15" i="3"/>
  <c r="Q2" i="3"/>
  <c r="Q15" i="3" s="1"/>
  <c r="R2" i="3"/>
  <c r="R15" i="3" s="1"/>
  <c r="P2" i="3"/>
  <c r="AE67" i="3"/>
  <c r="AM67" i="3"/>
  <c r="AK67" i="3"/>
  <c r="AG67" i="3"/>
  <c r="AL67" i="3"/>
  <c r="AC67" i="3"/>
  <c r="AJ67" i="3"/>
  <c r="AP48" i="3"/>
  <c r="AB67" i="3"/>
  <c r="AS7" i="3"/>
  <c r="AS48" i="3" s="1"/>
  <c r="AI67" i="3"/>
  <c r="AH67" i="3"/>
  <c r="AJ65" i="3"/>
  <c r="AG65" i="3"/>
  <c r="AB65" i="3"/>
  <c r="AC65" i="3"/>
  <c r="AE65" i="3"/>
  <c r="AL65" i="3"/>
  <c r="AN65" i="3"/>
  <c r="AD65" i="3"/>
  <c r="AP46" i="3"/>
  <c r="AS5" i="3"/>
  <c r="AS46" i="3" s="1"/>
  <c r="AH65" i="3"/>
  <c r="AO65" i="3"/>
  <c r="AT50" i="3"/>
  <c r="AW9" i="3"/>
  <c r="AW50" i="3" s="1"/>
  <c r="AH69" i="3"/>
  <c r="AL69" i="3"/>
  <c r="AS9" i="3"/>
  <c r="AS50" i="3" s="1"/>
  <c r="AI69" i="3"/>
  <c r="AG69" i="3"/>
  <c r="AO69" i="3"/>
  <c r="AP50" i="3"/>
  <c r="AF69" i="3"/>
  <c r="AL62" i="3"/>
  <c r="AJ69" i="3"/>
  <c r="AI65" i="3"/>
  <c r="AK69" i="3"/>
  <c r="AW6" i="3"/>
  <c r="AW47" i="3" s="1"/>
  <c r="AT47" i="3"/>
  <c r="AF62" i="3"/>
  <c r="AH64" i="3"/>
  <c r="AK64" i="3"/>
  <c r="AS4" i="3"/>
  <c r="AS45" i="3" s="1"/>
  <c r="AD64" i="3"/>
  <c r="AL64" i="3"/>
  <c r="AP45" i="3"/>
  <c r="AI64" i="3"/>
  <c r="AN64" i="3"/>
  <c r="AF64" i="3"/>
  <c r="AC64" i="3"/>
  <c r="AM64" i="3"/>
  <c r="AJ64" i="3"/>
  <c r="AK65" i="3"/>
  <c r="AW3" i="3"/>
  <c r="AW44" i="3" s="1"/>
  <c r="AT44" i="3"/>
  <c r="AN63" i="3"/>
  <c r="AC63" i="3"/>
  <c r="AI63" i="3"/>
  <c r="AD63" i="3"/>
  <c r="AK63" i="3"/>
  <c r="AJ63" i="3"/>
  <c r="AS3" i="3"/>
  <c r="AS44" i="3" s="1"/>
  <c r="AL63" i="3"/>
  <c r="AB63" i="3"/>
  <c r="AP44" i="3"/>
  <c r="AF63" i="3"/>
  <c r="AM63" i="3"/>
  <c r="AO68" i="3"/>
  <c r="AL68" i="3"/>
  <c r="AS8" i="3"/>
  <c r="AS49" i="3" s="1"/>
  <c r="AD68" i="3"/>
  <c r="AP49" i="3"/>
  <c r="AI68" i="3"/>
  <c r="AE68" i="3"/>
  <c r="AM68" i="3"/>
  <c r="AJ68" i="3"/>
  <c r="AG63" i="3"/>
  <c r="AT46" i="3"/>
  <c r="AW5" i="3"/>
  <c r="AW46" i="3" s="1"/>
  <c r="AW4" i="3"/>
  <c r="AW45" i="3" s="1"/>
  <c r="AT45" i="3"/>
  <c r="P5" i="3" l="1"/>
  <c r="E27" i="3"/>
  <c r="O27" i="3"/>
  <c r="K27" i="3"/>
  <c r="M27" i="3"/>
  <c r="H27" i="3"/>
  <c r="M22" i="3"/>
  <c r="E22" i="3"/>
  <c r="G22" i="3"/>
  <c r="Z3" i="3"/>
  <c r="L10" i="3"/>
  <c r="L9" i="3"/>
  <c r="C27" i="3"/>
  <c r="G21" i="3"/>
  <c r="M21" i="3"/>
  <c r="H21" i="3"/>
  <c r="I21" i="3"/>
  <c r="N10" i="3"/>
  <c r="M26" i="3"/>
  <c r="N26" i="3"/>
  <c r="O26" i="3"/>
  <c r="I26" i="3"/>
  <c r="D26" i="3"/>
  <c r="L26" i="3"/>
  <c r="F26" i="3"/>
  <c r="G26" i="3"/>
  <c r="J26" i="3"/>
  <c r="E26" i="3"/>
  <c r="H26" i="3"/>
  <c r="K26" i="3"/>
  <c r="C26" i="3"/>
  <c r="B10" i="3"/>
  <c r="G27" i="3"/>
  <c r="I27" i="3"/>
  <c r="S3" i="3"/>
  <c r="H22" i="3"/>
  <c r="N27" i="3"/>
  <c r="I10" i="3"/>
  <c r="K22" i="3"/>
  <c r="I22" i="3"/>
  <c r="O9" i="3"/>
  <c r="O17" i="3"/>
  <c r="W4" i="3"/>
  <c r="K9" i="3"/>
  <c r="K17" i="3"/>
  <c r="Q4" i="3"/>
  <c r="Q17" i="3" s="1"/>
  <c r="C9" i="3"/>
  <c r="C17" i="3"/>
  <c r="P4" i="3"/>
  <c r="Y4" i="3"/>
  <c r="Y17" i="3" s="1"/>
  <c r="R4" i="3"/>
  <c r="R17" i="3" s="1"/>
  <c r="H9" i="3"/>
  <c r="H17" i="3"/>
  <c r="E10" i="3"/>
  <c r="B27" i="3"/>
  <c r="P16" i="3"/>
  <c r="S16" i="3" s="1"/>
  <c r="L27" i="3"/>
  <c r="X4" i="3"/>
  <c r="X17" i="3" s="1"/>
  <c r="E17" i="3"/>
  <c r="E9" i="3"/>
  <c r="K10" i="3"/>
  <c r="H10" i="3"/>
  <c r="G17" i="3"/>
  <c r="G9" i="3"/>
  <c r="C10" i="3"/>
  <c r="Z16" i="3"/>
  <c r="F22" i="3"/>
  <c r="N17" i="3"/>
  <c r="N9" i="3"/>
  <c r="D17" i="3"/>
  <c r="D9" i="3"/>
  <c r="F17" i="3"/>
  <c r="F9" i="3"/>
  <c r="M17" i="3"/>
  <c r="M9" i="3"/>
  <c r="I9" i="3"/>
  <c r="I17" i="3"/>
  <c r="C22" i="3"/>
  <c r="D27" i="3"/>
  <c r="F27" i="3"/>
  <c r="J17" i="3"/>
  <c r="J9" i="3"/>
  <c r="K21" i="3"/>
  <c r="F21" i="3"/>
  <c r="C21" i="3"/>
  <c r="E21" i="3"/>
  <c r="B26" i="3"/>
  <c r="B17" i="3"/>
  <c r="P15" i="3"/>
  <c r="S15" i="3" s="1"/>
  <c r="S2" i="3"/>
  <c r="W15" i="3"/>
  <c r="Z15" i="3" s="1"/>
  <c r="D11" i="3" l="1"/>
  <c r="H11" i="3"/>
  <c r="L11" i="3"/>
  <c r="K11" i="3"/>
  <c r="Z4" i="3"/>
  <c r="W17" i="3"/>
  <c r="Z17" i="3" s="1"/>
  <c r="I11" i="3"/>
  <c r="B11" i="3"/>
  <c r="N11" i="3"/>
  <c r="F11" i="3"/>
  <c r="M11" i="3"/>
  <c r="O11" i="3"/>
  <c r="J11" i="3"/>
  <c r="C11" i="3"/>
  <c r="G11" i="3"/>
  <c r="E11" i="3"/>
  <c r="S4" i="3"/>
  <c r="P17" i="3"/>
  <c r="S17" i="3" s="1"/>
  <c r="X10" i="3"/>
  <c r="S10" i="3"/>
  <c r="Y10" i="3"/>
  <c r="W10" i="3"/>
  <c r="Q10" i="3"/>
  <c r="Z10" i="3"/>
  <c r="R10" i="3"/>
  <c r="P10" i="3"/>
  <c r="P37" i="3" s="1"/>
  <c r="Y9" i="3"/>
  <c r="R9" i="3"/>
  <c r="X9" i="3"/>
  <c r="Z9" i="3"/>
  <c r="S9" i="3"/>
  <c r="W9" i="3"/>
  <c r="C31" i="3" s="1"/>
  <c r="P9" i="3"/>
  <c r="E36" i="3" s="1"/>
  <c r="Q9" i="3"/>
  <c r="P31" i="3" l="1"/>
  <c r="W11" i="3"/>
  <c r="P36" i="3"/>
  <c r="P11" i="3"/>
  <c r="E32" i="3"/>
  <c r="P32" i="3"/>
  <c r="F36" i="3"/>
  <c r="U9" i="3"/>
  <c r="K37" i="3"/>
  <c r="U10" i="3"/>
  <c r="G31" i="3"/>
  <c r="C32" i="3"/>
  <c r="H32" i="3"/>
  <c r="J36" i="3"/>
  <c r="B37" i="3"/>
  <c r="G37" i="3"/>
  <c r="I37" i="3"/>
  <c r="M37" i="3"/>
  <c r="O37" i="3"/>
  <c r="F37" i="3"/>
  <c r="D37" i="3"/>
  <c r="J37" i="3"/>
  <c r="L37" i="3"/>
  <c r="N37" i="3"/>
  <c r="O36" i="3"/>
  <c r="F31" i="3"/>
  <c r="D36" i="3"/>
  <c r="H37" i="3"/>
  <c r="N36" i="3"/>
  <c r="H36" i="3"/>
  <c r="H31" i="3"/>
  <c r="M36" i="3"/>
  <c r="R11" i="3"/>
  <c r="Q11" i="3"/>
  <c r="G32" i="3"/>
  <c r="F32" i="3"/>
  <c r="M32" i="3"/>
  <c r="I32" i="3"/>
  <c r="C36" i="3"/>
  <c r="K32" i="3"/>
  <c r="C37" i="3"/>
  <c r="K36" i="3"/>
  <c r="I31" i="3"/>
  <c r="E37" i="3"/>
  <c r="I36" i="3"/>
  <c r="G36" i="3"/>
  <c r="L36" i="3"/>
  <c r="K31" i="3"/>
  <c r="M31" i="3"/>
  <c r="E31" i="3"/>
  <c r="B36" i="3"/>
  <c r="AB52" i="3"/>
  <c r="AB12" i="3"/>
  <c r="AB29" i="3"/>
  <c r="AB24" i="3"/>
  <c r="AB30" i="3"/>
  <c r="AB25" i="3"/>
  <c r="AB28" i="3"/>
  <c r="AB23" i="3"/>
  <c r="AB26" i="3"/>
  <c r="AB27" i="3"/>
  <c r="AB32" i="3" l="1"/>
  <c r="AL26" i="3"/>
  <c r="AL12" i="3"/>
  <c r="AL25" i="3"/>
  <c r="AL27" i="3"/>
  <c r="AL24" i="3"/>
  <c r="AL29" i="3"/>
  <c r="AL28" i="3"/>
  <c r="AL30" i="3"/>
  <c r="AO29" i="3"/>
  <c r="AO28" i="3"/>
  <c r="AO12" i="3"/>
  <c r="AO26" i="3"/>
  <c r="AO25" i="3"/>
  <c r="AO27" i="3"/>
  <c r="AO24" i="3"/>
  <c r="AO30" i="3"/>
  <c r="AJ27" i="3"/>
  <c r="AJ30" i="3"/>
  <c r="AJ24" i="3"/>
  <c r="AJ25" i="3"/>
  <c r="AJ28" i="3"/>
  <c r="AJ29" i="3"/>
  <c r="AJ12" i="3"/>
  <c r="AJ26" i="3"/>
  <c r="AD30" i="3"/>
  <c r="AD25" i="3"/>
  <c r="AD27" i="3"/>
  <c r="AD28" i="3"/>
  <c r="AD24" i="3"/>
  <c r="AD26" i="3"/>
  <c r="AD29" i="3"/>
  <c r="AD12" i="3"/>
  <c r="AF25" i="3"/>
  <c r="AF27" i="3"/>
  <c r="AF24" i="3"/>
  <c r="AF12" i="3"/>
  <c r="AF26" i="3"/>
  <c r="AF30" i="3"/>
  <c r="AF29" i="3"/>
  <c r="AF28" i="3"/>
  <c r="AM24" i="3"/>
  <c r="AM29" i="3"/>
  <c r="AM12" i="3"/>
  <c r="AM27" i="3"/>
  <c r="AM26" i="3"/>
  <c r="AM30" i="3"/>
  <c r="AM25" i="3"/>
  <c r="AM28" i="3"/>
  <c r="AE12" i="3"/>
  <c r="AE27" i="3"/>
  <c r="AE24" i="3"/>
  <c r="AE25" i="3"/>
  <c r="AE28" i="3"/>
  <c r="AE26" i="3"/>
  <c r="AE30" i="3"/>
  <c r="AE29" i="3"/>
  <c r="AH26" i="3"/>
  <c r="AH28" i="3"/>
  <c r="AH25" i="3"/>
  <c r="AH12" i="3"/>
  <c r="AH24" i="3"/>
  <c r="AH29" i="3"/>
  <c r="AH30" i="3"/>
  <c r="AH27" i="3"/>
  <c r="AN30" i="3"/>
  <c r="AN25" i="3"/>
  <c r="AN27" i="3"/>
  <c r="AN12" i="3"/>
  <c r="AN29" i="3"/>
  <c r="AN28" i="3"/>
  <c r="AN26" i="3"/>
  <c r="AN24" i="3"/>
  <c r="AG27" i="3"/>
  <c r="AG12" i="3"/>
  <c r="AG25" i="3"/>
  <c r="AG24" i="3"/>
  <c r="AG28" i="3"/>
  <c r="AG29" i="3"/>
  <c r="AG30" i="3"/>
  <c r="AG26" i="3"/>
  <c r="AK26" i="3"/>
  <c r="AK28" i="3"/>
  <c r="AK27" i="3"/>
  <c r="AK30" i="3"/>
  <c r="AK25" i="3"/>
  <c r="AK24" i="3"/>
  <c r="AK12" i="3"/>
  <c r="AK29" i="3"/>
  <c r="AH23" i="3"/>
  <c r="AJ23" i="3"/>
  <c r="AC24" i="3"/>
  <c r="AC26" i="3"/>
  <c r="AC25" i="3"/>
  <c r="AC12" i="3"/>
  <c r="AC29" i="3"/>
  <c r="AC28" i="3"/>
  <c r="AI27" i="3"/>
  <c r="AI30" i="3"/>
  <c r="AI24" i="3"/>
  <c r="AI12" i="3"/>
  <c r="AI28" i="3"/>
  <c r="AI29" i="3"/>
  <c r="AI25" i="3"/>
  <c r="AI26" i="3"/>
  <c r="AE23" i="3"/>
  <c r="AC30" i="3"/>
  <c r="AU11" i="3"/>
  <c r="AC27" i="3"/>
  <c r="AM23" i="3"/>
  <c r="AO23" i="3"/>
  <c r="AD23" i="3"/>
  <c r="AG23" i="3"/>
  <c r="AP11" i="3"/>
  <c r="AP12" i="3" s="1"/>
  <c r="AF23" i="3"/>
  <c r="AT11" i="3"/>
  <c r="AI23" i="3"/>
  <c r="AC23" i="3"/>
  <c r="AQ11" i="3"/>
  <c r="AN23" i="3"/>
  <c r="AV11" i="3"/>
  <c r="AR11" i="3"/>
  <c r="AL23" i="3"/>
  <c r="AK23" i="3"/>
  <c r="AD32" i="3" l="1"/>
  <c r="AO32" i="3"/>
  <c r="AN32" i="3"/>
  <c r="AM32" i="3"/>
  <c r="AC32" i="3"/>
  <c r="AI32" i="3"/>
  <c r="AK32" i="3"/>
  <c r="AU52" i="3"/>
  <c r="AU12" i="3"/>
  <c r="AL32" i="3"/>
  <c r="AJ32" i="3"/>
  <c r="AT52" i="3"/>
  <c r="AT12" i="3"/>
  <c r="AF32" i="3"/>
  <c r="AR52" i="3"/>
  <c r="AR12" i="3"/>
  <c r="AE32" i="3"/>
  <c r="AH32" i="3"/>
  <c r="AQ52" i="3"/>
  <c r="AQ12" i="3"/>
  <c r="AV52" i="3"/>
  <c r="AV12" i="3"/>
  <c r="AG32" i="3"/>
  <c r="AP24" i="3"/>
  <c r="AP27" i="3"/>
  <c r="AT30" i="3"/>
  <c r="AQ28" i="3"/>
  <c r="AU25" i="3"/>
  <c r="AW29" i="3"/>
  <c r="AP26" i="3"/>
  <c r="AP30" i="3"/>
  <c r="AV24" i="3"/>
  <c r="AR24" i="3"/>
  <c r="AQ30" i="3"/>
  <c r="AW23" i="3"/>
  <c r="AS30" i="3"/>
  <c r="AP28" i="3"/>
  <c r="AT27" i="3"/>
  <c r="AS27" i="3"/>
  <c r="AS28" i="3"/>
  <c r="AO71" i="3"/>
  <c r="AP52" i="3"/>
  <c r="AV25" i="3"/>
  <c r="AR25" i="3"/>
  <c r="AQ25" i="3"/>
  <c r="AW24" i="3"/>
  <c r="AU27" i="3"/>
  <c r="AR26" i="3"/>
  <c r="AQ27" i="3"/>
  <c r="AW27" i="3"/>
  <c r="AV23" i="3"/>
  <c r="AT28" i="3"/>
  <c r="AW25" i="3"/>
  <c r="AQ24" i="3"/>
  <c r="AT26" i="3"/>
  <c r="AP29" i="3"/>
  <c r="AN71" i="3"/>
  <c r="AJ71" i="3"/>
  <c r="AP23" i="3"/>
  <c r="AU30" i="3"/>
  <c r="AR23" i="3"/>
  <c r="AR28" i="3"/>
  <c r="AS24" i="3"/>
  <c r="AS26" i="3"/>
  <c r="AT29" i="3"/>
  <c r="AG71" i="3"/>
  <c r="AM71" i="3"/>
  <c r="AW26" i="3"/>
  <c r="AR29" i="3"/>
  <c r="AR27" i="3"/>
  <c r="AV30" i="3"/>
  <c r="AW30" i="3"/>
  <c r="AQ23" i="3"/>
  <c r="AW28" i="3"/>
  <c r="AS25" i="3"/>
  <c r="AU24" i="3"/>
  <c r="AU26" i="3"/>
  <c r="AQ29" i="3"/>
  <c r="AF71" i="3"/>
  <c r="AW11" i="3"/>
  <c r="AS23" i="3"/>
  <c r="AU23" i="3"/>
  <c r="AC71" i="3"/>
  <c r="AV28" i="3"/>
  <c r="AP25" i="3"/>
  <c r="AT24" i="3"/>
  <c r="AQ26" i="3"/>
  <c r="AS29" i="3"/>
  <c r="AK71" i="3"/>
  <c r="AD71" i="3"/>
  <c r="AB71" i="3"/>
  <c r="AV27" i="3"/>
  <c r="AR30" i="3"/>
  <c r="AT23" i="3"/>
  <c r="AU28" i="3"/>
  <c r="AT25" i="3"/>
  <c r="AV26" i="3"/>
  <c r="AU29" i="3"/>
  <c r="AH71" i="3"/>
  <c r="AI71" i="3"/>
  <c r="AV29" i="3"/>
  <c r="AE71" i="3"/>
  <c r="AL71" i="3"/>
  <c r="AS11" i="3"/>
  <c r="AS52" i="3" s="1"/>
  <c r="AW52" i="3" l="1"/>
  <c r="AQ32" i="3"/>
  <c r="AS32" i="3"/>
  <c r="AR32" i="3"/>
  <c r="AP32" i="3"/>
  <c r="AV32" i="3"/>
  <c r="AW32" i="3"/>
  <c r="AU32" i="3"/>
  <c r="AT32" i="3"/>
  <c r="AX3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3000000}" name="Arnold_Pogossian_2009_06" type="6" refreshedVersion="4" background="1" saveData="1">
    <textPr codePage="850" sourceFile="C:\Users\p3401\Dropbox (PETAL)\Team-Ordner „PETAL“\Audio\Kurtag_Kafka-Fragmente\_tempo mapping\---06_Nimmermehr\data_KF06\Arnold_Pogossian_2009_06.txt" decimal="," thousands=" ">
      <textFields count="2">
        <textField type="text"/>
        <textField type="skip"/>
      </textFields>
    </textPr>
  </connection>
  <connection id="2" xr16:uid="{00000000-0015-0000-FFFF-FFFF01000000}" name="Arnold_Pogossian_2009_07" type="6" refreshedVersion="4" background="1" saveData="1">
    <textPr codePage="850" sourceFile="C:\Users\p3401\Dropbox (PETAL)\Team-Ordner „PETAL“\Audio\Kurtag_Kafka-Fragmente\_tempo mapping\---07_Wenn er mich immer frägt\data_KF07\Arnold_Pogossian_2009_07.txt" decimal="," thousands=" ">
      <textFields count="2">
        <textField type="text"/>
        <textField type="skip"/>
      </textFields>
    </textPr>
  </connection>
  <connection id="3" xr16:uid="{00000000-0015-0000-FFFF-FFFF02000000}" name="Arnold+Pogossian_2006 [live DVD]_07_dur" type="6" refreshedVersion="4" background="1" saveData="1">
    <textPr codePage="850" sourceFile="C:\Users\p3039\Dropbox (PETAL)\Team-Ordner „PETAL“\Audio\Kurtag_Kafka-Fragmente\_tempo mapping\07_Wenn er mich immer frägt\data_KF07\Arnold+Pogossian_2006 [live DVD]_07_dur.txt" decimal="," thousands=" " comma="1">
      <textFields count="2">
        <textField type="text"/>
        <textField type="skip"/>
      </textFields>
    </textPr>
  </connection>
  <connection id="4" xr16:uid="{00000000-0015-0000-FFFF-FFFF09000000}" name="Banse_Keller_2005_06" type="6" refreshedVersion="4" background="1" saveData="1">
    <textPr codePage="850" sourceFile="C:\Users\p3401\Dropbox (PETAL)\Team-Ordner „PETAL“\Audio\Kurtag_Kafka-Fragmente\_tempo mapping\---06_Nimmermehr\data_KF06\Banse_Keller_2005_06.txt" decimal="," thousands=" ">
      <textFields count="2">
        <textField type="text"/>
        <textField type="skip"/>
      </textFields>
    </textPr>
  </connection>
  <connection id="5" xr16:uid="{00000000-0015-0000-FFFF-FFFF04000000}" name="Banse_Keller_2005_07" type="6" refreshedVersion="4" background="1" saveData="1">
    <textPr codePage="850" sourceFile="C:\Users\p3401\Dropbox (PETAL)\Team-Ordner „PETAL“\Audio\Kurtag_Kafka-Fragmente\_tempo mapping\---07_Wenn er mich immer frägt\data_KF07\Banse_Keller_2005_07.txt" decimal="," thousands=" ">
      <textFields count="2">
        <textField type="text"/>
        <textField type="skip"/>
      </textFields>
    </textPr>
  </connection>
  <connection id="6" xr16:uid="{00000000-0015-0000-FFFF-FFFF12000000}" name="CK_1990_32_dur2" type="6" refreshedVersion="6" deleted="1" background="1" saveData="1">
    <textPr codePage="850" sourceFile="D:\Dropbox (PETAL)\Team-Ordner „PETAL“\Audio\Kurtag_Kafka-Fragmente\_tempo mapping\32_Szene in der Elektrischen\_data_KF32\CK_1990_32_dur.txt" decimal="," thousands=".">
      <textFields count="2">
        <textField type="text"/>
        <textField type="text"/>
      </textFields>
    </textPr>
  </connection>
  <connection id="7" xr16:uid="{00000000-0015-0000-FFFF-FFFF15000000}" name="Csengery_Keller_1987_04 (Nimmermehr)" type="6" refreshedVersion="4" background="1" saveData="1">
    <textPr codePage="850" sourceFile="C:\Users\p3401\Dropbox (PETAL)\Team-Ordner „PETAL“\Audio\Kurtag_Kafka-Fragmente\_tempo mapping\---06_Nimmermehr\data_KF06\Csengery_Keller_1987_04 (Nimmermehr).txt" decimal="," thousands=" ">
      <textFields count="2">
        <textField type="text"/>
        <textField type="skip"/>
      </textFields>
    </textPr>
  </connection>
  <connection id="8" xr16:uid="{00000000-0015-0000-FFFF-FFFF08000000}" name="Csengery_Keller_1987_05 (Wenn er mich immer frägt)" type="6" refreshedVersion="4" background="1" saveData="1">
    <textPr codePage="850" sourceFile="C:\Users\p3401\Dropbox (PETAL)\Team-Ordner „PETAL“\Audio\Kurtag_Kafka-Fragmente\_tempo mapping\---07_Wenn er mich immer frägt\data_KF07\Csengery_Keller_1987_05 (Wenn er mich immer frägt).txt" decimal="," thousands=" ">
      <textFields count="2">
        <textField type="text"/>
        <textField type="skip"/>
      </textFields>
    </textPr>
  </connection>
  <connection id="9" xr16:uid="{00000000-0015-0000-FFFF-FFFF17000000}" name="Csengery_Keller_1990_06" type="6" refreshedVersion="4" background="1" saveData="1">
    <textPr codePage="850" sourceFile="C:\Users\p3401\Dropbox (PETAL)\Team-Ordner „PETAL“\Audio\Kurtag_Kafka-Fragmente\_tempo mapping\---06_Nimmermehr\data_KF06\Csengery_Keller_1990_06.txt" decimal="," thousands=" ">
      <textFields count="2">
        <textField type="text"/>
        <textField type="skip"/>
      </textFields>
    </textPr>
  </connection>
  <connection id="10" xr16:uid="{00000000-0015-0000-FFFF-FFFF0A000000}" name="Csengery_Keller_1990_07" type="6" refreshedVersion="4" background="1" saveData="1">
    <textPr codePage="850" sourceFile="C:\Users\p3401\Dropbox (PETAL)\Team-Ordner „PETAL“\Audio\Kurtag_Kafka-Fragmente\_tempo mapping\---07_Wenn er mich immer frägt\data_KF07\Csengery_Keller_1990_07.txt" decimal="," thousands=" ">
      <textFields count="2">
        <textField type="text"/>
        <textField type="skip"/>
      </textFields>
    </textPr>
  </connection>
  <connection id="11" xr16:uid="{00000000-0015-0000-FFFF-FFFF0B000000}" name="Kammer+Widmann_2017_07_Abschnitte-Dauern" type="6" refreshedVersion="4" background="1" saveData="1">
    <textPr codePage="850" sourceFile="C:\Users\p3039\Dropbox (PETAL)\Team-Ordner „PETAL“\Audio\Kurtag_Kafka-Fragmente\_tempo mapping\07_Wenn er mich immer frägt\data_KF07\Kammer+Widmann_2017_07_Abschnitte-Dauern.txt" decimal="," thousands=" " comma="1">
      <textFields count="2">
        <textField type="text"/>
        <textField type="skip"/>
      </textFields>
    </textPr>
  </connection>
  <connection id="12" xr16:uid="{00000000-0015-0000-FFFF-FFFF0C000000}" name="Komsi_Oramo_1994_07" type="6" refreshedVersion="4" background="1" saveData="1">
    <textPr codePage="850" sourceFile="C:\Users\p3039\Dropbox (PETAL)\Team-Ordner „PETAL“\Audio\Kurtag_Kafka-Fragmente\_tempo mapping\07_Wenn er mich immer frägt\data_KF07\Komsi_Oramo_1994_07.txt" decimal="," thousands=" " comma="1">
      <textFields count="2">
        <textField type="text"/>
        <textField type="skip"/>
      </textFields>
    </textPr>
  </connection>
  <connection id="13" xr16:uid="{00000000-0015-0000-FFFF-FFFF24000000}" name="Komsi_Oramo_1996_06" type="6" refreshedVersion="4" background="1" saveData="1">
    <textPr codePage="850" sourceFile="C:\Users\p3401\Dropbox (PETAL)\Team-Ordner „PETAL“\Audio\Kurtag_Kafka-Fragmente\_tempo mapping\---06_Nimmermehr\data_KF06\Komsi_Oramo_1996_06.txt" decimal="," thousands=" ">
      <textFields count="2">
        <textField type="text"/>
        <textField type="skip"/>
      </textFields>
    </textPr>
  </connection>
  <connection id="14" xr16:uid="{00000000-0015-0000-FFFF-FFFF0E000000}" name="Komsi_Oramo_1996_07" type="6" refreshedVersion="4" background="1" saveData="1">
    <textPr codePage="850" sourceFile="C:\Users\p3401\Dropbox (PETAL)\Team-Ordner „PETAL“\Audio\Kurtag_Kafka-Fragmente\_tempo mapping\---07_Wenn er mich immer frägt\data_KF07\Komsi_Oramo_1996_07.txt" decimal="," thousands=" ">
      <textFields count="2">
        <textField type="text"/>
        <textField type="skip"/>
      </textFields>
    </textPr>
  </connection>
  <connection id="15" xr16:uid="{00000000-0015-0000-FFFF-FFFF26000000}" name="Melzer_Stark_2012_06" type="6" refreshedVersion="4" background="1" saveData="1">
    <textPr codePage="850" sourceFile="C:\Users\p3401\Dropbox (PETAL)\Team-Ordner „PETAL“\Audio\Kurtag_Kafka-Fragmente\_tempo mapping\---06_Nimmermehr\data_KF06\Melzer_Stark_2012_06.txt" decimal="," thousands=" ">
      <textFields count="2">
        <textField type="text"/>
        <textField type="skip"/>
      </textFields>
    </textPr>
  </connection>
  <connection id="16" xr16:uid="{00000000-0015-0000-FFFF-FFFF10000000}" name="Melzer_Stark_2012_07" type="6" refreshedVersion="4" background="1" saveData="1">
    <textPr codePage="850" sourceFile="C:\Users\p3401\Dropbox (PETAL)\Team-Ordner „PETAL“\Audio\Kurtag_Kafka-Fragmente\_tempo mapping\---07_Wenn er mich immer frägt\data_KF07\Melzer_Stark_2012_07.txt" decimal="," thousands=" ">
      <textFields count="2">
        <textField type="text"/>
        <textField type="skip"/>
      </textFields>
    </textPr>
  </connection>
  <connection id="17" xr16:uid="{00000000-0015-0000-FFFF-FFFF28000000}" name="Melzer_Stark_2013_06" type="6" refreshedVersion="4" background="1" saveData="1">
    <textPr codePage="850" sourceFile="C:\Users\p3401\Dropbox (PETAL)\Team-Ordner „PETAL“\Audio\Kurtag_Kafka-Fragmente\_tempo mapping\---06_Nimmermehr\data_KF06\Melzer_Stark_2013_06.txt" decimal="," thousands=" ">
      <textFields count="2">
        <textField type="text"/>
        <textField type="skip"/>
      </textFields>
    </textPr>
  </connection>
  <connection id="18" xr16:uid="{00000000-0015-0000-FFFF-FFFF12000000}" name="Melzer_Stark_2013_07" type="6" refreshedVersion="4" background="1" saveData="1">
    <textPr codePage="850" sourceFile="C:\Users\p3401\Dropbox (PETAL)\Team-Ordner „PETAL“\Audio\Kurtag_Kafka-Fragmente\_tempo mapping\---07_Wenn er mich immer frägt\data_KF07\Melzer_Stark_2013_07.txt" decimal="," thousands=" ">
      <textFields count="2">
        <textField type="text"/>
        <textField type="skip"/>
      </textFields>
    </textPr>
  </connection>
  <connection id="19" xr16:uid="{00000000-0015-0000-FFFF-FFFF13000000}" name="Melzer_Stark_2017_Wien modern_07_dur" type="6" refreshedVersion="4" background="1" saveData="1">
    <textPr codePage="850" sourceFile="C:\Users\p3039\Dropbox (PETAL)\Team-Ordner „PETAL“\Audio\Kurtag_Kafka-Fragmente\_tempo mapping\07_Wenn er mich immer frägt\data_KF07\Melzer_Stark_2017_Wien modern_07_dur.txt" decimal="," thousands=" " comma="1">
      <textFields count="2">
        <textField type="text"/>
        <textField type="skip"/>
      </textFields>
    </textPr>
  </connection>
  <connection id="20" xr16:uid="{00000000-0015-0000-FFFF-FFFF14000000}" name="Melzer_Stark_2019_07" type="6" refreshedVersion="4" background="1" saveData="1">
    <textPr codePage="850" sourceFile="C:\Users\p3039\Dropbox (PETAL)\Team-Ordner „PETAL“\Audio\Kurtag_Kafka-Fragmente\_tempo mapping\07_Wenn er mich immer frägt\data_KF07\Melzer_Stark_2019_07.txt" decimal="," thousands=" " comma="1">
      <textFields count="2">
        <textField type="text"/>
        <textField type="skip"/>
      </textFields>
    </textPr>
  </connection>
  <connection id="21" xr16:uid="{00000000-0015-0000-FFFF-FFFF38000000}" name="Pammer_Kopatchinskaja_2004_06" type="6" refreshedVersion="4" background="1" saveData="1">
    <textPr codePage="850" sourceFile="C:\Users\p3401\Dropbox (PETAL)\Team-Ordner „PETAL“\Audio\Kurtag_Kafka-Fragmente\_tempo mapping\---06_Nimmermehr\data_KF06\Pammer_Kopatchinskaja_2004_06.txt" decimal="," thousands=" ">
      <textFields count="2">
        <textField type="text"/>
        <textField type="skip"/>
      </textFields>
    </textPr>
  </connection>
  <connection id="22" xr16:uid="{00000000-0015-0000-FFFF-FFFF16000000}" name="Pammer_Kopatchinskaja_2004_07" type="6" refreshedVersion="4" background="1" saveData="1">
    <textPr codePage="850" sourceFile="C:\Users\p3401\Dropbox (PETAL)\Team-Ordner „PETAL“\Audio\Kurtag_Kafka-Fragmente\_tempo mapping\---07_Wenn er mich immer frägt\data_KF07\Pammer_Kopatchinskaja_2004_07.txt" decimal="," thousands=" ">
      <textFields count="2">
        <textField type="text"/>
        <textField type="skip"/>
      </textFields>
    </textPr>
  </connection>
  <connection id="23" xr16:uid="{00000000-0015-0000-FFFF-FFFF3D000000}" name="Whittlesey_Sallaberger_1997_06" type="6" refreshedVersion="4" background="1" saveData="1">
    <textPr codePage="850" sourceFile="C:\Users\p3401\Dropbox (PETAL)\Team-Ordner „PETAL“\Audio\Kurtag_Kafka-Fragmente\_tempo mapping\---06_Nimmermehr\data_KF06\Whittlesey_Sallaberger_1997_06.txt" decimal="," thousands=" ">
      <textFields count="2">
        <textField type="text"/>
        <textField type="skip"/>
      </textFields>
    </textPr>
  </connection>
  <connection id="24" xr16:uid="{00000000-0015-0000-FFFF-FFFF18000000}" name="Whittlesey_Sallaberger_1997_07" type="6" refreshedVersion="4" background="1" saveData="1">
    <textPr codePage="850" sourceFile="C:\Users\p3401\Dropbox (PETAL)\Team-Ordner „PETAL“\Audio\Kurtag_Kafka-Fragmente\_tempo mapping\---07_Wenn er mich immer frägt\data_KF07\Whittlesey_Sallaberger_1997_07.txt" decimal="," thousands=" ">
      <textFields count="2"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<sst xmlns="http://schemas.openxmlformats.org/spreadsheetml/2006/main" count="520" uniqueCount="62">
  <si>
    <t>2a</t>
  </si>
  <si>
    <t>2b</t>
  </si>
  <si>
    <t>score</t>
  </si>
  <si>
    <t>Csengery+Keller 1987</t>
  </si>
  <si>
    <t>Csengery+Keller 1990</t>
  </si>
  <si>
    <t>Komsi+Oramo 1994</t>
  </si>
  <si>
    <t>Komsi+Oramo 1995</t>
  </si>
  <si>
    <t>Whittlesey+Sallaberger 1997</t>
  </si>
  <si>
    <t>Pammer+Kopatchinskaja 2004</t>
  </si>
  <si>
    <t>Arnold+Pogossian 2004</t>
  </si>
  <si>
    <t>Banse+Keller 2005</t>
  </si>
  <si>
    <t>Arnold+Pogossian 2006</t>
  </si>
  <si>
    <t>Melzer+Stark 2012</t>
  </si>
  <si>
    <t>Melzer+Stark 2013</t>
  </si>
  <si>
    <t>Kammer+Widmann 2017</t>
  </si>
  <si>
    <t>Melzer+Stark 2017</t>
  </si>
  <si>
    <t>Melzer+Stark 2019</t>
  </si>
  <si>
    <t>raw data</t>
  </si>
  <si>
    <t>dur</t>
  </si>
  <si>
    <t>perc</t>
  </si>
  <si>
    <t>total</t>
  </si>
  <si>
    <t>dur abs dev</t>
  </si>
  <si>
    <t>mean 14</t>
  </si>
  <si>
    <t>min 14</t>
  </si>
  <si>
    <t>max 14</t>
  </si>
  <si>
    <t>rel stdv (%) 14</t>
  </si>
  <si>
    <t>mean 8</t>
  </si>
  <si>
    <t>max 8</t>
  </si>
  <si>
    <t>rel stdv (%) 8</t>
  </si>
  <si>
    <t>min 8</t>
  </si>
  <si>
    <t>abs stdv 14</t>
  </si>
  <si>
    <t>abs stdv 8</t>
  </si>
  <si>
    <t>dur (min:sec)</t>
  </si>
  <si>
    <t>score dev</t>
  </si>
  <si>
    <t>dur 8 rel dev (%)</t>
  </si>
  <si>
    <t>dur 14 rel dev (%)</t>
  </si>
  <si>
    <t>perc 8 dev</t>
  </si>
  <si>
    <t>perc 14 dev</t>
  </si>
  <si>
    <t xml:space="preserve">rel stdv (%) 8 </t>
  </si>
  <si>
    <t>dur sec 14</t>
  </si>
  <si>
    <t>dur sec 8</t>
  </si>
  <si>
    <t>perc sec 14</t>
  </si>
  <si>
    <t>perc sec 8</t>
  </si>
  <si>
    <t>dur seg 14</t>
  </si>
  <si>
    <t>dur seg 8</t>
  </si>
  <si>
    <t>perc seg 14</t>
  </si>
  <si>
    <t>perc seg 8</t>
  </si>
  <si>
    <t xml:space="preserve">abs stdv 8 </t>
  </si>
  <si>
    <t>1a</t>
  </si>
  <si>
    <t>1b</t>
  </si>
  <si>
    <t>Phase</t>
  </si>
  <si>
    <t>CK 1990</t>
  </si>
  <si>
    <t>KO 1994</t>
  </si>
  <si>
    <t>CK 1987</t>
  </si>
  <si>
    <t>KO 1995</t>
  </si>
  <si>
    <t>1c</t>
  </si>
  <si>
    <t>1d</t>
  </si>
  <si>
    <t>1e</t>
  </si>
  <si>
    <t>2c</t>
  </si>
  <si>
    <t>2d</t>
  </si>
  <si>
    <t>percentage</t>
  </si>
  <si>
    <t>eighth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</si>
</sst>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5" fontId="1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5" fontId="4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5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45" fontId="1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" fillId="0" borderId="0" xfId="0" applyFont="1"/>
    <xf numFmtId="2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4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2" fontId="0" fillId="0" borderId="0" xfId="0" applyNumberFormat="1"/>
    <xf numFmtId="45" fontId="0" fillId="0" borderId="0" xfId="0" applyNumberFormat="1" applyFont="1" applyAlignment="1">
      <alignment horizontal="center" vertical="center"/>
    </xf>
    <xf numFmtId="0" fontId="0" fillId="0" borderId="0" xfId="0" applyFill="1"/>
    <xf numFmtId="49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/>
    <xf numFmtId="1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'KF_07_dur+rat'!$B$14:$P$14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'KF_07_dur+rat'!$B$15:$P$15</c:f>
              <c:numCache>
                <c:formatCode>mm:ss</c:formatCode>
                <c:ptCount val="15"/>
                <c:pt idx="0">
                  <c:v>2.6812282986111112E-4</c:v>
                </c:pt>
                <c:pt idx="1">
                  <c:v>2.726523919791667E-4</c:v>
                </c:pt>
                <c:pt idx="2">
                  <c:v>1.5435185185185186E-4</c:v>
                </c:pt>
                <c:pt idx="3">
                  <c:v>1.570806809375E-4</c:v>
                </c:pt>
                <c:pt idx="4">
                  <c:v>2.7031250000000004E-4</c:v>
                </c:pt>
                <c:pt idx="5">
                  <c:v>2.5533950618055558E-4</c:v>
                </c:pt>
                <c:pt idx="6">
                  <c:v>2.1753472222222221E-4</c:v>
                </c:pt>
                <c:pt idx="7">
                  <c:v>2.7279513888888888E-4</c:v>
                </c:pt>
                <c:pt idx="8">
                  <c:v>2.0715928819444446E-4</c:v>
                </c:pt>
                <c:pt idx="9">
                  <c:v>1.7641372491898147E-4</c:v>
                </c:pt>
                <c:pt idx="10">
                  <c:v>1.7536892361111111E-4</c:v>
                </c:pt>
                <c:pt idx="11">
                  <c:v>1.8207561728009259E-4</c:v>
                </c:pt>
                <c:pt idx="12">
                  <c:v>1.483796296296296E-4</c:v>
                </c:pt>
                <c:pt idx="13">
                  <c:v>1.6906828703703704E-4</c:v>
                </c:pt>
                <c:pt idx="14">
                  <c:v>2.0904679232804229E-4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F-4185-AF50-FFC1BE84D4A7}"/>
            </c:ext>
          </c:extLst>
        </c:ser>
        <c:ser>
          <c:idx val="1"/>
          <c:order val="1"/>
          <c:tx>
            <c:v>2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'KF_07_dur+rat'!$B$14:$P$14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'KF_07_dur+rat'!$B$16:$P$16</c:f>
              <c:numCache>
                <c:formatCode>mm:ss</c:formatCode>
                <c:ptCount val="15"/>
                <c:pt idx="0">
                  <c:v>9.8729021990740781E-5</c:v>
                </c:pt>
                <c:pt idx="1">
                  <c:v>8.236689814814817E-5</c:v>
                </c:pt>
                <c:pt idx="2">
                  <c:v>5.5749903553240743E-5</c:v>
                </c:pt>
                <c:pt idx="3">
                  <c:v>6.3888888888888909E-5</c:v>
                </c:pt>
                <c:pt idx="4">
                  <c:v>7.2569444444444439E-5</c:v>
                </c:pt>
                <c:pt idx="5">
                  <c:v>6.3271604930555529E-5</c:v>
                </c:pt>
                <c:pt idx="6">
                  <c:v>7.6226851851851873E-5</c:v>
                </c:pt>
                <c:pt idx="7">
                  <c:v>7.7170138888888896E-5</c:v>
                </c:pt>
                <c:pt idx="8">
                  <c:v>7.6374662418981481E-5</c:v>
                </c:pt>
                <c:pt idx="9">
                  <c:v>6.6857880023148185E-5</c:v>
                </c:pt>
                <c:pt idx="10">
                  <c:v>6.950954861111109E-5</c:v>
                </c:pt>
                <c:pt idx="11">
                  <c:v>8.8024691354166674E-5</c:v>
                </c:pt>
                <c:pt idx="12">
                  <c:v>6.8373360335648165E-5</c:v>
                </c:pt>
                <c:pt idx="13">
                  <c:v>7.7384259259259233E-5</c:v>
                </c:pt>
                <c:pt idx="14">
                  <c:v>7.4035511049933862E-5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0F-4185-AF50-FFC1BE84D4A7}"/>
            </c:ext>
          </c:extLst>
        </c:ser>
        <c:ser>
          <c:idx val="2"/>
          <c:order val="2"/>
          <c:spPr>
            <a:noFill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'KF_07_dur+rat'!$B$17:$P$17</c:f>
              <c:numCache>
                <c:formatCode>mm:ss</c:formatCode>
                <c:ptCount val="15"/>
                <c:pt idx="0">
                  <c:v>3.6685185185185193E-4</c:v>
                </c:pt>
                <c:pt idx="1">
                  <c:v>3.5501929012731484E-4</c:v>
                </c:pt>
                <c:pt idx="2">
                  <c:v>2.1010175540509262E-4</c:v>
                </c:pt>
                <c:pt idx="3">
                  <c:v>2.2096956982638888E-4</c:v>
                </c:pt>
                <c:pt idx="4">
                  <c:v>3.4288194444444448E-4</c:v>
                </c:pt>
                <c:pt idx="5">
                  <c:v>3.1861111111111109E-4</c:v>
                </c:pt>
                <c:pt idx="6">
                  <c:v>2.9376157407407405E-4</c:v>
                </c:pt>
                <c:pt idx="7">
                  <c:v>3.4996527777777782E-4</c:v>
                </c:pt>
                <c:pt idx="8">
                  <c:v>2.835339506134259E-4</c:v>
                </c:pt>
                <c:pt idx="9">
                  <c:v>2.4327160494212966E-4</c:v>
                </c:pt>
                <c:pt idx="10">
                  <c:v>2.4487847222222223E-4</c:v>
                </c:pt>
                <c:pt idx="11">
                  <c:v>2.7010030863425927E-4</c:v>
                </c:pt>
                <c:pt idx="12">
                  <c:v>2.1675298996527779E-4</c:v>
                </c:pt>
                <c:pt idx="13">
                  <c:v>2.4645254629629626E-4</c:v>
                </c:pt>
                <c:pt idx="14">
                  <c:v>2.8308230337797621E-4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8F-416F-BD07-981431B1D82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3798272"/>
        <c:axId val="213828736"/>
      </c:barChart>
      <c:catAx>
        <c:axId val="21379827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213828736"/>
        <c:crosses val="autoZero"/>
        <c:auto val="1"/>
        <c:lblAlgn val="ctr"/>
        <c:lblOffset val="100"/>
        <c:noMultiLvlLbl val="0"/>
      </c:catAx>
      <c:valAx>
        <c:axId val="213828736"/>
        <c:scaling>
          <c:orientation val="minMax"/>
          <c:max val="4.5000000000000015E-4"/>
          <c:min val="0"/>
        </c:scaling>
        <c:delete val="0"/>
        <c:axPos val="b"/>
        <c:majorGridlines/>
        <c:numFmt formatCode="mm:ss" sourceLinked="1"/>
        <c:majorTickMark val="out"/>
        <c:minorTickMark val="none"/>
        <c:tickLblPos val="nextTo"/>
        <c:crossAx val="213798272"/>
        <c:crosses val="autoZero"/>
        <c:crossBetween val="between"/>
        <c:majorUnit val="1.1560000000000003E-4"/>
      </c:valAx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50681674406083843"/>
          <c:y val="0.90664026039298284"/>
          <c:w val="5.2691432801669019E-2"/>
          <c:h val="7.9368403417657898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'KF_07_dur+rat'!$B$63:$B$71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'KF_07_dur+rat'!$C$63:$C$71</c:f>
              <c:numCache>
                <c:formatCode>mm:ss</c:formatCode>
                <c:ptCount val="9"/>
                <c:pt idx="0">
                  <c:v>2.726523919791667E-4</c:v>
                </c:pt>
                <c:pt idx="1">
                  <c:v>1.570806809375E-4</c:v>
                </c:pt>
                <c:pt idx="2">
                  <c:v>2.7031250000000004E-4</c:v>
                </c:pt>
                <c:pt idx="3">
                  <c:v>2.5533950618055558E-4</c:v>
                </c:pt>
                <c:pt idx="4">
                  <c:v>2.1753472222222221E-4</c:v>
                </c:pt>
                <c:pt idx="5">
                  <c:v>2.7279513888888888E-4</c:v>
                </c:pt>
                <c:pt idx="6">
                  <c:v>1.7641372491898147E-4</c:v>
                </c:pt>
                <c:pt idx="7">
                  <c:v>1.8207561728009259E-4</c:v>
                </c:pt>
                <c:pt idx="8">
                  <c:v>2.2552553530092597E-4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2-44F5-A8CD-8165C26CCA55}"/>
            </c:ext>
          </c:extLst>
        </c:ser>
        <c:ser>
          <c:idx val="1"/>
          <c:order val="1"/>
          <c:tx>
            <c:v>2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'KF_07_dur+rat'!$B$63:$B$71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'KF_07_dur+rat'!$D$63:$D$71</c:f>
              <c:numCache>
                <c:formatCode>mm:ss</c:formatCode>
                <c:ptCount val="9"/>
                <c:pt idx="0">
                  <c:v>8.236689814814817E-5</c:v>
                </c:pt>
                <c:pt idx="1">
                  <c:v>6.3888888888888909E-5</c:v>
                </c:pt>
                <c:pt idx="2">
                  <c:v>7.2569444444444439E-5</c:v>
                </c:pt>
                <c:pt idx="3">
                  <c:v>6.3271604930555529E-5</c:v>
                </c:pt>
                <c:pt idx="4">
                  <c:v>7.6226851851851873E-5</c:v>
                </c:pt>
                <c:pt idx="5">
                  <c:v>7.7170138888888896E-5</c:v>
                </c:pt>
                <c:pt idx="6">
                  <c:v>6.6857880023148185E-5</c:v>
                </c:pt>
                <c:pt idx="7">
                  <c:v>8.8024691354166674E-5</c:v>
                </c:pt>
                <c:pt idx="8">
                  <c:v>7.3797049816261588E-5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2-44F5-A8CD-8165C26CCA55}"/>
            </c:ext>
          </c:extLst>
        </c:ser>
        <c:ser>
          <c:idx val="2"/>
          <c:order val="2"/>
          <c:spPr>
            <a:noFill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'KF_07_dur+rat'!$B$63:$B$71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'KF_07_dur+rat'!$E$63:$E$71</c:f>
              <c:numCache>
                <c:formatCode>mm:ss</c:formatCode>
                <c:ptCount val="9"/>
                <c:pt idx="0">
                  <c:v>3.5501929012731484E-4</c:v>
                </c:pt>
                <c:pt idx="1">
                  <c:v>2.2096956982638888E-4</c:v>
                </c:pt>
                <c:pt idx="2">
                  <c:v>3.4288194444444448E-4</c:v>
                </c:pt>
                <c:pt idx="3">
                  <c:v>3.1861111111111109E-4</c:v>
                </c:pt>
                <c:pt idx="4">
                  <c:v>2.9376157407407405E-4</c:v>
                </c:pt>
                <c:pt idx="5">
                  <c:v>3.4996527777777782E-4</c:v>
                </c:pt>
                <c:pt idx="6">
                  <c:v>2.4327160494212966E-4</c:v>
                </c:pt>
                <c:pt idx="7">
                  <c:v>2.7010030863425927E-4</c:v>
                </c:pt>
                <c:pt idx="8">
                  <c:v>2.9932258511718754E-4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42-44F5-A8CD-8165C26CCA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4746624"/>
        <c:axId val="214748160"/>
      </c:barChart>
      <c:catAx>
        <c:axId val="21474662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214748160"/>
        <c:crosses val="autoZero"/>
        <c:auto val="1"/>
        <c:lblAlgn val="ctr"/>
        <c:lblOffset val="100"/>
        <c:noMultiLvlLbl val="0"/>
      </c:catAx>
      <c:valAx>
        <c:axId val="214748160"/>
        <c:scaling>
          <c:orientation val="minMax"/>
          <c:max val="4.0000000000000013E-4"/>
          <c:min val="0"/>
        </c:scaling>
        <c:delete val="0"/>
        <c:axPos val="b"/>
        <c:majorGridlines/>
        <c:numFmt formatCode="mm:ss" sourceLinked="1"/>
        <c:majorTickMark val="out"/>
        <c:minorTickMark val="none"/>
        <c:tickLblPos val="nextTo"/>
        <c:crossAx val="214746624"/>
        <c:crosses val="autoZero"/>
        <c:crossBetween val="between"/>
        <c:majorUnit val="1.1560000000000003E-4"/>
      </c:valAx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54204693984530405"/>
          <c:y val="0.88979841931265913"/>
          <c:w val="5.2712228217363898E-2"/>
          <c:h val="7.9685144062010035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78020055185409"/>
          <c:y val="1.0131712259371834E-2"/>
          <c:w val="0.78701891109765121"/>
          <c:h val="0.84291258805415281"/>
        </c:manualLayout>
      </c:layout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'KF_07_dur+rat'!$B$76:$B$92</c15:sqref>
                  </c15:fullRef>
                </c:ext>
              </c:extLst>
              <c:f>'KF_07_dur+rat'!$B$77:$B$92</c:f>
              <c:strCache>
                <c:ptCount val="16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  <c:pt idx="15">
                  <c:v>score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'KF_07_dur+rat'!$C$76:$C$92</c15:sqref>
                  </c15:fullRef>
                </c:ext>
              </c:extLst>
              <c:f>'KF_07_dur+rat'!$C$77:$C$92</c:f>
              <c:numCache>
                <c:formatCode>0.00</c:formatCode>
                <c:ptCount val="16"/>
                <c:pt idx="0">
                  <c:v>73.087495267541641</c:v>
                </c:pt>
                <c:pt idx="1">
                  <c:v>76.799317547333771</c:v>
                </c:pt>
                <c:pt idx="2">
                  <c:v>73.465284263926975</c:v>
                </c:pt>
                <c:pt idx="3">
                  <c:v>71.087019385028881</c:v>
                </c:pt>
                <c:pt idx="4">
                  <c:v>78.835443037974684</c:v>
                </c:pt>
                <c:pt idx="5">
                  <c:v>80.141431756756759</c:v>
                </c:pt>
                <c:pt idx="6">
                  <c:v>74.05145581340372</c:v>
                </c:pt>
                <c:pt idx="7">
                  <c:v>77.949201309653731</c:v>
                </c:pt>
                <c:pt idx="8">
                  <c:v>73.063309612924726</c:v>
                </c:pt>
                <c:pt idx="9">
                  <c:v>72.517187100791077</c:v>
                </c:pt>
                <c:pt idx="10">
                  <c:v>71.614675646933705</c:v>
                </c:pt>
                <c:pt idx="11">
                  <c:v>67.41036994764778</c:v>
                </c:pt>
                <c:pt idx="12">
                  <c:v>68.455632216837657</c:v>
                </c:pt>
                <c:pt idx="13">
                  <c:v>68.600746706741504</c:v>
                </c:pt>
                <c:pt idx="14">
                  <c:v>73.362754972392622</c:v>
                </c:pt>
                <c:pt idx="15">
                  <c:v>69.230769230769226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0-4E17-8DB1-8E173823D56B}"/>
            </c:ext>
          </c:extLst>
        </c:ser>
        <c:ser>
          <c:idx val="1"/>
          <c:order val="1"/>
          <c:tx>
            <c:v>2</c:v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'KF_07_dur+rat'!$B$76:$B$92</c15:sqref>
                  </c15:fullRef>
                </c:ext>
              </c:extLst>
              <c:f>'KF_07_dur+rat'!$B$77:$B$92</c:f>
              <c:strCache>
                <c:ptCount val="16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  <c:pt idx="15">
                  <c:v>score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'KF_07_dur+rat'!$D$76:$D$92</c15:sqref>
                  </c15:fullRef>
                </c:ext>
              </c:extLst>
              <c:f>'KF_07_dur+rat'!$D$77:$D$92</c:f>
              <c:numCache>
                <c:formatCode>0.00</c:formatCode>
                <c:ptCount val="16"/>
                <c:pt idx="0">
                  <c:v>26.912504732458366</c:v>
                </c:pt>
                <c:pt idx="1">
                  <c:v>23.200682452666236</c:v>
                </c:pt>
                <c:pt idx="2">
                  <c:v>26.534715736073011</c:v>
                </c:pt>
                <c:pt idx="3">
                  <c:v>28.912980614971129</c:v>
                </c:pt>
                <c:pt idx="4">
                  <c:v>21.164556962025312</c:v>
                </c:pt>
                <c:pt idx="5">
                  <c:v>19.858568243243237</c:v>
                </c:pt>
                <c:pt idx="6">
                  <c:v>25.94854418659628</c:v>
                </c:pt>
                <c:pt idx="7">
                  <c:v>22.050798690346266</c:v>
                </c:pt>
                <c:pt idx="8">
                  <c:v>26.936690387075281</c:v>
                </c:pt>
                <c:pt idx="9">
                  <c:v>27.482812899208923</c:v>
                </c:pt>
                <c:pt idx="10">
                  <c:v>28.385324353066281</c:v>
                </c:pt>
                <c:pt idx="11">
                  <c:v>32.589630052352234</c:v>
                </c:pt>
                <c:pt idx="12">
                  <c:v>31.544367783162325</c:v>
                </c:pt>
                <c:pt idx="13">
                  <c:v>31.3992532932585</c:v>
                </c:pt>
                <c:pt idx="14">
                  <c:v>26.637245027607381</c:v>
                </c:pt>
                <c:pt idx="15">
                  <c:v>30.76923076923077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50-4E17-8DB1-8E173823D5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4464384"/>
        <c:axId val="214465920"/>
      </c:barChart>
      <c:catAx>
        <c:axId val="21446438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214465920"/>
        <c:crosses val="autoZero"/>
        <c:auto val="1"/>
        <c:lblAlgn val="ctr"/>
        <c:lblOffset val="100"/>
        <c:noMultiLvlLbl val="0"/>
      </c:catAx>
      <c:valAx>
        <c:axId val="214465920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low"/>
        <c:crossAx val="214464384"/>
        <c:crosses val="autoZero"/>
        <c:crossBetween val="between"/>
        <c:majorUnit val="10"/>
        <c:minorUnit val="10"/>
      </c:valAx>
    </c:plotArea>
    <c:legend>
      <c:legendPos val="b"/>
      <c:layout>
        <c:manualLayout>
          <c:xMode val="edge"/>
          <c:yMode val="edge"/>
          <c:x val="0.5300644727101419"/>
          <c:y val="0.92063159658234206"/>
          <c:w val="5.2691432801669019E-2"/>
          <c:h val="7.9368403417657898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v>1</c:v>
          </c:tx>
          <c:spPr>
            <a:solidFill>
              <a:schemeClr val="accent1"/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'KF_07_dur+rat'!$B$98:$B$107</c:f>
              <c:strCache>
                <c:ptCount val="10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  <c:pt idx="9">
                  <c:v>score</c:v>
                </c:pt>
              </c:strCache>
            </c:strRef>
          </c:cat>
          <c:val>
            <c:numRef>
              <c:f>'KF_07_dur+rat'!$C$98:$C$107</c:f>
              <c:numCache>
                <c:formatCode>0.00</c:formatCode>
                <c:ptCount val="10"/>
                <c:pt idx="0">
                  <c:v>76.799317547333771</c:v>
                </c:pt>
                <c:pt idx="1">
                  <c:v>71.087019385028881</c:v>
                </c:pt>
                <c:pt idx="2">
                  <c:v>78.835443037974684</c:v>
                </c:pt>
                <c:pt idx="3">
                  <c:v>80.141431756756759</c:v>
                </c:pt>
                <c:pt idx="4">
                  <c:v>74.05145581340372</c:v>
                </c:pt>
                <c:pt idx="5">
                  <c:v>77.949201309653731</c:v>
                </c:pt>
                <c:pt idx="6">
                  <c:v>72.517187100791077</c:v>
                </c:pt>
                <c:pt idx="7">
                  <c:v>67.41036994764778</c:v>
                </c:pt>
                <c:pt idx="8">
                  <c:v>74.848928237323804</c:v>
                </c:pt>
                <c:pt idx="9">
                  <c:v>69.230769230769226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D-49D5-8AEB-DF2BBD7E5F7D}"/>
            </c:ext>
          </c:extLst>
        </c:ser>
        <c:ser>
          <c:idx val="2"/>
          <c:order val="1"/>
          <c:tx>
            <c:v>2</c:v>
          </c:tx>
          <c:spPr>
            <a:solidFill>
              <a:schemeClr val="accent2"/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'KF_07_dur+rat'!$B$98:$B$107</c:f>
              <c:strCache>
                <c:ptCount val="10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  <c:pt idx="9">
                  <c:v>score</c:v>
                </c:pt>
              </c:strCache>
            </c:strRef>
          </c:cat>
          <c:val>
            <c:numRef>
              <c:f>'KF_07_dur+rat'!$D$98:$D$107</c:f>
              <c:numCache>
                <c:formatCode>0.00</c:formatCode>
                <c:ptCount val="10"/>
                <c:pt idx="0">
                  <c:v>23.200682452666236</c:v>
                </c:pt>
                <c:pt idx="1">
                  <c:v>28.912980614971129</c:v>
                </c:pt>
                <c:pt idx="2">
                  <c:v>21.164556962025312</c:v>
                </c:pt>
                <c:pt idx="3">
                  <c:v>19.858568243243237</c:v>
                </c:pt>
                <c:pt idx="4">
                  <c:v>25.94854418659628</c:v>
                </c:pt>
                <c:pt idx="5">
                  <c:v>22.050798690346266</c:v>
                </c:pt>
                <c:pt idx="6">
                  <c:v>27.482812899208923</c:v>
                </c:pt>
                <c:pt idx="7">
                  <c:v>32.589630052352234</c:v>
                </c:pt>
                <c:pt idx="8">
                  <c:v>25.151071762676203</c:v>
                </c:pt>
                <c:pt idx="9">
                  <c:v>30.76923076923077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D-49D5-8AEB-DF2BBD7E5F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4616320"/>
        <c:axId val="214618112"/>
      </c:barChart>
      <c:catAx>
        <c:axId val="21461632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214618112"/>
        <c:crosses val="autoZero"/>
        <c:auto val="1"/>
        <c:lblAlgn val="ctr"/>
        <c:lblOffset val="100"/>
        <c:noMultiLvlLbl val="0"/>
      </c:catAx>
      <c:valAx>
        <c:axId val="214618112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214616320"/>
        <c:crosses val="autoZero"/>
        <c:crossBetween val="between"/>
        <c:majorUnit val="10"/>
        <c:minorUnit val="10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784744619663777E-2"/>
          <c:y val="5.5654754079290297E-2"/>
          <c:w val="0.93944015527558811"/>
          <c:h val="0.64324784731235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'KF_07_dur+rat'!$B$25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'KF_07_dur+rat'!$B$26:$B$27</c:f>
              <c:numCache>
                <c:formatCode>0.00</c:formatCode>
                <c:ptCount val="2"/>
                <c:pt idx="0">
                  <c:v>28.259719690108902</c:v>
                </c:pt>
                <c:pt idx="1">
                  <c:v>33.353603683713587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3-47AB-A00A-9B500AF1AE23}"/>
            </c:ext>
          </c:extLst>
        </c:ser>
        <c:ser>
          <c:idx val="1"/>
          <c:order val="1"/>
          <c:tx>
            <c:strRef>
              <c:f>'KF_07_dur+rat'!$C$25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'KF_07_dur+rat'!$C$26:$C$27</c:f>
              <c:numCache>
                <c:formatCode>0.00</c:formatCode>
                <c:ptCount val="2"/>
                <c:pt idx="0">
                  <c:v>30.426489181098091</c:v>
                </c:pt>
                <c:pt idx="1">
                  <c:v>11.253231023954349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63-47AB-A00A-9B500AF1AE23}"/>
            </c:ext>
          </c:extLst>
        </c:ser>
        <c:ser>
          <c:idx val="2"/>
          <c:order val="2"/>
          <c:tx>
            <c:strRef>
              <c:f>'KF_07_dur+rat'!$D$25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'KF_07_dur+rat'!$D$26:$D$27</c:f>
              <c:numCache>
                <c:formatCode>0.00</c:formatCode>
                <c:ptCount val="2"/>
                <c:pt idx="0">
                  <c:v>-26.163970213119342</c:v>
                </c:pt>
                <c:pt idx="1">
                  <c:v>-24.698428142625016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63-47AB-A00A-9B500AF1AE23}"/>
            </c:ext>
          </c:extLst>
        </c:ser>
        <c:ser>
          <c:idx val="3"/>
          <c:order val="3"/>
          <c:tx>
            <c:strRef>
              <c:f>'KF_07_dur+rat'!$E$25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'KF_07_dur+rat'!$E$26:$E$27</c:f>
              <c:numCache>
                <c:formatCode>0.00</c:formatCode>
                <c:ptCount val="2"/>
                <c:pt idx="0">
                  <c:v>-24.858602618018448</c:v>
                </c:pt>
                <c:pt idx="1">
                  <c:v>-13.705074790665639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63-47AB-A00A-9B500AF1AE23}"/>
            </c:ext>
          </c:extLst>
        </c:ser>
        <c:ser>
          <c:idx val="4"/>
          <c:order val="4"/>
          <c:tx>
            <c:strRef>
              <c:f>'KF_07_dur+rat'!$F$25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'KF_07_dur+rat'!$F$26:$F$27</c:f>
              <c:numCache>
                <c:formatCode>0.00</c:formatCode>
                <c:ptCount val="2"/>
                <c:pt idx="0">
                  <c:v>29.307174240596733</c:v>
                </c:pt>
                <c:pt idx="1">
                  <c:v>-1.9802208220061095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63-47AB-A00A-9B500AF1AE23}"/>
            </c:ext>
          </c:extLst>
        </c:ser>
        <c:ser>
          <c:idx val="5"/>
          <c:order val="5"/>
          <c:tx>
            <c:strRef>
              <c:f>'KF_07_dur+rat'!$G$25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'KF_07_dur+rat'!$G$26:$G$27</c:f>
              <c:numCache>
                <c:formatCode>0.00</c:formatCode>
                <c:ptCount val="2"/>
                <c:pt idx="0">
                  <c:v>22.144665955873364</c:v>
                </c:pt>
                <c:pt idx="1">
                  <c:v>-14.538842194414681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63-47AB-A00A-9B500AF1AE23}"/>
            </c:ext>
          </c:extLst>
        </c:ser>
        <c:ser>
          <c:idx val="6"/>
          <c:order val="6"/>
          <c:tx>
            <c:strRef>
              <c:f>'KF_07_dur+rat'!$H$25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'KF_07_dur+rat'!$H$26:$H$27</c:f>
              <c:numCache>
                <c:formatCode>0.00</c:formatCode>
                <c:ptCount val="2"/>
                <c:pt idx="0">
                  <c:v>4.060301428046027</c:v>
                </c:pt>
                <c:pt idx="1">
                  <c:v>2.9598509834558229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63-47AB-A00A-9B500AF1AE23}"/>
            </c:ext>
          </c:extLst>
        </c:ser>
        <c:ser>
          <c:idx val="7"/>
          <c:order val="7"/>
          <c:tx>
            <c:strRef>
              <c:f>'KF_07_dur+rat'!$I$25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'KF_07_dur+rat'!$I$26:$I$27</c:f>
              <c:numCache>
                <c:formatCode>0.00</c:formatCode>
                <c:ptCount val="2"/>
                <c:pt idx="0">
                  <c:v>30.494773849871308</c:v>
                </c:pt>
                <c:pt idx="1">
                  <c:v>4.2339517813834684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63-47AB-A00A-9B500AF1AE23}"/>
            </c:ext>
          </c:extLst>
        </c:ser>
        <c:ser>
          <c:idx val="8"/>
          <c:order val="8"/>
          <c:tx>
            <c:strRef>
              <c:f>'KF_07_dur+rat'!$J$25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'KF_07_dur+rat'!$J$26:$J$27</c:f>
              <c:numCache>
                <c:formatCode>0.00</c:formatCode>
                <c:ptCount val="2"/>
                <c:pt idx="0">
                  <c:v>-0.90290987609889217</c:v>
                </c:pt>
                <c:pt idx="1">
                  <c:v>3.1594991860999699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63-47AB-A00A-9B500AF1AE23}"/>
            </c:ext>
          </c:extLst>
        </c:ser>
        <c:ser>
          <c:idx val="9"/>
          <c:order val="9"/>
          <c:tx>
            <c:strRef>
              <c:f>'KF_07_dur+rat'!$K$25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'KF_07_dur+rat'!$K$26:$K$27</c:f>
              <c:numCache>
                <c:formatCode>0.00</c:formatCode>
                <c:ptCount val="2"/>
                <c:pt idx="0">
                  <c:v>-15.610412886820127</c:v>
                </c:pt>
                <c:pt idx="1">
                  <c:v>-9.6948490325739343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63-47AB-A00A-9B500AF1AE23}"/>
            </c:ext>
          </c:extLst>
        </c:ser>
        <c:ser>
          <c:idx val="10"/>
          <c:order val="10"/>
          <c:tx>
            <c:strRef>
              <c:f>'KF_07_dur+rat'!$L$25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'KF_07_dur+rat'!$L$26:$L$27</c:f>
              <c:numCache>
                <c:formatCode>0.00</c:formatCode>
                <c:ptCount val="2"/>
                <c:pt idx="0">
                  <c:v>-16.110205921783713</c:v>
                </c:pt>
                <c:pt idx="1">
                  <c:v>-6.1132318459586212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F63-47AB-A00A-9B500AF1AE23}"/>
            </c:ext>
          </c:extLst>
        </c:ser>
        <c:ser>
          <c:idx val="11"/>
          <c:order val="11"/>
          <c:tx>
            <c:strRef>
              <c:f>'KF_07_dur+rat'!$M$25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'KF_07_dur+rat'!$M$26:$M$27</c:f>
              <c:numCache>
                <c:formatCode>0.00</c:formatCode>
                <c:ptCount val="2"/>
                <c:pt idx="0">
                  <c:v>-12.90197986182239</c:v>
                </c:pt>
                <c:pt idx="1">
                  <c:v>18.895230283205169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F63-47AB-A00A-9B500AF1AE23}"/>
            </c:ext>
          </c:extLst>
        </c:ser>
        <c:ser>
          <c:idx val="12"/>
          <c:order val="12"/>
          <c:tx>
            <c:strRef>
              <c:f>'KF_07_dur+rat'!$N$25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'KF_07_dur+rat'!$N$26:$N$27</c:f>
              <c:numCache>
                <c:formatCode>0.00</c:formatCode>
                <c:ptCount val="2"/>
                <c:pt idx="0">
                  <c:v>-29.020853189276401</c:v>
                </c:pt>
                <c:pt idx="1">
                  <c:v>-7.6478849595119565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F63-47AB-A00A-9B500AF1AE23}"/>
            </c:ext>
          </c:extLst>
        </c:ser>
        <c:ser>
          <c:idx val="13"/>
          <c:order val="13"/>
          <c:tx>
            <c:strRef>
              <c:f>'KF_07_dur+rat'!$O$25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'KF_07_dur+rat'!$O$26:$O$27</c:f>
              <c:numCache>
                <c:formatCode>0.00</c:formatCode>
                <c:ptCount val="2"/>
                <c:pt idx="0">
                  <c:v>-19.124189778654831</c:v>
                </c:pt>
                <c:pt idx="1">
                  <c:v>4.523164845943703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F63-47AB-A00A-9B500AF1A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94240"/>
        <c:axId val="214795776"/>
      </c:barChart>
      <c:catAx>
        <c:axId val="214794240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4795776"/>
        <c:crosses val="autoZero"/>
        <c:auto val="1"/>
        <c:lblAlgn val="ctr"/>
        <c:lblOffset val="100"/>
        <c:noMultiLvlLbl val="0"/>
      </c:catAx>
      <c:valAx>
        <c:axId val="214795776"/>
        <c:scaling>
          <c:orientation val="minMax"/>
          <c:max val="4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7942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3.6257045738135193E-2"/>
          <c:y val="0.78379861026453745"/>
          <c:w val="0.96027279376963126"/>
          <c:h val="0.20350756418622548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784744619663777E-2"/>
          <c:y val="3.0357138588703796E-2"/>
          <c:w val="0.93944015527558811"/>
          <c:h val="0.761310026062519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'KF_07_dur+rat'!$C$20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'KF_07_dur+rat'!$C$21:$C$22</c:f>
              <c:numCache>
                <c:formatCode>0.00</c:formatCode>
                <c:ptCount val="2"/>
                <c:pt idx="0">
                  <c:v>20.896461509495065</c:v>
                </c:pt>
                <c:pt idx="1">
                  <c:v>11.612724835509857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9-4603-9F77-EEF7EDE8756F}"/>
            </c:ext>
          </c:extLst>
        </c:ser>
        <c:ser>
          <c:idx val="2"/>
          <c:order val="1"/>
          <c:tx>
            <c:strRef>
              <c:f>'KF_07_dur+rat'!$E$20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'KF_07_dur+rat'!$E$21:$E$22</c:f>
              <c:numCache>
                <c:formatCode>0.00</c:formatCode>
                <c:ptCount val="2"/>
                <c:pt idx="0">
                  <c:v>-30.349048621965498</c:v>
                </c:pt>
                <c:pt idx="1">
                  <c:v>-13.426229032246978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9-4603-9F77-EEF7EDE8756F}"/>
            </c:ext>
          </c:extLst>
        </c:ser>
        <c:ser>
          <c:idx val="3"/>
          <c:order val="2"/>
          <c:tx>
            <c:strRef>
              <c:f>'KF_07_dur+rat'!$F$20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'KF_07_dur+rat'!$F$21:$F$22</c:f>
              <c:numCache>
                <c:formatCode>0.00</c:formatCode>
                <c:ptCount val="2"/>
                <c:pt idx="0">
                  <c:v>19.858932887273003</c:v>
                </c:pt>
                <c:pt idx="1">
                  <c:v>-1.6634884116283919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9-4603-9F77-EEF7EDE8756F}"/>
            </c:ext>
          </c:extLst>
        </c:ser>
        <c:ser>
          <c:idx val="4"/>
          <c:order val="3"/>
          <c:tx>
            <c:strRef>
              <c:f>'KF_07_dur+rat'!$G$20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'KF_07_dur+rat'!$G$21:$G$22</c:f>
              <c:numCache>
                <c:formatCode>0.00</c:formatCode>
                <c:ptCount val="2"/>
                <c:pt idx="0">
                  <c:v>13.219776128609052</c:v>
                </c:pt>
                <c:pt idx="1">
                  <c:v>-14.262690597946786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9-4603-9F77-EEF7EDE8756F}"/>
            </c:ext>
          </c:extLst>
        </c:ser>
        <c:ser>
          <c:idx val="5"/>
          <c:order val="4"/>
          <c:tx>
            <c:strRef>
              <c:f>'KF_07_dur+rat'!$H$20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'KF_07_dur+rat'!$H$21:$H$22</c:f>
              <c:numCache>
                <c:formatCode>0.00</c:formatCode>
                <c:ptCount val="2"/>
                <c:pt idx="0">
                  <c:v>-3.543196591038515</c:v>
                </c:pt>
                <c:pt idx="1">
                  <c:v>3.2925463031922906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9-4603-9F77-EEF7EDE8756F}"/>
            </c:ext>
          </c:extLst>
        </c:ser>
        <c:ser>
          <c:idx val="6"/>
          <c:order val="5"/>
          <c:tx>
            <c:strRef>
              <c:f>'KF_07_dur+rat'!$I$20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'KF_07_dur+rat'!$I$21:$I$22</c:f>
              <c:numCache>
                <c:formatCode>0.00</c:formatCode>
                <c:ptCount val="2"/>
                <c:pt idx="0">
                  <c:v>20.959756741022513</c:v>
                </c:pt>
                <c:pt idx="1">
                  <c:v>4.5707641172994871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9-4603-9F77-EEF7EDE8756F}"/>
            </c:ext>
          </c:extLst>
        </c:ser>
        <c:ser>
          <c:idx val="8"/>
          <c:order val="6"/>
          <c:tx>
            <c:strRef>
              <c:f>'KF_07_dur+rat'!$K$20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'KF_07_dur+rat'!$K$21:$K$22</c:f>
              <c:numCache>
                <c:formatCode>0.00</c:formatCode>
                <c:ptCount val="2"/>
                <c:pt idx="0">
                  <c:v>-21.776607387900903</c:v>
                </c:pt>
                <c:pt idx="1">
                  <c:v>-9.4030449867446002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9-4603-9F77-EEF7EDE8756F}"/>
            </c:ext>
          </c:extLst>
        </c:ser>
        <c:ser>
          <c:idx val="10"/>
          <c:order val="7"/>
          <c:tx>
            <c:strRef>
              <c:f>'KF_07_dur+rat'!$M$20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'KF_07_dur+rat'!$M$21:$M$22</c:f>
              <c:numCache>
                <c:formatCode>0.00</c:formatCode>
                <c:ptCount val="2"/>
                <c:pt idx="0">
                  <c:v>-19.266074665494866</c:v>
                </c:pt>
                <c:pt idx="1">
                  <c:v>19.279417772565154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79-4603-9F77-EEF7EDE87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838272"/>
        <c:axId val="214844160"/>
      </c:barChart>
      <c:catAx>
        <c:axId val="214838272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4844160"/>
        <c:crosses val="autoZero"/>
        <c:auto val="1"/>
        <c:lblAlgn val="ctr"/>
        <c:lblOffset val="100"/>
        <c:noMultiLvlLbl val="0"/>
      </c:catAx>
      <c:valAx>
        <c:axId val="214844160"/>
        <c:scaling>
          <c:orientation val="minMax"/>
          <c:max val="30"/>
          <c:min val="-4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838272"/>
        <c:crosses val="autoZero"/>
        <c:crossBetween val="between"/>
        <c:majorUnit val="10"/>
        <c:minorUnit val="2"/>
      </c:valAx>
    </c:plotArea>
    <c:legend>
      <c:legendPos val="b"/>
      <c:layout>
        <c:manualLayout>
          <c:xMode val="edge"/>
          <c:yMode val="edge"/>
          <c:x val="9.76016254371561E-2"/>
          <c:y val="0.86422949040642716"/>
          <c:w val="0.79626261271443866"/>
          <c:h val="0.12565146339733826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916077797967564E-2"/>
          <c:y val="2.5329280648429583E-2"/>
          <c:w val="0.94628050339861358"/>
          <c:h val="0.75931598975659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'KF_07_dur+rat'!$B$35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'KF_07_dur+rat'!$B$36:$B$37</c:f>
              <c:numCache>
                <c:formatCode>0.00</c:formatCode>
                <c:ptCount val="2"/>
                <c:pt idx="0">
                  <c:v>-0.27525970485098128</c:v>
                </c:pt>
                <c:pt idx="1">
                  <c:v>0.27525970485098483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8-4F30-A831-EAA12D5D4276}"/>
            </c:ext>
          </c:extLst>
        </c:ser>
        <c:ser>
          <c:idx val="1"/>
          <c:order val="1"/>
          <c:tx>
            <c:strRef>
              <c:f>'KF_07_dur+rat'!$C$35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'KF_07_dur+rat'!$C$36:$C$37</c:f>
              <c:numCache>
                <c:formatCode>0.00</c:formatCode>
                <c:ptCount val="2"/>
                <c:pt idx="0">
                  <c:v>3.4365625749411493</c:v>
                </c:pt>
                <c:pt idx="1">
                  <c:v>-3.4365625749411457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F8-4F30-A831-EAA12D5D4276}"/>
            </c:ext>
          </c:extLst>
        </c:ser>
        <c:ser>
          <c:idx val="2"/>
          <c:order val="2"/>
          <c:tx>
            <c:strRef>
              <c:f>'KF_07_dur+rat'!$D$35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'KF_07_dur+rat'!$D$36:$D$37</c:f>
              <c:numCache>
                <c:formatCode>0.00</c:formatCode>
                <c:ptCount val="2"/>
                <c:pt idx="0">
                  <c:v>0.10252929153435275</c:v>
                </c:pt>
                <c:pt idx="1">
                  <c:v>-0.10252929153437051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F8-4F30-A831-EAA12D5D4276}"/>
            </c:ext>
          </c:extLst>
        </c:ser>
        <c:ser>
          <c:idx val="3"/>
          <c:order val="3"/>
          <c:tx>
            <c:strRef>
              <c:f>'KF_07_dur+rat'!$E$35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'KF_07_dur+rat'!$E$36:$E$37</c:f>
              <c:numCache>
                <c:formatCode>0.00</c:formatCode>
                <c:ptCount val="2"/>
                <c:pt idx="0">
                  <c:v>-2.2757355873637408</c:v>
                </c:pt>
                <c:pt idx="1">
                  <c:v>2.2757355873637479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F8-4F30-A831-EAA12D5D4276}"/>
            </c:ext>
          </c:extLst>
        </c:ser>
        <c:ser>
          <c:idx val="4"/>
          <c:order val="4"/>
          <c:tx>
            <c:strRef>
              <c:f>'KF_07_dur+rat'!$F$35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'KF_07_dur+rat'!$F$36:$F$37</c:f>
              <c:numCache>
                <c:formatCode>0.00</c:formatCode>
                <c:ptCount val="2"/>
                <c:pt idx="0">
                  <c:v>5.4726880655820622</c:v>
                </c:pt>
                <c:pt idx="1">
                  <c:v>-5.4726880655820693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F8-4F30-A831-EAA12D5D4276}"/>
            </c:ext>
          </c:extLst>
        </c:ser>
        <c:ser>
          <c:idx val="5"/>
          <c:order val="5"/>
          <c:tx>
            <c:strRef>
              <c:f>'KF_07_dur+rat'!$G$35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'KF_07_dur+rat'!$G$36:$G$37</c:f>
              <c:numCache>
                <c:formatCode>0.00</c:formatCode>
                <c:ptCount val="2"/>
                <c:pt idx="0">
                  <c:v>6.7786767843641371</c:v>
                </c:pt>
                <c:pt idx="1">
                  <c:v>-6.7786767843641442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F8-4F30-A831-EAA12D5D4276}"/>
            </c:ext>
          </c:extLst>
        </c:ser>
        <c:ser>
          <c:idx val="6"/>
          <c:order val="6"/>
          <c:tx>
            <c:strRef>
              <c:f>'KF_07_dur+rat'!$H$35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'KF_07_dur+rat'!$H$36:$H$37</c:f>
              <c:numCache>
                <c:formatCode>0.00</c:formatCode>
                <c:ptCount val="2"/>
                <c:pt idx="0">
                  <c:v>0.68870084101109796</c:v>
                </c:pt>
                <c:pt idx="1">
                  <c:v>-0.68870084101110152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F8-4F30-A831-EAA12D5D4276}"/>
            </c:ext>
          </c:extLst>
        </c:ser>
        <c:ser>
          <c:idx val="7"/>
          <c:order val="7"/>
          <c:tx>
            <c:strRef>
              <c:f>'KF_07_dur+rat'!$I$35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'KF_07_dur+rat'!$I$36:$I$37</c:f>
              <c:numCache>
                <c:formatCode>0.00</c:formatCode>
                <c:ptCount val="2"/>
                <c:pt idx="0">
                  <c:v>4.5864463372611084</c:v>
                </c:pt>
                <c:pt idx="1">
                  <c:v>-4.5864463372611155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F8-4F30-A831-EAA12D5D4276}"/>
            </c:ext>
          </c:extLst>
        </c:ser>
        <c:ser>
          <c:idx val="8"/>
          <c:order val="8"/>
          <c:tx>
            <c:strRef>
              <c:f>'KF_07_dur+rat'!$J$35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'KF_07_dur+rat'!$J$36:$J$37</c:f>
              <c:numCache>
                <c:formatCode>0.00</c:formatCode>
                <c:ptCount val="2"/>
                <c:pt idx="0">
                  <c:v>-0.29944535946789586</c:v>
                </c:pt>
                <c:pt idx="1">
                  <c:v>0.29944535946789941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F8-4F30-A831-EAA12D5D4276}"/>
            </c:ext>
          </c:extLst>
        </c:ser>
        <c:ser>
          <c:idx val="9"/>
          <c:order val="9"/>
          <c:tx>
            <c:strRef>
              <c:f>'KF_07_dur+rat'!$K$35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'KF_07_dur+rat'!$K$36:$K$37</c:f>
              <c:numCache>
                <c:formatCode>0.00</c:formatCode>
                <c:ptCount val="2"/>
                <c:pt idx="0">
                  <c:v>-0.84556787160154556</c:v>
                </c:pt>
                <c:pt idx="1">
                  <c:v>0.84556787160154201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F8-4F30-A831-EAA12D5D4276}"/>
            </c:ext>
          </c:extLst>
        </c:ser>
        <c:ser>
          <c:idx val="10"/>
          <c:order val="10"/>
          <c:tx>
            <c:strRef>
              <c:f>'KF_07_dur+rat'!$L$35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'KF_07_dur+rat'!$L$36:$L$37</c:f>
              <c:numCache>
                <c:formatCode>0.00</c:formatCode>
                <c:ptCount val="2"/>
                <c:pt idx="0">
                  <c:v>-1.7480793254589173</c:v>
                </c:pt>
                <c:pt idx="1">
                  <c:v>1.7480793254588995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F8-4F30-A831-EAA12D5D4276}"/>
            </c:ext>
          </c:extLst>
        </c:ser>
        <c:ser>
          <c:idx val="11"/>
          <c:order val="11"/>
          <c:tx>
            <c:strRef>
              <c:f>'KF_07_dur+rat'!$M$35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'KF_07_dur+rat'!$M$36:$M$37</c:f>
              <c:numCache>
                <c:formatCode>0.00</c:formatCode>
                <c:ptCount val="2"/>
                <c:pt idx="0">
                  <c:v>-5.9523850247448422</c:v>
                </c:pt>
                <c:pt idx="1">
                  <c:v>5.9523850247448529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0F8-4F30-A831-EAA12D5D4276}"/>
            </c:ext>
          </c:extLst>
        </c:ser>
        <c:ser>
          <c:idx val="12"/>
          <c:order val="12"/>
          <c:tx>
            <c:strRef>
              <c:f>'KF_07_dur+rat'!$N$35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'KF_07_dur+rat'!$N$36:$N$37</c:f>
              <c:numCache>
                <c:formatCode>0.00</c:formatCode>
                <c:ptCount val="2"/>
                <c:pt idx="0">
                  <c:v>-4.9071227555549655</c:v>
                </c:pt>
                <c:pt idx="1">
                  <c:v>4.9071227555549441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0F8-4F30-A831-EAA12D5D4276}"/>
            </c:ext>
          </c:extLst>
        </c:ser>
        <c:ser>
          <c:idx val="13"/>
          <c:order val="13"/>
          <c:tx>
            <c:strRef>
              <c:f>'KF_07_dur+rat'!$O$35</c:f>
              <c:strCache>
                <c:ptCount val="1"/>
                <c:pt idx="0">
                  <c:v>Melzer+Stark 2019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'KF_07_dur+rat'!$O$36:$O$37</c:f>
              <c:numCache>
                <c:formatCode>0.00</c:formatCode>
                <c:ptCount val="2"/>
                <c:pt idx="0">
                  <c:v>-4.7620082656511187</c:v>
                </c:pt>
                <c:pt idx="1">
                  <c:v>4.7620082656511187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0F8-4F30-A831-EAA12D5D4276}"/>
            </c:ext>
          </c:extLst>
        </c:ser>
        <c:ser>
          <c:idx val="14"/>
          <c:order val="14"/>
          <c:tx>
            <c:strRef>
              <c:f>'KF_07_dur+rat'!$P$35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'KF_07_dur+rat'!$P$36:$P$37</c:f>
              <c:numCache>
                <c:formatCode>0.00</c:formatCode>
                <c:ptCount val="2"/>
                <c:pt idx="0">
                  <c:v>-4.1319857416233958</c:v>
                </c:pt>
                <c:pt idx="1">
                  <c:v>4.1319857416233887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0F8-4F30-A831-EAA12D5D4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081344"/>
        <c:axId val="215082880"/>
      </c:barChart>
      <c:catAx>
        <c:axId val="215081344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5082880"/>
        <c:crosses val="autoZero"/>
        <c:auto val="1"/>
        <c:lblAlgn val="ctr"/>
        <c:lblOffset val="100"/>
        <c:noMultiLvlLbl val="0"/>
      </c:catAx>
      <c:valAx>
        <c:axId val="215082880"/>
        <c:scaling>
          <c:orientation val="minMax"/>
          <c:max val="7"/>
          <c:min val="-6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5081344"/>
        <c:crosses val="autoZero"/>
        <c:crossBetween val="between"/>
        <c:majorUnit val="1"/>
        <c:minorUnit val="0.5"/>
      </c:valAx>
    </c:plotArea>
    <c:legend>
      <c:legendPos val="b"/>
      <c:layout>
        <c:manualLayout>
          <c:xMode val="edge"/>
          <c:yMode val="edge"/>
          <c:x val="5.0840837203041937E-2"/>
          <c:y val="0.86418359939050171"/>
          <c:w val="0.90857473585032633"/>
          <c:h val="0.13162131329328514"/>
        </c:manualLayout>
      </c:layout>
      <c:overlay val="0"/>
      <c:txPr>
        <a:bodyPr/>
        <a:lstStyle/>
        <a:p>
          <a:pPr>
            <a:defRPr sz="700"/>
          </a:pPr>
          <a:endParaRPr lang="de-DE"/>
        </a:p>
      </c:txPr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916077797967564E-2"/>
          <c:y val="2.4734142274768844E-2"/>
          <c:w val="0.94628050339861358"/>
          <c:h val="0.7677624073586545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'KF_07_dur+rat'!$C$30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'KF_07_dur+rat'!$C$31:$C$32</c:f>
              <c:numCache>
                <c:formatCode>0.00</c:formatCode>
                <c:ptCount val="2"/>
                <c:pt idx="0">
                  <c:v>1.9503893100099674</c:v>
                </c:pt>
                <c:pt idx="1">
                  <c:v>-1.9503893100099674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2-40E6-AE98-444F53E6A2C5}"/>
            </c:ext>
          </c:extLst>
        </c:ser>
        <c:ser>
          <c:idx val="4"/>
          <c:order val="1"/>
          <c:tx>
            <c:strRef>
              <c:f>'KF_07_dur+rat'!$E$30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'KF_07_dur+rat'!$E$31:$E$32</c:f>
              <c:numCache>
                <c:formatCode>0.00</c:formatCode>
                <c:ptCount val="2"/>
                <c:pt idx="0">
                  <c:v>-3.7619088522949227</c:v>
                </c:pt>
                <c:pt idx="1">
                  <c:v>3.7619088522949262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52-40E6-AE98-444F53E6A2C5}"/>
            </c:ext>
          </c:extLst>
        </c:ser>
        <c:ser>
          <c:idx val="5"/>
          <c:order val="2"/>
          <c:tx>
            <c:strRef>
              <c:f>'KF_07_dur+rat'!$F$30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'KF_07_dur+rat'!$F$31:$F$32</c:f>
              <c:numCache>
                <c:formatCode>0.00</c:formatCode>
                <c:ptCount val="2"/>
                <c:pt idx="0">
                  <c:v>3.9865148006508804</c:v>
                </c:pt>
                <c:pt idx="1">
                  <c:v>-3.986514800650891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52-40E6-AE98-444F53E6A2C5}"/>
            </c:ext>
          </c:extLst>
        </c:ser>
        <c:ser>
          <c:idx val="6"/>
          <c:order val="3"/>
          <c:tx>
            <c:strRef>
              <c:f>'KF_07_dur+rat'!$G$30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'KF_07_dur+rat'!$G$31:$G$32</c:f>
              <c:numCache>
                <c:formatCode>0.00</c:formatCode>
                <c:ptCount val="2"/>
                <c:pt idx="0">
                  <c:v>5.2925035194329553</c:v>
                </c:pt>
                <c:pt idx="1">
                  <c:v>-5.2925035194329659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52-40E6-AE98-444F53E6A2C5}"/>
            </c:ext>
          </c:extLst>
        </c:ser>
        <c:ser>
          <c:idx val="7"/>
          <c:order val="4"/>
          <c:tx>
            <c:strRef>
              <c:f>'KF_07_dur+rat'!$H$30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'KF_07_dur+rat'!$H$31:$H$32</c:f>
              <c:numCache>
                <c:formatCode>0.00</c:formatCode>
                <c:ptCount val="2"/>
                <c:pt idx="0">
                  <c:v>-0.79747242392008388</c:v>
                </c:pt>
                <c:pt idx="1">
                  <c:v>0.79747242392007678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52-40E6-AE98-444F53E6A2C5}"/>
            </c:ext>
          </c:extLst>
        </c:ser>
        <c:ser>
          <c:idx val="9"/>
          <c:order val="5"/>
          <c:tx>
            <c:strRef>
              <c:f>'KF_07_dur+rat'!$I$30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'KF_07_dur+rat'!$I$31:$I$32</c:f>
              <c:numCache>
                <c:formatCode>0.00</c:formatCode>
                <c:ptCount val="2"/>
                <c:pt idx="0">
                  <c:v>3.1002730723299265</c:v>
                </c:pt>
                <c:pt idx="1">
                  <c:v>-3.1002730723299372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52-40E6-AE98-444F53E6A2C5}"/>
            </c:ext>
          </c:extLst>
        </c:ser>
        <c:ser>
          <c:idx val="14"/>
          <c:order val="6"/>
          <c:tx>
            <c:strRef>
              <c:f>'KF_07_dur+rat'!$K$30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'KF_07_dur+rat'!$K$31:$K$32</c:f>
              <c:numCache>
                <c:formatCode>0.00</c:formatCode>
                <c:ptCount val="2"/>
                <c:pt idx="0">
                  <c:v>-2.3317411365327274</c:v>
                </c:pt>
                <c:pt idx="1">
                  <c:v>2.3317411365327203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52-40E6-AE98-444F53E6A2C5}"/>
            </c:ext>
          </c:extLst>
        </c:ser>
        <c:ser>
          <c:idx val="2"/>
          <c:order val="7"/>
          <c:tx>
            <c:strRef>
              <c:f>'KF_07_dur+rat'!$M$30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'KF_07_dur+rat'!$M$31:$M$32</c:f>
              <c:numCache>
                <c:formatCode>0.00</c:formatCode>
                <c:ptCount val="2"/>
                <c:pt idx="0">
                  <c:v>-7.4385582896760241</c:v>
                </c:pt>
                <c:pt idx="1">
                  <c:v>7.4385582896760312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52-40E6-AE98-444F53E6A2C5}"/>
            </c:ext>
          </c:extLst>
        </c:ser>
        <c:ser>
          <c:idx val="12"/>
          <c:order val="8"/>
          <c:tx>
            <c:strRef>
              <c:f>'KF_07_dur+rat'!$P$30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'KF_07_dur+rat'!$P$31:$P$32</c:f>
              <c:numCache>
                <c:formatCode>0.00</c:formatCode>
                <c:ptCount val="2"/>
                <c:pt idx="0">
                  <c:v>-5.6181590065545777</c:v>
                </c:pt>
                <c:pt idx="1">
                  <c:v>5.618159006554567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52-40E6-AE98-444F53E6A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089536"/>
        <c:axId val="215091072"/>
      </c:barChart>
      <c:catAx>
        <c:axId val="215089536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5091072"/>
        <c:crosses val="autoZero"/>
        <c:auto val="1"/>
        <c:lblAlgn val="ctr"/>
        <c:lblOffset val="100"/>
        <c:noMultiLvlLbl val="0"/>
      </c:catAx>
      <c:valAx>
        <c:axId val="215091072"/>
        <c:scaling>
          <c:orientation val="minMax"/>
          <c:max val="8"/>
          <c:min val="-8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5089536"/>
        <c:crosses val="autoZero"/>
        <c:crossBetween val="between"/>
        <c:majorUnit val="1"/>
        <c:minorUnit val="0.5"/>
      </c:valAx>
    </c:plotArea>
    <c:legend>
      <c:legendPos val="b"/>
      <c:layout>
        <c:manualLayout>
          <c:xMode val="edge"/>
          <c:yMode val="edge"/>
          <c:x val="0.11355797832963187"/>
          <c:y val="0.86574484040558763"/>
          <c:w val="0.71989259034928321"/>
          <c:h val="0.13425515959441239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78815" cy="311833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4_07" connectionId="12" xr16:uid="{1E4978E5-5A40-4254-8ADC-183F84B1B9DD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07_dur" connectionId="19" xr16:uid="{F14952B3-0557-4149-9CBC-D5B9B5D817D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90_07" connectionId="10" xr16:uid="{5868FBD1-C461-4B9F-B048-5B7DAEFFDD8B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mer_Kopatchinskaja_2004_07" connectionId="22" xr16:uid="{2A2D4228-DF1B-4A18-854D-DDF9AB4CF0D3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hittlesey_Sallaberger_1997_07" connectionId="24" xr16:uid="{7E675E91-E623-4525-882A-1CA622A2E07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9_07" connectionId="20" xr16:uid="{5FBBD3DB-C02E-4293-8F3B-FCC14592F7D3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_Pogossian_2009_07" connectionId="2" xr16:uid="{B0555999-A332-4359-BA46-385567B6396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87_05 (Wenn er mich immer frägt)" connectionId="8" xr16:uid="{9BB1CD51-81C0-46FD-A9D2-1C2B83440DD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6_07" connectionId="14" xr16:uid="{97BD1A5B-9D73-474F-87C6-60C4F0064A6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07_Abschnitte-Dauern" connectionId="11" xr16:uid="{D4CBAB2E-3EAA-444E-894E-A9B4B58EB673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3_07" connectionId="18" xr16:uid="{8177A9C2-81EF-4941-8D50-888FBD9D245A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_1990_32_dur" connectionId="6" xr16:uid="{00000000-0016-0000-0000-000020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se_Keller_2005_07" connectionId="5" xr16:uid="{52C7DC01-4A16-48C1-9B78-C7EAAAFF4CBB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2_07" connectionId="16" xr16:uid="{F9034281-784C-4D76-861E-6E53ECA66628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07_dur" connectionId="3" xr16:uid="{A3E1DD48-9D69-4018-B094-BB488F3EB8A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3DF3-CF4E-4B2C-B1C8-071B00FE14F6}">
  <dimension ref="A1:H17"/>
  <sheetViews>
    <sheetView topLeftCell="B1" workbookViewId="0">
      <selection activeCell="B1" sqref="B1"/>
    </sheetView>
  </sheetViews>
  <sheetFormatPr baseColWidth="10" defaultRowHeight="14.4" x14ac:dyDescent="0.3"/>
  <cols>
    <col min="1" max="1" width="6" bestFit="1" customWidth="1"/>
    <col min="2" max="2" width="11.44140625" bestFit="1" customWidth="1"/>
    <col min="3" max="3" width="10.44140625" bestFit="1" customWidth="1"/>
    <col min="4" max="4" width="11.44140625" bestFit="1" customWidth="1"/>
    <col min="5" max="5" width="10.44140625" bestFit="1" customWidth="1"/>
  </cols>
  <sheetData>
    <row r="1" spans="1:8" x14ac:dyDescent="0.3">
      <c r="A1" s="1" t="s">
        <v>50</v>
      </c>
      <c r="B1" s="1" t="s">
        <v>61</v>
      </c>
      <c r="C1" s="10" t="s">
        <v>60</v>
      </c>
      <c r="D1" s="1" t="s">
        <v>61</v>
      </c>
      <c r="E1" s="10" t="s">
        <v>60</v>
      </c>
    </row>
    <row r="2" spans="1:8" x14ac:dyDescent="0.3">
      <c r="A2" s="6" t="s">
        <v>48</v>
      </c>
      <c r="B2" s="11">
        <v>7</v>
      </c>
      <c r="C2" s="3">
        <f>B2/B$11*100</f>
        <v>17.948717948717949</v>
      </c>
      <c r="D2" s="3">
        <f>SUM(B2:B6)</f>
        <v>27</v>
      </c>
      <c r="E2" s="3">
        <f>D2/D$11*100</f>
        <v>69.230769230769226</v>
      </c>
    </row>
    <row r="3" spans="1:8" x14ac:dyDescent="0.3">
      <c r="A3" s="6" t="s">
        <v>49</v>
      </c>
      <c r="B3" s="11">
        <v>7</v>
      </c>
      <c r="C3" s="3">
        <f t="shared" ref="C3:C10" si="0">B3/B$11*100</f>
        <v>17.948717948717949</v>
      </c>
      <c r="D3" s="3"/>
      <c r="E3" s="3"/>
      <c r="H3" s="43"/>
    </row>
    <row r="4" spans="1:8" x14ac:dyDescent="0.3">
      <c r="A4" s="6" t="s">
        <v>55</v>
      </c>
      <c r="B4" s="11">
        <v>7</v>
      </c>
      <c r="C4" s="3">
        <f t="shared" si="0"/>
        <v>17.948717948717949</v>
      </c>
      <c r="D4" s="3"/>
      <c r="E4" s="3"/>
      <c r="H4" s="43"/>
    </row>
    <row r="5" spans="1:8" x14ac:dyDescent="0.3">
      <c r="A5" s="6" t="s">
        <v>56</v>
      </c>
      <c r="B5" s="11">
        <v>4</v>
      </c>
      <c r="C5" s="3">
        <f t="shared" si="0"/>
        <v>10.256410256410255</v>
      </c>
      <c r="D5" s="3"/>
      <c r="E5" s="43"/>
      <c r="H5" s="43"/>
    </row>
    <row r="6" spans="1:8" x14ac:dyDescent="0.3">
      <c r="A6" s="6" t="s">
        <v>57</v>
      </c>
      <c r="B6" s="11">
        <v>2</v>
      </c>
      <c r="C6" s="3">
        <f t="shared" si="0"/>
        <v>5.1282051282051277</v>
      </c>
      <c r="D6" s="3"/>
      <c r="E6" s="43"/>
      <c r="H6" s="43"/>
    </row>
    <row r="7" spans="1:8" x14ac:dyDescent="0.3">
      <c r="A7" s="6" t="s">
        <v>0</v>
      </c>
      <c r="B7" s="11">
        <v>3</v>
      </c>
      <c r="C7" s="3">
        <f t="shared" si="0"/>
        <v>7.6923076923076925</v>
      </c>
      <c r="D7" s="3">
        <f>SUM(B7:B10)</f>
        <v>12</v>
      </c>
      <c r="E7" s="3">
        <f>D7/D$11*100</f>
        <v>30.76923076923077</v>
      </c>
    </row>
    <row r="8" spans="1:8" x14ac:dyDescent="0.3">
      <c r="A8" s="6" t="s">
        <v>1</v>
      </c>
      <c r="B8" s="11">
        <v>3</v>
      </c>
      <c r="C8" s="3">
        <f t="shared" si="0"/>
        <v>7.6923076923076925</v>
      </c>
      <c r="D8" s="3"/>
      <c r="E8" s="3"/>
    </row>
    <row r="9" spans="1:8" x14ac:dyDescent="0.3">
      <c r="A9" s="2" t="s">
        <v>58</v>
      </c>
      <c r="B9" s="11">
        <v>3</v>
      </c>
      <c r="C9" s="3">
        <f t="shared" si="0"/>
        <v>7.6923076923076925</v>
      </c>
      <c r="D9" s="3"/>
      <c r="E9" s="3"/>
    </row>
    <row r="10" spans="1:8" x14ac:dyDescent="0.3">
      <c r="A10" s="6" t="s">
        <v>59</v>
      </c>
      <c r="B10" s="11">
        <v>3</v>
      </c>
      <c r="C10" s="3">
        <f t="shared" si="0"/>
        <v>7.6923076923076925</v>
      </c>
      <c r="D10" s="3"/>
      <c r="E10" s="3"/>
    </row>
    <row r="11" spans="1:8" x14ac:dyDescent="0.3">
      <c r="A11" s="2"/>
      <c r="B11" s="44">
        <f>SUM(B2:B10)</f>
        <v>39</v>
      </c>
      <c r="C11" s="11">
        <f>SUM(C2:C10)</f>
        <v>100</v>
      </c>
      <c r="D11" s="10">
        <f>SUM(D2:D10)</f>
        <v>39</v>
      </c>
      <c r="E11" s="10">
        <f>SUM(E2:E10)</f>
        <v>100</v>
      </c>
    </row>
    <row r="12" spans="1:8" x14ac:dyDescent="0.3">
      <c r="A12" s="6"/>
      <c r="B12" s="11"/>
      <c r="C12" s="3"/>
      <c r="E12" s="3"/>
    </row>
    <row r="13" spans="1:8" x14ac:dyDescent="0.3">
      <c r="A13" s="6"/>
      <c r="B13" s="11"/>
      <c r="C13" s="3"/>
      <c r="E13" s="3"/>
    </row>
    <row r="14" spans="1:8" x14ac:dyDescent="0.3">
      <c r="A14" s="6"/>
      <c r="B14" s="11"/>
      <c r="C14" s="3"/>
      <c r="E14" s="3"/>
    </row>
    <row r="15" spans="1:8" x14ac:dyDescent="0.3">
      <c r="A15" s="6"/>
      <c r="B15" s="11"/>
      <c r="C15" s="3"/>
      <c r="D15" s="42"/>
      <c r="E15" s="3"/>
    </row>
    <row r="16" spans="1:8" x14ac:dyDescent="0.3">
      <c r="A16" s="6"/>
      <c r="B16" s="11"/>
      <c r="C16" s="3"/>
      <c r="D16" s="42"/>
      <c r="E16" s="3"/>
    </row>
    <row r="17" spans="1:5" x14ac:dyDescent="0.3">
      <c r="A17" s="2"/>
      <c r="B17" s="12"/>
      <c r="C17" s="11"/>
      <c r="D17" s="47"/>
      <c r="E17" s="10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91"/>
  <sheetViews>
    <sheetView tabSelected="1" zoomScale="55" zoomScaleNormal="55" workbookViewId="0"/>
  </sheetViews>
  <sheetFormatPr baseColWidth="10" defaultRowHeight="14.4" x14ac:dyDescent="0.3"/>
  <cols>
    <col min="1" max="1" width="22.6640625" style="1" bestFit="1" customWidth="1"/>
    <col min="2" max="2" width="38.44140625" style="2" bestFit="1" customWidth="1"/>
    <col min="3" max="3" width="28.33203125" style="2" bestFit="1" customWidth="1"/>
    <col min="4" max="4" width="24.33203125" style="2" bestFit="1" customWidth="1"/>
    <col min="5" max="5" width="24.33203125" bestFit="1" customWidth="1"/>
    <col min="6" max="6" width="37.109375" bestFit="1" customWidth="1"/>
    <col min="7" max="7" width="38.44140625" bestFit="1" customWidth="1"/>
    <col min="8" max="8" width="29.88671875" bestFit="1" customWidth="1"/>
    <col min="9" max="9" width="24.33203125" bestFit="1" customWidth="1"/>
    <col min="10" max="10" width="29.88671875" bestFit="1" customWidth="1"/>
    <col min="11" max="12" width="24.88671875" bestFit="1" customWidth="1"/>
    <col min="13" max="13" width="29.88671875" bestFit="1" customWidth="1"/>
    <col min="14" max="15" width="24.88671875" bestFit="1" customWidth="1"/>
    <col min="16" max="16" width="11.5546875" style="2" bestFit="1" customWidth="1"/>
    <col min="17" max="17" width="9.5546875" bestFit="1" customWidth="1"/>
    <col min="18" max="18" width="10.109375" bestFit="1" customWidth="1"/>
    <col min="19" max="19" width="22.33203125" style="2" bestFit="1" customWidth="1"/>
    <col min="20" max="20" width="8.6640625" style="2" bestFit="1" customWidth="1"/>
    <col min="21" max="21" width="13.44140625" style="2" bestFit="1" customWidth="1"/>
    <col min="22" max="22" width="8.33203125" style="2" bestFit="1" customWidth="1"/>
    <col min="23" max="23" width="10.44140625" style="2" bestFit="1" customWidth="1"/>
    <col min="24" max="24" width="8.44140625" style="2" bestFit="1" customWidth="1"/>
    <col min="25" max="25" width="9" bestFit="1" customWidth="1"/>
    <col min="26" max="26" width="18.33203125" style="1" bestFit="1" customWidth="1"/>
    <col min="27" max="27" width="15.44140625" bestFit="1" customWidth="1"/>
    <col min="28" max="29" width="28.33203125" style="2" bestFit="1" customWidth="1"/>
    <col min="30" max="30" width="24.33203125" bestFit="1" customWidth="1"/>
    <col min="31" max="31" width="24.33203125" style="2" bestFit="1" customWidth="1"/>
    <col min="32" max="32" width="37.109375" style="2" bestFit="1" customWidth="1"/>
    <col min="33" max="33" width="38.44140625" bestFit="1" customWidth="1"/>
    <col min="34" max="34" width="29.88671875" bestFit="1" customWidth="1"/>
    <col min="35" max="35" width="24.33203125" bestFit="1" customWidth="1"/>
    <col min="36" max="36" width="29.88671875" bestFit="1" customWidth="1"/>
    <col min="37" max="38" width="24.88671875" bestFit="1" customWidth="1"/>
    <col min="39" max="39" width="29.88671875" bestFit="1" customWidth="1"/>
    <col min="40" max="41" width="24.88671875" bestFit="1" customWidth="1"/>
    <col min="42" max="42" width="11.5546875" bestFit="1" customWidth="1"/>
    <col min="43" max="43" width="9.5546875" bestFit="1" customWidth="1"/>
    <col min="44" max="44" width="10.109375" bestFit="1" customWidth="1"/>
    <col min="45" max="45" width="19" bestFit="1" customWidth="1"/>
    <col min="46" max="46" width="10.44140625" bestFit="1" customWidth="1"/>
    <col min="47" max="47" width="8.44140625" bestFit="1" customWidth="1"/>
    <col min="48" max="48" width="9" bestFit="1" customWidth="1"/>
    <col min="49" max="49" width="17.6640625" bestFit="1" customWidth="1"/>
    <col min="50" max="50" width="8.6640625" bestFit="1" customWidth="1"/>
    <col min="51" max="51" width="8.33203125" bestFit="1" customWidth="1"/>
    <col min="52" max="52" width="17.6640625" bestFit="1" customWidth="1"/>
    <col min="53" max="53" width="22.33203125" bestFit="1" customWidth="1"/>
    <col min="54" max="54" width="5.44140625" bestFit="1" customWidth="1"/>
    <col min="55" max="55" width="23.109375" bestFit="1" customWidth="1"/>
    <col min="56" max="56" width="23.5546875" bestFit="1" customWidth="1"/>
    <col min="57" max="58" width="26.44140625" bestFit="1" customWidth="1"/>
    <col min="59" max="60" width="24" bestFit="1" customWidth="1"/>
    <col min="61" max="61" width="34.33203125" bestFit="1" customWidth="1"/>
    <col min="62" max="62" width="37.33203125" bestFit="1" customWidth="1"/>
    <col min="63" max="63" width="29.88671875" bestFit="1" customWidth="1"/>
    <col min="64" max="64" width="23.33203125" bestFit="1" customWidth="1"/>
    <col min="65" max="65" width="29.88671875" bestFit="1" customWidth="1"/>
    <col min="66" max="67" width="22.6640625" bestFit="1" customWidth="1"/>
    <col min="68" max="68" width="28.6640625" bestFit="1" customWidth="1"/>
    <col min="69" max="70" width="22.6640625" bestFit="1" customWidth="1"/>
    <col min="71" max="71" width="8.5546875" bestFit="1" customWidth="1"/>
  </cols>
  <sheetData>
    <row r="1" spans="1:71" x14ac:dyDescent="0.3">
      <c r="A1" s="33" t="s">
        <v>18</v>
      </c>
      <c r="B1" s="25" t="s">
        <v>3</v>
      </c>
      <c r="C1" s="25" t="s">
        <v>4</v>
      </c>
      <c r="D1" s="25" t="s">
        <v>5</v>
      </c>
      <c r="E1" s="25" t="s">
        <v>6</v>
      </c>
      <c r="F1" s="25" t="s">
        <v>7</v>
      </c>
      <c r="G1" s="25" t="s">
        <v>8</v>
      </c>
      <c r="H1" s="25" t="s">
        <v>9</v>
      </c>
      <c r="I1" s="25" t="s">
        <v>10</v>
      </c>
      <c r="J1" s="25" t="s">
        <v>11</v>
      </c>
      <c r="K1" s="25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" t="s">
        <v>22</v>
      </c>
      <c r="Q1" s="1" t="s">
        <v>23</v>
      </c>
      <c r="R1" s="1" t="s">
        <v>24</v>
      </c>
      <c r="S1" s="1" t="s">
        <v>25</v>
      </c>
      <c r="T1" s="1"/>
      <c r="U1" s="1"/>
      <c r="V1" s="5" t="s">
        <v>18</v>
      </c>
      <c r="W1" s="1" t="s">
        <v>26</v>
      </c>
      <c r="X1" s="1" t="s">
        <v>29</v>
      </c>
      <c r="Y1" s="1" t="s">
        <v>27</v>
      </c>
      <c r="Z1" s="5" t="s">
        <v>38</v>
      </c>
      <c r="AA1" s="33" t="s">
        <v>18</v>
      </c>
      <c r="AB1" s="25" t="s">
        <v>3</v>
      </c>
      <c r="AC1" s="25" t="s">
        <v>4</v>
      </c>
      <c r="AD1" s="25" t="s">
        <v>5</v>
      </c>
      <c r="AE1" s="25" t="s">
        <v>6</v>
      </c>
      <c r="AF1" s="25" t="s">
        <v>7</v>
      </c>
      <c r="AG1" s="25" t="s">
        <v>8</v>
      </c>
      <c r="AH1" s="25" t="s">
        <v>9</v>
      </c>
      <c r="AI1" s="25" t="s">
        <v>10</v>
      </c>
      <c r="AJ1" s="25" t="s">
        <v>11</v>
      </c>
      <c r="AK1" s="25" t="s">
        <v>12</v>
      </c>
      <c r="AL1" s="10" t="s">
        <v>13</v>
      </c>
      <c r="AM1" s="10" t="s">
        <v>14</v>
      </c>
      <c r="AN1" s="10" t="s">
        <v>15</v>
      </c>
      <c r="AO1" s="10" t="s">
        <v>16</v>
      </c>
      <c r="AP1" s="5" t="s">
        <v>22</v>
      </c>
      <c r="AQ1" s="1" t="s">
        <v>23</v>
      </c>
      <c r="AR1" s="5" t="s">
        <v>24</v>
      </c>
      <c r="AS1" s="5" t="s">
        <v>25</v>
      </c>
      <c r="AT1" s="5" t="s">
        <v>26</v>
      </c>
      <c r="AU1" s="5" t="s">
        <v>29</v>
      </c>
      <c r="AV1" s="1" t="s">
        <v>27</v>
      </c>
      <c r="AW1" s="5" t="s">
        <v>28</v>
      </c>
      <c r="AX1" s="19"/>
      <c r="AY1" s="26"/>
      <c r="AZ1" s="26"/>
      <c r="BA1" s="5"/>
      <c r="BB1" s="12"/>
      <c r="BC1" s="6"/>
    </row>
    <row r="2" spans="1:71" x14ac:dyDescent="0.3">
      <c r="A2" s="1">
        <v>1</v>
      </c>
      <c r="B2" s="11">
        <f>SUM(AB2:AB6)</f>
        <v>23.165812500000001</v>
      </c>
      <c r="C2" s="11">
        <f t="shared" ref="C2:O2" si="0">SUM(AC2:AC6)</f>
        <v>23.557166667000001</v>
      </c>
      <c r="D2" s="11">
        <f t="shared" si="0"/>
        <v>13.336</v>
      </c>
      <c r="E2" s="11">
        <f t="shared" si="0"/>
        <v>13.571770832999999</v>
      </c>
      <c r="F2" s="11">
        <f t="shared" si="0"/>
        <v>23.355000000000004</v>
      </c>
      <c r="G2" s="11">
        <f t="shared" si="0"/>
        <v>22.061333334</v>
      </c>
      <c r="H2" s="11">
        <f t="shared" si="0"/>
        <v>18.794999999999998</v>
      </c>
      <c r="I2" s="11">
        <f t="shared" si="0"/>
        <v>23.569500000000001</v>
      </c>
      <c r="J2" s="11">
        <f t="shared" si="0"/>
        <v>17.898562500000001</v>
      </c>
      <c r="K2" s="11">
        <f t="shared" si="0"/>
        <v>15.242145832999999</v>
      </c>
      <c r="L2" s="11">
        <f t="shared" si="0"/>
        <v>15.151875</v>
      </c>
      <c r="M2" s="11">
        <f t="shared" si="0"/>
        <v>15.731333333</v>
      </c>
      <c r="N2" s="11">
        <f t="shared" si="0"/>
        <v>12.819999999999999</v>
      </c>
      <c r="O2" s="11">
        <f t="shared" si="0"/>
        <v>14.6075</v>
      </c>
      <c r="P2" s="3">
        <f>AVERAGE(B2:O2)</f>
        <v>18.061642857142854</v>
      </c>
      <c r="Q2" s="11">
        <f>MIN(B2:O2)</f>
        <v>12.819999999999999</v>
      </c>
      <c r="R2" s="3">
        <f>MAX(B2:O2)</f>
        <v>23.569500000000001</v>
      </c>
      <c r="S2" s="7">
        <f>STDEV(B2:O2)/P2*100</f>
        <v>23.535644072594202</v>
      </c>
      <c r="V2" s="1">
        <v>1</v>
      </c>
      <c r="W2" s="11">
        <f>AVERAGE(C2,E2:I2,K2,M2)</f>
        <v>19.485406250000004</v>
      </c>
      <c r="X2" s="3">
        <f>MIN(C2,E2:I2,K2,M2)</f>
        <v>13.571770832999999</v>
      </c>
      <c r="Y2" s="3">
        <f>MAX(C2,E2:I2,K2,M2)</f>
        <v>23.569500000000001</v>
      </c>
      <c r="Z2" s="7">
        <f>STDEV(C2,E2:I2,K2,M2)/W2*100</f>
        <v>21.461375469356085</v>
      </c>
      <c r="AA2" s="5" t="s">
        <v>48</v>
      </c>
      <c r="AB2" s="11">
        <f t="shared" ref="AB2:AO2" si="1">AB82-AB81</f>
        <v>5.3222499999999995</v>
      </c>
      <c r="AC2" s="11">
        <f t="shared" si="1"/>
        <v>5.8176666670000001</v>
      </c>
      <c r="AD2" s="11">
        <f t="shared" si="1"/>
        <v>2.5679999999999996</v>
      </c>
      <c r="AE2" s="11">
        <f t="shared" si="1"/>
        <v>2.2505208330000004</v>
      </c>
      <c r="AF2" s="11">
        <f t="shared" si="1"/>
        <v>3.8698333329999999</v>
      </c>
      <c r="AG2" s="11">
        <f t="shared" si="1"/>
        <v>5.3493333339999998</v>
      </c>
      <c r="AH2" s="11">
        <f t="shared" si="1"/>
        <v>3.077</v>
      </c>
      <c r="AI2" s="11">
        <f t="shared" si="1"/>
        <v>4.8960000000000008</v>
      </c>
      <c r="AJ2" s="11">
        <f t="shared" si="1"/>
        <v>2.9412291669999999</v>
      </c>
      <c r="AK2" s="11">
        <f t="shared" si="1"/>
        <v>2.850666667</v>
      </c>
      <c r="AL2" s="11">
        <f t="shared" si="1"/>
        <v>2.8762499999999998</v>
      </c>
      <c r="AM2" s="11">
        <f t="shared" si="1"/>
        <v>3.1626666659999998</v>
      </c>
      <c r="AN2" s="11">
        <f t="shared" si="1"/>
        <v>1.9266666670000001</v>
      </c>
      <c r="AO2" s="11">
        <f t="shared" si="1"/>
        <v>2.106833333</v>
      </c>
      <c r="AP2" s="11">
        <f>AVERAGE(AB2:AO2)</f>
        <v>3.5010654762142854</v>
      </c>
      <c r="AQ2" s="11">
        <f t="shared" ref="AQ2:AQ9" si="2">MIN(AB2:AO2)</f>
        <v>1.9266666670000001</v>
      </c>
      <c r="AR2" s="11">
        <f>MAX(AB2:AO2)</f>
        <v>5.8176666670000001</v>
      </c>
      <c r="AS2" s="7">
        <f t="shared" ref="AS2:AS9" si="3">STDEV(AB2:AO2)/AP2*100</f>
        <v>37.542963441657093</v>
      </c>
      <c r="AT2" s="11">
        <f t="shared" ref="AT2:AT9" si="4">AVERAGE(AC2,AE2:AI2,AK2,AM2)</f>
        <v>3.9092109375000001</v>
      </c>
      <c r="AU2" s="3">
        <f t="shared" ref="AU2:AU9" si="5">MIN(AC2,AE2:AI2,AK2,AM2)</f>
        <v>2.2505208330000004</v>
      </c>
      <c r="AV2" s="3">
        <f t="shared" ref="AV2:AV9" si="6">MAX(AC2,AE2:AI2,AK2,AM2)</f>
        <v>5.8176666670000001</v>
      </c>
      <c r="AW2" s="7">
        <f t="shared" ref="AW2:AW9" si="7">STDEV(AC2,AE2:AI2,AK2,AM2)/AT2*100</f>
        <v>33.231074932345827</v>
      </c>
      <c r="AX2" s="5" t="s">
        <v>48</v>
      </c>
      <c r="AY2" s="37"/>
      <c r="AZ2" s="1"/>
      <c r="BA2" s="11"/>
      <c r="BB2" s="11"/>
      <c r="BC2" s="6"/>
    </row>
    <row r="3" spans="1:71" x14ac:dyDescent="0.3">
      <c r="A3" s="1">
        <v>2</v>
      </c>
      <c r="B3" s="11">
        <f>SUM(AB7:AB10)</f>
        <v>8.5301875000000038</v>
      </c>
      <c r="C3" s="11">
        <f t="shared" ref="C3:O3" si="8">SUM(AC7:AC10)</f>
        <v>7.116500000000002</v>
      </c>
      <c r="D3" s="11">
        <f t="shared" si="8"/>
        <v>4.8167916670000004</v>
      </c>
      <c r="E3" s="11">
        <f t="shared" si="8"/>
        <v>5.5200000000000014</v>
      </c>
      <c r="F3" s="11">
        <f t="shared" si="8"/>
        <v>6.27</v>
      </c>
      <c r="G3" s="11">
        <f t="shared" si="8"/>
        <v>5.4666666659999983</v>
      </c>
      <c r="H3" s="11">
        <f t="shared" si="8"/>
        <v>6.5860000000000021</v>
      </c>
      <c r="I3" s="11">
        <f t="shared" si="8"/>
        <v>6.6675000000000004</v>
      </c>
      <c r="J3" s="11">
        <f t="shared" si="8"/>
        <v>6.5987708329999997</v>
      </c>
      <c r="K3" s="11">
        <f t="shared" si="8"/>
        <v>5.7765208340000029</v>
      </c>
      <c r="L3" s="11">
        <f t="shared" si="8"/>
        <v>6.0056249999999984</v>
      </c>
      <c r="M3" s="11">
        <f t="shared" si="8"/>
        <v>7.6053333330000008</v>
      </c>
      <c r="N3" s="11">
        <f t="shared" si="8"/>
        <v>5.907458333000001</v>
      </c>
      <c r="O3" s="11">
        <f t="shared" si="8"/>
        <v>6.6859999999999982</v>
      </c>
      <c r="P3" s="3">
        <f t="shared" ref="P3" si="9">AVERAGE(B3:O3)</f>
        <v>6.3966681547142858</v>
      </c>
      <c r="Q3" s="11">
        <f t="shared" ref="Q3:Q4" si="10">MIN(B3:O3)</f>
        <v>4.8167916670000004</v>
      </c>
      <c r="R3" s="3">
        <f t="shared" ref="R3:R4" si="11">MAX(B3:O3)</f>
        <v>8.5301875000000038</v>
      </c>
      <c r="S3" s="7">
        <f t="shared" ref="S3:S4" si="12">STDEV(B3:O3)/P3*100</f>
        <v>14.822666675370696</v>
      </c>
      <c r="V3" s="1">
        <v>2</v>
      </c>
      <c r="W3" s="11">
        <f t="shared" ref="W3:W4" si="13">AVERAGE(C3,E3:I3,K3,M3)</f>
        <v>6.3760651041250007</v>
      </c>
      <c r="X3" s="3">
        <f t="shared" ref="X3:X4" si="14">MIN(C3,E3:I3,K3,M3)</f>
        <v>5.4666666659999983</v>
      </c>
      <c r="Y3" s="3">
        <f t="shared" ref="Y3:Y4" si="15">MAX(C3,E3:I3,K3,M3)</f>
        <v>7.6053333330000008</v>
      </c>
      <c r="Z3" s="7">
        <f t="shared" ref="Z3:Z4" si="16">STDEV(C3,E3:I3,K3,M3)/W3*100</f>
        <v>12.030654247537267</v>
      </c>
      <c r="AA3" s="5" t="s">
        <v>49</v>
      </c>
      <c r="AB3" s="11">
        <f t="shared" ref="AB3:AO3" si="17">AB83-AB82</f>
        <v>6.9657499999999999</v>
      </c>
      <c r="AC3" s="11">
        <f t="shared" si="17"/>
        <v>6.741333333</v>
      </c>
      <c r="AD3" s="11">
        <f t="shared" si="17"/>
        <v>3.1280000000000001</v>
      </c>
      <c r="AE3" s="11">
        <f t="shared" si="17"/>
        <v>2.8503333329999996</v>
      </c>
      <c r="AF3" s="11">
        <f t="shared" si="17"/>
        <v>9.0746666670000007</v>
      </c>
      <c r="AG3" s="11">
        <f t="shared" si="17"/>
        <v>6.3893333330000006</v>
      </c>
      <c r="AH3" s="11">
        <f t="shared" si="17"/>
        <v>5.3253333329999997</v>
      </c>
      <c r="AI3" s="11">
        <f t="shared" si="17"/>
        <v>6.3734999999999991</v>
      </c>
      <c r="AJ3" s="11">
        <f t="shared" si="17"/>
        <v>4.9380000000000006</v>
      </c>
      <c r="AK3" s="11">
        <f t="shared" si="17"/>
        <v>4.8898958329999997</v>
      </c>
      <c r="AL3" s="11">
        <f t="shared" si="17"/>
        <v>5.5564999999999998</v>
      </c>
      <c r="AM3" s="11">
        <f t="shared" si="17"/>
        <v>4.4109999999999996</v>
      </c>
      <c r="AN3" s="11">
        <f t="shared" si="17"/>
        <v>4.3573333329999997</v>
      </c>
      <c r="AO3" s="11">
        <f t="shared" si="17"/>
        <v>4.9406666670000003</v>
      </c>
      <c r="AP3" s="11">
        <f t="shared" ref="AP3:AP9" si="18">AVERAGE(AB3:AO3)</f>
        <v>5.4244032737142849</v>
      </c>
      <c r="AQ3" s="11">
        <f t="shared" si="2"/>
        <v>2.8503333329999996</v>
      </c>
      <c r="AR3" s="11">
        <f t="shared" ref="AR3:AR9" si="19">MAX(AB3:AO3)</f>
        <v>9.0746666670000007</v>
      </c>
      <c r="AS3" s="7">
        <f t="shared" si="3"/>
        <v>29.863999867656531</v>
      </c>
      <c r="AT3" s="11">
        <f t="shared" si="4"/>
        <v>5.7569244789999994</v>
      </c>
      <c r="AU3" s="3">
        <f t="shared" si="5"/>
        <v>2.8503333329999996</v>
      </c>
      <c r="AV3" s="3">
        <f t="shared" si="6"/>
        <v>9.0746666670000007</v>
      </c>
      <c r="AW3" s="7">
        <f t="shared" si="7"/>
        <v>32.133117884989289</v>
      </c>
      <c r="AX3" s="5" t="s">
        <v>49</v>
      </c>
      <c r="AY3" s="37"/>
      <c r="AZ3" s="1"/>
      <c r="BA3" s="11"/>
      <c r="BB3" s="11"/>
      <c r="BC3" s="6"/>
    </row>
    <row r="4" spans="1:71" x14ac:dyDescent="0.3">
      <c r="A4" s="5" t="s">
        <v>20</v>
      </c>
      <c r="B4" s="11">
        <f t="shared" ref="B4:O4" si="20">SUM(B2:B3)</f>
        <v>31.696000000000005</v>
      </c>
      <c r="C4" s="11">
        <f t="shared" si="20"/>
        <v>30.673666667000003</v>
      </c>
      <c r="D4" s="11">
        <f t="shared" si="20"/>
        <v>18.152791667000002</v>
      </c>
      <c r="E4" s="11">
        <f t="shared" si="20"/>
        <v>19.091770832999998</v>
      </c>
      <c r="F4" s="11">
        <f t="shared" si="20"/>
        <v>29.625000000000004</v>
      </c>
      <c r="G4" s="11">
        <f t="shared" si="20"/>
        <v>27.527999999999999</v>
      </c>
      <c r="H4" s="11">
        <f t="shared" si="20"/>
        <v>25.381</v>
      </c>
      <c r="I4" s="11">
        <f t="shared" si="20"/>
        <v>30.237000000000002</v>
      </c>
      <c r="J4" s="11">
        <f t="shared" si="20"/>
        <v>24.497333333</v>
      </c>
      <c r="K4" s="11">
        <f t="shared" si="20"/>
        <v>21.018666667000002</v>
      </c>
      <c r="L4" s="11">
        <f t="shared" si="20"/>
        <v>21.157499999999999</v>
      </c>
      <c r="M4" s="11">
        <f t="shared" si="20"/>
        <v>23.336666665999999</v>
      </c>
      <c r="N4" s="11">
        <f t="shared" si="20"/>
        <v>18.727458333000001</v>
      </c>
      <c r="O4" s="11">
        <f t="shared" si="20"/>
        <v>21.293499999999998</v>
      </c>
      <c r="P4" s="3">
        <f>AVERAGE(B4:O4)</f>
        <v>24.458311011857145</v>
      </c>
      <c r="Q4" s="11">
        <f t="shared" si="10"/>
        <v>18.152791667000002</v>
      </c>
      <c r="R4" s="3">
        <f t="shared" si="11"/>
        <v>31.696000000000005</v>
      </c>
      <c r="S4" s="7">
        <f t="shared" si="12"/>
        <v>19.535298568962702</v>
      </c>
      <c r="V4" s="5" t="s">
        <v>20</v>
      </c>
      <c r="W4" s="11">
        <f t="shared" si="13"/>
        <v>25.861471354125001</v>
      </c>
      <c r="X4" s="3">
        <f t="shared" si="14"/>
        <v>19.091770832999998</v>
      </c>
      <c r="Y4" s="3">
        <f t="shared" si="15"/>
        <v>30.673666667000003</v>
      </c>
      <c r="Z4" s="7">
        <f t="shared" si="16"/>
        <v>16.989292761323057</v>
      </c>
      <c r="AA4" s="5" t="s">
        <v>55</v>
      </c>
      <c r="AB4" s="11">
        <f t="shared" ref="AB4:AO4" si="21">AB84-AB83</f>
        <v>5.3093333329999997</v>
      </c>
      <c r="AC4" s="11">
        <f t="shared" si="21"/>
        <v>5.6856875000000002</v>
      </c>
      <c r="AD4" s="11">
        <f t="shared" si="21"/>
        <v>2.3840000000000003</v>
      </c>
      <c r="AE4" s="11">
        <f t="shared" si="21"/>
        <v>2.4034166670000001</v>
      </c>
      <c r="AF4" s="11">
        <f t="shared" si="21"/>
        <v>4.8192499999999985</v>
      </c>
      <c r="AG4" s="11">
        <f t="shared" si="21"/>
        <v>4.2674999999999983</v>
      </c>
      <c r="AH4" s="11">
        <f t="shared" si="21"/>
        <v>4.072000000000001</v>
      </c>
      <c r="AI4" s="11">
        <f t="shared" si="21"/>
        <v>4.7568750000000009</v>
      </c>
      <c r="AJ4" s="11">
        <f t="shared" si="21"/>
        <v>4.0459999999999994</v>
      </c>
      <c r="AK4" s="11">
        <f t="shared" si="21"/>
        <v>3.1396875000000009</v>
      </c>
      <c r="AL4" s="11">
        <f t="shared" si="21"/>
        <v>2.9306666670000006</v>
      </c>
      <c r="AM4" s="11">
        <f t="shared" si="21"/>
        <v>2.7943333340000009</v>
      </c>
      <c r="AN4" s="11">
        <f t="shared" si="21"/>
        <v>3.152000000000001</v>
      </c>
      <c r="AO4" s="11">
        <f t="shared" si="21"/>
        <v>3.2940000000000005</v>
      </c>
      <c r="AP4" s="11">
        <f t="shared" si="18"/>
        <v>3.7896250000714287</v>
      </c>
      <c r="AQ4" s="11">
        <f t="shared" si="2"/>
        <v>2.3840000000000003</v>
      </c>
      <c r="AR4" s="11">
        <f t="shared" si="19"/>
        <v>5.6856875000000002</v>
      </c>
      <c r="AS4" s="7">
        <f t="shared" si="3"/>
        <v>28.320972268636034</v>
      </c>
      <c r="AT4" s="11">
        <f t="shared" si="4"/>
        <v>3.9923437501250003</v>
      </c>
      <c r="AU4" s="3">
        <f t="shared" si="5"/>
        <v>2.4034166670000001</v>
      </c>
      <c r="AV4" s="3">
        <f t="shared" si="6"/>
        <v>5.6856875000000002</v>
      </c>
      <c r="AW4" s="7">
        <f t="shared" si="7"/>
        <v>28.250914052005665</v>
      </c>
      <c r="AX4" s="5" t="s">
        <v>55</v>
      </c>
      <c r="AY4" s="37"/>
      <c r="AZ4" s="1"/>
      <c r="BA4" s="11"/>
      <c r="BB4" s="11"/>
      <c r="BC4" s="6"/>
    </row>
    <row r="5" spans="1:71" x14ac:dyDescent="0.3">
      <c r="P5" s="31">
        <f>SUM(P2:P3)</f>
        <v>24.458311011857141</v>
      </c>
      <c r="AA5" s="5" t="s">
        <v>56</v>
      </c>
      <c r="AB5" s="11">
        <f t="shared" ref="AB5:AO5" si="22">AB85-AB84</f>
        <v>2.6213333339999991</v>
      </c>
      <c r="AC5" s="11">
        <f t="shared" si="22"/>
        <v>2.6689791669999998</v>
      </c>
      <c r="AD5" s="11">
        <f t="shared" si="22"/>
        <v>1.4160000000000004</v>
      </c>
      <c r="AE5" s="11">
        <f t="shared" si="22"/>
        <v>1.4775</v>
      </c>
      <c r="AF5" s="11">
        <f t="shared" si="22"/>
        <v>2.6137499999999996</v>
      </c>
      <c r="AG5" s="11">
        <f t="shared" si="22"/>
        <v>2.5650000000000013</v>
      </c>
      <c r="AH5" s="11">
        <f t="shared" si="22"/>
        <v>2.2773333339999997</v>
      </c>
      <c r="AI5" s="11">
        <f t="shared" si="22"/>
        <v>2.7602916670000006</v>
      </c>
      <c r="AJ5" s="11">
        <f t="shared" si="22"/>
        <v>2.5073333330000001</v>
      </c>
      <c r="AK5" s="11">
        <f t="shared" si="22"/>
        <v>1.7917500000000004</v>
      </c>
      <c r="AL5" s="11">
        <f t="shared" si="22"/>
        <v>1.7226666660000003</v>
      </c>
      <c r="AM5" s="11">
        <f t="shared" si="22"/>
        <v>1.8413333329999997</v>
      </c>
      <c r="AN5" s="11">
        <f t="shared" si="22"/>
        <v>1.4479999999999986</v>
      </c>
      <c r="AO5" s="11">
        <f t="shared" si="22"/>
        <v>2.2799999999999994</v>
      </c>
      <c r="AP5" s="11">
        <f t="shared" si="18"/>
        <v>2.1422336310000003</v>
      </c>
      <c r="AQ5" s="11">
        <f t="shared" si="2"/>
        <v>1.4160000000000004</v>
      </c>
      <c r="AR5" s="11">
        <f t="shared" si="19"/>
        <v>2.7602916670000006</v>
      </c>
      <c r="AS5" s="7">
        <f t="shared" si="3"/>
        <v>23.523411819302638</v>
      </c>
      <c r="AT5" s="11">
        <f t="shared" si="4"/>
        <v>2.249492187625</v>
      </c>
      <c r="AU5" s="3">
        <f t="shared" si="5"/>
        <v>1.4775</v>
      </c>
      <c r="AV5" s="3">
        <f t="shared" si="6"/>
        <v>2.7602916670000006</v>
      </c>
      <c r="AW5" s="7">
        <f t="shared" si="7"/>
        <v>21.530336544185129</v>
      </c>
      <c r="AX5" s="5" t="s">
        <v>56</v>
      </c>
      <c r="AY5" s="37"/>
      <c r="AZ5" s="1"/>
      <c r="BA5" s="11"/>
      <c r="BB5" s="11"/>
      <c r="BC5" s="6"/>
    </row>
    <row r="6" spans="1:71" x14ac:dyDescent="0.3">
      <c r="AA6" s="5" t="s">
        <v>57</v>
      </c>
      <c r="AB6" s="11">
        <f t="shared" ref="AB6:AO6" si="23">AB86-AB85</f>
        <v>2.9471458330000004</v>
      </c>
      <c r="AC6" s="11">
        <f t="shared" si="23"/>
        <v>2.6434999999999995</v>
      </c>
      <c r="AD6" s="11">
        <f t="shared" si="23"/>
        <v>3.84</v>
      </c>
      <c r="AE6" s="11">
        <f t="shared" si="23"/>
        <v>4.59</v>
      </c>
      <c r="AF6" s="11">
        <f t="shared" si="23"/>
        <v>2.9775000000000027</v>
      </c>
      <c r="AG6" s="11">
        <f t="shared" si="23"/>
        <v>3.4901666670000004</v>
      </c>
      <c r="AH6" s="11">
        <f t="shared" si="23"/>
        <v>4.0433333329999979</v>
      </c>
      <c r="AI6" s="11">
        <f t="shared" si="23"/>
        <v>4.7828333329999992</v>
      </c>
      <c r="AJ6" s="11">
        <f t="shared" si="23"/>
        <v>3.4660000000000011</v>
      </c>
      <c r="AK6" s="11">
        <f t="shared" si="23"/>
        <v>2.570145832999998</v>
      </c>
      <c r="AL6" s="11">
        <f t="shared" si="23"/>
        <v>2.0657916670000009</v>
      </c>
      <c r="AM6" s="11">
        <f t="shared" si="23"/>
        <v>3.5220000000000002</v>
      </c>
      <c r="AN6" s="11">
        <f t="shared" si="23"/>
        <v>1.9359999999999999</v>
      </c>
      <c r="AO6" s="11">
        <f t="shared" si="23"/>
        <v>1.9860000000000007</v>
      </c>
      <c r="AP6" s="11">
        <f t="shared" si="18"/>
        <v>3.2043154761428565</v>
      </c>
      <c r="AQ6" s="11">
        <f t="shared" si="2"/>
        <v>1.9359999999999999</v>
      </c>
      <c r="AR6" s="11">
        <f t="shared" si="19"/>
        <v>4.7828333329999992</v>
      </c>
      <c r="AS6" s="7">
        <f t="shared" si="3"/>
        <v>28.699821668328674</v>
      </c>
      <c r="AT6" s="11">
        <f t="shared" si="4"/>
        <v>3.5774348957499997</v>
      </c>
      <c r="AU6" s="3">
        <f t="shared" si="5"/>
        <v>2.570145832999998</v>
      </c>
      <c r="AV6" s="3">
        <f t="shared" si="6"/>
        <v>4.7828333329999992</v>
      </c>
      <c r="AW6" s="7">
        <f t="shared" si="7"/>
        <v>23.512841951642311</v>
      </c>
      <c r="AX6" s="5" t="s">
        <v>57</v>
      </c>
      <c r="AY6" s="37"/>
      <c r="AZ6" s="1"/>
      <c r="BA6" s="11"/>
      <c r="BB6" s="11"/>
      <c r="BC6" s="6"/>
    </row>
    <row r="7" spans="1:71" x14ac:dyDescent="0.3">
      <c r="AA7" s="5" t="s">
        <v>0</v>
      </c>
      <c r="AB7" s="11">
        <f t="shared" ref="AB7:AO7" si="24">AB87-AB86</f>
        <v>1.6226875000000014</v>
      </c>
      <c r="AC7" s="11">
        <f t="shared" si="24"/>
        <v>1.4178333330000008</v>
      </c>
      <c r="AD7" s="11">
        <f t="shared" si="24"/>
        <v>1.1433333329999993</v>
      </c>
      <c r="AE7" s="11">
        <f t="shared" si="24"/>
        <v>1.7400000000000002</v>
      </c>
      <c r="AF7" s="11">
        <f t="shared" si="24"/>
        <v>1.3312499999999972</v>
      </c>
      <c r="AG7" s="11">
        <f t="shared" si="24"/>
        <v>1.249833332999998</v>
      </c>
      <c r="AH7" s="11">
        <f t="shared" si="24"/>
        <v>1.370000000000001</v>
      </c>
      <c r="AI7" s="11">
        <f t="shared" si="24"/>
        <v>1.5112500000000004</v>
      </c>
      <c r="AJ7" s="11">
        <f t="shared" si="24"/>
        <v>1.339333332999999</v>
      </c>
      <c r="AK7" s="11">
        <f t="shared" si="24"/>
        <v>1.4807916670000019</v>
      </c>
      <c r="AL7" s="11">
        <f t="shared" si="24"/>
        <v>1.3768749999999983</v>
      </c>
      <c r="AM7" s="11">
        <f t="shared" si="24"/>
        <v>1.5956666669999997</v>
      </c>
      <c r="AN7" s="11">
        <f t="shared" si="24"/>
        <v>1.1306666669999998</v>
      </c>
      <c r="AO7" s="11">
        <f t="shared" si="24"/>
        <v>1.3906666669999996</v>
      </c>
      <c r="AP7" s="11">
        <f t="shared" si="18"/>
        <v>1.4071562499999999</v>
      </c>
      <c r="AQ7" s="11">
        <f t="shared" si="2"/>
        <v>1.1306666669999998</v>
      </c>
      <c r="AR7" s="11">
        <f t="shared" si="19"/>
        <v>1.7400000000000002</v>
      </c>
      <c r="AS7" s="7">
        <f t="shared" si="3"/>
        <v>12.354194168448823</v>
      </c>
      <c r="AT7" s="11">
        <f t="shared" si="4"/>
        <v>1.4620781249999999</v>
      </c>
      <c r="AU7" s="3">
        <f t="shared" si="5"/>
        <v>1.249833332999998</v>
      </c>
      <c r="AV7" s="3">
        <f t="shared" si="6"/>
        <v>1.7400000000000002</v>
      </c>
      <c r="AW7" s="7">
        <f t="shared" si="7"/>
        <v>10.672949887746734</v>
      </c>
      <c r="AX7" s="5" t="s">
        <v>0</v>
      </c>
      <c r="AY7" s="37"/>
      <c r="AZ7" s="1"/>
      <c r="BA7" s="11"/>
      <c r="BB7" s="11"/>
      <c r="BC7" s="6"/>
    </row>
    <row r="8" spans="1:71" x14ac:dyDescent="0.3">
      <c r="A8" s="33" t="s">
        <v>19</v>
      </c>
      <c r="B8" s="25" t="s">
        <v>3</v>
      </c>
      <c r="C8" s="25" t="s">
        <v>4</v>
      </c>
      <c r="D8" s="25" t="s">
        <v>5</v>
      </c>
      <c r="E8" s="25" t="s">
        <v>6</v>
      </c>
      <c r="F8" s="25" t="s">
        <v>7</v>
      </c>
      <c r="G8" s="25" t="s">
        <v>8</v>
      </c>
      <c r="H8" s="25" t="s">
        <v>9</v>
      </c>
      <c r="I8" s="25" t="s">
        <v>10</v>
      </c>
      <c r="J8" s="25" t="s">
        <v>11</v>
      </c>
      <c r="K8" s="25" t="s">
        <v>12</v>
      </c>
      <c r="L8" s="10" t="s">
        <v>13</v>
      </c>
      <c r="M8" s="10" t="s">
        <v>14</v>
      </c>
      <c r="N8" s="10" t="s">
        <v>15</v>
      </c>
      <c r="O8" s="10" t="s">
        <v>16</v>
      </c>
      <c r="P8" s="1" t="s">
        <v>22</v>
      </c>
      <c r="Q8" s="1" t="s">
        <v>23</v>
      </c>
      <c r="R8" s="1" t="s">
        <v>24</v>
      </c>
      <c r="S8" s="1" t="s">
        <v>30</v>
      </c>
      <c r="T8" s="48" t="s">
        <v>2</v>
      </c>
      <c r="U8" s="1" t="s">
        <v>33</v>
      </c>
      <c r="V8" s="5" t="s">
        <v>19</v>
      </c>
      <c r="W8" s="1" t="s">
        <v>26</v>
      </c>
      <c r="X8" s="1" t="s">
        <v>29</v>
      </c>
      <c r="Y8" s="1" t="s">
        <v>27</v>
      </c>
      <c r="Z8" s="5" t="s">
        <v>47</v>
      </c>
      <c r="AA8" s="5" t="s">
        <v>1</v>
      </c>
      <c r="AB8" s="11">
        <f t="shared" ref="AB8:AO8" si="25">AB88-AB87</f>
        <v>1.8225000000000016</v>
      </c>
      <c r="AC8" s="11">
        <f t="shared" si="25"/>
        <v>1.4133333330000006</v>
      </c>
      <c r="AD8" s="11">
        <f t="shared" si="25"/>
        <v>0.98000000000000043</v>
      </c>
      <c r="AE8" s="11">
        <f t="shared" si="25"/>
        <v>1.5824999999999996</v>
      </c>
      <c r="AF8" s="11">
        <f t="shared" si="25"/>
        <v>1.260916667</v>
      </c>
      <c r="AG8" s="11">
        <f t="shared" si="25"/>
        <v>1.042166667</v>
      </c>
      <c r="AH8" s="11">
        <f t="shared" si="25"/>
        <v>1.4031249999999993</v>
      </c>
      <c r="AI8" s="11">
        <f t="shared" si="25"/>
        <v>1.3724999999999987</v>
      </c>
      <c r="AJ8" s="11">
        <f t="shared" si="25"/>
        <v>1.2866666669999987</v>
      </c>
      <c r="AK8" s="11">
        <f t="shared" si="25"/>
        <v>1.4191874999999996</v>
      </c>
      <c r="AL8" s="11">
        <f t="shared" si="25"/>
        <v>1.3333333329999988</v>
      </c>
      <c r="AM8" s="11">
        <f t="shared" si="25"/>
        <v>1.6663333330000007</v>
      </c>
      <c r="AN8" s="11">
        <f t="shared" si="25"/>
        <v>1.0493333329999999</v>
      </c>
      <c r="AO8" s="11">
        <f t="shared" si="25"/>
        <v>1.320666666000001</v>
      </c>
      <c r="AP8" s="11">
        <f t="shared" si="18"/>
        <v>1.3537544642142856</v>
      </c>
      <c r="AQ8" s="11">
        <f t="shared" si="2"/>
        <v>0.98000000000000043</v>
      </c>
      <c r="AR8" s="11">
        <f t="shared" si="19"/>
        <v>1.8225000000000016</v>
      </c>
      <c r="AS8" s="7">
        <f t="shared" si="3"/>
        <v>17.437903254598353</v>
      </c>
      <c r="AT8" s="11">
        <f t="shared" si="4"/>
        <v>1.3950078124999998</v>
      </c>
      <c r="AU8" s="3">
        <f t="shared" si="5"/>
        <v>1.042166667</v>
      </c>
      <c r="AV8" s="3">
        <f t="shared" si="6"/>
        <v>1.6663333330000007</v>
      </c>
      <c r="AW8" s="7">
        <f t="shared" si="7"/>
        <v>13.621104043524337</v>
      </c>
      <c r="AX8" s="5" t="s">
        <v>1</v>
      </c>
      <c r="AY8" s="37"/>
      <c r="AZ8" s="1"/>
      <c r="BA8" s="11"/>
      <c r="BB8" s="11"/>
      <c r="BC8" s="6"/>
      <c r="BD8" s="13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6"/>
    </row>
    <row r="9" spans="1:71" x14ac:dyDescent="0.3">
      <c r="A9" s="1">
        <v>1</v>
      </c>
      <c r="B9" s="7">
        <f t="shared" ref="B9:O9" si="26">B2/B$4*100</f>
        <v>73.087495267541641</v>
      </c>
      <c r="C9" s="7">
        <f t="shared" si="26"/>
        <v>76.799317547333771</v>
      </c>
      <c r="D9" s="7">
        <f t="shared" si="26"/>
        <v>73.465284263926975</v>
      </c>
      <c r="E9" s="7">
        <f t="shared" si="26"/>
        <v>71.087019385028881</v>
      </c>
      <c r="F9" s="7">
        <f t="shared" si="26"/>
        <v>78.835443037974684</v>
      </c>
      <c r="G9" s="7">
        <f t="shared" si="26"/>
        <v>80.141431756756759</v>
      </c>
      <c r="H9" s="7">
        <f t="shared" si="26"/>
        <v>74.05145581340372</v>
      </c>
      <c r="I9" s="7">
        <f t="shared" si="26"/>
        <v>77.949201309653731</v>
      </c>
      <c r="J9" s="7">
        <f t="shared" si="26"/>
        <v>73.063309612924726</v>
      </c>
      <c r="K9" s="7">
        <f t="shared" si="26"/>
        <v>72.517187100791077</v>
      </c>
      <c r="L9" s="7">
        <f t="shared" si="26"/>
        <v>71.614675646933705</v>
      </c>
      <c r="M9" s="7">
        <f t="shared" si="26"/>
        <v>67.41036994764778</v>
      </c>
      <c r="N9" s="7">
        <f t="shared" si="26"/>
        <v>68.455632216837657</v>
      </c>
      <c r="O9" s="7">
        <f t="shared" si="26"/>
        <v>68.600746706741504</v>
      </c>
      <c r="P9" s="30">
        <f>AVERAGE(B9:O9)</f>
        <v>73.362754972392622</v>
      </c>
      <c r="Q9" s="7">
        <f>MIN(B9:O9)</f>
        <v>67.41036994764778</v>
      </c>
      <c r="R9" s="30">
        <f>MAX(B9:O9)</f>
        <v>80.141431756756759</v>
      </c>
      <c r="S9" s="7">
        <f>STDEV(B9:O9)</f>
        <v>3.9275524306225087</v>
      </c>
      <c r="T9" s="9">
        <f>score!E2</f>
        <v>69.230769230769226</v>
      </c>
      <c r="U9" s="7">
        <f>T9-P9</f>
        <v>-4.1319857416233958</v>
      </c>
      <c r="V9" s="1">
        <v>1</v>
      </c>
      <c r="W9" s="7">
        <f>AVERAGE(C9,E9:I9,K9,M9)</f>
        <v>74.848928237323804</v>
      </c>
      <c r="X9" s="30">
        <f>MIN(C9,E9:I9,K9,M9)</f>
        <v>67.41036994764778</v>
      </c>
      <c r="Y9" s="30">
        <f>MAX(C9,E9:I9,K9,M9)</f>
        <v>80.141431756756759</v>
      </c>
      <c r="Z9" s="7">
        <f>STDEV(C9,E9:I9,K9,M9)</f>
        <v>4.3568614519305502</v>
      </c>
      <c r="AA9" s="1" t="s">
        <v>58</v>
      </c>
      <c r="AB9" s="11">
        <f t="shared" ref="AB9:AO9" si="27">AB89-AB88</f>
        <v>1.0162499999999994</v>
      </c>
      <c r="AC9" s="11">
        <f t="shared" si="27"/>
        <v>0.99416666699999823</v>
      </c>
      <c r="AD9" s="11">
        <f t="shared" si="27"/>
        <v>1.1130000000000013</v>
      </c>
      <c r="AE9" s="11">
        <f t="shared" si="27"/>
        <v>0.77625000000000099</v>
      </c>
      <c r="AF9" s="11">
        <f t="shared" si="27"/>
        <v>0.79466666600000124</v>
      </c>
      <c r="AG9" s="11">
        <f t="shared" si="27"/>
        <v>0.82908333299999981</v>
      </c>
      <c r="AH9" s="11">
        <f t="shared" si="27"/>
        <v>0.89554166699999982</v>
      </c>
      <c r="AI9" s="11">
        <f t="shared" si="27"/>
        <v>0.76808333299999987</v>
      </c>
      <c r="AJ9" s="11">
        <f t="shared" si="27"/>
        <v>0.9480000000000004</v>
      </c>
      <c r="AK9" s="11">
        <f t="shared" si="27"/>
        <v>0.95250000000000057</v>
      </c>
      <c r="AL9" s="11">
        <f t="shared" si="27"/>
        <v>0.97866666700000238</v>
      </c>
      <c r="AM9" s="11">
        <f t="shared" si="27"/>
        <v>1.0199999999999996</v>
      </c>
      <c r="AN9" s="11">
        <f t="shared" si="27"/>
        <v>1.3279999999999994</v>
      </c>
      <c r="AO9" s="11">
        <f t="shared" si="27"/>
        <v>1.3719999999999999</v>
      </c>
      <c r="AP9" s="11">
        <f t="shared" si="18"/>
        <v>0.98472916664285737</v>
      </c>
      <c r="AQ9" s="11">
        <f t="shared" si="2"/>
        <v>0.76808333299999987</v>
      </c>
      <c r="AR9" s="11">
        <f t="shared" si="19"/>
        <v>1.3719999999999999</v>
      </c>
      <c r="AS9" s="7">
        <f t="shared" si="3"/>
        <v>18.845827398402641</v>
      </c>
      <c r="AT9" s="11">
        <f t="shared" si="4"/>
        <v>0.87878645825000001</v>
      </c>
      <c r="AU9" s="3">
        <f t="shared" si="5"/>
        <v>0.76808333299999987</v>
      </c>
      <c r="AV9" s="3">
        <f t="shared" si="6"/>
        <v>1.0199999999999996</v>
      </c>
      <c r="AW9" s="7">
        <f t="shared" si="7"/>
        <v>11.483197245866297</v>
      </c>
      <c r="AX9" s="1" t="s">
        <v>58</v>
      </c>
      <c r="AY9" s="37"/>
      <c r="AZ9" s="1"/>
      <c r="BA9" s="11"/>
      <c r="BB9" s="11"/>
      <c r="BC9" s="6"/>
      <c r="BD9" s="1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10"/>
      <c r="BP9" s="10"/>
      <c r="BQ9" s="10"/>
      <c r="BR9" s="10"/>
      <c r="BS9" s="24"/>
    </row>
    <row r="10" spans="1:71" x14ac:dyDescent="0.3">
      <c r="A10" s="1">
        <v>2</v>
      </c>
      <c r="B10" s="7">
        <f t="shared" ref="B10:O10" si="28">B3/B$4*100</f>
        <v>26.912504732458366</v>
      </c>
      <c r="C10" s="7">
        <f t="shared" si="28"/>
        <v>23.200682452666236</v>
      </c>
      <c r="D10" s="7">
        <f t="shared" si="28"/>
        <v>26.534715736073011</v>
      </c>
      <c r="E10" s="7">
        <f t="shared" si="28"/>
        <v>28.912980614971129</v>
      </c>
      <c r="F10" s="7">
        <f t="shared" si="28"/>
        <v>21.164556962025312</v>
      </c>
      <c r="G10" s="7">
        <f t="shared" si="28"/>
        <v>19.858568243243237</v>
      </c>
      <c r="H10" s="7">
        <f t="shared" si="28"/>
        <v>25.94854418659628</v>
      </c>
      <c r="I10" s="7">
        <f t="shared" si="28"/>
        <v>22.050798690346266</v>
      </c>
      <c r="J10" s="7">
        <f t="shared" si="28"/>
        <v>26.936690387075281</v>
      </c>
      <c r="K10" s="7">
        <f t="shared" si="28"/>
        <v>27.482812899208923</v>
      </c>
      <c r="L10" s="7">
        <f t="shared" si="28"/>
        <v>28.385324353066281</v>
      </c>
      <c r="M10" s="7">
        <f t="shared" si="28"/>
        <v>32.589630052352234</v>
      </c>
      <c r="N10" s="7">
        <f t="shared" si="28"/>
        <v>31.544367783162325</v>
      </c>
      <c r="O10" s="7">
        <f t="shared" si="28"/>
        <v>31.3992532932585</v>
      </c>
      <c r="P10" s="30">
        <f t="shared" ref="P10" si="29">AVERAGE(B10:O10)</f>
        <v>26.637245027607381</v>
      </c>
      <c r="Q10" s="7">
        <f t="shared" ref="Q10:Q11" si="30">MIN(B10:O10)</f>
        <v>19.858568243243237</v>
      </c>
      <c r="R10" s="30">
        <f t="shared" ref="R10:R11" si="31">MAX(B10:O10)</f>
        <v>32.589630052352234</v>
      </c>
      <c r="S10" s="7">
        <f t="shared" ref="S10" si="32">STDEV(B10:O10)</f>
        <v>3.927552430622522</v>
      </c>
      <c r="T10" s="9">
        <f>score!E7</f>
        <v>30.76923076923077</v>
      </c>
      <c r="U10" s="7">
        <f t="shared" ref="U10" si="33">T10-P10</f>
        <v>4.1319857416233887</v>
      </c>
      <c r="V10" s="1">
        <v>2</v>
      </c>
      <c r="W10" s="7">
        <f t="shared" ref="W10" si="34">AVERAGE(C10,E10:I10,K10,M10)</f>
        <v>25.151071762676203</v>
      </c>
      <c r="X10" s="30">
        <f t="shared" ref="X10" si="35">MIN(C10,E10:I10,K10,M10)</f>
        <v>19.858568243243237</v>
      </c>
      <c r="Y10" s="30">
        <f t="shared" ref="Y10" si="36">MAX(C10,E10:I10,K10,M10)</f>
        <v>32.589630052352234</v>
      </c>
      <c r="Z10" s="7">
        <f t="shared" ref="Z10" si="37">STDEV(C10,E10:I10,K10,M10)</f>
        <v>4.3568614519305484</v>
      </c>
      <c r="AA10" s="5" t="s">
        <v>59</v>
      </c>
      <c r="AB10" s="11">
        <f t="shared" ref="AB10:AO10" si="38">AB90-AB89</f>
        <v>4.0687500000000014</v>
      </c>
      <c r="AC10" s="11">
        <f t="shared" si="38"/>
        <v>3.2911666670000024</v>
      </c>
      <c r="AD10" s="11">
        <f t="shared" si="38"/>
        <v>1.5804583339999994</v>
      </c>
      <c r="AE10" s="11">
        <f t="shared" si="38"/>
        <v>1.4212500000000006</v>
      </c>
      <c r="AF10" s="11">
        <f t="shared" si="38"/>
        <v>2.8831666670000011</v>
      </c>
      <c r="AG10" s="11">
        <f t="shared" si="38"/>
        <v>2.3455833330000004</v>
      </c>
      <c r="AH10" s="11">
        <f t="shared" si="38"/>
        <v>2.917333333000002</v>
      </c>
      <c r="AI10" s="11">
        <f t="shared" si="38"/>
        <v>3.0156666670000014</v>
      </c>
      <c r="AJ10" s="11">
        <f t="shared" si="38"/>
        <v>3.0247708330000016</v>
      </c>
      <c r="AK10" s="11">
        <f t="shared" si="38"/>
        <v>1.9240416670000009</v>
      </c>
      <c r="AL10" s="11">
        <f t="shared" si="38"/>
        <v>2.316749999999999</v>
      </c>
      <c r="AM10" s="11">
        <f t="shared" si="38"/>
        <v>3.3233333330000008</v>
      </c>
      <c r="AN10" s="11">
        <f t="shared" si="38"/>
        <v>2.3994583330000019</v>
      </c>
      <c r="AO10" s="11">
        <f t="shared" si="38"/>
        <v>2.6026666669999976</v>
      </c>
      <c r="AP10" s="11">
        <f>AVERAGE(AB10:AO10)</f>
        <v>2.6510282738571433</v>
      </c>
      <c r="AQ10" s="11">
        <f t="shared" ref="AQ10" si="39">MIN(AB10:AO10)</f>
        <v>1.4212500000000006</v>
      </c>
      <c r="AR10" s="11">
        <f>MAX(AB10:AO10)</f>
        <v>4.0687500000000014</v>
      </c>
      <c r="AS10" s="7">
        <f t="shared" ref="AS10" si="40">STDEV(AB10:AO10)/AP10*100</f>
        <v>27.134287908964733</v>
      </c>
      <c r="AT10" s="11">
        <f t="shared" ref="AT10" si="41">AVERAGE(AC10,AE10:AI10,AK10,AM10)</f>
        <v>2.6401927083750012</v>
      </c>
      <c r="AU10" s="3">
        <f t="shared" ref="AU10" si="42">MIN(AC10,AE10:AI10,AK10,AM10)</f>
        <v>1.4212500000000006</v>
      </c>
      <c r="AV10" s="3">
        <f t="shared" ref="AV10" si="43">MAX(AC10,AE10:AI10,AK10,AM10)</f>
        <v>3.3233333330000008</v>
      </c>
      <c r="AW10" s="7">
        <f t="shared" ref="AW10" si="44">STDEV(AC10,AE10:AI10,AK10,AM10)/AT10*100</f>
        <v>25.81911763180042</v>
      </c>
      <c r="AX10" s="5" t="s">
        <v>59</v>
      </c>
      <c r="AY10" s="11"/>
      <c r="AZ10" s="40"/>
      <c r="BA10" s="11"/>
      <c r="BB10" s="11"/>
      <c r="BC10" s="6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20"/>
    </row>
    <row r="11" spans="1:71" x14ac:dyDescent="0.3">
      <c r="A11" s="5" t="s">
        <v>20</v>
      </c>
      <c r="B11" s="7">
        <f t="shared" ref="B11:P11" si="45">SUM(B9:B10)</f>
        <v>100</v>
      </c>
      <c r="C11" s="7">
        <f t="shared" si="45"/>
        <v>100</v>
      </c>
      <c r="D11" s="7">
        <f t="shared" si="45"/>
        <v>99.999999999999986</v>
      </c>
      <c r="E11" s="7">
        <f t="shared" si="45"/>
        <v>100.00000000000001</v>
      </c>
      <c r="F11" s="7">
        <f t="shared" si="45"/>
        <v>100</v>
      </c>
      <c r="G11" s="7">
        <f t="shared" si="45"/>
        <v>100</v>
      </c>
      <c r="H11" s="7">
        <f t="shared" si="45"/>
        <v>100</v>
      </c>
      <c r="I11" s="7">
        <f t="shared" si="45"/>
        <v>100</v>
      </c>
      <c r="J11" s="7">
        <f t="shared" si="45"/>
        <v>100</v>
      </c>
      <c r="K11" s="7">
        <f t="shared" si="45"/>
        <v>100</v>
      </c>
      <c r="L11" s="7">
        <f t="shared" si="45"/>
        <v>99.999999999999986</v>
      </c>
      <c r="M11" s="7">
        <f t="shared" si="45"/>
        <v>100.00000000000001</v>
      </c>
      <c r="N11" s="7">
        <f t="shared" si="45"/>
        <v>99.999999999999986</v>
      </c>
      <c r="O11" s="7">
        <f t="shared" si="45"/>
        <v>100</v>
      </c>
      <c r="P11" s="7">
        <f t="shared" si="45"/>
        <v>100</v>
      </c>
      <c r="Q11" s="7">
        <f t="shared" si="30"/>
        <v>99.999999999999986</v>
      </c>
      <c r="R11" s="30">
        <f t="shared" si="31"/>
        <v>100.00000000000001</v>
      </c>
      <c r="S11" s="7"/>
      <c r="T11" s="34">
        <f>SUM(T9:T10)</f>
        <v>100</v>
      </c>
      <c r="U11" s="6"/>
      <c r="W11" s="30">
        <f>SUM(W9:W10)</f>
        <v>100</v>
      </c>
      <c r="Y11" s="6"/>
      <c r="AA11" s="18" t="s">
        <v>20</v>
      </c>
      <c r="AB11" s="12">
        <f t="shared" ref="AB11:AO11" si="46">SUM(AB2:AB10)</f>
        <v>31.696000000000005</v>
      </c>
      <c r="AC11" s="12">
        <f t="shared" si="46"/>
        <v>30.673666667000003</v>
      </c>
      <c r="AD11" s="12">
        <f t="shared" si="46"/>
        <v>18.152791667000002</v>
      </c>
      <c r="AE11" s="12">
        <f t="shared" si="46"/>
        <v>19.091770833000002</v>
      </c>
      <c r="AF11" s="12">
        <f t="shared" si="46"/>
        <v>29.625000000000004</v>
      </c>
      <c r="AG11" s="12">
        <f t="shared" si="46"/>
        <v>27.527999999999999</v>
      </c>
      <c r="AH11" s="12">
        <f t="shared" si="46"/>
        <v>25.381</v>
      </c>
      <c r="AI11" s="12">
        <f t="shared" si="46"/>
        <v>30.237000000000002</v>
      </c>
      <c r="AJ11" s="12">
        <f t="shared" si="46"/>
        <v>24.497333333</v>
      </c>
      <c r="AK11" s="12">
        <f t="shared" si="46"/>
        <v>21.018666667000002</v>
      </c>
      <c r="AL11" s="12">
        <f t="shared" si="46"/>
        <v>21.157499999999999</v>
      </c>
      <c r="AM11" s="12">
        <f t="shared" si="46"/>
        <v>23.336666665999999</v>
      </c>
      <c r="AN11" s="12">
        <f t="shared" si="46"/>
        <v>18.727458332999998</v>
      </c>
      <c r="AO11" s="12">
        <f t="shared" si="46"/>
        <v>21.293499999999998</v>
      </c>
      <c r="AP11" s="12">
        <f>AVERAGE(AB11:AO11)</f>
        <v>24.458311011857145</v>
      </c>
      <c r="AQ11" s="12">
        <f>MIN(AB11:AO11)</f>
        <v>18.152791667000002</v>
      </c>
      <c r="AR11" s="12">
        <f>MAX(AB11:AO11)</f>
        <v>31.696000000000005</v>
      </c>
      <c r="AS11" s="7">
        <f>STDEV(AB11:AO11)/AP11*100</f>
        <v>19.535298568962641</v>
      </c>
      <c r="AT11" s="11">
        <f>AVERAGE(AC11,AE11:AI11,AK11,AM11)</f>
        <v>25.861471354125001</v>
      </c>
      <c r="AU11" s="3">
        <f>MIN(AC11,AE11:AI11,AK11,AM11)</f>
        <v>19.091770833000002</v>
      </c>
      <c r="AV11" s="3">
        <f>MAX(AC11,AE11:AI11,AK11,AM11)</f>
        <v>30.673666667000003</v>
      </c>
      <c r="AW11" s="7">
        <f>STDEV(AC11,AE11:AI11,AK11,AM11)/AT11*100</f>
        <v>16.989292761323057</v>
      </c>
      <c r="AX11" s="18" t="s">
        <v>20</v>
      </c>
      <c r="AY11" s="11"/>
      <c r="AZ11" s="11"/>
      <c r="BA11" s="8"/>
      <c r="BB11" s="8"/>
      <c r="BC11" s="6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20"/>
    </row>
    <row r="12" spans="1:71" x14ac:dyDescent="0.3">
      <c r="Q12" s="2"/>
      <c r="R12" s="30"/>
      <c r="S12" s="7"/>
      <c r="U12" s="7"/>
      <c r="Y12" s="6"/>
      <c r="AA12" s="18"/>
      <c r="AB12" s="8">
        <f t="shared" ref="AB12:AC12" si="47">AB11/86400</f>
        <v>3.6685185185185193E-4</v>
      </c>
      <c r="AC12" s="8">
        <f t="shared" si="47"/>
        <v>3.5501929012731484E-4</v>
      </c>
      <c r="AD12" s="8">
        <f t="shared" ref="AD12:AV12" si="48">AD11/86400</f>
        <v>2.1010175540509262E-4</v>
      </c>
      <c r="AE12" s="8">
        <f t="shared" si="48"/>
        <v>2.2096956982638891E-4</v>
      </c>
      <c r="AF12" s="8">
        <f t="shared" si="48"/>
        <v>3.4288194444444448E-4</v>
      </c>
      <c r="AG12" s="8">
        <f t="shared" si="48"/>
        <v>3.1861111111111109E-4</v>
      </c>
      <c r="AH12" s="8">
        <f t="shared" si="48"/>
        <v>2.9376157407407405E-4</v>
      </c>
      <c r="AI12" s="8">
        <f t="shared" si="48"/>
        <v>3.4996527777777782E-4</v>
      </c>
      <c r="AJ12" s="8">
        <f t="shared" si="48"/>
        <v>2.835339506134259E-4</v>
      </c>
      <c r="AK12" s="8">
        <f t="shared" si="48"/>
        <v>2.4327160494212966E-4</v>
      </c>
      <c r="AL12" s="8">
        <f t="shared" si="48"/>
        <v>2.4487847222222223E-4</v>
      </c>
      <c r="AM12" s="8">
        <f t="shared" si="48"/>
        <v>2.7010030863425927E-4</v>
      </c>
      <c r="AN12" s="8">
        <f t="shared" si="48"/>
        <v>2.1675298996527776E-4</v>
      </c>
      <c r="AO12" s="8">
        <f t="shared" si="48"/>
        <v>2.4645254629629626E-4</v>
      </c>
      <c r="AP12" s="8">
        <f t="shared" si="48"/>
        <v>2.8308230337797621E-4</v>
      </c>
      <c r="AQ12" s="8">
        <f t="shared" si="48"/>
        <v>2.1010175540509262E-4</v>
      </c>
      <c r="AR12" s="8">
        <f t="shared" si="48"/>
        <v>3.6685185185185193E-4</v>
      </c>
      <c r="AS12" s="12"/>
      <c r="AT12" s="8">
        <f t="shared" si="48"/>
        <v>2.9932258511718754E-4</v>
      </c>
      <c r="AU12" s="8">
        <f t="shared" si="48"/>
        <v>2.2096956982638891E-4</v>
      </c>
      <c r="AV12" s="8">
        <f t="shared" si="48"/>
        <v>3.5501929012731484E-4</v>
      </c>
      <c r="AW12" s="11"/>
      <c r="AX12" s="18"/>
      <c r="AY12" s="11"/>
      <c r="AZ12" s="11"/>
      <c r="BA12" s="8"/>
      <c r="BB12" s="8"/>
      <c r="BC12" s="6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20"/>
    </row>
    <row r="13" spans="1:71" x14ac:dyDescent="0.3">
      <c r="AA13" s="18"/>
      <c r="AB13" s="18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27">
        <f>SUM(AP2:AP9)</f>
        <v>21.807282737999998</v>
      </c>
      <c r="AQ13" s="11"/>
      <c r="AR13" s="11"/>
      <c r="AS13" s="8"/>
      <c r="AT13" s="11"/>
      <c r="AU13" s="3"/>
      <c r="AV13" s="3"/>
      <c r="AW13" s="11"/>
      <c r="AX13" s="18"/>
      <c r="AY13" s="11"/>
      <c r="AZ13" s="11"/>
      <c r="BA13" s="5"/>
      <c r="BC13" s="17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20"/>
    </row>
    <row r="14" spans="1:71" x14ac:dyDescent="0.3">
      <c r="A14" s="33" t="s">
        <v>32</v>
      </c>
      <c r="B14" s="25" t="s">
        <v>3</v>
      </c>
      <c r="C14" s="25" t="s">
        <v>4</v>
      </c>
      <c r="D14" s="25" t="s">
        <v>5</v>
      </c>
      <c r="E14" s="25" t="s">
        <v>6</v>
      </c>
      <c r="F14" s="25" t="s">
        <v>7</v>
      </c>
      <c r="G14" s="25" t="s">
        <v>8</v>
      </c>
      <c r="H14" s="25" t="s">
        <v>9</v>
      </c>
      <c r="I14" s="25" t="s">
        <v>10</v>
      </c>
      <c r="J14" s="25" t="s">
        <v>11</v>
      </c>
      <c r="K14" s="25" t="s">
        <v>12</v>
      </c>
      <c r="L14" s="10" t="s">
        <v>13</v>
      </c>
      <c r="M14" s="10" t="s">
        <v>14</v>
      </c>
      <c r="N14" s="10" t="s">
        <v>15</v>
      </c>
      <c r="O14" s="10" t="s">
        <v>16</v>
      </c>
      <c r="P14" s="1" t="s">
        <v>22</v>
      </c>
      <c r="Q14" s="1" t="s">
        <v>23</v>
      </c>
      <c r="R14" s="1" t="s">
        <v>24</v>
      </c>
      <c r="S14" s="1" t="s">
        <v>25</v>
      </c>
      <c r="V14" s="5" t="s">
        <v>18</v>
      </c>
      <c r="W14" s="1" t="s">
        <v>26</v>
      </c>
      <c r="X14" s="1" t="s">
        <v>29</v>
      </c>
      <c r="Y14" s="1" t="s">
        <v>27</v>
      </c>
      <c r="Z14" s="5" t="s">
        <v>38</v>
      </c>
      <c r="AA14" s="18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7"/>
      <c r="AT14" s="11"/>
      <c r="AU14" s="3"/>
      <c r="AV14" s="3"/>
      <c r="AW14" s="7"/>
      <c r="AX14" s="18"/>
      <c r="AY14" s="11"/>
      <c r="AZ14" s="11"/>
      <c r="BA14" s="11"/>
      <c r="BC14" s="11"/>
      <c r="BD14" s="5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20"/>
    </row>
    <row r="15" spans="1:71" x14ac:dyDescent="0.3">
      <c r="A15" s="1">
        <v>1</v>
      </c>
      <c r="B15" s="21">
        <f t="shared" ref="B15:R15" si="49">B2/86400</f>
        <v>2.6812282986111112E-4</v>
      </c>
      <c r="C15" s="21">
        <f t="shared" si="49"/>
        <v>2.726523919791667E-4</v>
      </c>
      <c r="D15" s="21">
        <f t="shared" si="49"/>
        <v>1.5435185185185186E-4</v>
      </c>
      <c r="E15" s="21">
        <f t="shared" si="49"/>
        <v>1.570806809375E-4</v>
      </c>
      <c r="F15" s="21">
        <f t="shared" si="49"/>
        <v>2.7031250000000004E-4</v>
      </c>
      <c r="G15" s="21">
        <f t="shared" si="49"/>
        <v>2.5533950618055558E-4</v>
      </c>
      <c r="H15" s="21">
        <f t="shared" si="49"/>
        <v>2.1753472222222221E-4</v>
      </c>
      <c r="I15" s="21">
        <f t="shared" si="49"/>
        <v>2.7279513888888888E-4</v>
      </c>
      <c r="J15" s="21">
        <f t="shared" si="49"/>
        <v>2.0715928819444446E-4</v>
      </c>
      <c r="K15" s="21">
        <f t="shared" si="49"/>
        <v>1.7641372491898147E-4</v>
      </c>
      <c r="L15" s="21">
        <f t="shared" si="49"/>
        <v>1.7536892361111111E-4</v>
      </c>
      <c r="M15" s="21">
        <f t="shared" si="49"/>
        <v>1.8207561728009259E-4</v>
      </c>
      <c r="N15" s="21">
        <f t="shared" si="49"/>
        <v>1.483796296296296E-4</v>
      </c>
      <c r="O15" s="21">
        <f t="shared" si="49"/>
        <v>1.6906828703703704E-4</v>
      </c>
      <c r="P15" s="32">
        <f t="shared" si="49"/>
        <v>2.0904679232804229E-4</v>
      </c>
      <c r="Q15" s="32">
        <f t="shared" si="49"/>
        <v>1.483796296296296E-4</v>
      </c>
      <c r="R15" s="32">
        <f t="shared" si="49"/>
        <v>2.7279513888888888E-4</v>
      </c>
      <c r="S15" s="7">
        <f>STDEV(B15:O15)/P15*100</f>
        <v>23.535644072594199</v>
      </c>
      <c r="V15" s="1">
        <v>1</v>
      </c>
      <c r="W15" s="21">
        <f t="shared" ref="W15:Y17" si="50">W2/86400</f>
        <v>2.2552553530092597E-4</v>
      </c>
      <c r="X15" s="21">
        <f t="shared" si="50"/>
        <v>1.570806809375E-4</v>
      </c>
      <c r="Y15" s="21">
        <f t="shared" si="50"/>
        <v>2.7279513888888888E-4</v>
      </c>
      <c r="Z15" s="7">
        <f>STDEV(C15,E15:I15,K15,M15)/W15*100</f>
        <v>21.461375469356167</v>
      </c>
      <c r="AA15" s="18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7"/>
      <c r="AT15" s="11"/>
      <c r="AU15" s="3"/>
      <c r="AV15" s="3"/>
      <c r="AW15" s="7"/>
      <c r="AX15" s="18"/>
      <c r="AY15" s="11"/>
      <c r="AZ15" s="11"/>
      <c r="BA15" s="11"/>
      <c r="BC15" s="11"/>
      <c r="BD15" s="5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20"/>
    </row>
    <row r="16" spans="1:71" x14ac:dyDescent="0.3">
      <c r="A16" s="1">
        <v>2</v>
      </c>
      <c r="B16" s="21">
        <f t="shared" ref="B16:R16" si="51">B3/86400</f>
        <v>9.8729021990740781E-5</v>
      </c>
      <c r="C16" s="21">
        <f t="shared" si="51"/>
        <v>8.236689814814817E-5</v>
      </c>
      <c r="D16" s="21">
        <f t="shared" si="51"/>
        <v>5.5749903553240743E-5</v>
      </c>
      <c r="E16" s="21">
        <f t="shared" si="51"/>
        <v>6.3888888888888909E-5</v>
      </c>
      <c r="F16" s="21">
        <f t="shared" si="51"/>
        <v>7.2569444444444439E-5</v>
      </c>
      <c r="G16" s="21">
        <f t="shared" si="51"/>
        <v>6.3271604930555529E-5</v>
      </c>
      <c r="H16" s="21">
        <f t="shared" si="51"/>
        <v>7.6226851851851873E-5</v>
      </c>
      <c r="I16" s="21">
        <f t="shared" si="51"/>
        <v>7.7170138888888896E-5</v>
      </c>
      <c r="J16" s="21">
        <f t="shared" si="51"/>
        <v>7.6374662418981481E-5</v>
      </c>
      <c r="K16" s="21">
        <f t="shared" si="51"/>
        <v>6.6857880023148185E-5</v>
      </c>
      <c r="L16" s="21">
        <f t="shared" si="51"/>
        <v>6.950954861111109E-5</v>
      </c>
      <c r="M16" s="21">
        <f t="shared" si="51"/>
        <v>8.8024691354166674E-5</v>
      </c>
      <c r="N16" s="21">
        <f t="shared" si="51"/>
        <v>6.8373360335648165E-5</v>
      </c>
      <c r="O16" s="21">
        <f t="shared" si="51"/>
        <v>7.7384259259259233E-5</v>
      </c>
      <c r="P16" s="32">
        <f t="shared" si="51"/>
        <v>7.4035511049933862E-5</v>
      </c>
      <c r="Q16" s="32">
        <f t="shared" si="51"/>
        <v>5.5749903553240743E-5</v>
      </c>
      <c r="R16" s="32">
        <f t="shared" si="51"/>
        <v>9.8729021990740781E-5</v>
      </c>
      <c r="S16" s="7">
        <f t="shared" ref="S16:S17" si="52">STDEV(B16:O16)/P16*100</f>
        <v>14.822666675370701</v>
      </c>
      <c r="V16" s="1">
        <v>2</v>
      </c>
      <c r="W16" s="21">
        <f t="shared" si="50"/>
        <v>7.3797049816261588E-5</v>
      </c>
      <c r="X16" s="21">
        <f t="shared" si="50"/>
        <v>6.3271604930555529E-5</v>
      </c>
      <c r="Y16" s="21">
        <f t="shared" si="50"/>
        <v>8.8024691354166674E-5</v>
      </c>
      <c r="Z16" s="7">
        <f t="shared" ref="Z16" si="53">STDEV(C16,E16:I16,K16,M16)/W16*100</f>
        <v>12.030654247537248</v>
      </c>
      <c r="AA16" s="18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7"/>
      <c r="AT16" s="11"/>
      <c r="AU16" s="3"/>
      <c r="AV16" s="3"/>
      <c r="AW16" s="7"/>
      <c r="AX16" s="18"/>
      <c r="AY16" s="6"/>
      <c r="AZ16" s="6"/>
      <c r="BA16" s="11"/>
      <c r="BC16" s="11"/>
      <c r="BD16" s="5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20"/>
    </row>
    <row r="17" spans="1:65" x14ac:dyDescent="0.3">
      <c r="A17" s="5" t="s">
        <v>20</v>
      </c>
      <c r="B17" s="8">
        <f t="shared" ref="B17:R17" si="54">B4/86400</f>
        <v>3.6685185185185193E-4</v>
      </c>
      <c r="C17" s="8">
        <f t="shared" si="54"/>
        <v>3.5501929012731484E-4</v>
      </c>
      <c r="D17" s="8">
        <f t="shared" si="54"/>
        <v>2.1010175540509262E-4</v>
      </c>
      <c r="E17" s="8">
        <f t="shared" si="54"/>
        <v>2.2096956982638888E-4</v>
      </c>
      <c r="F17" s="8">
        <f t="shared" si="54"/>
        <v>3.4288194444444448E-4</v>
      </c>
      <c r="G17" s="8">
        <f t="shared" si="54"/>
        <v>3.1861111111111109E-4</v>
      </c>
      <c r="H17" s="8">
        <f t="shared" si="54"/>
        <v>2.9376157407407405E-4</v>
      </c>
      <c r="I17" s="8">
        <f t="shared" si="54"/>
        <v>3.4996527777777782E-4</v>
      </c>
      <c r="J17" s="8">
        <f t="shared" si="54"/>
        <v>2.835339506134259E-4</v>
      </c>
      <c r="K17" s="8">
        <f t="shared" si="54"/>
        <v>2.4327160494212966E-4</v>
      </c>
      <c r="L17" s="8">
        <f t="shared" si="54"/>
        <v>2.4487847222222223E-4</v>
      </c>
      <c r="M17" s="8">
        <f t="shared" si="54"/>
        <v>2.7010030863425927E-4</v>
      </c>
      <c r="N17" s="8">
        <f t="shared" si="54"/>
        <v>2.1675298996527779E-4</v>
      </c>
      <c r="O17" s="8">
        <f t="shared" si="54"/>
        <v>2.4645254629629626E-4</v>
      </c>
      <c r="P17" s="32">
        <f t="shared" si="54"/>
        <v>2.8308230337797621E-4</v>
      </c>
      <c r="Q17" s="32">
        <f t="shared" si="54"/>
        <v>2.1010175540509262E-4</v>
      </c>
      <c r="R17" s="32">
        <f t="shared" si="54"/>
        <v>3.6685185185185193E-4</v>
      </c>
      <c r="S17" s="7">
        <f t="shared" si="52"/>
        <v>19.535298568962666</v>
      </c>
      <c r="T17" s="16"/>
      <c r="U17" s="16"/>
      <c r="V17" s="5" t="s">
        <v>20</v>
      </c>
      <c r="W17" s="21">
        <f t="shared" si="50"/>
        <v>2.9932258511718754E-4</v>
      </c>
      <c r="X17" s="21">
        <f t="shared" si="50"/>
        <v>2.2096956982638888E-4</v>
      </c>
      <c r="Y17" s="21">
        <f t="shared" si="50"/>
        <v>3.5501929012731484E-4</v>
      </c>
      <c r="Z17" s="7">
        <f t="shared" ref="Z17" si="55">STDEV(C17,E17:I17,K17,M17)/W17*100</f>
        <v>16.989292761323071</v>
      </c>
      <c r="AA17" s="18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7"/>
      <c r="AT17" s="11"/>
      <c r="AU17" s="3"/>
      <c r="AV17" s="3"/>
      <c r="AW17" s="7"/>
      <c r="AX17" s="18"/>
      <c r="AY17" s="6"/>
      <c r="AZ17" s="6"/>
      <c r="BA17" s="11"/>
      <c r="BC17" s="11"/>
      <c r="BD17" s="5"/>
      <c r="BE17" s="15"/>
      <c r="BF17" s="15"/>
      <c r="BG17" s="6"/>
      <c r="BH17" s="6"/>
      <c r="BI17" s="6"/>
      <c r="BJ17" s="6"/>
    </row>
    <row r="18" spans="1:65" x14ac:dyDescent="0.3">
      <c r="T18" s="16"/>
      <c r="U18" s="16"/>
      <c r="AY18" s="6"/>
      <c r="AZ18" s="6"/>
      <c r="BA18" s="11"/>
      <c r="BC18" s="11"/>
      <c r="BD18" s="5"/>
      <c r="BE18" s="15"/>
      <c r="BF18" s="15"/>
      <c r="BG18" s="6"/>
      <c r="BH18" s="6"/>
      <c r="BI18" s="6"/>
      <c r="BJ18" s="6"/>
    </row>
    <row r="19" spans="1:65" x14ac:dyDescent="0.3">
      <c r="U19" s="9"/>
      <c r="AY19" s="6"/>
      <c r="AZ19" s="6"/>
      <c r="BA19" s="11"/>
      <c r="BC19" s="11"/>
      <c r="BD19" s="5"/>
      <c r="BE19" s="15"/>
      <c r="BF19" s="15"/>
      <c r="BG19" s="6"/>
      <c r="BH19" s="6"/>
      <c r="BI19" s="6"/>
      <c r="BJ19" s="6"/>
    </row>
    <row r="20" spans="1:65" x14ac:dyDescent="0.3">
      <c r="A20" s="33" t="s">
        <v>34</v>
      </c>
      <c r="B20" s="25"/>
      <c r="C20" s="8" t="s">
        <v>4</v>
      </c>
      <c r="D20" s="8"/>
      <c r="E20" s="8" t="s">
        <v>6</v>
      </c>
      <c r="F20" s="8" t="s">
        <v>7</v>
      </c>
      <c r="G20" s="25" t="s">
        <v>8</v>
      </c>
      <c r="H20" s="8" t="s">
        <v>9</v>
      </c>
      <c r="I20" s="8" t="s">
        <v>10</v>
      </c>
      <c r="J20" s="8"/>
      <c r="K20" s="8" t="s">
        <v>12</v>
      </c>
      <c r="L20" s="12"/>
      <c r="M20" s="12" t="s">
        <v>14</v>
      </c>
      <c r="T20" s="9"/>
      <c r="U20" s="22"/>
      <c r="AY20" s="6"/>
      <c r="AZ20" s="6"/>
      <c r="BA20" s="11"/>
      <c r="BC20" s="11"/>
      <c r="BD20" s="5"/>
      <c r="BE20" s="6"/>
      <c r="BF20" s="6"/>
      <c r="BG20" s="6"/>
      <c r="BH20" s="6"/>
      <c r="BI20" s="6"/>
      <c r="BJ20" s="6"/>
    </row>
    <row r="21" spans="1:65" x14ac:dyDescent="0.3">
      <c r="A21" s="1">
        <v>1</v>
      </c>
      <c r="B21" s="7"/>
      <c r="C21" s="7">
        <f>(C2-$W2)/$W2*100</f>
        <v>20.896461509495065</v>
      </c>
      <c r="D21" s="7"/>
      <c r="E21" s="7">
        <f t="shared" ref="E21:I22" si="56">(E2-$W2)/$W2*100</f>
        <v>-30.349048621965498</v>
      </c>
      <c r="F21" s="7">
        <f t="shared" si="56"/>
        <v>19.858932887273003</v>
      </c>
      <c r="G21" s="7">
        <f t="shared" si="56"/>
        <v>13.219776128609052</v>
      </c>
      <c r="H21" s="7">
        <f t="shared" si="56"/>
        <v>-3.543196591038515</v>
      </c>
      <c r="I21" s="7">
        <f t="shared" si="56"/>
        <v>20.959756741022513</v>
      </c>
      <c r="J21" s="7"/>
      <c r="K21" s="7">
        <f>(K2-$W2)/$W2*100</f>
        <v>-21.776607387900903</v>
      </c>
      <c r="L21" s="7"/>
      <c r="M21" s="7">
        <f>(M2-$W2)/$W2*100</f>
        <v>-19.266074665494866</v>
      </c>
      <c r="N21" s="12"/>
      <c r="O21" s="12"/>
      <c r="Q21" s="21"/>
      <c r="R21" s="21"/>
      <c r="S21" s="22"/>
      <c r="U21" s="22"/>
      <c r="V21" s="22"/>
      <c r="W21" s="22"/>
      <c r="X21" s="22"/>
      <c r="Y21" s="6"/>
      <c r="AY21" s="6"/>
      <c r="AZ21" s="6"/>
      <c r="BA21" s="23"/>
      <c r="BB21" s="11"/>
      <c r="BC21" s="6"/>
      <c r="BD21" s="6"/>
      <c r="BE21" s="6"/>
      <c r="BF21" s="6"/>
      <c r="BG21" s="6"/>
      <c r="BH21" s="6"/>
      <c r="BI21" s="6"/>
      <c r="BJ21" s="6"/>
    </row>
    <row r="22" spans="1:65" x14ac:dyDescent="0.3">
      <c r="A22" s="1">
        <v>2</v>
      </c>
      <c r="B22" s="7"/>
      <c r="C22" s="7">
        <f>(C3-$W3)/$W3*100</f>
        <v>11.612724835509857</v>
      </c>
      <c r="D22" s="7"/>
      <c r="E22" s="7">
        <f t="shared" si="56"/>
        <v>-13.426229032246978</v>
      </c>
      <c r="F22" s="7">
        <f t="shared" si="56"/>
        <v>-1.6634884116283919</v>
      </c>
      <c r="G22" s="7">
        <f t="shared" si="56"/>
        <v>-14.262690597946786</v>
      </c>
      <c r="H22" s="7">
        <f t="shared" si="56"/>
        <v>3.2925463031922906</v>
      </c>
      <c r="I22" s="7">
        <f t="shared" si="56"/>
        <v>4.5707641172994871</v>
      </c>
      <c r="J22" s="7"/>
      <c r="K22" s="7">
        <f>(K3-$W3)/$W3*100</f>
        <v>-9.4030449867446002</v>
      </c>
      <c r="L22" s="7"/>
      <c r="M22" s="7">
        <f>(M3-$W3)/$W3*100</f>
        <v>19.279417772565154</v>
      </c>
      <c r="N22" s="7"/>
      <c r="O22" s="7"/>
      <c r="Q22" s="21"/>
      <c r="R22" s="21"/>
      <c r="S22" s="22"/>
      <c r="T22" s="9"/>
      <c r="U22" s="22"/>
      <c r="V22" s="22"/>
      <c r="W22" s="22"/>
      <c r="X22" s="22"/>
      <c r="Y22" s="6"/>
      <c r="AA22" s="33" t="s">
        <v>19</v>
      </c>
      <c r="AB22" s="25" t="s">
        <v>3</v>
      </c>
      <c r="AC22" s="25" t="s">
        <v>4</v>
      </c>
      <c r="AD22" s="25" t="s">
        <v>5</v>
      </c>
      <c r="AE22" s="25" t="s">
        <v>6</v>
      </c>
      <c r="AF22" s="25" t="s">
        <v>7</v>
      </c>
      <c r="AG22" s="25" t="s">
        <v>8</v>
      </c>
      <c r="AH22" s="25" t="s">
        <v>9</v>
      </c>
      <c r="AI22" s="25" t="s">
        <v>10</v>
      </c>
      <c r="AJ22" s="25" t="s">
        <v>11</v>
      </c>
      <c r="AK22" s="25" t="s">
        <v>12</v>
      </c>
      <c r="AL22" s="10" t="s">
        <v>13</v>
      </c>
      <c r="AM22" s="10" t="s">
        <v>14</v>
      </c>
      <c r="AN22" s="10" t="s">
        <v>15</v>
      </c>
      <c r="AO22" s="10" t="s">
        <v>16</v>
      </c>
      <c r="AP22" s="5" t="s">
        <v>22</v>
      </c>
      <c r="AQ22" s="1" t="s">
        <v>23</v>
      </c>
      <c r="AR22" s="5" t="s">
        <v>24</v>
      </c>
      <c r="AS22" s="5" t="s">
        <v>30</v>
      </c>
      <c r="AT22" s="5" t="s">
        <v>26</v>
      </c>
      <c r="AU22" s="5" t="s">
        <v>29</v>
      </c>
      <c r="AV22" s="1" t="s">
        <v>27</v>
      </c>
      <c r="AW22" s="5" t="s">
        <v>31</v>
      </c>
      <c r="AX22" s="49" t="s">
        <v>2</v>
      </c>
      <c r="AY22" s="1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</row>
    <row r="23" spans="1:65" x14ac:dyDescent="0.3">
      <c r="T23" s="30"/>
      <c r="AA23" s="5" t="s">
        <v>48</v>
      </c>
      <c r="AB23" s="7">
        <f t="shared" ref="AB23:AO23" si="57">AB2/AB$11*100</f>
        <v>16.791550984351332</v>
      </c>
      <c r="AC23" s="7">
        <f t="shared" si="57"/>
        <v>18.966322905434993</v>
      </c>
      <c r="AD23" s="7">
        <f t="shared" si="57"/>
        <v>14.146584432345863</v>
      </c>
      <c r="AE23" s="7">
        <f t="shared" si="57"/>
        <v>11.787910365601025</v>
      </c>
      <c r="AF23" s="7">
        <f t="shared" si="57"/>
        <v>13.06272855021097</v>
      </c>
      <c r="AG23" s="7">
        <f t="shared" si="57"/>
        <v>19.432335563789596</v>
      </c>
      <c r="AH23" s="7">
        <f t="shared" si="57"/>
        <v>12.123241795043537</v>
      </c>
      <c r="AI23" s="7">
        <f t="shared" si="57"/>
        <v>16.192082547871813</v>
      </c>
      <c r="AJ23" s="7">
        <f t="shared" si="57"/>
        <v>12.006323819082434</v>
      </c>
      <c r="AK23" s="7">
        <f t="shared" si="57"/>
        <v>13.562547578127973</v>
      </c>
      <c r="AL23" s="7">
        <f t="shared" si="57"/>
        <v>13.594470046082948</v>
      </c>
      <c r="AM23" s="7">
        <f t="shared" si="57"/>
        <v>13.552349661864085</v>
      </c>
      <c r="AN23" s="7">
        <f t="shared" si="57"/>
        <v>10.287923928283346</v>
      </c>
      <c r="AO23" s="7">
        <f t="shared" si="57"/>
        <v>9.8942556789630647</v>
      </c>
      <c r="AP23" s="7">
        <f>AVERAGE(AB23:AO23)</f>
        <v>13.957187704075212</v>
      </c>
      <c r="AQ23" s="7">
        <f t="shared" ref="AQ23:AQ30" si="58">MIN(AB23:AO23)</f>
        <v>9.8942556789630647</v>
      </c>
      <c r="AR23" s="7">
        <f>MAX(AB23:AO23)</f>
        <v>19.432335563789596</v>
      </c>
      <c r="AS23" s="7">
        <f t="shared" ref="AS23:AS30" si="59">STDEV(AB23:AO23)</f>
        <v>2.9250914745638994</v>
      </c>
      <c r="AT23" s="7">
        <f t="shared" ref="AT23:AT30" si="60">AVERAGE(AC23,AE23:AI23,AK23,AM23)</f>
        <v>14.834939870992999</v>
      </c>
      <c r="AU23" s="30">
        <f t="shared" ref="AU23:AU30" si="61">MIN(AC23,AE23:AI23,AK23,AM23)</f>
        <v>11.787910365601025</v>
      </c>
      <c r="AV23" s="30">
        <f t="shared" ref="AV23:AV30" si="62">MAX(AC23,AE23:AI23,AK23,AM23)</f>
        <v>19.432335563789596</v>
      </c>
      <c r="AW23" s="7">
        <f t="shared" ref="AW23:AW30" si="63">STDEV(AC23,AE23:AI23,AK23,AM23)</f>
        <v>3.0021101435411022</v>
      </c>
      <c r="AX23" s="37">
        <f>score!C2</f>
        <v>17.948717948717949</v>
      </c>
      <c r="AY23" s="5" t="s">
        <v>48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</row>
    <row r="24" spans="1:65" x14ac:dyDescent="0.3">
      <c r="AA24" s="5" t="s">
        <v>49</v>
      </c>
      <c r="AB24" s="7">
        <f t="shared" ref="AB24:AO24" si="64">AB3/AB$11*100</f>
        <v>21.976747854618875</v>
      </c>
      <c r="AC24" s="7">
        <f t="shared" si="64"/>
        <v>21.977592070049472</v>
      </c>
      <c r="AD24" s="7">
        <f t="shared" si="64"/>
        <v>17.231509386439981</v>
      </c>
      <c r="AE24" s="7">
        <f t="shared" si="64"/>
        <v>14.929643551310686</v>
      </c>
      <c r="AF24" s="7">
        <f t="shared" si="64"/>
        <v>30.631786217721519</v>
      </c>
      <c r="AG24" s="7">
        <f t="shared" si="64"/>
        <v>23.210307080063938</v>
      </c>
      <c r="AH24" s="7">
        <f t="shared" si="64"/>
        <v>20.981574142074781</v>
      </c>
      <c r="AI24" s="7">
        <f t="shared" si="64"/>
        <v>21.078480007937291</v>
      </c>
      <c r="AJ24" s="7">
        <f t="shared" si="64"/>
        <v>20.157296032495474</v>
      </c>
      <c r="AK24" s="7">
        <f t="shared" si="64"/>
        <v>23.264538662089816</v>
      </c>
      <c r="AL24" s="7">
        <f t="shared" si="64"/>
        <v>26.262554649651427</v>
      </c>
      <c r="AM24" s="7">
        <f t="shared" si="64"/>
        <v>18.901585488327427</v>
      </c>
      <c r="AN24" s="7">
        <f t="shared" si="64"/>
        <v>23.267083314353783</v>
      </c>
      <c r="AO24" s="7">
        <f t="shared" si="64"/>
        <v>23.202698790710784</v>
      </c>
      <c r="AP24" s="7">
        <f t="shared" ref="AP24:AP30" si="65">AVERAGE(AB24:AO24)</f>
        <v>21.933814089131804</v>
      </c>
      <c r="AQ24" s="7">
        <f t="shared" si="58"/>
        <v>14.929643551310686</v>
      </c>
      <c r="AR24" s="7">
        <f t="shared" ref="AR24:AR30" si="66">MAX(AB24:AO24)</f>
        <v>30.631786217721519</v>
      </c>
      <c r="AS24" s="7">
        <f t="shared" si="59"/>
        <v>3.7860398399687414</v>
      </c>
      <c r="AT24" s="7">
        <f t="shared" si="60"/>
        <v>21.871938402446865</v>
      </c>
      <c r="AU24" s="30">
        <f t="shared" si="61"/>
        <v>14.929643551310686</v>
      </c>
      <c r="AV24" s="30">
        <f t="shared" si="62"/>
        <v>30.631786217721519</v>
      </c>
      <c r="AW24" s="7">
        <f t="shared" si="63"/>
        <v>4.4548118706330175</v>
      </c>
      <c r="AX24" s="37">
        <f>score!C3</f>
        <v>17.948717948717949</v>
      </c>
      <c r="AY24" s="5" t="s">
        <v>49</v>
      </c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</row>
    <row r="25" spans="1:65" x14ac:dyDescent="0.3">
      <c r="A25" s="33" t="s">
        <v>35</v>
      </c>
      <c r="B25" s="25" t="s">
        <v>3</v>
      </c>
      <c r="C25" s="8" t="s">
        <v>4</v>
      </c>
      <c r="D25" s="8" t="s">
        <v>5</v>
      </c>
      <c r="E25" s="8" t="s">
        <v>6</v>
      </c>
      <c r="F25" s="8" t="s">
        <v>7</v>
      </c>
      <c r="G25" s="25" t="s">
        <v>8</v>
      </c>
      <c r="H25" s="8" t="s">
        <v>9</v>
      </c>
      <c r="I25" s="8" t="s">
        <v>10</v>
      </c>
      <c r="J25" s="8" t="s">
        <v>11</v>
      </c>
      <c r="K25" s="8" t="s">
        <v>12</v>
      </c>
      <c r="L25" s="12" t="s">
        <v>13</v>
      </c>
      <c r="M25" s="12" t="s">
        <v>14</v>
      </c>
      <c r="N25" s="12" t="s">
        <v>15</v>
      </c>
      <c r="O25" s="12" t="s">
        <v>16</v>
      </c>
      <c r="P25" s="10"/>
      <c r="AA25" s="5" t="s">
        <v>55</v>
      </c>
      <c r="AB25" s="7">
        <f t="shared" ref="AB25:AO25" si="67">AB4/AB$11*100</f>
        <v>16.75079925858152</v>
      </c>
      <c r="AC25" s="7">
        <f t="shared" si="67"/>
        <v>18.536054270019495</v>
      </c>
      <c r="AD25" s="7">
        <f t="shared" si="67"/>
        <v>13.132966233143517</v>
      </c>
      <c r="AE25" s="7">
        <f t="shared" si="67"/>
        <v>12.588757156280705</v>
      </c>
      <c r="AF25" s="7">
        <f t="shared" si="67"/>
        <v>16.267510548523202</v>
      </c>
      <c r="AG25" s="7">
        <f t="shared" si="67"/>
        <v>15.502397558849164</v>
      </c>
      <c r="AH25" s="7">
        <f t="shared" si="67"/>
        <v>16.043497104133017</v>
      </c>
      <c r="AI25" s="7">
        <f t="shared" si="67"/>
        <v>15.731967457088999</v>
      </c>
      <c r="AJ25" s="7">
        <f t="shared" si="67"/>
        <v>16.516083383450113</v>
      </c>
      <c r="AK25" s="7">
        <f t="shared" si="67"/>
        <v>14.937614976926264</v>
      </c>
      <c r="AL25" s="7">
        <f t="shared" si="67"/>
        <v>13.851668046791922</v>
      </c>
      <c r="AM25" s="7">
        <f t="shared" si="67"/>
        <v>11.974003716953982</v>
      </c>
      <c r="AN25" s="7">
        <f t="shared" si="67"/>
        <v>16.830901150348865</v>
      </c>
      <c r="AO25" s="7">
        <f t="shared" si="67"/>
        <v>15.469509474722337</v>
      </c>
      <c r="AP25" s="7">
        <f t="shared" si="65"/>
        <v>15.29526645255808</v>
      </c>
      <c r="AQ25" s="7">
        <f t="shared" si="58"/>
        <v>11.974003716953982</v>
      </c>
      <c r="AR25" s="7">
        <f t="shared" si="66"/>
        <v>18.536054270019495</v>
      </c>
      <c r="AS25" s="7">
        <f t="shared" si="59"/>
        <v>1.8288781895390041</v>
      </c>
      <c r="AT25" s="7">
        <f t="shared" si="60"/>
        <v>15.197725348596856</v>
      </c>
      <c r="AU25" s="30">
        <f t="shared" si="61"/>
        <v>11.974003716953982</v>
      </c>
      <c r="AV25" s="30">
        <f t="shared" si="62"/>
        <v>18.536054270019495</v>
      </c>
      <c r="AW25" s="7">
        <f t="shared" si="63"/>
        <v>2.0924764413258812</v>
      </c>
      <c r="AX25" s="37">
        <f>score!C4</f>
        <v>17.948717948717949</v>
      </c>
      <c r="AY25" s="5" t="s">
        <v>55</v>
      </c>
      <c r="AZ25" s="6"/>
      <c r="BA25" s="6"/>
      <c r="BB25" s="6"/>
      <c r="BC25" s="6"/>
      <c r="BD25" s="26"/>
      <c r="BE25" s="5"/>
      <c r="BF25" s="1"/>
      <c r="BG25" s="26"/>
      <c r="BH25" s="26"/>
      <c r="BI25" s="26"/>
      <c r="BJ25" s="5"/>
      <c r="BK25" s="5"/>
      <c r="BL25" s="5"/>
    </row>
    <row r="26" spans="1:65" x14ac:dyDescent="0.3">
      <c r="A26" s="1">
        <v>1</v>
      </c>
      <c r="B26" s="7">
        <f t="shared" ref="B26:O26" si="68">(B2-$P2)/$P2*100</f>
        <v>28.259719690108902</v>
      </c>
      <c r="C26" s="7">
        <f t="shared" si="68"/>
        <v>30.426489181098091</v>
      </c>
      <c r="D26" s="7">
        <f t="shared" si="68"/>
        <v>-26.163970213119342</v>
      </c>
      <c r="E26" s="7">
        <f t="shared" si="68"/>
        <v>-24.858602618018448</v>
      </c>
      <c r="F26" s="7">
        <f t="shared" si="68"/>
        <v>29.307174240596733</v>
      </c>
      <c r="G26" s="7">
        <f t="shared" si="68"/>
        <v>22.144665955873364</v>
      </c>
      <c r="H26" s="7">
        <f t="shared" si="68"/>
        <v>4.060301428046027</v>
      </c>
      <c r="I26" s="7">
        <f t="shared" si="68"/>
        <v>30.494773849871308</v>
      </c>
      <c r="J26" s="7">
        <f t="shared" si="68"/>
        <v>-0.90290987609889217</v>
      </c>
      <c r="K26" s="7">
        <f t="shared" si="68"/>
        <v>-15.610412886820127</v>
      </c>
      <c r="L26" s="7">
        <f t="shared" si="68"/>
        <v>-16.110205921783713</v>
      </c>
      <c r="M26" s="7">
        <f t="shared" si="68"/>
        <v>-12.90197986182239</v>
      </c>
      <c r="N26" s="7">
        <f t="shared" si="68"/>
        <v>-29.020853189276401</v>
      </c>
      <c r="O26" s="7">
        <f t="shared" si="68"/>
        <v>-19.124189778654831</v>
      </c>
      <c r="AA26" s="5" t="s">
        <v>56</v>
      </c>
      <c r="AB26" s="7">
        <f t="shared" ref="AB26:AO26" si="69">AB5/AB$11*100</f>
        <v>8.2702338907117579</v>
      </c>
      <c r="AC26" s="7">
        <f t="shared" si="69"/>
        <v>8.7012067907466637</v>
      </c>
      <c r="AD26" s="7">
        <f t="shared" si="69"/>
        <v>7.8004530982094051</v>
      </c>
      <c r="AE26" s="7">
        <f t="shared" si="69"/>
        <v>7.7389363874311279</v>
      </c>
      <c r="AF26" s="7">
        <f t="shared" si="69"/>
        <v>8.8227848101265796</v>
      </c>
      <c r="AG26" s="7">
        <f t="shared" si="69"/>
        <v>9.3177855274629522</v>
      </c>
      <c r="AH26" s="7">
        <f t="shared" si="69"/>
        <v>8.9725910484220464</v>
      </c>
      <c r="AI26" s="7">
        <f t="shared" si="69"/>
        <v>9.1288542745642776</v>
      </c>
      <c r="AJ26" s="7">
        <f t="shared" si="69"/>
        <v>10.235127631718216</v>
      </c>
      <c r="AK26" s="7">
        <f t="shared" si="69"/>
        <v>8.5245654654826737</v>
      </c>
      <c r="AL26" s="7">
        <f t="shared" si="69"/>
        <v>8.1421087841191078</v>
      </c>
      <c r="AM26" s="7">
        <f t="shared" si="69"/>
        <v>7.8903013843133918</v>
      </c>
      <c r="AN26" s="7">
        <f t="shared" si="69"/>
        <v>7.7319622035866509</v>
      </c>
      <c r="AO26" s="7">
        <f t="shared" si="69"/>
        <v>10.707492896893415</v>
      </c>
      <c r="AP26" s="7">
        <f t="shared" si="65"/>
        <v>8.7131717281277332</v>
      </c>
      <c r="AQ26" s="7">
        <f t="shared" si="58"/>
        <v>7.7319622035866509</v>
      </c>
      <c r="AR26" s="7">
        <f t="shared" si="66"/>
        <v>10.707492896893415</v>
      </c>
      <c r="AS26" s="7">
        <f t="shared" si="59"/>
        <v>0.91531540423624669</v>
      </c>
      <c r="AT26" s="7">
        <f t="shared" si="60"/>
        <v>8.6371282110687133</v>
      </c>
      <c r="AU26" s="30">
        <f t="shared" si="61"/>
        <v>7.7389363874311279</v>
      </c>
      <c r="AV26" s="30">
        <f t="shared" si="62"/>
        <v>9.3177855274629522</v>
      </c>
      <c r="AW26" s="7">
        <f t="shared" si="63"/>
        <v>0.56484737371877447</v>
      </c>
      <c r="AX26" s="37">
        <f>score!C5</f>
        <v>10.256410256410255</v>
      </c>
      <c r="AY26" s="5" t="s">
        <v>56</v>
      </c>
      <c r="AZ26" s="6"/>
      <c r="BA26" s="6"/>
      <c r="BB26" s="6"/>
      <c r="BC26" s="6"/>
      <c r="BD26" s="7"/>
      <c r="BE26" s="7"/>
      <c r="BF26" s="7"/>
      <c r="BG26" s="7"/>
      <c r="BH26" s="7"/>
      <c r="BI26" s="7"/>
      <c r="BJ26" s="7"/>
      <c r="BK26" s="7"/>
      <c r="BL26" s="7"/>
    </row>
    <row r="27" spans="1:65" x14ac:dyDescent="0.3">
      <c r="A27" s="1">
        <v>2</v>
      </c>
      <c r="B27" s="7">
        <f t="shared" ref="B27:O27" si="70">(B3-$P3)/$P3*100</f>
        <v>33.353603683713587</v>
      </c>
      <c r="C27" s="7">
        <f t="shared" si="70"/>
        <v>11.253231023954349</v>
      </c>
      <c r="D27" s="7">
        <f t="shared" si="70"/>
        <v>-24.698428142625016</v>
      </c>
      <c r="E27" s="7">
        <f t="shared" si="70"/>
        <v>-13.705074790665639</v>
      </c>
      <c r="F27" s="7">
        <f t="shared" si="70"/>
        <v>-1.9802208220061095</v>
      </c>
      <c r="G27" s="7">
        <f t="shared" si="70"/>
        <v>-14.538842194414681</v>
      </c>
      <c r="H27" s="7">
        <f t="shared" si="70"/>
        <v>2.9598509834558229</v>
      </c>
      <c r="I27" s="7">
        <f t="shared" si="70"/>
        <v>4.2339517813834684</v>
      </c>
      <c r="J27" s="7">
        <f t="shared" si="70"/>
        <v>3.1594991860999699</v>
      </c>
      <c r="K27" s="7">
        <f t="shared" si="70"/>
        <v>-9.6948490325739343</v>
      </c>
      <c r="L27" s="7">
        <f t="shared" si="70"/>
        <v>-6.1132318459586212</v>
      </c>
      <c r="M27" s="7">
        <f t="shared" si="70"/>
        <v>18.895230283205169</v>
      </c>
      <c r="N27" s="7">
        <f t="shared" si="70"/>
        <v>-7.6478849595119565</v>
      </c>
      <c r="O27" s="7">
        <f t="shared" si="70"/>
        <v>4.523164845943703</v>
      </c>
      <c r="AA27" s="5" t="s">
        <v>57</v>
      </c>
      <c r="AB27" s="7">
        <f t="shared" ref="AB27:AO27" si="71">AB6/AB$11*100</f>
        <v>9.2981632792781426</v>
      </c>
      <c r="AC27" s="7">
        <f t="shared" si="71"/>
        <v>8.6181415110831399</v>
      </c>
      <c r="AD27" s="7">
        <f t="shared" si="71"/>
        <v>21.15377111378821</v>
      </c>
      <c r="AE27" s="7">
        <f t="shared" si="71"/>
        <v>24.041771924405328</v>
      </c>
      <c r="AF27" s="7">
        <f t="shared" si="71"/>
        <v>10.050632911392412</v>
      </c>
      <c r="AG27" s="7">
        <f t="shared" si="71"/>
        <v>12.67860602659111</v>
      </c>
      <c r="AH27" s="7">
        <f t="shared" si="71"/>
        <v>15.930551723730341</v>
      </c>
      <c r="AI27" s="7">
        <f t="shared" si="71"/>
        <v>15.817817022191353</v>
      </c>
      <c r="AJ27" s="7">
        <f t="shared" si="71"/>
        <v>14.14847874617848</v>
      </c>
      <c r="AK27" s="7">
        <f t="shared" si="71"/>
        <v>12.227920418164352</v>
      </c>
      <c r="AL27" s="7">
        <f t="shared" si="71"/>
        <v>9.7638741202883175</v>
      </c>
      <c r="AM27" s="7">
        <f t="shared" si="71"/>
        <v>15.092129696188891</v>
      </c>
      <c r="AN27" s="7">
        <f t="shared" si="71"/>
        <v>10.337761620265034</v>
      </c>
      <c r="AO27" s="7">
        <f t="shared" si="71"/>
        <v>9.3267898654519019</v>
      </c>
      <c r="AP27" s="7">
        <f t="shared" si="65"/>
        <v>13.463314998499786</v>
      </c>
      <c r="AQ27" s="7">
        <f t="shared" si="58"/>
        <v>8.6181415110831399</v>
      </c>
      <c r="AR27" s="7">
        <f t="shared" si="66"/>
        <v>24.041771924405328</v>
      </c>
      <c r="AS27" s="7">
        <f t="shared" si="59"/>
        <v>4.6490581226031056</v>
      </c>
      <c r="AT27" s="7">
        <f t="shared" si="60"/>
        <v>14.307196404218367</v>
      </c>
      <c r="AU27" s="30">
        <f t="shared" si="61"/>
        <v>8.6181415110831399</v>
      </c>
      <c r="AV27" s="30">
        <f t="shared" si="62"/>
        <v>24.041771924405328</v>
      </c>
      <c r="AW27" s="7">
        <f t="shared" si="63"/>
        <v>4.7472505059808059</v>
      </c>
      <c r="AX27" s="37">
        <f>score!C6</f>
        <v>5.1282051282051277</v>
      </c>
      <c r="AY27" s="5" t="s">
        <v>57</v>
      </c>
      <c r="AZ27" s="6"/>
      <c r="BA27" s="6"/>
      <c r="BB27" s="6"/>
      <c r="BC27" s="6"/>
      <c r="BD27" s="7"/>
      <c r="BE27" s="7"/>
      <c r="BF27" s="7"/>
      <c r="BG27" s="7"/>
      <c r="BH27" s="7"/>
      <c r="BI27" s="7"/>
      <c r="BJ27" s="7"/>
      <c r="BK27" s="7"/>
      <c r="BL27" s="7"/>
    </row>
    <row r="28" spans="1:65" x14ac:dyDescent="0.3">
      <c r="AA28" s="5" t="s">
        <v>0</v>
      </c>
      <c r="AB28" s="7">
        <f t="shared" ref="AB28:AO28" si="72">AB7/AB$11*100</f>
        <v>5.1195340106007103</v>
      </c>
      <c r="AC28" s="7">
        <f t="shared" si="72"/>
        <v>4.6223144705597408</v>
      </c>
      <c r="AD28" s="7">
        <f t="shared" si="72"/>
        <v>6.2983884461058803</v>
      </c>
      <c r="AE28" s="7">
        <f t="shared" si="72"/>
        <v>9.1138743242843745</v>
      </c>
      <c r="AF28" s="7">
        <f t="shared" si="72"/>
        <v>4.4936708860759396</v>
      </c>
      <c r="AG28" s="7">
        <f t="shared" si="72"/>
        <v>4.5402257083696531</v>
      </c>
      <c r="AH28" s="7">
        <f t="shared" si="72"/>
        <v>5.3977384657814937</v>
      </c>
      <c r="AI28" s="7">
        <f t="shared" si="72"/>
        <v>4.9980156761583503</v>
      </c>
      <c r="AJ28" s="7">
        <f t="shared" si="72"/>
        <v>5.4672617414884206</v>
      </c>
      <c r="AK28" s="7">
        <f t="shared" si="72"/>
        <v>7.0451265556482401</v>
      </c>
      <c r="AL28" s="7">
        <f t="shared" si="72"/>
        <v>6.5077395722556943</v>
      </c>
      <c r="AM28" s="7">
        <f t="shared" si="72"/>
        <v>6.8375946309623643</v>
      </c>
      <c r="AN28" s="7">
        <f t="shared" si="72"/>
        <v>6.0374806174718936</v>
      </c>
      <c r="AO28" s="7">
        <f t="shared" si="72"/>
        <v>6.5309444994951509</v>
      </c>
      <c r="AP28" s="7">
        <f t="shared" si="65"/>
        <v>5.9292792575184219</v>
      </c>
      <c r="AQ28" s="7">
        <f t="shared" si="58"/>
        <v>4.4936708860759396</v>
      </c>
      <c r="AR28" s="7">
        <f t="shared" si="66"/>
        <v>9.1138743242843745</v>
      </c>
      <c r="AS28" s="7">
        <f t="shared" si="59"/>
        <v>1.264117126095806</v>
      </c>
      <c r="AT28" s="7">
        <f t="shared" si="60"/>
        <v>5.8810700897300192</v>
      </c>
      <c r="AU28" s="30">
        <f t="shared" si="61"/>
        <v>4.4936708860759396</v>
      </c>
      <c r="AV28" s="30">
        <f t="shared" si="62"/>
        <v>9.1138743242843745</v>
      </c>
      <c r="AW28" s="7">
        <f t="shared" si="63"/>
        <v>1.6493111264548317</v>
      </c>
      <c r="AX28" s="37">
        <f>score!C7</f>
        <v>7.6923076923076925</v>
      </c>
      <c r="AY28" s="5" t="s">
        <v>0</v>
      </c>
      <c r="AZ28" s="6"/>
      <c r="BA28" s="6"/>
      <c r="BB28" s="6"/>
      <c r="BC28" s="6"/>
      <c r="BD28" s="7"/>
      <c r="BE28" s="7"/>
      <c r="BF28" s="7"/>
      <c r="BG28" s="7"/>
      <c r="BH28" s="7"/>
      <c r="BI28" s="7"/>
      <c r="BJ28" s="7"/>
      <c r="BK28" s="7"/>
      <c r="BL28" s="7"/>
    </row>
    <row r="29" spans="1:65" x14ac:dyDescent="0.3">
      <c r="AA29" s="5" t="s">
        <v>1</v>
      </c>
      <c r="AB29" s="7">
        <f t="shared" ref="AB29:AO29" si="73">AB8/AB$11*100</f>
        <v>5.7499369005552792</v>
      </c>
      <c r="AC29" s="7">
        <f t="shared" si="73"/>
        <v>4.6076439062321919</v>
      </c>
      <c r="AD29" s="7">
        <f t="shared" si="73"/>
        <v>5.3986186696647023</v>
      </c>
      <c r="AE29" s="7">
        <f t="shared" si="73"/>
        <v>8.2889115621724248</v>
      </c>
      <c r="AF29" s="7">
        <f t="shared" si="73"/>
        <v>4.2562587915611809</v>
      </c>
      <c r="AG29" s="7">
        <f t="shared" si="73"/>
        <v>3.7858422951176989</v>
      </c>
      <c r="AH29" s="7">
        <f t="shared" si="73"/>
        <v>5.5282494779559492</v>
      </c>
      <c r="AI29" s="7">
        <f t="shared" si="73"/>
        <v>4.5391407877765602</v>
      </c>
      <c r="AJ29" s="7">
        <f t="shared" si="73"/>
        <v>5.2522723576069756</v>
      </c>
      <c r="AK29" s="7">
        <f t="shared" si="73"/>
        <v>6.7520339062618593</v>
      </c>
      <c r="AL29" s="7">
        <f t="shared" si="73"/>
        <v>6.301941784237262</v>
      </c>
      <c r="AM29" s="7">
        <f t="shared" si="73"/>
        <v>7.1404085118451794</v>
      </c>
      <c r="AN29" s="7">
        <f t="shared" si="73"/>
        <v>5.6031807111323291</v>
      </c>
      <c r="AO29" s="7">
        <f t="shared" si="73"/>
        <v>6.202205677789002</v>
      </c>
      <c r="AP29" s="7">
        <f t="shared" si="65"/>
        <v>5.6719032385648989</v>
      </c>
      <c r="AQ29" s="7">
        <f t="shared" si="58"/>
        <v>3.7858422951176989</v>
      </c>
      <c r="AR29" s="7">
        <f t="shared" si="66"/>
        <v>8.2889115621724248</v>
      </c>
      <c r="AS29" s="7">
        <f t="shared" si="59"/>
        <v>1.2124161687414918</v>
      </c>
      <c r="AT29" s="7">
        <f t="shared" si="60"/>
        <v>5.612311154865381</v>
      </c>
      <c r="AU29" s="30">
        <f t="shared" si="61"/>
        <v>3.7858422951176989</v>
      </c>
      <c r="AV29" s="30">
        <f t="shared" si="62"/>
        <v>8.2889115621724248</v>
      </c>
      <c r="AW29" s="7">
        <f t="shared" si="63"/>
        <v>1.609845734104671</v>
      </c>
      <c r="AX29" s="37">
        <f>score!C8</f>
        <v>7.6923076923076925</v>
      </c>
      <c r="AY29" s="5" t="s">
        <v>1</v>
      </c>
      <c r="AZ29" s="6"/>
      <c r="BA29" s="6"/>
      <c r="BB29" s="6"/>
      <c r="BC29" s="6"/>
      <c r="BD29" s="16"/>
      <c r="BE29" s="7"/>
      <c r="BF29" s="7"/>
      <c r="BG29" s="6"/>
      <c r="BH29" s="6"/>
      <c r="BI29" s="6"/>
      <c r="BJ29" s="6"/>
      <c r="BK29" s="6"/>
      <c r="BL29" s="6"/>
      <c r="BM29" s="4"/>
    </row>
    <row r="30" spans="1:65" x14ac:dyDescent="0.3">
      <c r="A30" s="33" t="s">
        <v>36</v>
      </c>
      <c r="B30" s="25"/>
      <c r="C30" s="8" t="s">
        <v>4</v>
      </c>
      <c r="D30" s="8"/>
      <c r="E30" s="8" t="s">
        <v>6</v>
      </c>
      <c r="F30" s="8" t="s">
        <v>7</v>
      </c>
      <c r="G30" s="25" t="s">
        <v>8</v>
      </c>
      <c r="H30" s="8" t="s">
        <v>9</v>
      </c>
      <c r="I30" s="8" t="s">
        <v>10</v>
      </c>
      <c r="J30" s="8"/>
      <c r="K30" s="8" t="s">
        <v>12</v>
      </c>
      <c r="L30" s="12"/>
      <c r="M30" s="12" t="s">
        <v>14</v>
      </c>
      <c r="N30" s="12"/>
      <c r="O30" s="12"/>
      <c r="P30" s="1" t="s">
        <v>2</v>
      </c>
      <c r="AA30" s="1" t="s">
        <v>58</v>
      </c>
      <c r="AB30" s="7">
        <f t="shared" ref="AB30:AO30" si="74">AB9/AB$11*100</f>
        <v>3.2062405350832894</v>
      </c>
      <c r="AC30" s="7">
        <f t="shared" si="74"/>
        <v>3.241108009006187</v>
      </c>
      <c r="AD30" s="7">
        <f t="shared" si="74"/>
        <v>6.1312883462620595</v>
      </c>
      <c r="AE30" s="7">
        <f t="shared" si="74"/>
        <v>4.0658878989803187</v>
      </c>
      <c r="AF30" s="7">
        <f t="shared" si="74"/>
        <v>2.6824191257384005</v>
      </c>
      <c r="AG30" s="7">
        <f t="shared" si="74"/>
        <v>3.0117819420226675</v>
      </c>
      <c r="AH30" s="7">
        <f t="shared" si="74"/>
        <v>3.5283939442890344</v>
      </c>
      <c r="AI30" s="7">
        <f t="shared" si="74"/>
        <v>2.5402101167443853</v>
      </c>
      <c r="AJ30" s="7">
        <f t="shared" si="74"/>
        <v>3.8698089588508942</v>
      </c>
      <c r="AK30" s="7">
        <f t="shared" si="74"/>
        <v>4.5316861202021768</v>
      </c>
      <c r="AL30" s="7">
        <f t="shared" si="74"/>
        <v>4.6256252723620577</v>
      </c>
      <c r="AM30" s="7">
        <f t="shared" si="74"/>
        <v>4.370804170957598</v>
      </c>
      <c r="AN30" s="7">
        <f t="shared" si="74"/>
        <v>7.091191855223121</v>
      </c>
      <c r="AO30" s="7">
        <f t="shared" si="74"/>
        <v>6.4432808133937591</v>
      </c>
      <c r="AP30" s="7">
        <f t="shared" si="65"/>
        <v>4.2385519363654254</v>
      </c>
      <c r="AQ30" s="7">
        <f t="shared" si="58"/>
        <v>2.5402101167443853</v>
      </c>
      <c r="AR30" s="7">
        <f t="shared" si="66"/>
        <v>7.091191855223121</v>
      </c>
      <c r="AS30" s="7">
        <f t="shared" si="59"/>
        <v>1.4243926597775982</v>
      </c>
      <c r="AT30" s="7">
        <f t="shared" si="60"/>
        <v>3.4965364159925962</v>
      </c>
      <c r="AU30" s="30">
        <f t="shared" si="61"/>
        <v>2.5402101167443853</v>
      </c>
      <c r="AV30" s="30">
        <f t="shared" si="62"/>
        <v>4.5316861202021768</v>
      </c>
      <c r="AW30" s="7">
        <f t="shared" si="63"/>
        <v>0.75957060753713035</v>
      </c>
      <c r="AX30" s="37">
        <f>score!C9</f>
        <v>7.6923076923076925</v>
      </c>
      <c r="AY30" s="1" t="s">
        <v>58</v>
      </c>
      <c r="AZ30" s="6"/>
      <c r="BA30" s="6"/>
      <c r="BB30" s="6"/>
      <c r="BC30" s="6"/>
      <c r="BD30" s="2"/>
      <c r="BG30" s="2"/>
      <c r="BH30" s="2"/>
      <c r="BI30" s="2"/>
      <c r="BJ30" s="2"/>
      <c r="BK30" s="2"/>
      <c r="BL30" s="2"/>
      <c r="BM30" s="4"/>
    </row>
    <row r="31" spans="1:65" x14ac:dyDescent="0.3">
      <c r="A31" s="1">
        <v>1</v>
      </c>
      <c r="B31" s="7"/>
      <c r="C31" s="7">
        <f>C9-$W9</f>
        <v>1.9503893100099674</v>
      </c>
      <c r="D31" s="7"/>
      <c r="E31" s="7">
        <f t="shared" ref="E31:I32" si="75">E9-$W9</f>
        <v>-3.7619088522949227</v>
      </c>
      <c r="F31" s="7">
        <f t="shared" si="75"/>
        <v>3.9865148006508804</v>
      </c>
      <c r="G31" s="7">
        <f t="shared" si="75"/>
        <v>5.2925035194329553</v>
      </c>
      <c r="H31" s="7">
        <f t="shared" si="75"/>
        <v>-0.79747242392008388</v>
      </c>
      <c r="I31" s="7">
        <f t="shared" si="75"/>
        <v>3.1002730723299265</v>
      </c>
      <c r="J31" s="7"/>
      <c r="K31" s="7">
        <f>K9-$W9</f>
        <v>-2.3317411365327274</v>
      </c>
      <c r="L31" s="7"/>
      <c r="M31" s="7">
        <f>M9-$W9</f>
        <v>-7.4385582896760241</v>
      </c>
      <c r="N31" s="7"/>
      <c r="O31" s="7"/>
      <c r="P31" s="30">
        <f>T9-$W9</f>
        <v>-5.6181590065545777</v>
      </c>
      <c r="AA31" s="5" t="s">
        <v>59</v>
      </c>
      <c r="AB31" s="7">
        <f t="shared" ref="AB31:AO31" si="76">AB10/AB$11*100</f>
        <v>12.836793286219084</v>
      </c>
      <c r="AC31" s="7">
        <f t="shared" si="76"/>
        <v>10.729616066868116</v>
      </c>
      <c r="AD31" s="7">
        <f t="shared" si="76"/>
        <v>8.7064202740403722</v>
      </c>
      <c r="AE31" s="7">
        <f t="shared" si="76"/>
        <v>7.444306829534006</v>
      </c>
      <c r="AF31" s="7">
        <f t="shared" si="76"/>
        <v>9.7322081586497902</v>
      </c>
      <c r="AG31" s="7">
        <f t="shared" si="76"/>
        <v>8.5207182977332199</v>
      </c>
      <c r="AH31" s="7">
        <f t="shared" si="76"/>
        <v>11.494162298569805</v>
      </c>
      <c r="AI31" s="7">
        <f t="shared" si="76"/>
        <v>9.9734321096669696</v>
      </c>
      <c r="AJ31" s="7">
        <f t="shared" si="76"/>
        <v>12.347347329128992</v>
      </c>
      <c r="AK31" s="7">
        <f t="shared" si="76"/>
        <v>9.1539663170966481</v>
      </c>
      <c r="AL31" s="7">
        <f t="shared" si="76"/>
        <v>10.950017724211268</v>
      </c>
      <c r="AM31" s="7">
        <f t="shared" si="76"/>
        <v>14.240822738587086</v>
      </c>
      <c r="AN31" s="7">
        <f t="shared" si="76"/>
        <v>12.812514599334989</v>
      </c>
      <c r="AO31" s="7">
        <f t="shared" si="76"/>
        <v>12.222822302580589</v>
      </c>
      <c r="AP31" s="7">
        <f t="shared" ref="AP31:AP32" si="77">AVERAGE(AB31:AO31)</f>
        <v>10.79751059515864</v>
      </c>
      <c r="AQ31" s="7">
        <f t="shared" ref="AQ31:AQ32" si="78">MIN(AB31:AO31)</f>
        <v>7.444306829534006</v>
      </c>
      <c r="AR31" s="7">
        <f t="shared" ref="AR31:AR32" si="79">MAX(AB31:AO31)</f>
        <v>14.240822738587086</v>
      </c>
      <c r="AS31" s="7">
        <f t="shared" ref="AS31:AS32" si="80">STDEV(AB31:AO31)</f>
        <v>1.9677719226896768</v>
      </c>
      <c r="AT31" s="7">
        <f t="shared" ref="AT31:AT32" si="81">AVERAGE(AC31,AE31:AI31,AK31,AM31)</f>
        <v>10.161154102088204</v>
      </c>
      <c r="AU31" s="30">
        <f t="shared" ref="AU31:AU32" si="82">MIN(AC31,AE31:AI31,AK31,AM31)</f>
        <v>7.444306829534006</v>
      </c>
      <c r="AV31" s="30">
        <f t="shared" ref="AV31:AV32" si="83">MAX(AC31,AE31:AI31,AK31,AM31)</f>
        <v>14.240822738587086</v>
      </c>
      <c r="AW31" s="7">
        <f t="shared" ref="AW31:AW32" si="84">STDEV(AC31,AE31:AI31,AK31,AM31)</f>
        <v>2.0719109941784661</v>
      </c>
      <c r="AX31" s="37">
        <f>score!C10</f>
        <v>7.6923076923076925</v>
      </c>
      <c r="AY31" s="5" t="s">
        <v>59</v>
      </c>
      <c r="AZ31" s="6"/>
      <c r="BA31" s="6"/>
      <c r="BB31" s="6"/>
      <c r="BC31" s="6"/>
      <c r="BD31" s="26"/>
      <c r="BE31" s="5"/>
      <c r="BF31" s="1"/>
      <c r="BG31" s="26"/>
      <c r="BH31" s="26"/>
      <c r="BI31" s="26"/>
      <c r="BJ31" s="5"/>
      <c r="BK31" s="17"/>
      <c r="BL31" s="17"/>
      <c r="BM31" s="4"/>
    </row>
    <row r="32" spans="1:65" x14ac:dyDescent="0.3">
      <c r="A32" s="1">
        <v>2</v>
      </c>
      <c r="B32" s="7"/>
      <c r="C32" s="7">
        <f>C10-$W10</f>
        <v>-1.9503893100099674</v>
      </c>
      <c r="D32" s="7"/>
      <c r="E32" s="7">
        <f t="shared" si="75"/>
        <v>3.7619088522949262</v>
      </c>
      <c r="F32" s="7">
        <f t="shared" si="75"/>
        <v>-3.986514800650891</v>
      </c>
      <c r="G32" s="7">
        <f t="shared" si="75"/>
        <v>-5.2925035194329659</v>
      </c>
      <c r="H32" s="7">
        <f t="shared" si="75"/>
        <v>0.79747242392007678</v>
      </c>
      <c r="I32" s="7">
        <f t="shared" si="75"/>
        <v>-3.1002730723299372</v>
      </c>
      <c r="J32" s="7"/>
      <c r="K32" s="7">
        <f>K10-$W10</f>
        <v>2.3317411365327203</v>
      </c>
      <c r="L32" s="7"/>
      <c r="M32" s="7">
        <f>M10-$W10</f>
        <v>7.4385582896760312</v>
      </c>
      <c r="N32" s="7"/>
      <c r="O32" s="7"/>
      <c r="P32" s="30">
        <f>T10-$W10</f>
        <v>5.618159006554567</v>
      </c>
      <c r="AA32" s="18" t="s">
        <v>20</v>
      </c>
      <c r="AB32" s="14">
        <f t="shared" ref="AB32:AO32" si="85">SUM(AB23:AB31)</f>
        <v>100.00000000000003</v>
      </c>
      <c r="AC32" s="14">
        <f t="shared" si="85"/>
        <v>100</v>
      </c>
      <c r="AD32" s="14">
        <f t="shared" si="85"/>
        <v>99.999999999999972</v>
      </c>
      <c r="AE32" s="14">
        <f t="shared" si="85"/>
        <v>100</v>
      </c>
      <c r="AF32" s="14">
        <f t="shared" si="85"/>
        <v>100</v>
      </c>
      <c r="AG32" s="14">
        <f t="shared" si="85"/>
        <v>100.00000000000001</v>
      </c>
      <c r="AH32" s="14">
        <f t="shared" si="85"/>
        <v>100</v>
      </c>
      <c r="AI32" s="14">
        <f t="shared" si="85"/>
        <v>100</v>
      </c>
      <c r="AJ32" s="14">
        <f t="shared" si="85"/>
        <v>99.999999999999986</v>
      </c>
      <c r="AK32" s="14">
        <f t="shared" si="85"/>
        <v>100</v>
      </c>
      <c r="AL32" s="14">
        <f t="shared" si="85"/>
        <v>99.999999999999986</v>
      </c>
      <c r="AM32" s="14">
        <f t="shared" si="85"/>
        <v>100.00000000000001</v>
      </c>
      <c r="AN32" s="14">
        <f t="shared" si="85"/>
        <v>100</v>
      </c>
      <c r="AO32" s="14">
        <f t="shared" si="85"/>
        <v>100</v>
      </c>
      <c r="AP32" s="7">
        <f t="shared" si="77"/>
        <v>100</v>
      </c>
      <c r="AQ32" s="7">
        <f t="shared" si="78"/>
        <v>99.999999999999972</v>
      </c>
      <c r="AR32" s="7">
        <f t="shared" si="79"/>
        <v>100.00000000000003</v>
      </c>
      <c r="AS32" s="7">
        <f t="shared" si="80"/>
        <v>1.3653347577225686E-14</v>
      </c>
      <c r="AT32" s="7">
        <f t="shared" si="81"/>
        <v>100</v>
      </c>
      <c r="AU32" s="30">
        <f t="shared" si="82"/>
        <v>100</v>
      </c>
      <c r="AV32" s="30">
        <f t="shared" si="83"/>
        <v>100.00000000000001</v>
      </c>
      <c r="AW32" s="7">
        <f t="shared" si="84"/>
        <v>7.5960213596438392E-15</v>
      </c>
      <c r="AX32" s="28">
        <f>SUM(AX23:AX31)</f>
        <v>100</v>
      </c>
      <c r="AZ32" s="6"/>
      <c r="BA32" s="6"/>
      <c r="BB32" s="6"/>
      <c r="BC32" s="6"/>
      <c r="BD32" s="7"/>
      <c r="BE32" s="7"/>
      <c r="BF32" s="7"/>
      <c r="BG32" s="7"/>
      <c r="BH32" s="7"/>
      <c r="BI32" s="7"/>
      <c r="BJ32" s="7"/>
      <c r="BK32" s="9"/>
      <c r="BL32" s="11"/>
      <c r="BM32" s="4"/>
    </row>
    <row r="33" spans="1:65" x14ac:dyDescent="0.3">
      <c r="AA33" s="18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30"/>
      <c r="AV33" s="30"/>
      <c r="AW33" s="7"/>
      <c r="AX33" s="6"/>
      <c r="AZ33" s="6"/>
      <c r="BA33" s="6"/>
      <c r="BB33" s="6"/>
      <c r="BC33" s="6"/>
      <c r="BD33" s="7"/>
      <c r="BE33" s="7"/>
      <c r="BF33" s="7"/>
      <c r="BG33" s="7"/>
      <c r="BH33" s="7"/>
      <c r="BI33" s="7"/>
      <c r="BJ33" s="7"/>
      <c r="BK33" s="9"/>
      <c r="BL33" s="11"/>
      <c r="BM33" s="4"/>
    </row>
    <row r="34" spans="1:65" x14ac:dyDescent="0.3">
      <c r="AA34" s="18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30"/>
      <c r="AV34" s="30"/>
      <c r="AW34" s="7"/>
      <c r="AX34" s="6"/>
      <c r="AZ34" s="6"/>
      <c r="BA34" s="6"/>
      <c r="BB34" s="6"/>
      <c r="BC34" s="6"/>
      <c r="BD34" s="7"/>
      <c r="BF34" s="9"/>
      <c r="BG34" s="7"/>
      <c r="BH34" s="7"/>
      <c r="BI34" s="7"/>
      <c r="BJ34" s="7"/>
      <c r="BK34" s="9"/>
      <c r="BL34" s="7"/>
      <c r="BM34" s="4"/>
    </row>
    <row r="35" spans="1:65" x14ac:dyDescent="0.3">
      <c r="A35" s="33" t="s">
        <v>37</v>
      </c>
      <c r="B35" s="25" t="s">
        <v>3</v>
      </c>
      <c r="C35" s="8" t="s">
        <v>4</v>
      </c>
      <c r="D35" s="8" t="s">
        <v>5</v>
      </c>
      <c r="E35" s="8" t="s">
        <v>6</v>
      </c>
      <c r="F35" s="8" t="s">
        <v>7</v>
      </c>
      <c r="G35" s="25" t="s">
        <v>8</v>
      </c>
      <c r="H35" s="8" t="s">
        <v>9</v>
      </c>
      <c r="I35" s="8" t="s">
        <v>10</v>
      </c>
      <c r="J35" s="8" t="s">
        <v>11</v>
      </c>
      <c r="K35" s="8" t="s">
        <v>12</v>
      </c>
      <c r="L35" s="12" t="s">
        <v>13</v>
      </c>
      <c r="M35" s="12" t="s">
        <v>14</v>
      </c>
      <c r="N35" s="12" t="s">
        <v>15</v>
      </c>
      <c r="O35" s="12" t="s">
        <v>16</v>
      </c>
      <c r="P35" s="12" t="s">
        <v>2</v>
      </c>
      <c r="AA35" s="18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30"/>
      <c r="AV35" s="30"/>
      <c r="AW35" s="7"/>
      <c r="AX35" s="6"/>
      <c r="BA35" s="6"/>
      <c r="BB35" s="6"/>
      <c r="BC35" s="6"/>
      <c r="BD35" s="2"/>
      <c r="BG35" s="2"/>
      <c r="BH35" s="2"/>
      <c r="BI35" s="2"/>
      <c r="BJ35" s="2"/>
      <c r="BK35" s="2"/>
      <c r="BL35" s="2"/>
      <c r="BM35" s="4"/>
    </row>
    <row r="36" spans="1:65" x14ac:dyDescent="0.3">
      <c r="A36" s="1">
        <v>1</v>
      </c>
      <c r="B36" s="7">
        <f t="shared" ref="B36:O36" si="86">B9-$P9</f>
        <v>-0.27525970485098128</v>
      </c>
      <c r="C36" s="7">
        <f t="shared" si="86"/>
        <v>3.4365625749411493</v>
      </c>
      <c r="D36" s="7">
        <f t="shared" si="86"/>
        <v>0.10252929153435275</v>
      </c>
      <c r="E36" s="7">
        <f t="shared" si="86"/>
        <v>-2.2757355873637408</v>
      </c>
      <c r="F36" s="7">
        <f t="shared" si="86"/>
        <v>5.4726880655820622</v>
      </c>
      <c r="G36" s="7">
        <f t="shared" si="86"/>
        <v>6.7786767843641371</v>
      </c>
      <c r="H36" s="7">
        <f t="shared" si="86"/>
        <v>0.68870084101109796</v>
      </c>
      <c r="I36" s="7">
        <f t="shared" si="86"/>
        <v>4.5864463372611084</v>
      </c>
      <c r="J36" s="7">
        <f t="shared" si="86"/>
        <v>-0.29944535946789586</v>
      </c>
      <c r="K36" s="7">
        <f t="shared" si="86"/>
        <v>-0.84556787160154556</v>
      </c>
      <c r="L36" s="7">
        <f t="shared" si="86"/>
        <v>-1.7480793254589173</v>
      </c>
      <c r="M36" s="7">
        <f t="shared" si="86"/>
        <v>-5.9523850247448422</v>
      </c>
      <c r="N36" s="7">
        <f t="shared" si="86"/>
        <v>-4.9071227555549655</v>
      </c>
      <c r="O36" s="7">
        <f t="shared" si="86"/>
        <v>-4.7620082656511187</v>
      </c>
      <c r="P36" s="7">
        <f>T9-$P9</f>
        <v>-4.1319857416233958</v>
      </c>
      <c r="AA36" s="18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30"/>
      <c r="AV36" s="30"/>
      <c r="AW36" s="7"/>
      <c r="BA36" s="6"/>
      <c r="BB36" s="6"/>
      <c r="BC36" s="6"/>
      <c r="BD36" s="26"/>
      <c r="BE36" s="5"/>
      <c r="BF36" s="1"/>
      <c r="BG36" s="26"/>
      <c r="BH36" s="26"/>
      <c r="BI36" s="26"/>
      <c r="BJ36" s="5"/>
      <c r="BK36" s="5"/>
      <c r="BL36" s="5"/>
      <c r="BM36" s="4"/>
    </row>
    <row r="37" spans="1:65" x14ac:dyDescent="0.3">
      <c r="A37" s="1">
        <v>2</v>
      </c>
      <c r="B37" s="7">
        <f t="shared" ref="B37:O37" si="87">B10-$P10</f>
        <v>0.27525970485098483</v>
      </c>
      <c r="C37" s="7">
        <f t="shared" si="87"/>
        <v>-3.4365625749411457</v>
      </c>
      <c r="D37" s="7">
        <f t="shared" si="87"/>
        <v>-0.10252929153437051</v>
      </c>
      <c r="E37" s="7">
        <f t="shared" si="87"/>
        <v>2.2757355873637479</v>
      </c>
      <c r="F37" s="7">
        <f t="shared" si="87"/>
        <v>-5.4726880655820693</v>
      </c>
      <c r="G37" s="7">
        <f t="shared" si="87"/>
        <v>-6.7786767843641442</v>
      </c>
      <c r="H37" s="7">
        <f t="shared" si="87"/>
        <v>-0.68870084101110152</v>
      </c>
      <c r="I37" s="7">
        <f t="shared" si="87"/>
        <v>-4.5864463372611155</v>
      </c>
      <c r="J37" s="7">
        <f t="shared" si="87"/>
        <v>0.29944535946789941</v>
      </c>
      <c r="K37" s="7">
        <f t="shared" si="87"/>
        <v>0.84556787160154201</v>
      </c>
      <c r="L37" s="7">
        <f t="shared" si="87"/>
        <v>1.7480793254588995</v>
      </c>
      <c r="M37" s="7">
        <f t="shared" si="87"/>
        <v>5.9523850247448529</v>
      </c>
      <c r="N37" s="7">
        <f t="shared" si="87"/>
        <v>4.9071227555549441</v>
      </c>
      <c r="O37" s="7">
        <f t="shared" si="87"/>
        <v>4.7620082656511187</v>
      </c>
      <c r="P37" s="7">
        <f>T10-$P10</f>
        <v>4.1319857416233887</v>
      </c>
      <c r="AA37" s="18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30"/>
      <c r="AV37" s="30"/>
      <c r="AW37" s="7"/>
      <c r="BA37" s="6"/>
      <c r="BB37" s="6"/>
      <c r="BC37" s="6"/>
      <c r="BD37" s="21"/>
      <c r="BE37" s="21"/>
      <c r="BF37" s="21"/>
      <c r="BG37" s="7"/>
      <c r="BH37" s="7"/>
      <c r="BI37" s="7"/>
      <c r="BJ37" s="7"/>
      <c r="BK37" s="16"/>
      <c r="BL37" s="16"/>
      <c r="BM37" s="4"/>
    </row>
    <row r="38" spans="1:65" x14ac:dyDescent="0.3">
      <c r="AA38" s="18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30"/>
      <c r="AV38" s="30"/>
      <c r="AW38" s="7"/>
      <c r="BA38" s="6"/>
      <c r="BB38" s="6"/>
      <c r="BC38" s="6"/>
      <c r="BD38" s="21"/>
      <c r="BE38" s="21"/>
      <c r="BF38" s="21"/>
      <c r="BG38" s="7"/>
      <c r="BH38" s="7"/>
      <c r="BI38" s="7"/>
      <c r="BJ38" s="7"/>
      <c r="BK38" s="16"/>
      <c r="BL38" s="16"/>
      <c r="BM38" s="4"/>
    </row>
    <row r="39" spans="1:65" x14ac:dyDescent="0.3">
      <c r="AQ39" s="23"/>
      <c r="AS39" s="11"/>
      <c r="AT39" s="11"/>
      <c r="AU39" s="3"/>
      <c r="AV39" s="3"/>
      <c r="AW39" s="11"/>
      <c r="BA39" s="6"/>
      <c r="BB39" s="6"/>
      <c r="BC39" s="6"/>
      <c r="BD39" s="21"/>
      <c r="BE39" s="21"/>
      <c r="BF39" s="21"/>
      <c r="BG39" s="7"/>
      <c r="BH39" s="7"/>
      <c r="BI39" s="7"/>
      <c r="BJ39" s="7"/>
      <c r="BK39" s="9"/>
      <c r="BL39" s="9"/>
    </row>
    <row r="40" spans="1:65" x14ac:dyDescent="0.3">
      <c r="AA40" s="5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2"/>
      <c r="AW40" s="2"/>
      <c r="BA40" s="6"/>
      <c r="BB40" s="6"/>
      <c r="BC40" s="6"/>
      <c r="BD40" s="6"/>
      <c r="BE40" s="6"/>
      <c r="BF40" s="6"/>
      <c r="BG40" s="6"/>
      <c r="BH40" s="6"/>
      <c r="BI40" s="6"/>
      <c r="BJ40" s="6"/>
    </row>
    <row r="41" spans="1:65" x14ac:dyDescent="0.3"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2"/>
      <c r="AT41" s="2"/>
    </row>
    <row r="42" spans="1:65" x14ac:dyDescent="0.3">
      <c r="B42" s="35" t="s">
        <v>39</v>
      </c>
      <c r="C42" s="1">
        <v>1</v>
      </c>
      <c r="D42" s="1">
        <v>2</v>
      </c>
      <c r="E42" s="5" t="s">
        <v>20</v>
      </c>
      <c r="K42" s="2"/>
      <c r="P42"/>
      <c r="S42"/>
      <c r="T42"/>
      <c r="U42"/>
      <c r="Y42" s="2"/>
      <c r="Z42" s="2"/>
      <c r="AA42" s="45" t="s">
        <v>18</v>
      </c>
      <c r="AB42" s="25" t="s">
        <v>3</v>
      </c>
      <c r="AC42" s="25" t="s">
        <v>4</v>
      </c>
      <c r="AD42" s="25" t="s">
        <v>5</v>
      </c>
      <c r="AE42" s="25" t="s">
        <v>6</v>
      </c>
      <c r="AF42" s="25" t="s">
        <v>7</v>
      </c>
      <c r="AG42" s="25" t="s">
        <v>8</v>
      </c>
      <c r="AH42" s="25" t="s">
        <v>9</v>
      </c>
      <c r="AI42" s="25" t="s">
        <v>10</v>
      </c>
      <c r="AJ42" s="25" t="s">
        <v>11</v>
      </c>
      <c r="AK42" s="25" t="s">
        <v>12</v>
      </c>
      <c r="AL42" s="10" t="s">
        <v>13</v>
      </c>
      <c r="AM42" s="10" t="s">
        <v>14</v>
      </c>
      <c r="AN42" s="10" t="s">
        <v>15</v>
      </c>
      <c r="AO42" s="10" t="s">
        <v>16</v>
      </c>
      <c r="AP42" s="5" t="s">
        <v>22</v>
      </c>
      <c r="AQ42" s="1" t="s">
        <v>23</v>
      </c>
      <c r="AR42" s="5" t="s">
        <v>24</v>
      </c>
      <c r="AS42" s="5" t="s">
        <v>25</v>
      </c>
      <c r="AT42" s="5" t="s">
        <v>26</v>
      </c>
      <c r="AU42" s="5" t="s">
        <v>29</v>
      </c>
      <c r="AV42" s="1" t="s">
        <v>27</v>
      </c>
      <c r="AW42" s="5" t="s">
        <v>28</v>
      </c>
    </row>
    <row r="43" spans="1:65" x14ac:dyDescent="0.3">
      <c r="B43" s="8" t="s">
        <v>3</v>
      </c>
      <c r="C43" s="21">
        <v>2.6812282986111112E-4</v>
      </c>
      <c r="D43" s="21">
        <v>9.8729021990740781E-5</v>
      </c>
      <c r="E43" s="21">
        <v>3.6685185185185193E-4</v>
      </c>
      <c r="K43" s="2"/>
      <c r="P43"/>
      <c r="S43"/>
      <c r="T43"/>
      <c r="U43"/>
      <c r="Y43" s="2"/>
      <c r="Z43" s="2"/>
      <c r="AA43" s="5" t="s">
        <v>48</v>
      </c>
      <c r="AB43" s="21">
        <f t="shared" ref="AB43:AR43" si="88">AB2/86400</f>
        <v>6.1600115740740729E-5</v>
      </c>
      <c r="AC43" s="21">
        <f t="shared" si="88"/>
        <v>6.7334104942129628E-5</v>
      </c>
      <c r="AD43" s="21">
        <f t="shared" si="88"/>
        <v>2.9722222222222219E-5</v>
      </c>
      <c r="AE43" s="21">
        <f t="shared" si="88"/>
        <v>2.6047694826388892E-5</v>
      </c>
      <c r="AF43" s="21">
        <f t="shared" si="88"/>
        <v>4.4789737650462964E-5</v>
      </c>
      <c r="AG43" s="21">
        <f t="shared" si="88"/>
        <v>6.1913580254629625E-5</v>
      </c>
      <c r="AH43" s="21">
        <f t="shared" si="88"/>
        <v>3.5613425925925923E-5</v>
      </c>
      <c r="AI43" s="21">
        <f t="shared" si="88"/>
        <v>5.6666666666666678E-5</v>
      </c>
      <c r="AJ43" s="21">
        <f t="shared" si="88"/>
        <v>3.4042004247685181E-5</v>
      </c>
      <c r="AK43" s="21">
        <f t="shared" si="88"/>
        <v>3.2993827164351852E-5</v>
      </c>
      <c r="AL43" s="21">
        <f t="shared" si="88"/>
        <v>3.3289930555555551E-5</v>
      </c>
      <c r="AM43" s="21">
        <f t="shared" si="88"/>
        <v>3.6604938263888889E-5</v>
      </c>
      <c r="AN43" s="21">
        <f t="shared" si="88"/>
        <v>2.2299382719907409E-5</v>
      </c>
      <c r="AO43" s="21">
        <f t="shared" si="88"/>
        <v>2.4384645057870368E-5</v>
      </c>
      <c r="AP43" s="21">
        <f t="shared" si="88"/>
        <v>4.0521591159887563E-5</v>
      </c>
      <c r="AQ43" s="21">
        <f t="shared" si="88"/>
        <v>2.2299382719907409E-5</v>
      </c>
      <c r="AR43" s="21">
        <f t="shared" si="88"/>
        <v>6.7334104942129628E-5</v>
      </c>
      <c r="AS43" s="7">
        <f t="shared" ref="AS43:AS52" si="89">AS2</f>
        <v>37.542963441657093</v>
      </c>
      <c r="AT43" s="21">
        <f t="shared" ref="AT43:AV52" si="90">AT2/86400</f>
        <v>4.5245496961805554E-5</v>
      </c>
      <c r="AU43" s="21">
        <f t="shared" si="90"/>
        <v>2.6047694826388892E-5</v>
      </c>
      <c r="AV43" s="21">
        <f t="shared" si="90"/>
        <v>6.7334104942129628E-5</v>
      </c>
      <c r="AW43" s="7">
        <f t="shared" ref="AW43:AW52" si="91">AW2</f>
        <v>33.231074932345827</v>
      </c>
      <c r="AX43" s="5" t="s">
        <v>48</v>
      </c>
    </row>
    <row r="44" spans="1:65" x14ac:dyDescent="0.3">
      <c r="B44" s="8" t="s">
        <v>4</v>
      </c>
      <c r="C44" s="21">
        <v>2.726523919791667E-4</v>
      </c>
      <c r="D44" s="21">
        <v>8.236689814814817E-5</v>
      </c>
      <c r="E44" s="21">
        <v>3.5501929012731484E-4</v>
      </c>
      <c r="K44" s="2"/>
      <c r="P44"/>
      <c r="S44"/>
      <c r="T44"/>
      <c r="U44"/>
      <c r="Y44" s="2"/>
      <c r="Z44" s="2"/>
      <c r="AA44" s="5" t="s">
        <v>49</v>
      </c>
      <c r="AB44" s="21">
        <f t="shared" ref="AB44:AR44" si="92">AB3/86400</f>
        <v>8.0622106481481484E-5</v>
      </c>
      <c r="AC44" s="21">
        <f t="shared" si="92"/>
        <v>7.8024691354166661E-5</v>
      </c>
      <c r="AD44" s="21">
        <f t="shared" si="92"/>
        <v>3.6203703703703706E-5</v>
      </c>
      <c r="AE44" s="21">
        <f t="shared" si="92"/>
        <v>3.2989969131944439E-5</v>
      </c>
      <c r="AF44" s="21">
        <f t="shared" si="92"/>
        <v>1.0503086420138889E-4</v>
      </c>
      <c r="AG44" s="21">
        <f t="shared" si="92"/>
        <v>7.3950617280092596E-5</v>
      </c>
      <c r="AH44" s="21">
        <f t="shared" si="92"/>
        <v>6.1635802465277769E-5</v>
      </c>
      <c r="AI44" s="21">
        <f t="shared" si="92"/>
        <v>7.3767361111111107E-5</v>
      </c>
      <c r="AJ44" s="21">
        <f t="shared" si="92"/>
        <v>5.7152777777777782E-5</v>
      </c>
      <c r="AK44" s="21">
        <f t="shared" si="92"/>
        <v>5.6596016585648143E-5</v>
      </c>
      <c r="AL44" s="21">
        <f t="shared" si="92"/>
        <v>6.4311342592592588E-5</v>
      </c>
      <c r="AM44" s="21">
        <f t="shared" si="92"/>
        <v>5.1053240740740738E-5</v>
      </c>
      <c r="AN44" s="21">
        <f t="shared" si="92"/>
        <v>5.0432098761574068E-5</v>
      </c>
      <c r="AO44" s="21">
        <f t="shared" si="92"/>
        <v>5.718364197916667E-5</v>
      </c>
      <c r="AP44" s="21">
        <f t="shared" si="92"/>
        <v>6.2782445297619033E-5</v>
      </c>
      <c r="AQ44" s="21">
        <f t="shared" si="92"/>
        <v>3.2989969131944439E-5</v>
      </c>
      <c r="AR44" s="21">
        <f t="shared" si="92"/>
        <v>1.0503086420138889E-4</v>
      </c>
      <c r="AS44" s="7">
        <f t="shared" si="89"/>
        <v>29.863999867656531</v>
      </c>
      <c r="AT44" s="21">
        <f t="shared" si="90"/>
        <v>6.6631070358796283E-5</v>
      </c>
      <c r="AU44" s="21">
        <f t="shared" si="90"/>
        <v>3.2989969131944439E-5</v>
      </c>
      <c r="AV44" s="21">
        <f t="shared" si="90"/>
        <v>1.0503086420138889E-4</v>
      </c>
      <c r="AW44" s="7">
        <f t="shared" si="91"/>
        <v>32.133117884989289</v>
      </c>
      <c r="AX44" s="5" t="s">
        <v>49</v>
      </c>
    </row>
    <row r="45" spans="1:65" x14ac:dyDescent="0.3">
      <c r="B45" s="8" t="s">
        <v>5</v>
      </c>
      <c r="C45" s="21">
        <v>1.5435185185185186E-4</v>
      </c>
      <c r="D45" s="21">
        <v>5.5749903553240743E-5</v>
      </c>
      <c r="E45" s="21">
        <v>2.1010175540509262E-4</v>
      </c>
      <c r="K45" s="2"/>
      <c r="P45"/>
      <c r="S45"/>
      <c r="T45"/>
      <c r="U45"/>
      <c r="Y45" s="2"/>
      <c r="Z45" s="2"/>
      <c r="AA45" s="5" t="s">
        <v>55</v>
      </c>
      <c r="AB45" s="21">
        <f t="shared" ref="AB45:AR45" si="93">AB4/86400</f>
        <v>6.145061728009259E-5</v>
      </c>
      <c r="AC45" s="21">
        <f t="shared" si="93"/>
        <v>6.5806568287037043E-5</v>
      </c>
      <c r="AD45" s="21">
        <f t="shared" si="93"/>
        <v>2.7592592592592597E-5</v>
      </c>
      <c r="AE45" s="21">
        <f t="shared" si="93"/>
        <v>2.7817322534722222E-5</v>
      </c>
      <c r="AF45" s="21">
        <f t="shared" si="93"/>
        <v>5.5778356481481467E-5</v>
      </c>
      <c r="AG45" s="21">
        <f t="shared" si="93"/>
        <v>4.939236111111109E-5</v>
      </c>
      <c r="AH45" s="21">
        <f t="shared" si="93"/>
        <v>4.7129629629629639E-5</v>
      </c>
      <c r="AI45" s="21">
        <f t="shared" si="93"/>
        <v>5.5056423611111124E-5</v>
      </c>
      <c r="AJ45" s="21">
        <f t="shared" si="93"/>
        <v>4.68287037037037E-5</v>
      </c>
      <c r="AK45" s="21">
        <f t="shared" si="93"/>
        <v>3.6338975694444452E-5</v>
      </c>
      <c r="AL45" s="21">
        <f t="shared" si="93"/>
        <v>3.3919753090277786E-5</v>
      </c>
      <c r="AM45" s="21">
        <f t="shared" si="93"/>
        <v>3.2341820995370382E-5</v>
      </c>
      <c r="AN45" s="21">
        <f t="shared" si="93"/>
        <v>3.6481481481481494E-5</v>
      </c>
      <c r="AO45" s="21">
        <f t="shared" si="93"/>
        <v>3.8125000000000005E-5</v>
      </c>
      <c r="AP45" s="21">
        <f t="shared" si="93"/>
        <v>4.3861400463789685E-5</v>
      </c>
      <c r="AQ45" s="21">
        <f t="shared" si="93"/>
        <v>2.7592592592592597E-5</v>
      </c>
      <c r="AR45" s="21">
        <f t="shared" si="93"/>
        <v>6.5806568287037043E-5</v>
      </c>
      <c r="AS45" s="7">
        <f t="shared" si="89"/>
        <v>28.320972268636034</v>
      </c>
      <c r="AT45" s="21">
        <f t="shared" si="90"/>
        <v>4.6207682293113433E-5</v>
      </c>
      <c r="AU45" s="21">
        <f t="shared" si="90"/>
        <v>2.7817322534722222E-5</v>
      </c>
      <c r="AV45" s="21">
        <f t="shared" si="90"/>
        <v>6.5806568287037043E-5</v>
      </c>
      <c r="AW45" s="7">
        <f t="shared" si="91"/>
        <v>28.250914052005665</v>
      </c>
      <c r="AX45" s="5" t="s">
        <v>55</v>
      </c>
    </row>
    <row r="46" spans="1:65" x14ac:dyDescent="0.3">
      <c r="B46" s="8" t="s">
        <v>6</v>
      </c>
      <c r="C46" s="21">
        <v>1.570806809375E-4</v>
      </c>
      <c r="D46" s="21">
        <v>6.3888888888888909E-5</v>
      </c>
      <c r="E46" s="21">
        <v>2.2096956982638888E-4</v>
      </c>
      <c r="K46" s="2"/>
      <c r="P46"/>
      <c r="S46"/>
      <c r="T46"/>
      <c r="U46"/>
      <c r="Y46" s="2"/>
      <c r="Z46" s="2"/>
      <c r="AA46" s="5" t="s">
        <v>56</v>
      </c>
      <c r="AB46" s="21">
        <f t="shared" ref="AB46:AR46" si="94">AB5/86400</f>
        <v>3.0339506180555545E-5</v>
      </c>
      <c r="AC46" s="21">
        <f t="shared" si="94"/>
        <v>3.0890962581018519E-5</v>
      </c>
      <c r="AD46" s="21">
        <f t="shared" si="94"/>
        <v>1.6388888888888893E-5</v>
      </c>
      <c r="AE46" s="21">
        <f t="shared" si="94"/>
        <v>1.7100694444444446E-5</v>
      </c>
      <c r="AF46" s="21">
        <f t="shared" si="94"/>
        <v>3.0251736111111108E-5</v>
      </c>
      <c r="AG46" s="21">
        <f t="shared" si="94"/>
        <v>2.9687500000000013E-5</v>
      </c>
      <c r="AH46" s="21">
        <f t="shared" si="94"/>
        <v>2.6358024699074072E-5</v>
      </c>
      <c r="AI46" s="21">
        <f t="shared" si="94"/>
        <v>3.1947820219907413E-5</v>
      </c>
      <c r="AJ46" s="21">
        <f t="shared" si="94"/>
        <v>2.9020061724537038E-5</v>
      </c>
      <c r="AK46" s="21">
        <f t="shared" si="94"/>
        <v>2.0737847222222226E-5</v>
      </c>
      <c r="AL46" s="21">
        <f t="shared" si="94"/>
        <v>1.9938271597222225E-5</v>
      </c>
      <c r="AM46" s="21">
        <f t="shared" si="94"/>
        <v>2.1311728391203699E-5</v>
      </c>
      <c r="AN46" s="21">
        <f t="shared" si="94"/>
        <v>1.6759259259259243E-5</v>
      </c>
      <c r="AO46" s="21">
        <f t="shared" si="94"/>
        <v>2.6388888888888882E-5</v>
      </c>
      <c r="AP46" s="21">
        <f t="shared" si="94"/>
        <v>2.4794370729166672E-5</v>
      </c>
      <c r="AQ46" s="21">
        <f t="shared" si="94"/>
        <v>1.6388888888888893E-5</v>
      </c>
      <c r="AR46" s="21">
        <f t="shared" si="94"/>
        <v>3.1947820219907413E-5</v>
      </c>
      <c r="AS46" s="7">
        <f t="shared" si="89"/>
        <v>23.523411819302638</v>
      </c>
      <c r="AT46" s="21">
        <f t="shared" si="90"/>
        <v>2.6035789208622686E-5</v>
      </c>
      <c r="AU46" s="21">
        <f t="shared" si="90"/>
        <v>1.7100694444444446E-5</v>
      </c>
      <c r="AV46" s="21">
        <f t="shared" si="90"/>
        <v>3.1947820219907413E-5</v>
      </c>
      <c r="AW46" s="7">
        <f t="shared" si="91"/>
        <v>21.530336544185129</v>
      </c>
      <c r="AX46" s="5" t="s">
        <v>56</v>
      </c>
    </row>
    <row r="47" spans="1:65" x14ac:dyDescent="0.3">
      <c r="B47" s="8" t="s">
        <v>7</v>
      </c>
      <c r="C47" s="21">
        <v>2.7031250000000004E-4</v>
      </c>
      <c r="D47" s="21">
        <v>7.2569444444444439E-5</v>
      </c>
      <c r="E47" s="21">
        <v>3.4288194444444448E-4</v>
      </c>
      <c r="K47" s="2"/>
      <c r="P47"/>
      <c r="S47"/>
      <c r="T47"/>
      <c r="U47"/>
      <c r="Y47" s="2"/>
      <c r="Z47" s="2"/>
      <c r="AA47" s="5" t="s">
        <v>57</v>
      </c>
      <c r="AB47" s="21">
        <f t="shared" ref="AB47:AR47" si="95">AB6/86400</f>
        <v>3.4110484178240744E-5</v>
      </c>
      <c r="AC47" s="21">
        <f t="shared" si="95"/>
        <v>3.0596064814814807E-5</v>
      </c>
      <c r="AD47" s="21">
        <f t="shared" si="95"/>
        <v>4.444444444444444E-5</v>
      </c>
      <c r="AE47" s="21">
        <f t="shared" si="95"/>
        <v>5.3124999999999997E-5</v>
      </c>
      <c r="AF47" s="21">
        <f t="shared" si="95"/>
        <v>3.4461805555555584E-5</v>
      </c>
      <c r="AG47" s="21">
        <f t="shared" si="95"/>
        <v>4.0395447534722228E-5</v>
      </c>
      <c r="AH47" s="21">
        <f t="shared" si="95"/>
        <v>4.6797839502314791E-5</v>
      </c>
      <c r="AI47" s="21">
        <f t="shared" si="95"/>
        <v>5.5356867280092581E-5</v>
      </c>
      <c r="AJ47" s="21">
        <f t="shared" si="95"/>
        <v>4.011574074074075E-5</v>
      </c>
      <c r="AK47" s="21">
        <f t="shared" si="95"/>
        <v>2.9747058252314791E-5</v>
      </c>
      <c r="AL47" s="21">
        <f t="shared" si="95"/>
        <v>2.3909625775462974E-5</v>
      </c>
      <c r="AM47" s="21">
        <f t="shared" si="95"/>
        <v>4.0763888888888889E-5</v>
      </c>
      <c r="AN47" s="21">
        <f t="shared" si="95"/>
        <v>2.2407407407407405E-5</v>
      </c>
      <c r="AO47" s="21">
        <f t="shared" si="95"/>
        <v>2.2986111111111119E-5</v>
      </c>
      <c r="AP47" s="21">
        <f t="shared" si="95"/>
        <v>3.708698467757936E-5</v>
      </c>
      <c r="AQ47" s="21">
        <f t="shared" si="95"/>
        <v>2.2407407407407405E-5</v>
      </c>
      <c r="AR47" s="21">
        <f t="shared" si="95"/>
        <v>5.5356867280092581E-5</v>
      </c>
      <c r="AS47" s="7">
        <f t="shared" si="89"/>
        <v>28.699821668328674</v>
      </c>
      <c r="AT47" s="21">
        <f t="shared" si="90"/>
        <v>4.1405496478587958E-5</v>
      </c>
      <c r="AU47" s="21">
        <f t="shared" si="90"/>
        <v>2.9747058252314791E-5</v>
      </c>
      <c r="AV47" s="21">
        <f t="shared" si="90"/>
        <v>5.5356867280092581E-5</v>
      </c>
      <c r="AW47" s="7">
        <f t="shared" si="91"/>
        <v>23.512841951642311</v>
      </c>
      <c r="AX47" s="5" t="s">
        <v>57</v>
      </c>
    </row>
    <row r="48" spans="1:65" x14ac:dyDescent="0.3">
      <c r="B48" s="8" t="s">
        <v>8</v>
      </c>
      <c r="C48" s="21">
        <v>2.5533950618055558E-4</v>
      </c>
      <c r="D48" s="21">
        <v>6.3271604930555529E-5</v>
      </c>
      <c r="E48" s="21">
        <v>3.1861111111111109E-4</v>
      </c>
      <c r="K48" s="2"/>
      <c r="P48"/>
      <c r="S48"/>
      <c r="T48"/>
      <c r="U48"/>
      <c r="Y48" s="2"/>
      <c r="Z48" s="2"/>
      <c r="AA48" s="5" t="s">
        <v>0</v>
      </c>
      <c r="AB48" s="21">
        <f t="shared" ref="AB48:AR48" si="96">AB7/86400</f>
        <v>1.878110532407409E-5</v>
      </c>
      <c r="AC48" s="21">
        <f t="shared" si="96"/>
        <v>1.6410108020833344E-5</v>
      </c>
      <c r="AD48" s="21">
        <f t="shared" si="96"/>
        <v>1.3233024687499991E-5</v>
      </c>
      <c r="AE48" s="21">
        <f t="shared" si="96"/>
        <v>2.0138888888888892E-5</v>
      </c>
      <c r="AF48" s="21">
        <f t="shared" si="96"/>
        <v>1.5407986111111079E-5</v>
      </c>
      <c r="AG48" s="21">
        <f t="shared" si="96"/>
        <v>1.4465663576388866E-5</v>
      </c>
      <c r="AH48" s="21">
        <f t="shared" si="96"/>
        <v>1.5856481481481494E-5</v>
      </c>
      <c r="AI48" s="21">
        <f t="shared" si="96"/>
        <v>1.749131944444445E-5</v>
      </c>
      <c r="AJ48" s="21">
        <f t="shared" si="96"/>
        <v>1.5501543206018506E-5</v>
      </c>
      <c r="AK48" s="21">
        <f t="shared" si="96"/>
        <v>1.7138792442129651E-5</v>
      </c>
      <c r="AL48" s="21">
        <f t="shared" si="96"/>
        <v>1.5936053240740722E-5</v>
      </c>
      <c r="AM48" s="21">
        <f t="shared" si="96"/>
        <v>1.8468364201388886E-5</v>
      </c>
      <c r="AN48" s="21">
        <f t="shared" si="96"/>
        <v>1.3086419756944443E-5</v>
      </c>
      <c r="AO48" s="21">
        <f t="shared" si="96"/>
        <v>1.6095679016203698E-5</v>
      </c>
      <c r="AP48" s="21">
        <f t="shared" si="96"/>
        <v>1.6286530671296294E-5</v>
      </c>
      <c r="AQ48" s="21">
        <f t="shared" si="96"/>
        <v>1.3086419756944443E-5</v>
      </c>
      <c r="AR48" s="21">
        <f t="shared" si="96"/>
        <v>2.0138888888888892E-5</v>
      </c>
      <c r="AS48" s="7">
        <f t="shared" si="89"/>
        <v>12.354194168448823</v>
      </c>
      <c r="AT48" s="21">
        <f t="shared" si="90"/>
        <v>1.6922200520833331E-5</v>
      </c>
      <c r="AU48" s="21">
        <f t="shared" si="90"/>
        <v>1.4465663576388866E-5</v>
      </c>
      <c r="AV48" s="21">
        <f t="shared" si="90"/>
        <v>2.0138888888888892E-5</v>
      </c>
      <c r="AW48" s="7">
        <f t="shared" si="91"/>
        <v>10.672949887746734</v>
      </c>
      <c r="AX48" s="5" t="s">
        <v>0</v>
      </c>
    </row>
    <row r="49" spans="2:50" x14ac:dyDescent="0.3">
      <c r="B49" s="8" t="s">
        <v>9</v>
      </c>
      <c r="C49" s="21">
        <v>2.1753472222222221E-4</v>
      </c>
      <c r="D49" s="21">
        <v>7.6226851851851873E-5</v>
      </c>
      <c r="E49" s="21">
        <v>2.9376157407407405E-4</v>
      </c>
      <c r="K49" s="2"/>
      <c r="P49"/>
      <c r="S49"/>
      <c r="T49"/>
      <c r="U49"/>
      <c r="Y49" s="2"/>
      <c r="Z49" s="2"/>
      <c r="AA49" s="5" t="s">
        <v>1</v>
      </c>
      <c r="AB49" s="21">
        <f t="shared" ref="AB49:AR49" si="97">AB8/86400</f>
        <v>2.1093750000000018E-5</v>
      </c>
      <c r="AC49" s="21">
        <f t="shared" si="97"/>
        <v>1.6358024687500008E-5</v>
      </c>
      <c r="AD49" s="21">
        <f t="shared" si="97"/>
        <v>1.1342592592592597E-5</v>
      </c>
      <c r="AE49" s="21">
        <f t="shared" si="97"/>
        <v>1.8315972222222216E-5</v>
      </c>
      <c r="AF49" s="21">
        <f t="shared" si="97"/>
        <v>1.4593942905092593E-5</v>
      </c>
      <c r="AG49" s="21">
        <f t="shared" si="97"/>
        <v>1.2062114201388889E-5</v>
      </c>
      <c r="AH49" s="21">
        <f t="shared" si="97"/>
        <v>1.6239872685185178E-5</v>
      </c>
      <c r="AI49" s="21">
        <f t="shared" si="97"/>
        <v>1.5885416666666652E-5</v>
      </c>
      <c r="AJ49" s="21">
        <f t="shared" si="97"/>
        <v>1.4891975312499984E-5</v>
      </c>
      <c r="AK49" s="21">
        <f t="shared" si="97"/>
        <v>1.6425781249999995E-5</v>
      </c>
      <c r="AL49" s="21">
        <f t="shared" si="97"/>
        <v>1.5432098761574061E-5</v>
      </c>
      <c r="AM49" s="21">
        <f t="shared" si="97"/>
        <v>1.9286265428240749E-5</v>
      </c>
      <c r="AN49" s="21">
        <f t="shared" si="97"/>
        <v>1.2145061724537036E-5</v>
      </c>
      <c r="AO49" s="21">
        <f t="shared" si="97"/>
        <v>1.5285493819444456E-5</v>
      </c>
      <c r="AP49" s="21">
        <f t="shared" si="97"/>
        <v>1.56684544469246E-5</v>
      </c>
      <c r="AQ49" s="21">
        <f t="shared" si="97"/>
        <v>1.1342592592592597E-5</v>
      </c>
      <c r="AR49" s="21">
        <f t="shared" si="97"/>
        <v>2.1093750000000018E-5</v>
      </c>
      <c r="AS49" s="7">
        <f t="shared" si="89"/>
        <v>17.437903254598353</v>
      </c>
      <c r="AT49" s="21">
        <f t="shared" si="90"/>
        <v>1.6145923755787035E-5</v>
      </c>
      <c r="AU49" s="21">
        <f t="shared" si="90"/>
        <v>1.2062114201388889E-5</v>
      </c>
      <c r="AV49" s="21">
        <f t="shared" si="90"/>
        <v>1.9286265428240749E-5</v>
      </c>
      <c r="AW49" s="7">
        <f t="shared" si="91"/>
        <v>13.621104043524337</v>
      </c>
      <c r="AX49" s="5" t="s">
        <v>1</v>
      </c>
    </row>
    <row r="50" spans="2:50" x14ac:dyDescent="0.3">
      <c r="B50" s="8" t="s">
        <v>10</v>
      </c>
      <c r="C50" s="21">
        <v>2.7279513888888888E-4</v>
      </c>
      <c r="D50" s="21">
        <v>7.7170138888888896E-5</v>
      </c>
      <c r="E50" s="21">
        <v>3.4996527777777782E-4</v>
      </c>
      <c r="K50" s="2"/>
      <c r="P50"/>
      <c r="S50"/>
      <c r="T50"/>
      <c r="U50"/>
      <c r="Y50" s="2"/>
      <c r="Z50" s="2"/>
      <c r="AA50" s="1" t="s">
        <v>58</v>
      </c>
      <c r="AB50" s="21">
        <f t="shared" ref="AB50:AR50" si="98">AB9/86400</f>
        <v>1.1762152777777771E-5</v>
      </c>
      <c r="AC50" s="21">
        <f t="shared" si="98"/>
        <v>1.1506558645833313E-5</v>
      </c>
      <c r="AD50" s="21">
        <f t="shared" si="98"/>
        <v>1.288194444444446E-5</v>
      </c>
      <c r="AE50" s="21">
        <f t="shared" si="98"/>
        <v>8.9843750000000117E-6</v>
      </c>
      <c r="AF50" s="21">
        <f t="shared" si="98"/>
        <v>9.1975308564814965E-6</v>
      </c>
      <c r="AG50" s="21">
        <f t="shared" si="98"/>
        <v>9.5958719097222196E-6</v>
      </c>
      <c r="AH50" s="21">
        <f t="shared" si="98"/>
        <v>1.0365065590277775E-5</v>
      </c>
      <c r="AI50" s="21">
        <f t="shared" si="98"/>
        <v>8.8898533912037023E-6</v>
      </c>
      <c r="AJ50" s="21">
        <f t="shared" si="98"/>
        <v>1.0972222222222228E-5</v>
      </c>
      <c r="AK50" s="21">
        <f t="shared" si="98"/>
        <v>1.1024305555555562E-5</v>
      </c>
      <c r="AL50" s="21">
        <f t="shared" si="98"/>
        <v>1.1327160497685212E-5</v>
      </c>
      <c r="AM50" s="21">
        <f t="shared" si="98"/>
        <v>1.180555555555555E-5</v>
      </c>
      <c r="AN50" s="21">
        <f t="shared" si="98"/>
        <v>1.5370370370370363E-5</v>
      </c>
      <c r="AO50" s="21">
        <f t="shared" si="98"/>
        <v>1.5879629629629628E-5</v>
      </c>
      <c r="AP50" s="21">
        <f t="shared" si="98"/>
        <v>1.1397328317625665E-5</v>
      </c>
      <c r="AQ50" s="21">
        <f t="shared" si="98"/>
        <v>8.8898533912037023E-6</v>
      </c>
      <c r="AR50" s="21">
        <f t="shared" si="98"/>
        <v>1.5879629629629628E-5</v>
      </c>
      <c r="AS50" s="7">
        <f t="shared" si="89"/>
        <v>18.845827398402641</v>
      </c>
      <c r="AT50" s="21">
        <f t="shared" si="90"/>
        <v>1.0171139563078704E-5</v>
      </c>
      <c r="AU50" s="21">
        <f t="shared" si="90"/>
        <v>8.8898533912037023E-6</v>
      </c>
      <c r="AV50" s="21">
        <f t="shared" si="90"/>
        <v>1.180555555555555E-5</v>
      </c>
      <c r="AW50" s="7">
        <f t="shared" si="91"/>
        <v>11.483197245866297</v>
      </c>
      <c r="AX50" s="1" t="s">
        <v>58</v>
      </c>
    </row>
    <row r="51" spans="2:50" x14ac:dyDescent="0.3">
      <c r="B51" s="8" t="s">
        <v>11</v>
      </c>
      <c r="C51" s="21">
        <v>2.0715928819444446E-4</v>
      </c>
      <c r="D51" s="21">
        <v>7.6374662418981481E-5</v>
      </c>
      <c r="E51" s="21">
        <v>2.835339506134259E-4</v>
      </c>
      <c r="K51" s="2"/>
      <c r="P51"/>
      <c r="S51"/>
      <c r="T51"/>
      <c r="U51"/>
      <c r="Y51" s="2"/>
      <c r="Z51" s="2"/>
      <c r="AA51" s="5" t="s">
        <v>59</v>
      </c>
      <c r="AB51" s="21">
        <f t="shared" ref="AB51:AR51" si="99">AB10/86400</f>
        <v>4.7092013888888902E-5</v>
      </c>
      <c r="AC51" s="21">
        <f t="shared" si="99"/>
        <v>3.8092206793981509E-5</v>
      </c>
      <c r="AD51" s="21">
        <f t="shared" si="99"/>
        <v>1.8292341828703696E-5</v>
      </c>
      <c r="AE51" s="21">
        <f t="shared" si="99"/>
        <v>1.6449652777777783E-5</v>
      </c>
      <c r="AF51" s="21">
        <f t="shared" si="99"/>
        <v>3.3369984571759271E-5</v>
      </c>
      <c r="AG51" s="21">
        <f t="shared" si="99"/>
        <v>2.7147955243055561E-5</v>
      </c>
      <c r="AH51" s="21">
        <f t="shared" si="99"/>
        <v>3.3765432094907427E-5</v>
      </c>
      <c r="AI51" s="21">
        <f t="shared" si="99"/>
        <v>3.490354938657409E-5</v>
      </c>
      <c r="AJ51" s="21">
        <f t="shared" si="99"/>
        <v>3.5008921678240762E-5</v>
      </c>
      <c r="AK51" s="21">
        <f t="shared" si="99"/>
        <v>2.2269000775462973E-5</v>
      </c>
      <c r="AL51" s="21">
        <f t="shared" si="99"/>
        <v>2.6814236111111099E-5</v>
      </c>
      <c r="AM51" s="21">
        <f t="shared" si="99"/>
        <v>3.8464506168981488E-5</v>
      </c>
      <c r="AN51" s="21">
        <f t="shared" si="99"/>
        <v>2.7771508483796317E-5</v>
      </c>
      <c r="AO51" s="21">
        <f t="shared" si="99"/>
        <v>3.0123456793981454E-5</v>
      </c>
      <c r="AP51" s="21">
        <f t="shared" si="99"/>
        <v>3.0683197614087309E-5</v>
      </c>
      <c r="AQ51" s="21">
        <f t="shared" si="99"/>
        <v>1.6449652777777783E-5</v>
      </c>
      <c r="AR51" s="21">
        <f t="shared" si="99"/>
        <v>4.7092013888888902E-5</v>
      </c>
      <c r="AS51" s="7">
        <f t="shared" si="89"/>
        <v>27.134287908964733</v>
      </c>
      <c r="AT51" s="21">
        <f t="shared" si="90"/>
        <v>3.0557785976562513E-5</v>
      </c>
      <c r="AU51" s="21">
        <f t="shared" si="90"/>
        <v>1.6449652777777783E-5</v>
      </c>
      <c r="AV51" s="21">
        <f t="shared" si="90"/>
        <v>3.8464506168981488E-5</v>
      </c>
      <c r="AW51" s="7">
        <f t="shared" si="91"/>
        <v>25.81911763180042</v>
      </c>
      <c r="AX51" s="5" t="s">
        <v>59</v>
      </c>
    </row>
    <row r="52" spans="2:50" x14ac:dyDescent="0.3">
      <c r="B52" s="8" t="s">
        <v>12</v>
      </c>
      <c r="C52" s="21">
        <v>1.7641372491898147E-4</v>
      </c>
      <c r="D52" s="21">
        <v>6.6857880023148185E-5</v>
      </c>
      <c r="E52" s="21">
        <v>2.4327160494212966E-4</v>
      </c>
      <c r="K52" s="2"/>
      <c r="P52"/>
      <c r="S52"/>
      <c r="T52"/>
      <c r="U52"/>
      <c r="Y52" s="2"/>
      <c r="Z52" s="2"/>
      <c r="AA52" s="18" t="s">
        <v>20</v>
      </c>
      <c r="AB52" s="21">
        <f t="shared" ref="AB52:AR52" si="100">AB11/86400</f>
        <v>3.6685185185185193E-4</v>
      </c>
      <c r="AC52" s="21">
        <f t="shared" si="100"/>
        <v>3.5501929012731484E-4</v>
      </c>
      <c r="AD52" s="21">
        <f t="shared" si="100"/>
        <v>2.1010175540509262E-4</v>
      </c>
      <c r="AE52" s="21">
        <f t="shared" si="100"/>
        <v>2.2096956982638891E-4</v>
      </c>
      <c r="AF52" s="21">
        <f t="shared" si="100"/>
        <v>3.4288194444444448E-4</v>
      </c>
      <c r="AG52" s="21">
        <f t="shared" si="100"/>
        <v>3.1861111111111109E-4</v>
      </c>
      <c r="AH52" s="21">
        <f t="shared" si="100"/>
        <v>2.9376157407407405E-4</v>
      </c>
      <c r="AI52" s="21">
        <f t="shared" si="100"/>
        <v>3.4996527777777782E-4</v>
      </c>
      <c r="AJ52" s="21">
        <f t="shared" si="100"/>
        <v>2.835339506134259E-4</v>
      </c>
      <c r="AK52" s="21">
        <f t="shared" si="100"/>
        <v>2.4327160494212966E-4</v>
      </c>
      <c r="AL52" s="21">
        <f t="shared" si="100"/>
        <v>2.4487847222222223E-4</v>
      </c>
      <c r="AM52" s="21">
        <f t="shared" si="100"/>
        <v>2.7010030863425927E-4</v>
      </c>
      <c r="AN52" s="21">
        <f t="shared" si="100"/>
        <v>2.1675298996527776E-4</v>
      </c>
      <c r="AO52" s="21">
        <f t="shared" si="100"/>
        <v>2.4645254629629626E-4</v>
      </c>
      <c r="AP52" s="21">
        <f t="shared" si="100"/>
        <v>2.8308230337797621E-4</v>
      </c>
      <c r="AQ52" s="21">
        <f t="shared" si="100"/>
        <v>2.1010175540509262E-4</v>
      </c>
      <c r="AR52" s="21">
        <f t="shared" si="100"/>
        <v>3.6685185185185193E-4</v>
      </c>
      <c r="AS52" s="7">
        <f t="shared" si="89"/>
        <v>19.535298568962641</v>
      </c>
      <c r="AT52" s="21">
        <f t="shared" si="90"/>
        <v>2.9932258511718754E-4</v>
      </c>
      <c r="AU52" s="21">
        <f t="shared" si="90"/>
        <v>2.2096956982638891E-4</v>
      </c>
      <c r="AV52" s="21">
        <f t="shared" si="90"/>
        <v>3.5501929012731484E-4</v>
      </c>
      <c r="AW52" s="7">
        <f t="shared" si="91"/>
        <v>16.989292761323057</v>
      </c>
      <c r="AX52" s="18" t="s">
        <v>20</v>
      </c>
    </row>
    <row r="53" spans="2:50" x14ac:dyDescent="0.3">
      <c r="B53" s="12" t="s">
        <v>13</v>
      </c>
      <c r="C53" s="21">
        <v>1.7536892361111111E-4</v>
      </c>
      <c r="D53" s="21">
        <v>6.950954861111109E-5</v>
      </c>
      <c r="E53" s="21">
        <v>2.4487847222222223E-4</v>
      </c>
      <c r="K53" s="2"/>
      <c r="P53"/>
      <c r="S53"/>
      <c r="T53"/>
      <c r="U53"/>
      <c r="Y53" s="2"/>
      <c r="Z53" s="2"/>
      <c r="AA53" s="18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7"/>
      <c r="AT53" s="21"/>
      <c r="AU53" s="21"/>
      <c r="AV53" s="21"/>
      <c r="AW53" s="7"/>
    </row>
    <row r="54" spans="2:50" x14ac:dyDescent="0.3">
      <c r="B54" s="12" t="s">
        <v>14</v>
      </c>
      <c r="C54" s="21">
        <v>1.8207561728009259E-4</v>
      </c>
      <c r="D54" s="21">
        <v>8.8024691354166674E-5</v>
      </c>
      <c r="E54" s="21">
        <v>2.7010030863425927E-4</v>
      </c>
      <c r="K54" s="2"/>
      <c r="P54"/>
      <c r="S54"/>
      <c r="T54"/>
      <c r="U54"/>
      <c r="Y54" s="2"/>
      <c r="Z54" s="2"/>
      <c r="AA54" s="18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7"/>
      <c r="AT54" s="21"/>
      <c r="AU54" s="21"/>
      <c r="AV54" s="21"/>
      <c r="AW54" s="7"/>
    </row>
    <row r="55" spans="2:50" x14ac:dyDescent="0.3">
      <c r="B55" s="12" t="s">
        <v>15</v>
      </c>
      <c r="C55" s="21">
        <v>1.483796296296296E-4</v>
      </c>
      <c r="D55" s="21">
        <v>6.8373360335648165E-5</v>
      </c>
      <c r="E55" s="21">
        <v>2.1675298996527779E-4</v>
      </c>
      <c r="K55" s="2"/>
      <c r="P55"/>
      <c r="S55"/>
      <c r="T55"/>
      <c r="U55"/>
      <c r="Y55" s="2"/>
      <c r="Z55" s="2"/>
      <c r="AA55" s="18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7"/>
      <c r="AT55" s="21"/>
      <c r="AU55" s="21"/>
      <c r="AV55" s="21"/>
      <c r="AW55" s="7"/>
    </row>
    <row r="56" spans="2:50" x14ac:dyDescent="0.3">
      <c r="B56" s="12" t="s">
        <v>16</v>
      </c>
      <c r="C56" s="21">
        <v>1.6906828703703704E-4</v>
      </c>
      <c r="D56" s="21">
        <v>7.7384259259259233E-5</v>
      </c>
      <c r="E56" s="21">
        <v>2.4645254629629626E-4</v>
      </c>
      <c r="K56" s="2"/>
      <c r="P56"/>
      <c r="S56"/>
      <c r="T56"/>
      <c r="U56"/>
      <c r="Y56" s="2"/>
      <c r="Z56" s="2"/>
      <c r="AA56" s="18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7"/>
      <c r="AT56" s="21"/>
      <c r="AU56" s="21"/>
      <c r="AV56" s="21"/>
      <c r="AW56" s="7"/>
    </row>
    <row r="57" spans="2:50" x14ac:dyDescent="0.3">
      <c r="B57" s="5" t="s">
        <v>22</v>
      </c>
      <c r="C57" s="21">
        <v>2.0904679232804229E-4</v>
      </c>
      <c r="D57" s="21">
        <v>7.4035511049933862E-5</v>
      </c>
      <c r="E57" s="21">
        <v>2.8308230337797621E-4</v>
      </c>
      <c r="K57" s="2"/>
      <c r="P57"/>
      <c r="S57"/>
      <c r="T57"/>
      <c r="U57"/>
      <c r="Y57" s="2"/>
      <c r="Z57" s="2"/>
      <c r="AA57" s="18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7"/>
      <c r="AT57" s="21"/>
      <c r="AU57" s="21"/>
      <c r="AV57" s="21"/>
      <c r="AW57" s="7"/>
    </row>
    <row r="58" spans="2:50" x14ac:dyDescent="0.3">
      <c r="B58" s="5" t="s">
        <v>23</v>
      </c>
      <c r="C58" s="21">
        <v>1.483796296296296E-4</v>
      </c>
      <c r="D58" s="21">
        <v>5.5749903553240743E-5</v>
      </c>
      <c r="E58" s="21">
        <v>2.1010175540509262E-4</v>
      </c>
      <c r="F58" s="29" t="s">
        <v>52</v>
      </c>
      <c r="K58" s="2"/>
      <c r="P58"/>
      <c r="S58"/>
      <c r="T58"/>
      <c r="U58"/>
      <c r="Y58" s="2"/>
      <c r="Z58" s="2"/>
      <c r="AA58" s="18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7"/>
      <c r="AT58" s="21"/>
      <c r="AU58" s="21"/>
      <c r="AV58" s="21"/>
      <c r="AW58" s="7"/>
    </row>
    <row r="59" spans="2:50" x14ac:dyDescent="0.3">
      <c r="B59" s="5" t="s">
        <v>24</v>
      </c>
      <c r="C59" s="21">
        <v>2.7279513888888888E-4</v>
      </c>
      <c r="D59" s="21">
        <v>9.8729021990740781E-5</v>
      </c>
      <c r="E59" s="21">
        <v>3.6685185185185193E-4</v>
      </c>
      <c r="F59" s="29" t="s">
        <v>53</v>
      </c>
      <c r="K59" s="2"/>
      <c r="P59"/>
      <c r="S59"/>
      <c r="T59"/>
      <c r="U59"/>
      <c r="Y59" s="2"/>
      <c r="Z59" s="2"/>
      <c r="AA59" s="1"/>
      <c r="AB59" s="1"/>
      <c r="AC59" s="1"/>
      <c r="AD59" s="1"/>
      <c r="AE59"/>
      <c r="AG59" s="2"/>
      <c r="AI59" s="2"/>
      <c r="AJ59" s="2"/>
    </row>
    <row r="60" spans="2:50" x14ac:dyDescent="0.3">
      <c r="B60" s="5" t="s">
        <v>25</v>
      </c>
      <c r="C60" s="7">
        <v>23.535644072594199</v>
      </c>
      <c r="D60" s="7">
        <v>14.822666675370701</v>
      </c>
      <c r="E60" s="7">
        <v>19.535298568962666</v>
      </c>
      <c r="K60" s="2"/>
      <c r="P60"/>
      <c r="S60"/>
      <c r="T60"/>
      <c r="U60"/>
      <c r="Y60" s="2"/>
      <c r="Z60" s="2"/>
      <c r="AA60" s="1"/>
      <c r="AB60" s="1"/>
      <c r="AC60" s="1"/>
      <c r="AD60" s="1"/>
      <c r="AE60" s="1"/>
      <c r="AF60"/>
      <c r="AG60" s="2"/>
      <c r="AH60" s="2"/>
      <c r="AJ60" s="2"/>
      <c r="AK60" s="2"/>
      <c r="AT60" s="6"/>
      <c r="AU60" s="6"/>
      <c r="AV60" s="6"/>
      <c r="AX60" s="6"/>
    </row>
    <row r="61" spans="2:50" x14ac:dyDescent="0.3">
      <c r="K61" s="2"/>
      <c r="P61"/>
      <c r="S61"/>
      <c r="T61"/>
      <c r="U61"/>
      <c r="Y61" s="2"/>
      <c r="Z61" s="2"/>
      <c r="AA61" s="46" t="s">
        <v>21</v>
      </c>
      <c r="AB61" s="25" t="s">
        <v>3</v>
      </c>
      <c r="AC61" s="25" t="s">
        <v>4</v>
      </c>
      <c r="AD61" s="25" t="s">
        <v>5</v>
      </c>
      <c r="AE61" s="25" t="s">
        <v>6</v>
      </c>
      <c r="AF61" s="25" t="s">
        <v>7</v>
      </c>
      <c r="AG61" s="25" t="s">
        <v>8</v>
      </c>
      <c r="AH61" s="25" t="s">
        <v>9</v>
      </c>
      <c r="AI61" s="25" t="s">
        <v>10</v>
      </c>
      <c r="AJ61" s="25" t="s">
        <v>11</v>
      </c>
      <c r="AK61" s="25" t="s">
        <v>12</v>
      </c>
      <c r="AL61" s="10" t="s">
        <v>13</v>
      </c>
      <c r="AM61" s="10" t="s">
        <v>14</v>
      </c>
      <c r="AN61" s="10" t="s">
        <v>15</v>
      </c>
      <c r="AO61" s="10" t="s">
        <v>16</v>
      </c>
      <c r="AP61" s="6"/>
      <c r="AQ61" s="6"/>
      <c r="AR61" s="6"/>
      <c r="AT61" s="6"/>
      <c r="AU61" s="6"/>
      <c r="AV61" s="6"/>
      <c r="AW61" s="6"/>
    </row>
    <row r="62" spans="2:50" x14ac:dyDescent="0.3">
      <c r="B62" s="35" t="s">
        <v>40</v>
      </c>
      <c r="C62" s="1">
        <v>1</v>
      </c>
      <c r="D62" s="1">
        <v>2</v>
      </c>
      <c r="E62" s="5" t="s">
        <v>20</v>
      </c>
      <c r="K62" s="2"/>
      <c r="P62"/>
      <c r="S62"/>
      <c r="T62"/>
      <c r="U62"/>
      <c r="Y62" s="2"/>
      <c r="Z62" s="2"/>
      <c r="AA62" s="5" t="s">
        <v>48</v>
      </c>
      <c r="AB62" s="11">
        <f t="shared" ref="AB62:AO62" si="101">AB2-$AP2</f>
        <v>1.821184523785714</v>
      </c>
      <c r="AC62" s="11">
        <f t="shared" si="101"/>
        <v>2.3166011907857147</v>
      </c>
      <c r="AD62" s="11">
        <f t="shared" si="101"/>
        <v>-0.93306547621428582</v>
      </c>
      <c r="AE62" s="11">
        <f t="shared" si="101"/>
        <v>-1.250544643214285</v>
      </c>
      <c r="AF62" s="11">
        <f t="shared" si="101"/>
        <v>0.36876785678571444</v>
      </c>
      <c r="AG62" s="11">
        <f t="shared" si="101"/>
        <v>1.8482678577857143</v>
      </c>
      <c r="AH62" s="11">
        <f t="shared" si="101"/>
        <v>-0.42406547621428548</v>
      </c>
      <c r="AI62" s="11">
        <f t="shared" si="101"/>
        <v>1.3949345237857154</v>
      </c>
      <c r="AJ62" s="11">
        <f t="shared" si="101"/>
        <v>-0.55983630921428551</v>
      </c>
      <c r="AK62" s="11">
        <f t="shared" si="101"/>
        <v>-0.65039880921428539</v>
      </c>
      <c r="AL62" s="11">
        <f t="shared" si="101"/>
        <v>-0.62481547621428568</v>
      </c>
      <c r="AM62" s="11">
        <f t="shared" si="101"/>
        <v>-0.33839881021428564</v>
      </c>
      <c r="AN62" s="11">
        <f t="shared" si="101"/>
        <v>-1.5743988092142853</v>
      </c>
      <c r="AO62" s="11">
        <f t="shared" si="101"/>
        <v>-1.3942321432142855</v>
      </c>
      <c r="AP62" s="5" t="s">
        <v>48</v>
      </c>
      <c r="AQ62" s="6"/>
      <c r="AR62" s="6"/>
      <c r="AT62" s="6"/>
      <c r="AU62" s="6"/>
      <c r="AV62" s="6"/>
      <c r="AW62" s="6"/>
    </row>
    <row r="63" spans="2:50" x14ac:dyDescent="0.3">
      <c r="B63" s="8" t="s">
        <v>4</v>
      </c>
      <c r="C63" s="21">
        <f t="shared" ref="C63:E63" si="102">C44</f>
        <v>2.726523919791667E-4</v>
      </c>
      <c r="D63" s="21">
        <f t="shared" si="102"/>
        <v>8.236689814814817E-5</v>
      </c>
      <c r="E63" s="21">
        <f t="shared" si="102"/>
        <v>3.5501929012731484E-4</v>
      </c>
      <c r="K63" s="2"/>
      <c r="P63"/>
      <c r="S63"/>
      <c r="T63"/>
      <c r="U63"/>
      <c r="Y63" s="2"/>
      <c r="Z63" s="2"/>
      <c r="AA63" s="5" t="s">
        <v>49</v>
      </c>
      <c r="AB63" s="11">
        <f t="shared" ref="AB63:AO63" si="103">AB3-$AP3</f>
        <v>1.541346726285715</v>
      </c>
      <c r="AC63" s="11">
        <f t="shared" si="103"/>
        <v>1.3169300592857152</v>
      </c>
      <c r="AD63" s="11">
        <f t="shared" si="103"/>
        <v>-2.2964032737142848</v>
      </c>
      <c r="AE63" s="11">
        <f t="shared" si="103"/>
        <v>-2.5740699407142853</v>
      </c>
      <c r="AF63" s="11">
        <f t="shared" si="103"/>
        <v>3.6502633932857158</v>
      </c>
      <c r="AG63" s="11">
        <f t="shared" si="103"/>
        <v>0.96493005928571574</v>
      </c>
      <c r="AH63" s="11">
        <f t="shared" si="103"/>
        <v>-9.906994071428521E-2</v>
      </c>
      <c r="AI63" s="11">
        <f t="shared" si="103"/>
        <v>0.94909672628571418</v>
      </c>
      <c r="AJ63" s="11">
        <f t="shared" si="103"/>
        <v>-0.48640327371428427</v>
      </c>
      <c r="AK63" s="11">
        <f t="shared" si="103"/>
        <v>-0.53450744071428513</v>
      </c>
      <c r="AL63" s="11">
        <f t="shared" si="103"/>
        <v>0.13209672628571489</v>
      </c>
      <c r="AM63" s="11">
        <f t="shared" si="103"/>
        <v>-1.0134032737142853</v>
      </c>
      <c r="AN63" s="11">
        <f t="shared" si="103"/>
        <v>-1.0670699407142852</v>
      </c>
      <c r="AO63" s="11">
        <f t="shared" si="103"/>
        <v>-0.48373660671428453</v>
      </c>
      <c r="AP63" s="5" t="s">
        <v>49</v>
      </c>
      <c r="AQ63" s="6"/>
      <c r="AR63" s="6"/>
      <c r="AT63" s="6"/>
      <c r="AU63" s="6"/>
      <c r="AV63" s="6"/>
      <c r="AW63" s="6"/>
    </row>
    <row r="64" spans="2:50" x14ac:dyDescent="0.3">
      <c r="B64" s="8" t="s">
        <v>6</v>
      </c>
      <c r="C64" s="21">
        <f t="shared" ref="C64:E68" si="104">C46</f>
        <v>1.570806809375E-4</v>
      </c>
      <c r="D64" s="21">
        <f t="shared" si="104"/>
        <v>6.3888888888888909E-5</v>
      </c>
      <c r="E64" s="21">
        <f t="shared" si="104"/>
        <v>2.2096956982638888E-4</v>
      </c>
      <c r="K64" s="2"/>
      <c r="P64"/>
      <c r="S64"/>
      <c r="T64"/>
      <c r="U64"/>
      <c r="Y64" s="2"/>
      <c r="Z64" s="2"/>
      <c r="AA64" s="5" t="s">
        <v>55</v>
      </c>
      <c r="AB64" s="11">
        <f t="shared" ref="AB64:AO64" si="105">AB4-$AP4</f>
        <v>1.519708332928571</v>
      </c>
      <c r="AC64" s="11">
        <f t="shared" si="105"/>
        <v>1.8960624999285716</v>
      </c>
      <c r="AD64" s="11">
        <f t="shared" si="105"/>
        <v>-1.4056250000714283</v>
      </c>
      <c r="AE64" s="11">
        <f t="shared" si="105"/>
        <v>-1.3862083330714285</v>
      </c>
      <c r="AF64" s="11">
        <f t="shared" si="105"/>
        <v>1.0296249999285698</v>
      </c>
      <c r="AG64" s="11">
        <f t="shared" si="105"/>
        <v>0.47787499992856963</v>
      </c>
      <c r="AH64" s="11">
        <f t="shared" si="105"/>
        <v>0.28237499992857229</v>
      </c>
      <c r="AI64" s="11">
        <f t="shared" si="105"/>
        <v>0.96724999992857219</v>
      </c>
      <c r="AJ64" s="11">
        <f t="shared" si="105"/>
        <v>0.25637499992857071</v>
      </c>
      <c r="AK64" s="11">
        <f t="shared" si="105"/>
        <v>-0.64993750007142781</v>
      </c>
      <c r="AL64" s="11">
        <f t="shared" si="105"/>
        <v>-0.8589583330714281</v>
      </c>
      <c r="AM64" s="11">
        <f t="shared" si="105"/>
        <v>-0.99529166607142772</v>
      </c>
      <c r="AN64" s="11">
        <f t="shared" si="105"/>
        <v>-0.63762500007142764</v>
      </c>
      <c r="AO64" s="11">
        <f t="shared" si="105"/>
        <v>-0.49562500007142818</v>
      </c>
      <c r="AP64" s="5" t="s">
        <v>55</v>
      </c>
    </row>
    <row r="65" spans="2:53" x14ac:dyDescent="0.3">
      <c r="B65" s="8" t="s">
        <v>7</v>
      </c>
      <c r="C65" s="21">
        <f t="shared" si="104"/>
        <v>2.7031250000000004E-4</v>
      </c>
      <c r="D65" s="21">
        <f t="shared" si="104"/>
        <v>7.2569444444444439E-5</v>
      </c>
      <c r="E65" s="21">
        <f t="shared" si="104"/>
        <v>3.4288194444444448E-4</v>
      </c>
      <c r="K65" s="2"/>
      <c r="P65"/>
      <c r="S65"/>
      <c r="T65"/>
      <c r="U65"/>
      <c r="Y65" s="2"/>
      <c r="Z65" s="2"/>
      <c r="AA65" s="5" t="s">
        <v>56</v>
      </c>
      <c r="AB65" s="11">
        <f t="shared" ref="AB65:AO65" si="106">AB5-$AP5</f>
        <v>0.47909970299999882</v>
      </c>
      <c r="AC65" s="11">
        <f t="shared" si="106"/>
        <v>0.52674553599999951</v>
      </c>
      <c r="AD65" s="11">
        <f t="shared" si="106"/>
        <v>-0.72623363099999994</v>
      </c>
      <c r="AE65" s="11">
        <f t="shared" si="106"/>
        <v>-0.66473363100000027</v>
      </c>
      <c r="AF65" s="11">
        <f t="shared" si="106"/>
        <v>0.47151636899999927</v>
      </c>
      <c r="AG65" s="11">
        <f t="shared" si="106"/>
        <v>0.42276636900000097</v>
      </c>
      <c r="AH65" s="11">
        <f t="shared" si="106"/>
        <v>0.1350997029999994</v>
      </c>
      <c r="AI65" s="11">
        <f t="shared" si="106"/>
        <v>0.61805803600000031</v>
      </c>
      <c r="AJ65" s="11">
        <f t="shared" si="106"/>
        <v>0.36509970199999975</v>
      </c>
      <c r="AK65" s="11">
        <f t="shared" si="106"/>
        <v>-0.35048363099999991</v>
      </c>
      <c r="AL65" s="11">
        <f t="shared" si="106"/>
        <v>-0.41956696500000001</v>
      </c>
      <c r="AM65" s="11">
        <f t="shared" si="106"/>
        <v>-0.30090029800000062</v>
      </c>
      <c r="AN65" s="11">
        <f t="shared" si="106"/>
        <v>-0.69423363100000168</v>
      </c>
      <c r="AO65" s="11">
        <f t="shared" si="106"/>
        <v>0.13776636899999906</v>
      </c>
      <c r="AP65" s="5" t="s">
        <v>56</v>
      </c>
    </row>
    <row r="66" spans="2:53" x14ac:dyDescent="0.3">
      <c r="B66" s="8" t="s">
        <v>8</v>
      </c>
      <c r="C66" s="21">
        <f t="shared" si="104"/>
        <v>2.5533950618055558E-4</v>
      </c>
      <c r="D66" s="21">
        <f t="shared" si="104"/>
        <v>6.3271604930555529E-5</v>
      </c>
      <c r="E66" s="21">
        <f t="shared" si="104"/>
        <v>3.1861111111111109E-4</v>
      </c>
      <c r="K66" s="2"/>
      <c r="P66"/>
      <c r="S66"/>
      <c r="T66"/>
      <c r="U66"/>
      <c r="Y66" s="2"/>
      <c r="Z66" s="2"/>
      <c r="AA66" s="5" t="s">
        <v>57</v>
      </c>
      <c r="AB66" s="11">
        <f t="shared" ref="AB66:AO66" si="107">AB6-$AP6</f>
        <v>-0.25716964314285606</v>
      </c>
      <c r="AC66" s="11">
        <f t="shared" si="107"/>
        <v>-0.56081547614285698</v>
      </c>
      <c r="AD66" s="11">
        <f t="shared" si="107"/>
        <v>0.63568452385714336</v>
      </c>
      <c r="AE66" s="11">
        <f t="shared" si="107"/>
        <v>1.3856845238571434</v>
      </c>
      <c r="AF66" s="11">
        <f t="shared" si="107"/>
        <v>-0.2268154761428538</v>
      </c>
      <c r="AG66" s="11">
        <f t="shared" si="107"/>
        <v>0.28585119085714394</v>
      </c>
      <c r="AH66" s="11">
        <f t="shared" si="107"/>
        <v>0.83901785685714136</v>
      </c>
      <c r="AI66" s="11">
        <f t="shared" si="107"/>
        <v>1.5785178568571427</v>
      </c>
      <c r="AJ66" s="11">
        <f t="shared" si="107"/>
        <v>0.26168452385714458</v>
      </c>
      <c r="AK66" s="11">
        <f t="shared" si="107"/>
        <v>-0.63416964314285851</v>
      </c>
      <c r="AL66" s="11">
        <f t="shared" si="107"/>
        <v>-1.1385238091428556</v>
      </c>
      <c r="AM66" s="11">
        <f t="shared" si="107"/>
        <v>0.31768452385714374</v>
      </c>
      <c r="AN66" s="11">
        <f t="shared" si="107"/>
        <v>-1.2683154761428566</v>
      </c>
      <c r="AO66" s="11">
        <f t="shared" si="107"/>
        <v>-1.2183154761428558</v>
      </c>
      <c r="AP66" s="5" t="s">
        <v>57</v>
      </c>
      <c r="AY66" s="6"/>
    </row>
    <row r="67" spans="2:53" x14ac:dyDescent="0.3">
      <c r="B67" s="8" t="s">
        <v>9</v>
      </c>
      <c r="C67" s="21">
        <f t="shared" si="104"/>
        <v>2.1753472222222221E-4</v>
      </c>
      <c r="D67" s="21">
        <f t="shared" si="104"/>
        <v>7.6226851851851873E-5</v>
      </c>
      <c r="E67" s="21">
        <f t="shared" si="104"/>
        <v>2.9376157407407405E-4</v>
      </c>
      <c r="K67" s="2"/>
      <c r="P67"/>
      <c r="S67"/>
      <c r="T67"/>
      <c r="U67"/>
      <c r="Y67" s="2"/>
      <c r="Z67" s="2"/>
      <c r="AA67" s="5" t="s">
        <v>0</v>
      </c>
      <c r="AB67" s="11">
        <f t="shared" ref="AB67:AO67" si="108">AB7-$AP7</f>
        <v>0.21553125000000151</v>
      </c>
      <c r="AC67" s="11">
        <f t="shared" si="108"/>
        <v>1.067708300000092E-2</v>
      </c>
      <c r="AD67" s="11">
        <f t="shared" si="108"/>
        <v>-0.2638229170000006</v>
      </c>
      <c r="AE67" s="11">
        <f t="shared" si="108"/>
        <v>0.33284375000000033</v>
      </c>
      <c r="AF67" s="11">
        <f t="shared" si="108"/>
        <v>-7.5906250000002728E-2</v>
      </c>
      <c r="AG67" s="11">
        <f t="shared" si="108"/>
        <v>-0.15732291700000189</v>
      </c>
      <c r="AH67" s="11">
        <f t="shared" si="108"/>
        <v>-3.7156249999998892E-2</v>
      </c>
      <c r="AI67" s="11">
        <f t="shared" si="108"/>
        <v>0.10409375000000054</v>
      </c>
      <c r="AJ67" s="11">
        <f t="shared" si="108"/>
        <v>-6.7822917000000871E-2</v>
      </c>
      <c r="AK67" s="11">
        <f t="shared" si="108"/>
        <v>7.3635417000001979E-2</v>
      </c>
      <c r="AL67" s="11">
        <f t="shared" si="108"/>
        <v>-3.0281250000001592E-2</v>
      </c>
      <c r="AM67" s="11">
        <f t="shared" si="108"/>
        <v>0.18851041699999982</v>
      </c>
      <c r="AN67" s="11">
        <f t="shared" si="108"/>
        <v>-0.27648958300000004</v>
      </c>
      <c r="AO67" s="11">
        <f t="shared" si="108"/>
        <v>-1.6489583000000252E-2</v>
      </c>
      <c r="AP67" s="5" t="s">
        <v>0</v>
      </c>
    </row>
    <row r="68" spans="2:53" x14ac:dyDescent="0.3">
      <c r="B68" s="8" t="s">
        <v>10</v>
      </c>
      <c r="C68" s="21">
        <f t="shared" si="104"/>
        <v>2.7279513888888888E-4</v>
      </c>
      <c r="D68" s="21">
        <f t="shared" si="104"/>
        <v>7.7170138888888896E-5</v>
      </c>
      <c r="E68" s="21">
        <f t="shared" si="104"/>
        <v>3.4996527777777782E-4</v>
      </c>
      <c r="K68" s="2"/>
      <c r="P68"/>
      <c r="S68"/>
      <c r="T68"/>
      <c r="U68"/>
      <c r="Y68" s="2"/>
      <c r="Z68" s="2"/>
      <c r="AA68" s="5" t="s">
        <v>1</v>
      </c>
      <c r="AB68" s="11">
        <f t="shared" ref="AB68:AO68" si="109">AB8-$AP8</f>
        <v>0.46874553578571598</v>
      </c>
      <c r="AC68" s="11">
        <f t="shared" si="109"/>
        <v>5.9578868785715056E-2</v>
      </c>
      <c r="AD68" s="11">
        <f t="shared" si="109"/>
        <v>-0.37375446421428515</v>
      </c>
      <c r="AE68" s="11">
        <f t="shared" si="109"/>
        <v>0.22874553578571399</v>
      </c>
      <c r="AF68" s="11">
        <f t="shared" si="109"/>
        <v>-9.2837797214285533E-2</v>
      </c>
      <c r="AG68" s="11">
        <f t="shared" si="109"/>
        <v>-0.31158779721428553</v>
      </c>
      <c r="AH68" s="11">
        <f t="shared" si="109"/>
        <v>4.9370535785713709E-2</v>
      </c>
      <c r="AI68" s="11">
        <f t="shared" si="109"/>
        <v>1.8745535785713141E-2</v>
      </c>
      <c r="AJ68" s="11">
        <f t="shared" si="109"/>
        <v>-6.7087797214286926E-2</v>
      </c>
      <c r="AK68" s="11">
        <f t="shared" si="109"/>
        <v>6.5433035785714022E-2</v>
      </c>
      <c r="AL68" s="11">
        <f t="shared" si="109"/>
        <v>-2.0421131214286792E-2</v>
      </c>
      <c r="AM68" s="11">
        <f t="shared" si="109"/>
        <v>0.31257886878571517</v>
      </c>
      <c r="AN68" s="11">
        <f t="shared" si="109"/>
        <v>-0.30442113121428571</v>
      </c>
      <c r="AO68" s="11">
        <f t="shared" si="109"/>
        <v>-3.3087798214284536E-2</v>
      </c>
      <c r="AP68" s="5" t="s">
        <v>1</v>
      </c>
    </row>
    <row r="69" spans="2:53" x14ac:dyDescent="0.3">
      <c r="B69" s="8" t="s">
        <v>12</v>
      </c>
      <c r="C69" s="21">
        <f t="shared" ref="C69:E69" si="110">C52</f>
        <v>1.7641372491898147E-4</v>
      </c>
      <c r="D69" s="21">
        <f t="shared" si="110"/>
        <v>6.6857880023148185E-5</v>
      </c>
      <c r="E69" s="21">
        <f t="shared" si="110"/>
        <v>2.4327160494212966E-4</v>
      </c>
      <c r="K69" s="2"/>
      <c r="P69"/>
      <c r="S69"/>
      <c r="T69"/>
      <c r="U69"/>
      <c r="Y69" s="2"/>
      <c r="Z69" s="2"/>
      <c r="AA69" s="1" t="s">
        <v>58</v>
      </c>
      <c r="AB69" s="11">
        <f t="shared" ref="AB69:AO69" si="111">AB9-$AP9</f>
        <v>3.1520833357142064E-2</v>
      </c>
      <c r="AC69" s="11">
        <f t="shared" si="111"/>
        <v>9.43750035714086E-3</v>
      </c>
      <c r="AD69" s="11">
        <f t="shared" si="111"/>
        <v>0.12827083335714395</v>
      </c>
      <c r="AE69" s="11">
        <f t="shared" si="111"/>
        <v>-0.20847916664285637</v>
      </c>
      <c r="AF69" s="11">
        <f t="shared" si="111"/>
        <v>-0.19006250064285612</v>
      </c>
      <c r="AG69" s="11">
        <f t="shared" si="111"/>
        <v>-0.15564583364285756</v>
      </c>
      <c r="AH69" s="11">
        <f t="shared" si="111"/>
        <v>-8.9187499642857548E-2</v>
      </c>
      <c r="AI69" s="11">
        <f t="shared" si="111"/>
        <v>-0.2166458336428575</v>
      </c>
      <c r="AJ69" s="11">
        <f t="shared" si="111"/>
        <v>-3.672916664285697E-2</v>
      </c>
      <c r="AK69" s="11">
        <f t="shared" si="111"/>
        <v>-3.2229166642856799E-2</v>
      </c>
      <c r="AL69" s="11">
        <f t="shared" si="111"/>
        <v>-6.0624996428549904E-3</v>
      </c>
      <c r="AM69" s="11">
        <f t="shared" si="111"/>
        <v>3.5270833357142206E-2</v>
      </c>
      <c r="AN69" s="11">
        <f t="shared" si="111"/>
        <v>0.34327083335714204</v>
      </c>
      <c r="AO69" s="11">
        <f t="shared" si="111"/>
        <v>0.38727083335714252</v>
      </c>
      <c r="AP69" s="1" t="s">
        <v>58</v>
      </c>
    </row>
    <row r="70" spans="2:53" x14ac:dyDescent="0.3">
      <c r="B70" s="12" t="s">
        <v>14</v>
      </c>
      <c r="C70" s="21">
        <f t="shared" ref="C70:E70" si="112">C54</f>
        <v>1.8207561728009259E-4</v>
      </c>
      <c r="D70" s="21">
        <f t="shared" si="112"/>
        <v>8.8024691354166674E-5</v>
      </c>
      <c r="E70" s="21">
        <f t="shared" si="112"/>
        <v>2.7010030863425927E-4</v>
      </c>
      <c r="K70" s="2"/>
      <c r="P70"/>
      <c r="S70"/>
      <c r="T70"/>
      <c r="U70"/>
      <c r="Y70" s="2"/>
      <c r="Z70" s="2"/>
      <c r="AA70" s="5" t="s">
        <v>59</v>
      </c>
      <c r="AB70" s="11">
        <f t="shared" ref="AB70:AO70" si="113">AB10-$AP10</f>
        <v>1.4177217261428581</v>
      </c>
      <c r="AC70" s="11">
        <f t="shared" si="113"/>
        <v>0.64013839314285903</v>
      </c>
      <c r="AD70" s="11">
        <f t="shared" si="113"/>
        <v>-1.070569939857144</v>
      </c>
      <c r="AE70" s="11">
        <f t="shared" si="113"/>
        <v>-1.2297782738571428</v>
      </c>
      <c r="AF70" s="11">
        <f t="shared" si="113"/>
        <v>0.23213839314285778</v>
      </c>
      <c r="AG70" s="11">
        <f t="shared" si="113"/>
        <v>-0.30544494085714291</v>
      </c>
      <c r="AH70" s="11">
        <f t="shared" si="113"/>
        <v>0.26630505914285862</v>
      </c>
      <c r="AI70" s="11">
        <f t="shared" si="113"/>
        <v>0.36463839314285806</v>
      </c>
      <c r="AJ70" s="11">
        <f t="shared" si="113"/>
        <v>0.37374255914285825</v>
      </c>
      <c r="AK70" s="11">
        <f t="shared" si="113"/>
        <v>-0.72698660685714245</v>
      </c>
      <c r="AL70" s="11">
        <f t="shared" si="113"/>
        <v>-0.33427827385714437</v>
      </c>
      <c r="AM70" s="11">
        <f t="shared" si="113"/>
        <v>0.67230505914285743</v>
      </c>
      <c r="AN70" s="11">
        <f t="shared" si="113"/>
        <v>-0.25156994085714146</v>
      </c>
      <c r="AO70" s="11">
        <f t="shared" si="113"/>
        <v>-4.8361606857145745E-2</v>
      </c>
      <c r="AP70" s="5" t="s">
        <v>59</v>
      </c>
    </row>
    <row r="71" spans="2:53" x14ac:dyDescent="0.3">
      <c r="B71" s="5" t="s">
        <v>26</v>
      </c>
      <c r="C71" s="21">
        <v>2.2552553530092597E-4</v>
      </c>
      <c r="D71" s="21">
        <v>7.3797049816261588E-5</v>
      </c>
      <c r="E71" s="21">
        <v>2.9932258511718754E-4</v>
      </c>
      <c r="K71" s="2"/>
      <c r="P71"/>
      <c r="S71"/>
      <c r="T71"/>
      <c r="U71"/>
      <c r="Y71" s="2"/>
      <c r="Z71" s="2"/>
      <c r="AA71" s="18" t="s">
        <v>20</v>
      </c>
      <c r="AB71" s="11">
        <f t="shared" ref="AB71:AO71" si="114">AB11-$AP11</f>
        <v>7.2376889881428603</v>
      </c>
      <c r="AC71" s="11">
        <f t="shared" si="114"/>
        <v>6.2153556551428579</v>
      </c>
      <c r="AD71" s="11">
        <f t="shared" si="114"/>
        <v>-6.3055193448571423</v>
      </c>
      <c r="AE71" s="11">
        <f t="shared" si="114"/>
        <v>-5.366540178857143</v>
      </c>
      <c r="AF71" s="11">
        <f t="shared" si="114"/>
        <v>5.1666889881428588</v>
      </c>
      <c r="AG71" s="11">
        <f t="shared" si="114"/>
        <v>3.069688988142854</v>
      </c>
      <c r="AH71" s="11">
        <f t="shared" si="114"/>
        <v>0.92268898814285549</v>
      </c>
      <c r="AI71" s="11">
        <f t="shared" si="114"/>
        <v>5.7786889881428571</v>
      </c>
      <c r="AJ71" s="11">
        <f t="shared" si="114"/>
        <v>3.9022321142855532E-2</v>
      </c>
      <c r="AK71" s="11">
        <f t="shared" si="114"/>
        <v>-3.4396443448571432</v>
      </c>
      <c r="AL71" s="11">
        <f t="shared" si="114"/>
        <v>-3.3008110118571459</v>
      </c>
      <c r="AM71" s="11">
        <f t="shared" si="114"/>
        <v>-1.1216443458571455</v>
      </c>
      <c r="AN71" s="11">
        <f t="shared" si="114"/>
        <v>-5.730852678857147</v>
      </c>
      <c r="AO71" s="11">
        <f t="shared" si="114"/>
        <v>-3.1648110118571466</v>
      </c>
      <c r="AP71" s="18" t="s">
        <v>20</v>
      </c>
    </row>
    <row r="72" spans="2:53" x14ac:dyDescent="0.3">
      <c r="B72" s="5" t="s">
        <v>29</v>
      </c>
      <c r="C72" s="21">
        <v>1.570806809375E-4</v>
      </c>
      <c r="D72" s="21">
        <v>6.3271604930555529E-5</v>
      </c>
      <c r="E72" s="21">
        <v>2.2096956982638888E-4</v>
      </c>
      <c r="F72" s="29" t="s">
        <v>54</v>
      </c>
      <c r="K72" s="2"/>
      <c r="P72"/>
      <c r="S72"/>
      <c r="T72"/>
      <c r="U72"/>
      <c r="Y72" s="2"/>
      <c r="Z72" s="2"/>
      <c r="AA72" s="18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Z72" s="6"/>
    </row>
    <row r="73" spans="2:53" x14ac:dyDescent="0.3">
      <c r="B73" s="5" t="s">
        <v>27</v>
      </c>
      <c r="C73" s="21">
        <v>2.7279513888888888E-4</v>
      </c>
      <c r="D73" s="21">
        <v>8.8024691354166674E-5</v>
      </c>
      <c r="E73" s="21">
        <v>3.5501929012731484E-4</v>
      </c>
      <c r="F73" s="29" t="s">
        <v>51</v>
      </c>
      <c r="K73" s="2"/>
      <c r="P73"/>
      <c r="S73"/>
      <c r="T73"/>
      <c r="U73"/>
      <c r="Y73" s="2"/>
      <c r="Z73" s="2"/>
      <c r="AA73" s="18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</row>
    <row r="74" spans="2:53" x14ac:dyDescent="0.3">
      <c r="B74" s="5" t="s">
        <v>38</v>
      </c>
      <c r="C74" s="7">
        <v>21.461375469356167</v>
      </c>
      <c r="D74" s="7">
        <v>12.030654247537248</v>
      </c>
      <c r="E74" s="7">
        <v>16.989292761323071</v>
      </c>
      <c r="K74" s="2"/>
      <c r="P74"/>
      <c r="S74"/>
      <c r="T74"/>
      <c r="U74"/>
      <c r="Y74" s="2"/>
      <c r="Z74" s="2"/>
      <c r="AA74" s="18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</row>
    <row r="75" spans="2:53" x14ac:dyDescent="0.3">
      <c r="C75" s="30"/>
      <c r="K75" s="2"/>
      <c r="P75"/>
      <c r="S75"/>
      <c r="T75"/>
      <c r="U75"/>
      <c r="Y75" s="2"/>
      <c r="Z75" s="2"/>
      <c r="AA75" s="18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</row>
    <row r="76" spans="2:53" x14ac:dyDescent="0.3">
      <c r="B76" s="33" t="s">
        <v>41</v>
      </c>
      <c r="C76" s="1">
        <v>1</v>
      </c>
      <c r="D76" s="1">
        <v>2</v>
      </c>
      <c r="E76" s="5"/>
      <c r="K76" s="2"/>
      <c r="P76"/>
      <c r="S76"/>
      <c r="T76"/>
      <c r="U76"/>
      <c r="Y76" s="2"/>
      <c r="Z76" s="2"/>
      <c r="AA76" s="18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</row>
    <row r="77" spans="2:53" x14ac:dyDescent="0.3">
      <c r="B77" s="8" t="s">
        <v>3</v>
      </c>
      <c r="C77" s="7">
        <v>73.087495267541641</v>
      </c>
      <c r="D77" s="7">
        <v>26.912504732458366</v>
      </c>
      <c r="F77" s="7"/>
      <c r="G77" s="7"/>
      <c r="K77" s="2"/>
      <c r="P77"/>
      <c r="S77"/>
      <c r="T77"/>
      <c r="U77"/>
      <c r="Y77" s="2"/>
      <c r="Z77" s="2"/>
      <c r="AA77" s="18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</row>
    <row r="78" spans="2:53" x14ac:dyDescent="0.3">
      <c r="B78" s="8" t="s">
        <v>4</v>
      </c>
      <c r="C78" s="7">
        <v>76.799317547333771</v>
      </c>
      <c r="D78" s="7">
        <v>23.200682452666236</v>
      </c>
      <c r="F78" s="7"/>
      <c r="G78" s="7"/>
      <c r="K78" s="2"/>
      <c r="P78"/>
      <c r="S78"/>
      <c r="T78"/>
      <c r="U78"/>
      <c r="Y78" s="2"/>
      <c r="Z78" s="2"/>
      <c r="BA78" s="6"/>
    </row>
    <row r="79" spans="2:53" x14ac:dyDescent="0.3">
      <c r="B79" s="8" t="s">
        <v>5</v>
      </c>
      <c r="C79" s="7">
        <v>73.465284263926975</v>
      </c>
      <c r="D79" s="7">
        <v>26.534715736073011</v>
      </c>
      <c r="F79" s="7"/>
      <c r="G79" s="7"/>
      <c r="K79" s="2"/>
      <c r="P79"/>
      <c r="S79"/>
      <c r="T79"/>
      <c r="U79"/>
      <c r="Y79" s="2"/>
      <c r="Z79" s="2"/>
    </row>
    <row r="80" spans="2:53" x14ac:dyDescent="0.3">
      <c r="B80" s="8" t="s">
        <v>6</v>
      </c>
      <c r="C80" s="7">
        <v>71.087019385028881</v>
      </c>
      <c r="D80" s="7">
        <v>28.912980614971129</v>
      </c>
      <c r="F80" s="7"/>
      <c r="G80" s="7"/>
      <c r="K80" s="2"/>
      <c r="P80"/>
      <c r="S80"/>
      <c r="T80"/>
      <c r="U80"/>
      <c r="Y80" s="2"/>
      <c r="Z80" s="2"/>
      <c r="AA80" s="45" t="s">
        <v>17</v>
      </c>
      <c r="AB80" s="8" t="s">
        <v>3</v>
      </c>
      <c r="AC80" s="8" t="s">
        <v>4</v>
      </c>
      <c r="AD80" s="8" t="s">
        <v>5</v>
      </c>
      <c r="AE80" s="8" t="s">
        <v>6</v>
      </c>
      <c r="AF80" s="8" t="s">
        <v>7</v>
      </c>
      <c r="AG80" s="8" t="s">
        <v>8</v>
      </c>
      <c r="AH80" s="8" t="s">
        <v>9</v>
      </c>
      <c r="AI80" s="8" t="s">
        <v>10</v>
      </c>
      <c r="AJ80" s="8" t="s">
        <v>11</v>
      </c>
      <c r="AK80" s="8" t="s">
        <v>12</v>
      </c>
      <c r="AL80" s="12" t="s">
        <v>13</v>
      </c>
      <c r="AM80" s="12" t="s">
        <v>14</v>
      </c>
      <c r="AN80" s="12" t="s">
        <v>15</v>
      </c>
      <c r="AO80" s="12" t="s">
        <v>16</v>
      </c>
    </row>
    <row r="81" spans="2:42" x14ac:dyDescent="0.3">
      <c r="B81" s="8" t="s">
        <v>7</v>
      </c>
      <c r="C81" s="7">
        <v>78.835443037974684</v>
      </c>
      <c r="D81" s="7">
        <v>21.164556962025312</v>
      </c>
      <c r="F81" s="7"/>
      <c r="G81" s="7"/>
      <c r="K81" s="2"/>
      <c r="P81"/>
      <c r="S81"/>
      <c r="T81"/>
      <c r="U81"/>
      <c r="Y81" s="2"/>
      <c r="Z81" s="2"/>
      <c r="AA81" s="5" t="s">
        <v>48</v>
      </c>
      <c r="AB81" s="15">
        <v>1.1839999999999999</v>
      </c>
      <c r="AC81" s="15">
        <v>0.34499999999999997</v>
      </c>
      <c r="AD81" s="15">
        <v>0.27200000000000002</v>
      </c>
      <c r="AE81" s="15">
        <v>0.34447916699999998</v>
      </c>
      <c r="AF81" s="15">
        <v>1.8075000000000001</v>
      </c>
      <c r="AG81" s="15">
        <v>0.74133333300000004</v>
      </c>
      <c r="AH81" s="15">
        <v>1.0349999999999999</v>
      </c>
      <c r="AI81" s="15">
        <v>0.52800000000000002</v>
      </c>
      <c r="AJ81" s="15">
        <v>2.6954375000000002</v>
      </c>
      <c r="AK81" s="15">
        <v>2.2559999999999998</v>
      </c>
      <c r="AL81" s="15">
        <v>1.1512500000000001</v>
      </c>
      <c r="AM81" s="15">
        <v>0.78666666699999999</v>
      </c>
      <c r="AN81" s="15">
        <v>2.38</v>
      </c>
      <c r="AO81" s="15">
        <v>0.1065</v>
      </c>
      <c r="AP81" s="5" t="s">
        <v>48</v>
      </c>
    </row>
    <row r="82" spans="2:42" x14ac:dyDescent="0.3">
      <c r="B82" s="8" t="s">
        <v>8</v>
      </c>
      <c r="C82" s="7">
        <v>80.141431756756759</v>
      </c>
      <c r="D82" s="7">
        <v>19.858568243243237</v>
      </c>
      <c r="F82" s="7"/>
      <c r="G82" s="7"/>
      <c r="K82" s="2"/>
      <c r="P82"/>
      <c r="S82"/>
      <c r="T82"/>
      <c r="U82"/>
      <c r="Y82" s="2"/>
      <c r="Z82" s="2"/>
      <c r="AA82" s="5" t="s">
        <v>49</v>
      </c>
      <c r="AB82" s="15">
        <v>6.5062499999999996</v>
      </c>
      <c r="AC82" s="15">
        <v>6.1626666669999999</v>
      </c>
      <c r="AD82" s="15">
        <v>2.84</v>
      </c>
      <c r="AE82" s="15">
        <v>2.5950000000000002</v>
      </c>
      <c r="AF82" s="15">
        <v>5.677333333</v>
      </c>
      <c r="AG82" s="15">
        <v>6.0906666669999998</v>
      </c>
      <c r="AH82" s="15">
        <v>4.1120000000000001</v>
      </c>
      <c r="AI82" s="15">
        <v>5.4240000000000004</v>
      </c>
      <c r="AJ82" s="15">
        <v>5.6366666670000001</v>
      </c>
      <c r="AK82" s="15">
        <v>5.1066666669999998</v>
      </c>
      <c r="AL82" s="15">
        <v>4.0274999999999999</v>
      </c>
      <c r="AM82" s="15">
        <v>3.9493333329999998</v>
      </c>
      <c r="AN82" s="15">
        <v>4.306666667</v>
      </c>
      <c r="AO82" s="15">
        <v>2.213333333</v>
      </c>
      <c r="AP82" s="5" t="s">
        <v>49</v>
      </c>
    </row>
    <row r="83" spans="2:42" x14ac:dyDescent="0.3">
      <c r="B83" s="8" t="s">
        <v>9</v>
      </c>
      <c r="C83" s="7">
        <v>74.05145581340372</v>
      </c>
      <c r="D83" s="7">
        <v>25.94854418659628</v>
      </c>
      <c r="F83" s="7"/>
      <c r="G83" s="7"/>
      <c r="K83" s="2"/>
      <c r="P83"/>
      <c r="S83"/>
      <c r="T83"/>
      <c r="U83"/>
      <c r="Y83" s="2"/>
      <c r="Z83" s="2"/>
      <c r="AA83" s="5" t="s">
        <v>55</v>
      </c>
      <c r="AB83" s="15">
        <v>13.472</v>
      </c>
      <c r="AC83" s="15">
        <v>12.904</v>
      </c>
      <c r="AD83" s="15">
        <v>5.968</v>
      </c>
      <c r="AE83" s="15">
        <v>5.4453333329999998</v>
      </c>
      <c r="AF83" s="15">
        <v>14.752000000000001</v>
      </c>
      <c r="AG83" s="15">
        <v>12.48</v>
      </c>
      <c r="AH83" s="15">
        <v>9.4373333329999998</v>
      </c>
      <c r="AI83" s="15">
        <v>11.797499999999999</v>
      </c>
      <c r="AJ83" s="15">
        <v>10.574666667000001</v>
      </c>
      <c r="AK83" s="15">
        <v>9.9965624999999996</v>
      </c>
      <c r="AL83" s="15">
        <v>9.5839999999999996</v>
      </c>
      <c r="AM83" s="15">
        <v>8.3603333329999998</v>
      </c>
      <c r="AN83" s="15">
        <v>8.6639999999999997</v>
      </c>
      <c r="AO83" s="15">
        <v>7.1539999999999999</v>
      </c>
      <c r="AP83" s="5" t="s">
        <v>55</v>
      </c>
    </row>
    <row r="84" spans="2:42" x14ac:dyDescent="0.3">
      <c r="B84" s="8" t="s">
        <v>10</v>
      </c>
      <c r="C84" s="7">
        <v>77.949201309653731</v>
      </c>
      <c r="D84" s="7">
        <v>22.050798690346266</v>
      </c>
      <c r="F84" s="7"/>
      <c r="G84" s="7"/>
      <c r="K84" s="2"/>
      <c r="P84"/>
      <c r="S84"/>
      <c r="T84"/>
      <c r="U84"/>
      <c r="Y84" s="2"/>
      <c r="Z84" s="2"/>
      <c r="AA84" s="5" t="s">
        <v>56</v>
      </c>
      <c r="AB84" s="15">
        <v>18.781333332999999</v>
      </c>
      <c r="AC84" s="15">
        <v>18.5896875</v>
      </c>
      <c r="AD84" s="15">
        <v>8.3520000000000003</v>
      </c>
      <c r="AE84" s="15">
        <v>7.8487499999999999</v>
      </c>
      <c r="AF84" s="15">
        <v>19.571249999999999</v>
      </c>
      <c r="AG84" s="15">
        <v>16.747499999999999</v>
      </c>
      <c r="AH84" s="15">
        <v>13.509333333000001</v>
      </c>
      <c r="AI84" s="15">
        <v>16.554375</v>
      </c>
      <c r="AJ84" s="15">
        <v>14.620666667</v>
      </c>
      <c r="AK84" s="15">
        <v>13.13625</v>
      </c>
      <c r="AL84" s="15">
        <v>12.514666667</v>
      </c>
      <c r="AM84" s="15">
        <v>11.154666667000001</v>
      </c>
      <c r="AN84" s="15">
        <v>11.816000000000001</v>
      </c>
      <c r="AO84" s="15">
        <v>10.448</v>
      </c>
      <c r="AP84" s="5" t="s">
        <v>56</v>
      </c>
    </row>
    <row r="85" spans="2:42" x14ac:dyDescent="0.3">
      <c r="B85" s="8" t="s">
        <v>11</v>
      </c>
      <c r="C85" s="7">
        <v>73.063309612924726</v>
      </c>
      <c r="D85" s="7">
        <v>26.936690387075281</v>
      </c>
      <c r="F85" s="7"/>
      <c r="G85" s="7"/>
      <c r="K85" s="2"/>
      <c r="P85"/>
      <c r="S85"/>
      <c r="T85"/>
      <c r="U85"/>
      <c r="Y85" s="2"/>
      <c r="Z85" s="2"/>
      <c r="AA85" s="5" t="s">
        <v>57</v>
      </c>
      <c r="AB85" s="15">
        <v>21.402666666999998</v>
      </c>
      <c r="AC85" s="15">
        <v>21.258666667</v>
      </c>
      <c r="AD85" s="15">
        <v>9.7680000000000007</v>
      </c>
      <c r="AE85" s="15">
        <v>9.3262499999999999</v>
      </c>
      <c r="AF85" s="15">
        <v>22.184999999999999</v>
      </c>
      <c r="AG85" s="15">
        <v>19.3125</v>
      </c>
      <c r="AH85" s="15">
        <v>15.786666667</v>
      </c>
      <c r="AI85" s="15">
        <v>19.314666667000001</v>
      </c>
      <c r="AJ85" s="15">
        <v>17.128</v>
      </c>
      <c r="AK85" s="15">
        <v>14.928000000000001</v>
      </c>
      <c r="AL85" s="15">
        <v>14.237333333</v>
      </c>
      <c r="AM85" s="15">
        <v>12.996</v>
      </c>
      <c r="AN85" s="15">
        <v>13.263999999999999</v>
      </c>
      <c r="AO85" s="15">
        <v>12.728</v>
      </c>
      <c r="AP85" s="5" t="s">
        <v>57</v>
      </c>
    </row>
    <row r="86" spans="2:42" x14ac:dyDescent="0.3">
      <c r="B86" s="8" t="s">
        <v>12</v>
      </c>
      <c r="C86" s="7">
        <v>72.517187100791077</v>
      </c>
      <c r="D86" s="7">
        <v>27.482812899208923</v>
      </c>
      <c r="F86" s="7"/>
      <c r="G86" s="7"/>
      <c r="K86" s="2"/>
      <c r="P86"/>
      <c r="S86"/>
      <c r="T86"/>
      <c r="U86"/>
      <c r="Y86" s="2"/>
      <c r="Z86" s="2"/>
      <c r="AA86" s="5" t="s">
        <v>0</v>
      </c>
      <c r="AB86" s="15">
        <v>24.349812499999999</v>
      </c>
      <c r="AC86" s="15">
        <v>23.902166666999999</v>
      </c>
      <c r="AD86" s="15">
        <v>13.608000000000001</v>
      </c>
      <c r="AE86" s="15">
        <v>13.91625</v>
      </c>
      <c r="AF86" s="15">
        <v>25.162500000000001</v>
      </c>
      <c r="AG86" s="15">
        <v>22.802666667</v>
      </c>
      <c r="AH86" s="15">
        <v>19.829999999999998</v>
      </c>
      <c r="AI86" s="15">
        <v>24.0975</v>
      </c>
      <c r="AJ86" s="15">
        <v>20.594000000000001</v>
      </c>
      <c r="AK86" s="15">
        <v>17.498145832999999</v>
      </c>
      <c r="AL86" s="15">
        <v>16.303125000000001</v>
      </c>
      <c r="AM86" s="15">
        <v>16.518000000000001</v>
      </c>
      <c r="AN86" s="15">
        <v>15.2</v>
      </c>
      <c r="AO86" s="15">
        <v>14.714</v>
      </c>
      <c r="AP86" s="5" t="s">
        <v>0</v>
      </c>
    </row>
    <row r="87" spans="2:42" x14ac:dyDescent="0.3">
      <c r="B87" s="12" t="s">
        <v>13</v>
      </c>
      <c r="C87" s="7">
        <v>71.614675646933705</v>
      </c>
      <c r="D87" s="7">
        <v>28.385324353066281</v>
      </c>
      <c r="F87" s="7"/>
      <c r="G87" s="7"/>
      <c r="K87" s="2"/>
      <c r="P87"/>
      <c r="S87"/>
      <c r="T87"/>
      <c r="U87"/>
      <c r="Y87" s="2"/>
      <c r="Z87" s="2"/>
      <c r="AA87" s="5" t="s">
        <v>1</v>
      </c>
      <c r="AB87" s="15">
        <v>25.9725</v>
      </c>
      <c r="AC87" s="15">
        <v>25.32</v>
      </c>
      <c r="AD87" s="15">
        <v>14.751333333</v>
      </c>
      <c r="AE87" s="15">
        <v>15.65625</v>
      </c>
      <c r="AF87" s="15">
        <v>26.493749999999999</v>
      </c>
      <c r="AG87" s="15">
        <v>24.052499999999998</v>
      </c>
      <c r="AH87" s="15">
        <v>21.2</v>
      </c>
      <c r="AI87" s="15">
        <v>25.608750000000001</v>
      </c>
      <c r="AJ87" s="15">
        <v>21.933333333</v>
      </c>
      <c r="AK87" s="15">
        <v>18.978937500000001</v>
      </c>
      <c r="AL87" s="15">
        <v>17.68</v>
      </c>
      <c r="AM87" s="15">
        <v>18.113666667</v>
      </c>
      <c r="AN87" s="15">
        <v>16.330666666999999</v>
      </c>
      <c r="AO87" s="15">
        <v>16.104666667</v>
      </c>
      <c r="AP87" s="5" t="s">
        <v>1</v>
      </c>
    </row>
    <row r="88" spans="2:42" x14ac:dyDescent="0.3">
      <c r="B88" s="12" t="s">
        <v>14</v>
      </c>
      <c r="C88" s="7">
        <v>67.41036994764778</v>
      </c>
      <c r="D88" s="7">
        <v>32.589630052352234</v>
      </c>
      <c r="F88" s="7"/>
      <c r="G88" s="7"/>
      <c r="K88" s="2"/>
      <c r="P88"/>
      <c r="S88"/>
      <c r="T88"/>
      <c r="U88"/>
      <c r="Y88" s="2"/>
      <c r="Z88" s="2"/>
      <c r="AA88" s="1" t="s">
        <v>58</v>
      </c>
      <c r="AB88" s="15">
        <v>27.795000000000002</v>
      </c>
      <c r="AC88" s="15">
        <v>26.733333333000001</v>
      </c>
      <c r="AD88" s="15">
        <v>15.731333333</v>
      </c>
      <c r="AE88" s="15">
        <v>17.23875</v>
      </c>
      <c r="AF88" s="15">
        <v>27.754666666999999</v>
      </c>
      <c r="AG88" s="15">
        <v>25.094666666999998</v>
      </c>
      <c r="AH88" s="15">
        <v>22.603124999999999</v>
      </c>
      <c r="AI88" s="15">
        <v>26.981249999999999</v>
      </c>
      <c r="AJ88" s="15">
        <v>23.22</v>
      </c>
      <c r="AK88" s="15">
        <v>20.398125</v>
      </c>
      <c r="AL88" s="15">
        <v>19.013333332999999</v>
      </c>
      <c r="AM88" s="15">
        <v>19.78</v>
      </c>
      <c r="AN88" s="15">
        <v>17.38</v>
      </c>
      <c r="AO88" s="15">
        <v>17.425333333000001</v>
      </c>
      <c r="AP88" s="1" t="s">
        <v>58</v>
      </c>
    </row>
    <row r="89" spans="2:42" x14ac:dyDescent="0.3">
      <c r="B89" s="12" t="s">
        <v>15</v>
      </c>
      <c r="C89" s="7">
        <v>68.455632216837657</v>
      </c>
      <c r="D89" s="7">
        <v>31.544367783162325</v>
      </c>
      <c r="F89" s="7"/>
      <c r="G89" s="7"/>
      <c r="K89" s="2"/>
      <c r="P89"/>
      <c r="S89"/>
      <c r="T89"/>
      <c r="U89"/>
      <c r="Y89" s="2"/>
      <c r="Z89" s="2"/>
      <c r="AA89" s="5" t="s">
        <v>59</v>
      </c>
      <c r="AB89" s="15">
        <v>28.811250000000001</v>
      </c>
      <c r="AC89" s="15">
        <v>27.727499999999999</v>
      </c>
      <c r="AD89" s="15">
        <v>16.844333333000002</v>
      </c>
      <c r="AE89" s="15">
        <v>18.015000000000001</v>
      </c>
      <c r="AF89" s="15">
        <v>28.549333333</v>
      </c>
      <c r="AG89" s="15">
        <v>25.923749999999998</v>
      </c>
      <c r="AH89" s="15">
        <v>23.498666666999998</v>
      </c>
      <c r="AI89" s="15">
        <v>27.749333332999999</v>
      </c>
      <c r="AJ89" s="15">
        <v>24.167999999999999</v>
      </c>
      <c r="AK89" s="15">
        <v>21.350625000000001</v>
      </c>
      <c r="AL89" s="15">
        <v>19.992000000000001</v>
      </c>
      <c r="AM89" s="15">
        <v>20.8</v>
      </c>
      <c r="AN89" s="15">
        <v>18.707999999999998</v>
      </c>
      <c r="AO89" s="15">
        <v>18.797333333000001</v>
      </c>
      <c r="AP89" s="5" t="s">
        <v>59</v>
      </c>
    </row>
    <row r="90" spans="2:42" x14ac:dyDescent="0.3">
      <c r="B90" s="12" t="s">
        <v>16</v>
      </c>
      <c r="C90" s="7">
        <v>68.600746706741504</v>
      </c>
      <c r="D90" s="7">
        <v>31.3992532932585</v>
      </c>
      <c r="F90" s="7"/>
      <c r="G90" s="7"/>
      <c r="K90" s="2"/>
      <c r="P90"/>
      <c r="S90"/>
      <c r="T90"/>
      <c r="U90"/>
      <c r="Y90" s="2"/>
      <c r="Z90" s="2"/>
      <c r="AA90" s="41"/>
      <c r="AB90" s="15">
        <v>32.880000000000003</v>
      </c>
      <c r="AC90" s="15">
        <v>31.018666667000002</v>
      </c>
      <c r="AD90" s="15">
        <v>18.424791667000001</v>
      </c>
      <c r="AE90" s="15">
        <v>19.436250000000001</v>
      </c>
      <c r="AF90" s="15">
        <v>31.432500000000001</v>
      </c>
      <c r="AG90" s="15">
        <v>28.269333332999999</v>
      </c>
      <c r="AH90" s="15">
        <v>26.416</v>
      </c>
      <c r="AI90" s="15">
        <v>30.765000000000001</v>
      </c>
      <c r="AJ90" s="15">
        <v>27.192770833000001</v>
      </c>
      <c r="AK90" s="15">
        <v>23.274666667000002</v>
      </c>
      <c r="AL90" s="15">
        <v>22.30875</v>
      </c>
      <c r="AM90" s="15">
        <v>24.123333333000001</v>
      </c>
      <c r="AN90" s="15">
        <v>21.107458333</v>
      </c>
      <c r="AO90" s="15">
        <v>21.4</v>
      </c>
      <c r="AP90" s="1"/>
    </row>
    <row r="91" spans="2:42" x14ac:dyDescent="0.3">
      <c r="B91" s="5" t="s">
        <v>22</v>
      </c>
      <c r="C91" s="7">
        <v>73.362754972392622</v>
      </c>
      <c r="D91" s="7">
        <v>26.637245027607381</v>
      </c>
      <c r="F91" s="7"/>
      <c r="G91" s="7"/>
      <c r="K91" s="2"/>
      <c r="P91"/>
      <c r="S91"/>
      <c r="T91"/>
      <c r="U91"/>
      <c r="Y91" s="2"/>
      <c r="Z91" s="2"/>
      <c r="AA91" s="7"/>
      <c r="AB91" s="39"/>
      <c r="AC91" s="39"/>
      <c r="AD91" s="2"/>
      <c r="AE91"/>
      <c r="AG91" s="2"/>
      <c r="AP91" s="1"/>
    </row>
    <row r="92" spans="2:42" x14ac:dyDescent="0.3">
      <c r="B92" s="36" t="s">
        <v>2</v>
      </c>
      <c r="C92" s="7">
        <v>69.230769230769226</v>
      </c>
      <c r="D92" s="7">
        <v>30.76923076923077</v>
      </c>
      <c r="F92" s="7"/>
      <c r="G92" s="7"/>
      <c r="K92" s="2"/>
      <c r="P92"/>
      <c r="S92"/>
      <c r="T92"/>
      <c r="U92"/>
      <c r="Y92" s="2"/>
      <c r="Z92" s="2"/>
      <c r="AA92" s="7"/>
      <c r="AB92" s="39"/>
      <c r="AC92" s="39"/>
      <c r="AD92" s="2"/>
      <c r="AE92"/>
      <c r="AG92" s="2"/>
      <c r="AP92" s="1"/>
    </row>
    <row r="93" spans="2:42" x14ac:dyDescent="0.3">
      <c r="B93" s="5" t="s">
        <v>23</v>
      </c>
      <c r="C93" s="7">
        <v>67.41036994764778</v>
      </c>
      <c r="D93" s="7">
        <v>19.858568243243237</v>
      </c>
      <c r="F93" s="7"/>
      <c r="G93" s="7"/>
      <c r="K93" s="2"/>
      <c r="P93"/>
      <c r="S93"/>
      <c r="T93"/>
      <c r="U93"/>
      <c r="Y93" s="2"/>
      <c r="Z93" s="2"/>
      <c r="AA93" s="7"/>
      <c r="AB93" s="30"/>
      <c r="AC93" s="30"/>
      <c r="AE93"/>
      <c r="AG93" s="2"/>
      <c r="AP93" s="1"/>
    </row>
    <row r="94" spans="2:42" x14ac:dyDescent="0.3">
      <c r="B94" s="5" t="s">
        <v>24</v>
      </c>
      <c r="C94" s="7">
        <v>80.141431756756759</v>
      </c>
      <c r="D94" s="7">
        <v>32.589630052352234</v>
      </c>
      <c r="F94" s="7"/>
      <c r="G94" s="7"/>
      <c r="K94" s="2"/>
      <c r="P94"/>
      <c r="S94"/>
      <c r="T94"/>
      <c r="U94"/>
      <c r="Y94" s="2"/>
      <c r="Z94" s="2"/>
      <c r="AA94" s="7"/>
      <c r="AE94"/>
      <c r="AG94" s="2"/>
      <c r="AP94" s="1"/>
    </row>
    <row r="95" spans="2:42" x14ac:dyDescent="0.3">
      <c r="B95" s="5" t="s">
        <v>30</v>
      </c>
      <c r="C95" s="7">
        <v>3.9275524306225087</v>
      </c>
      <c r="D95" s="7">
        <v>3.927552430622522</v>
      </c>
      <c r="F95" s="7"/>
      <c r="G95" s="7"/>
      <c r="K95" s="2"/>
      <c r="P95"/>
      <c r="S95"/>
      <c r="T95"/>
      <c r="U95"/>
      <c r="Y95" s="2"/>
      <c r="Z95" s="2"/>
      <c r="AA95" s="7"/>
      <c r="AB95" s="18"/>
      <c r="AC95" s="18"/>
      <c r="AE95"/>
      <c r="AG95" s="2"/>
      <c r="AP95" s="1"/>
    </row>
    <row r="96" spans="2:42" x14ac:dyDescent="0.3">
      <c r="K96" s="2"/>
      <c r="P96"/>
      <c r="S96"/>
      <c r="T96"/>
      <c r="U96"/>
      <c r="Y96" s="2"/>
      <c r="Z96" s="2"/>
      <c r="AA96" s="7"/>
      <c r="AB96" s="39"/>
      <c r="AC96" s="39"/>
      <c r="AE96" s="18"/>
      <c r="AI96" s="2"/>
      <c r="AJ96" s="2"/>
      <c r="AP96" s="18"/>
    </row>
    <row r="97" spans="2:42" x14ac:dyDescent="0.3">
      <c r="B97" s="33" t="s">
        <v>42</v>
      </c>
      <c r="C97" s="1">
        <v>1</v>
      </c>
      <c r="D97" s="1">
        <v>2</v>
      </c>
      <c r="E97" s="5"/>
      <c r="K97" s="2"/>
      <c r="P97"/>
      <c r="S97"/>
      <c r="T97"/>
      <c r="U97"/>
      <c r="Y97" s="2"/>
      <c r="Z97" s="2"/>
      <c r="AA97" s="7"/>
      <c r="AB97" s="39"/>
      <c r="AC97" s="39"/>
      <c r="AI97" s="2"/>
      <c r="AJ97" s="2"/>
    </row>
    <row r="98" spans="2:42" x14ac:dyDescent="0.3">
      <c r="B98" s="8" t="s">
        <v>4</v>
      </c>
      <c r="C98" s="7">
        <f>C78</f>
        <v>76.799317547333771</v>
      </c>
      <c r="D98" s="7">
        <f>D78</f>
        <v>23.200682452666236</v>
      </c>
      <c r="K98" s="2"/>
      <c r="P98"/>
      <c r="S98"/>
      <c r="T98"/>
      <c r="U98"/>
      <c r="Y98" s="2"/>
      <c r="Z98" s="2"/>
      <c r="AA98" s="7"/>
      <c r="AB98" s="39"/>
      <c r="AC98" s="39"/>
      <c r="AE98" s="7"/>
      <c r="AI98" s="2"/>
      <c r="AJ98" s="2"/>
    </row>
    <row r="99" spans="2:42" x14ac:dyDescent="0.3">
      <c r="B99" s="8" t="s">
        <v>6</v>
      </c>
      <c r="C99" s="7">
        <f t="shared" ref="C99:D103" si="115">C80</f>
        <v>71.087019385028881</v>
      </c>
      <c r="D99" s="7">
        <f t="shared" si="115"/>
        <v>28.912980614971129</v>
      </c>
      <c r="K99" s="2"/>
      <c r="P99"/>
      <c r="S99"/>
      <c r="T99"/>
      <c r="U99"/>
      <c r="Y99" s="2"/>
      <c r="Z99" s="2"/>
      <c r="AA99" s="7"/>
      <c r="AB99" s="7"/>
      <c r="AC99" s="7"/>
      <c r="AD99" s="7"/>
      <c r="AE99" s="39"/>
      <c r="AF99" s="39"/>
      <c r="AH99" s="7"/>
      <c r="AI99" s="2"/>
      <c r="AL99" s="2"/>
      <c r="AM99" s="2"/>
    </row>
    <row r="100" spans="2:42" x14ac:dyDescent="0.3">
      <c r="B100" s="8" t="s">
        <v>7</v>
      </c>
      <c r="C100" s="7">
        <f t="shared" si="115"/>
        <v>78.835443037974684</v>
      </c>
      <c r="D100" s="7">
        <f t="shared" si="115"/>
        <v>21.164556962025312</v>
      </c>
      <c r="K100" s="2"/>
      <c r="P100"/>
      <c r="S100"/>
      <c r="T100"/>
      <c r="U100"/>
      <c r="Y100" s="2"/>
      <c r="Z100" s="2"/>
      <c r="AA100" s="7"/>
      <c r="AB100" s="7"/>
      <c r="AC100" s="7"/>
      <c r="AD100" s="7"/>
      <c r="AE100" s="39"/>
      <c r="AF100" s="39"/>
      <c r="AH100" s="7"/>
      <c r="AI100" s="2"/>
      <c r="AL100" s="2"/>
      <c r="AM100" s="2"/>
    </row>
    <row r="101" spans="2:42" x14ac:dyDescent="0.3">
      <c r="B101" s="8" t="s">
        <v>8</v>
      </c>
      <c r="C101" s="7">
        <f t="shared" si="115"/>
        <v>80.141431756756759</v>
      </c>
      <c r="D101" s="7">
        <f t="shared" si="115"/>
        <v>19.858568243243237</v>
      </c>
      <c r="K101" s="2"/>
      <c r="P101"/>
      <c r="S101"/>
      <c r="T101"/>
      <c r="U101"/>
      <c r="Y101" s="2"/>
      <c r="Z101" s="2"/>
      <c r="AA101" s="7"/>
      <c r="AB101" s="7"/>
      <c r="AC101" s="7"/>
      <c r="AD101" s="7"/>
      <c r="AE101" s="39"/>
      <c r="AF101" s="39"/>
      <c r="AH101" s="7"/>
      <c r="AI101" s="2"/>
      <c r="AL101" s="2"/>
      <c r="AM101" s="2"/>
    </row>
    <row r="102" spans="2:42" x14ac:dyDescent="0.3">
      <c r="B102" s="8" t="s">
        <v>9</v>
      </c>
      <c r="C102" s="7">
        <f t="shared" si="115"/>
        <v>74.05145581340372</v>
      </c>
      <c r="D102" s="7">
        <f t="shared" si="115"/>
        <v>25.94854418659628</v>
      </c>
      <c r="K102" s="2"/>
      <c r="P102"/>
      <c r="S102"/>
      <c r="T102"/>
      <c r="U102"/>
      <c r="Y102" s="2"/>
      <c r="Z102" s="2"/>
      <c r="AA102" s="7"/>
      <c r="AB102" s="7"/>
      <c r="AC102" s="7"/>
      <c r="AD102" s="7"/>
      <c r="AE102" s="39"/>
      <c r="AF102" s="39"/>
      <c r="AH102" s="7"/>
      <c r="AI102" s="2"/>
      <c r="AL102" s="2"/>
      <c r="AM102" s="2"/>
    </row>
    <row r="103" spans="2:42" x14ac:dyDescent="0.3">
      <c r="B103" s="8" t="s">
        <v>10</v>
      </c>
      <c r="C103" s="7">
        <f t="shared" si="115"/>
        <v>77.949201309653731</v>
      </c>
      <c r="D103" s="7">
        <f t="shared" si="115"/>
        <v>22.050798690346266</v>
      </c>
      <c r="K103" s="2"/>
      <c r="P103"/>
      <c r="S103"/>
      <c r="T103"/>
      <c r="U103"/>
      <c r="Y103" s="2"/>
      <c r="Z103" s="2"/>
      <c r="AA103" s="7"/>
      <c r="AB103" s="7"/>
      <c r="AC103" s="7"/>
      <c r="AD103" s="7"/>
      <c r="AE103" s="39"/>
      <c r="AF103" s="39"/>
      <c r="AH103" s="7"/>
      <c r="AI103" s="2"/>
      <c r="AL103" s="2"/>
      <c r="AM103" s="2"/>
    </row>
    <row r="104" spans="2:42" x14ac:dyDescent="0.3">
      <c r="B104" s="8" t="s">
        <v>12</v>
      </c>
      <c r="C104" s="7">
        <f>C86</f>
        <v>72.517187100791077</v>
      </c>
      <c r="D104" s="7">
        <f>D86</f>
        <v>27.482812899208923</v>
      </c>
      <c r="K104" s="2"/>
      <c r="P104"/>
      <c r="S104"/>
      <c r="T104"/>
      <c r="U104"/>
      <c r="Y104" s="2"/>
      <c r="Z104" s="2"/>
      <c r="AA104" s="7"/>
      <c r="AB104" s="7"/>
      <c r="AC104" s="7"/>
      <c r="AD104" s="7"/>
      <c r="AE104" s="39"/>
      <c r="AF104" s="39"/>
      <c r="AH104" s="7"/>
      <c r="AI104" s="2"/>
      <c r="AL104" s="2"/>
      <c r="AM104" s="2"/>
    </row>
    <row r="105" spans="2:42" x14ac:dyDescent="0.3">
      <c r="B105" s="12" t="s">
        <v>14</v>
      </c>
      <c r="C105" s="7">
        <f>C88</f>
        <v>67.41036994764778</v>
      </c>
      <c r="D105" s="7">
        <f>D88</f>
        <v>32.589630052352234</v>
      </c>
      <c r="K105" s="2"/>
      <c r="P105"/>
      <c r="S105"/>
      <c r="T105"/>
      <c r="U105"/>
      <c r="Y105" s="2"/>
      <c r="Z105" s="2"/>
      <c r="AA105" s="7"/>
      <c r="AB105" s="7"/>
      <c r="AC105" s="7"/>
      <c r="AD105" s="2"/>
      <c r="AG105" s="2"/>
      <c r="AH105" s="7"/>
      <c r="AI105" s="7"/>
      <c r="AJ105" s="7"/>
      <c r="AK105" s="7"/>
      <c r="AL105" s="39"/>
      <c r="AM105" s="39"/>
      <c r="AN105" s="29"/>
      <c r="AO105" s="7"/>
      <c r="AP105" s="2"/>
    </row>
    <row r="106" spans="2:42" x14ac:dyDescent="0.3">
      <c r="B106" s="5" t="s">
        <v>26</v>
      </c>
      <c r="C106" s="7">
        <v>74.848928237323804</v>
      </c>
      <c r="D106" s="7">
        <v>25.151071762676203</v>
      </c>
      <c r="F106" s="38"/>
      <c r="G106" s="38"/>
      <c r="K106" s="2"/>
      <c r="P106"/>
      <c r="S106"/>
      <c r="T106"/>
      <c r="U106"/>
      <c r="Y106" s="2"/>
      <c r="Z106" s="2"/>
      <c r="AA106" s="7"/>
      <c r="AB106" s="7"/>
      <c r="AC106" s="7"/>
      <c r="AD106" s="2"/>
      <c r="AG106" s="2"/>
      <c r="AH106" s="7"/>
      <c r="AI106" s="7"/>
      <c r="AJ106" s="7"/>
      <c r="AK106" s="7"/>
      <c r="AL106" s="39"/>
      <c r="AM106" s="39"/>
      <c r="AN106" s="29"/>
      <c r="AO106" s="7"/>
      <c r="AP106" s="2"/>
    </row>
    <row r="107" spans="2:42" x14ac:dyDescent="0.3">
      <c r="B107" s="36" t="s">
        <v>2</v>
      </c>
      <c r="C107" s="7">
        <f>C92</f>
        <v>69.230769230769226</v>
      </c>
      <c r="D107" s="7">
        <f>D92</f>
        <v>30.76923076923077</v>
      </c>
      <c r="F107" s="38"/>
      <c r="G107" s="38"/>
      <c r="K107" s="2"/>
      <c r="P107"/>
      <c r="S107"/>
      <c r="T107"/>
      <c r="U107"/>
      <c r="Y107" s="2"/>
      <c r="Z107" s="2"/>
      <c r="AA107" s="7"/>
      <c r="AB107" s="7"/>
      <c r="AC107" s="7"/>
      <c r="AD107" s="2"/>
      <c r="AG107" s="2"/>
      <c r="AH107" s="7"/>
      <c r="AI107" s="7"/>
      <c r="AJ107" s="7"/>
      <c r="AK107" s="7"/>
      <c r="AL107" s="30"/>
      <c r="AM107" s="30"/>
      <c r="AO107" s="7"/>
      <c r="AP107" s="2"/>
    </row>
    <row r="108" spans="2:42" x14ac:dyDescent="0.3">
      <c r="B108" s="5" t="s">
        <v>29</v>
      </c>
      <c r="C108" s="7">
        <v>67.41036994764778</v>
      </c>
      <c r="D108" s="7">
        <v>19.858568243243237</v>
      </c>
      <c r="F108" s="38"/>
      <c r="G108" s="38"/>
      <c r="K108" s="2"/>
      <c r="P108"/>
      <c r="S108"/>
      <c r="T108"/>
      <c r="U108"/>
      <c r="Y108" s="2"/>
      <c r="Z108" s="2"/>
      <c r="AA108" s="7"/>
      <c r="AB108" s="7"/>
      <c r="AC108" s="7"/>
      <c r="AD108" s="2"/>
      <c r="AG108" s="2"/>
      <c r="AH108" s="2"/>
      <c r="AI108" s="2"/>
      <c r="AJ108" s="2"/>
      <c r="AK108" s="2"/>
      <c r="AL108" s="2"/>
      <c r="AM108" s="2"/>
      <c r="AO108" s="7"/>
      <c r="AP108" s="2"/>
    </row>
    <row r="109" spans="2:42" x14ac:dyDescent="0.3">
      <c r="B109" s="5" t="s">
        <v>27</v>
      </c>
      <c r="C109" s="7">
        <v>80.141431756756759</v>
      </c>
      <c r="D109" s="7">
        <v>32.589630052352234</v>
      </c>
      <c r="K109" s="2"/>
      <c r="P109"/>
      <c r="S109"/>
      <c r="T109"/>
      <c r="U109"/>
      <c r="Y109" s="2"/>
      <c r="Z109" s="2"/>
      <c r="AA109" s="7"/>
      <c r="AB109" s="7"/>
      <c r="AC109" s="7"/>
      <c r="AD109" s="2"/>
      <c r="AG109" s="18"/>
      <c r="AH109" s="18"/>
      <c r="AI109" s="18"/>
      <c r="AJ109" s="18"/>
      <c r="AK109" s="7"/>
      <c r="AL109" s="2"/>
      <c r="AO109" s="2"/>
      <c r="AP109" s="2"/>
    </row>
    <row r="110" spans="2:42" x14ac:dyDescent="0.3">
      <c r="B110" s="5" t="s">
        <v>47</v>
      </c>
      <c r="C110" s="7">
        <v>4.3568614519305502</v>
      </c>
      <c r="D110" s="7">
        <v>4.3568614519305484</v>
      </c>
      <c r="K110" s="2"/>
      <c r="N110" s="2"/>
      <c r="O110" s="2"/>
      <c r="Q110" s="2"/>
      <c r="R110" s="2"/>
      <c r="S110" s="7"/>
      <c r="T110" s="7"/>
      <c r="U110" s="7"/>
      <c r="Y110" s="7"/>
      <c r="Z110" s="7"/>
      <c r="AA110" s="7"/>
      <c r="AB110" s="7"/>
      <c r="AC110" s="7"/>
      <c r="AD110" s="2"/>
      <c r="AE110"/>
      <c r="AF110"/>
      <c r="AG110" s="2"/>
      <c r="AH110" s="2"/>
    </row>
    <row r="111" spans="2:42" x14ac:dyDescent="0.3">
      <c r="G111" s="7"/>
      <c r="P111"/>
      <c r="Q111" s="2"/>
      <c r="S111"/>
      <c r="X111" s="7"/>
      <c r="Y111" s="7"/>
      <c r="Z111" s="7"/>
      <c r="AA111" s="2"/>
      <c r="AD111" s="7"/>
      <c r="AE111" s="7"/>
      <c r="AF111" s="7"/>
      <c r="AG111" s="7"/>
      <c r="AH111" s="7"/>
      <c r="AI111" s="2"/>
      <c r="AL111" s="2"/>
      <c r="AM111" s="2"/>
    </row>
    <row r="112" spans="2:42" x14ac:dyDescent="0.3">
      <c r="B112" s="33" t="s">
        <v>43</v>
      </c>
      <c r="C112" s="5" t="s">
        <v>48</v>
      </c>
      <c r="D112" s="5" t="s">
        <v>49</v>
      </c>
      <c r="E112" s="5" t="s">
        <v>55</v>
      </c>
      <c r="F112" s="5" t="s">
        <v>56</v>
      </c>
      <c r="G112" s="5" t="s">
        <v>57</v>
      </c>
      <c r="H112" s="5" t="s">
        <v>0</v>
      </c>
      <c r="I112" s="5" t="s">
        <v>1</v>
      </c>
      <c r="J112" s="1" t="s">
        <v>58</v>
      </c>
      <c r="K112" s="5" t="s">
        <v>59</v>
      </c>
      <c r="L112" s="41" t="s">
        <v>20</v>
      </c>
      <c r="M112" s="18"/>
      <c r="P112"/>
      <c r="R112" s="2"/>
      <c r="S112"/>
      <c r="T112"/>
      <c r="X112" s="7"/>
      <c r="Y112" s="7"/>
      <c r="Z112" s="7"/>
      <c r="AA112" s="7"/>
      <c r="AB112" s="7"/>
      <c r="AE112"/>
      <c r="AG112" s="2"/>
    </row>
    <row r="113" spans="2:36" x14ac:dyDescent="0.3">
      <c r="B113" s="8" t="s">
        <v>3</v>
      </c>
      <c r="C113" s="39">
        <v>6.1600115740740729E-5</v>
      </c>
      <c r="D113" s="39">
        <v>8.0622106481481484E-5</v>
      </c>
      <c r="E113" s="39">
        <v>6.145061728009259E-5</v>
      </c>
      <c r="F113" s="39">
        <v>3.0339506180555545E-5</v>
      </c>
      <c r="G113" s="39">
        <v>3.4110484178240744E-5</v>
      </c>
      <c r="H113" s="39">
        <v>1.878110532407409E-5</v>
      </c>
      <c r="I113" s="39">
        <v>2.1093750000000018E-5</v>
      </c>
      <c r="J113" s="39">
        <v>1.1762152777777771E-5</v>
      </c>
      <c r="K113" s="39">
        <v>4.7092013888888902E-5</v>
      </c>
      <c r="L113" s="39">
        <v>3.6685185185185193E-4</v>
      </c>
      <c r="M113" s="39"/>
      <c r="P113"/>
      <c r="R113" s="2"/>
      <c r="S113"/>
      <c r="T113"/>
      <c r="X113" s="7"/>
      <c r="Y113" s="7"/>
      <c r="Z113" s="7"/>
      <c r="AA113" s="7"/>
      <c r="AB113" s="7"/>
      <c r="AE113"/>
      <c r="AG113" s="2"/>
    </row>
    <row r="114" spans="2:36" x14ac:dyDescent="0.3">
      <c r="B114" s="8" t="s">
        <v>4</v>
      </c>
      <c r="C114" s="39">
        <v>6.7334104942129628E-5</v>
      </c>
      <c r="D114" s="39">
        <v>7.8024691354166661E-5</v>
      </c>
      <c r="E114" s="39">
        <v>6.5806568287037043E-5</v>
      </c>
      <c r="F114" s="39">
        <v>3.0890962581018519E-5</v>
      </c>
      <c r="G114" s="39">
        <v>3.0596064814814807E-5</v>
      </c>
      <c r="H114" s="39">
        <v>1.6410108020833344E-5</v>
      </c>
      <c r="I114" s="39">
        <v>1.6358024687500008E-5</v>
      </c>
      <c r="J114" s="39">
        <v>1.1506558645833313E-5</v>
      </c>
      <c r="K114" s="39">
        <v>3.8092206793981509E-5</v>
      </c>
      <c r="L114" s="39">
        <v>3.5501929012731484E-4</v>
      </c>
      <c r="M114" s="39"/>
      <c r="P114"/>
      <c r="R114" s="2"/>
      <c r="S114"/>
      <c r="T114"/>
      <c r="X114" s="7"/>
      <c r="Y114" s="7"/>
      <c r="Z114" s="7"/>
      <c r="AA114" s="7"/>
      <c r="AB114" s="7"/>
      <c r="AE114"/>
      <c r="AG114" s="2"/>
    </row>
    <row r="115" spans="2:36" x14ac:dyDescent="0.3">
      <c r="B115" s="8" t="s">
        <v>5</v>
      </c>
      <c r="C115" s="39">
        <v>2.9722222222222219E-5</v>
      </c>
      <c r="D115" s="39">
        <v>3.6203703703703706E-5</v>
      </c>
      <c r="E115" s="39">
        <v>2.7592592592592597E-5</v>
      </c>
      <c r="F115" s="39">
        <v>1.6388888888888893E-5</v>
      </c>
      <c r="G115" s="39">
        <v>4.444444444444444E-5</v>
      </c>
      <c r="H115" s="39">
        <v>1.3233024687499991E-5</v>
      </c>
      <c r="I115" s="39">
        <v>1.1342592592592597E-5</v>
      </c>
      <c r="J115" s="39">
        <v>1.288194444444446E-5</v>
      </c>
      <c r="K115" s="39">
        <v>1.8292341828703696E-5</v>
      </c>
      <c r="L115" s="39">
        <v>2.1010175540509262E-4</v>
      </c>
      <c r="M115" s="39"/>
      <c r="P115"/>
      <c r="R115" s="2"/>
      <c r="S115"/>
      <c r="T115"/>
      <c r="X115" s="7"/>
      <c r="Y115" s="7"/>
      <c r="Z115" s="7"/>
      <c r="AA115" s="7"/>
      <c r="AB115" s="7"/>
      <c r="AE115"/>
      <c r="AG115" s="2"/>
    </row>
    <row r="116" spans="2:36" x14ac:dyDescent="0.3">
      <c r="B116" s="8" t="s">
        <v>6</v>
      </c>
      <c r="C116" s="39">
        <v>2.6047694826388892E-5</v>
      </c>
      <c r="D116" s="39">
        <v>3.2989969131944439E-5</v>
      </c>
      <c r="E116" s="39">
        <v>2.7817322534722222E-5</v>
      </c>
      <c r="F116" s="39">
        <v>1.7100694444444446E-5</v>
      </c>
      <c r="G116" s="39">
        <v>5.3124999999999997E-5</v>
      </c>
      <c r="H116" s="39">
        <v>2.0138888888888892E-5</v>
      </c>
      <c r="I116" s="39">
        <v>1.8315972222222216E-5</v>
      </c>
      <c r="J116" s="39">
        <v>8.9843750000000117E-6</v>
      </c>
      <c r="K116" s="39">
        <v>1.6449652777777783E-5</v>
      </c>
      <c r="L116" s="39">
        <v>2.2096956982638891E-4</v>
      </c>
      <c r="M116" s="39"/>
      <c r="P116"/>
      <c r="Q116" s="2"/>
      <c r="S116"/>
      <c r="Y116" s="2"/>
      <c r="Z116"/>
      <c r="AA116" s="1"/>
      <c r="AE116"/>
      <c r="AG116" s="2"/>
    </row>
    <row r="117" spans="2:36" x14ac:dyDescent="0.3">
      <c r="B117" s="8" t="s">
        <v>7</v>
      </c>
      <c r="C117" s="39">
        <v>4.4789737650462964E-5</v>
      </c>
      <c r="D117" s="39">
        <v>1.0503086420138889E-4</v>
      </c>
      <c r="E117" s="39">
        <v>5.5778356481481467E-5</v>
      </c>
      <c r="F117" s="39">
        <v>3.0251736111111108E-5</v>
      </c>
      <c r="G117" s="39">
        <v>3.4461805555555584E-5</v>
      </c>
      <c r="H117" s="39">
        <v>1.5407986111111079E-5</v>
      </c>
      <c r="I117" s="39">
        <v>1.4593942905092593E-5</v>
      </c>
      <c r="J117" s="39">
        <v>9.1975308564814965E-6</v>
      </c>
      <c r="K117" s="39">
        <v>3.3369984571759271E-5</v>
      </c>
      <c r="L117" s="39">
        <v>3.4288194444444448E-4</v>
      </c>
      <c r="M117" s="39"/>
      <c r="P117"/>
      <c r="Q117" s="2"/>
      <c r="S117"/>
      <c r="Y117" s="2"/>
      <c r="Z117"/>
      <c r="AA117" s="1"/>
      <c r="AB117" s="18"/>
      <c r="AE117"/>
      <c r="AG117" s="2"/>
    </row>
    <row r="118" spans="2:36" x14ac:dyDescent="0.3">
      <c r="B118" s="8" t="s">
        <v>8</v>
      </c>
      <c r="C118" s="39">
        <v>6.1913580254629625E-5</v>
      </c>
      <c r="D118" s="39">
        <v>7.3950617280092596E-5</v>
      </c>
      <c r="E118" s="39">
        <v>4.939236111111109E-5</v>
      </c>
      <c r="F118" s="39">
        <v>2.9687500000000013E-5</v>
      </c>
      <c r="G118" s="39">
        <v>4.0395447534722228E-5</v>
      </c>
      <c r="H118" s="39">
        <v>1.4465663576388866E-5</v>
      </c>
      <c r="I118" s="39">
        <v>1.2062114201388889E-5</v>
      </c>
      <c r="J118" s="39">
        <v>9.5958719097222196E-6</v>
      </c>
      <c r="K118" s="39">
        <v>2.7147955243055561E-5</v>
      </c>
      <c r="L118" s="39">
        <v>3.1861111111111109E-4</v>
      </c>
      <c r="M118" s="39"/>
      <c r="P118"/>
      <c r="Q118" s="2"/>
      <c r="S118"/>
      <c r="Y118" s="2"/>
      <c r="Z118"/>
      <c r="AA118" s="1"/>
      <c r="AB118" s="7"/>
      <c r="AE118"/>
      <c r="AG118" s="2"/>
    </row>
    <row r="119" spans="2:36" x14ac:dyDescent="0.3">
      <c r="B119" s="8" t="s">
        <v>9</v>
      </c>
      <c r="C119" s="39">
        <v>3.5613425925925923E-5</v>
      </c>
      <c r="D119" s="39">
        <v>6.1635802465277769E-5</v>
      </c>
      <c r="E119" s="39">
        <v>4.7129629629629639E-5</v>
      </c>
      <c r="F119" s="39">
        <v>2.6358024699074072E-5</v>
      </c>
      <c r="G119" s="39">
        <v>4.6797839502314791E-5</v>
      </c>
      <c r="H119" s="39">
        <v>1.5856481481481494E-5</v>
      </c>
      <c r="I119" s="39">
        <v>1.6239872685185178E-5</v>
      </c>
      <c r="J119" s="39">
        <v>1.0365065590277775E-5</v>
      </c>
      <c r="K119" s="39">
        <v>3.3765432094907427E-5</v>
      </c>
      <c r="L119" s="39">
        <v>2.9376157407407405E-4</v>
      </c>
      <c r="M119" s="39"/>
      <c r="P119"/>
      <c r="Q119" s="2"/>
      <c r="S119"/>
      <c r="Y119" s="2"/>
      <c r="Z119"/>
      <c r="AA119" s="1"/>
      <c r="AB119" s="7"/>
      <c r="AE119"/>
      <c r="AG119" s="2"/>
    </row>
    <row r="120" spans="2:36" x14ac:dyDescent="0.3">
      <c r="B120" s="8" t="s">
        <v>10</v>
      </c>
      <c r="C120" s="39">
        <v>5.6666666666666678E-5</v>
      </c>
      <c r="D120" s="39">
        <v>7.3767361111111107E-5</v>
      </c>
      <c r="E120" s="39">
        <v>5.5056423611111124E-5</v>
      </c>
      <c r="F120" s="39">
        <v>3.1947820219907413E-5</v>
      </c>
      <c r="G120" s="39">
        <v>5.5356867280092581E-5</v>
      </c>
      <c r="H120" s="39">
        <v>1.749131944444445E-5</v>
      </c>
      <c r="I120" s="39">
        <v>1.5885416666666652E-5</v>
      </c>
      <c r="J120" s="39">
        <v>8.8898533912037023E-6</v>
      </c>
      <c r="K120" s="39">
        <v>3.490354938657409E-5</v>
      </c>
      <c r="L120" s="39">
        <v>3.4996527777777782E-4</v>
      </c>
      <c r="M120" s="39"/>
      <c r="P120"/>
      <c r="Q120" s="2"/>
      <c r="S120"/>
      <c r="Y120" s="2"/>
      <c r="Z120"/>
      <c r="AA120" s="1"/>
      <c r="AB120" s="7"/>
      <c r="AE120"/>
      <c r="AG120" s="2"/>
    </row>
    <row r="121" spans="2:36" x14ac:dyDescent="0.3">
      <c r="B121" s="8" t="s">
        <v>11</v>
      </c>
      <c r="C121" s="39">
        <v>3.4042004247685181E-5</v>
      </c>
      <c r="D121" s="39">
        <v>5.7152777777777782E-5</v>
      </c>
      <c r="E121" s="39">
        <v>4.68287037037037E-5</v>
      </c>
      <c r="F121" s="39">
        <v>2.9020061724537038E-5</v>
      </c>
      <c r="G121" s="39">
        <v>4.011574074074075E-5</v>
      </c>
      <c r="H121" s="39">
        <v>1.5501543206018506E-5</v>
      </c>
      <c r="I121" s="39">
        <v>1.4891975312499984E-5</v>
      </c>
      <c r="J121" s="39">
        <v>1.0972222222222228E-5</v>
      </c>
      <c r="K121" s="39">
        <v>3.5008921678240762E-5</v>
      </c>
      <c r="L121" s="39">
        <v>2.835339506134259E-4</v>
      </c>
      <c r="M121" s="39"/>
      <c r="P121"/>
      <c r="Q121" s="2"/>
      <c r="S121"/>
      <c r="Y121" s="2"/>
      <c r="Z121"/>
      <c r="AA121" s="1"/>
      <c r="AB121" s="7"/>
      <c r="AE121"/>
      <c r="AG121" s="2"/>
    </row>
    <row r="122" spans="2:36" x14ac:dyDescent="0.3">
      <c r="B122" s="8" t="s">
        <v>12</v>
      </c>
      <c r="C122" s="39">
        <v>3.2993827164351852E-5</v>
      </c>
      <c r="D122" s="39">
        <v>5.6596016585648143E-5</v>
      </c>
      <c r="E122" s="39">
        <v>3.6338975694444452E-5</v>
      </c>
      <c r="F122" s="39">
        <v>2.0737847222222226E-5</v>
      </c>
      <c r="G122" s="39">
        <v>2.9747058252314791E-5</v>
      </c>
      <c r="H122" s="39">
        <v>1.7138792442129651E-5</v>
      </c>
      <c r="I122" s="39">
        <v>1.6425781249999995E-5</v>
      </c>
      <c r="J122" s="39">
        <v>1.1024305555555562E-5</v>
      </c>
      <c r="K122" s="39">
        <v>2.2269000775462973E-5</v>
      </c>
      <c r="L122" s="39">
        <v>2.4327160494212966E-4</v>
      </c>
      <c r="M122" s="39"/>
      <c r="P122"/>
      <c r="Q122" s="2"/>
      <c r="S122"/>
      <c r="Y122" s="2"/>
      <c r="Z122"/>
      <c r="AA122" s="1"/>
      <c r="AB122" s="7"/>
      <c r="AE122"/>
      <c r="AG122" s="2"/>
    </row>
    <row r="123" spans="2:36" x14ac:dyDescent="0.3">
      <c r="B123" s="12" t="s">
        <v>13</v>
      </c>
      <c r="C123" s="39">
        <v>3.3289930555555551E-5</v>
      </c>
      <c r="D123" s="39">
        <v>6.4311342592592588E-5</v>
      </c>
      <c r="E123" s="39">
        <v>3.3919753090277786E-5</v>
      </c>
      <c r="F123" s="39">
        <v>1.9938271597222225E-5</v>
      </c>
      <c r="G123" s="39">
        <v>2.3909625775462974E-5</v>
      </c>
      <c r="H123" s="39">
        <v>1.5936053240740722E-5</v>
      </c>
      <c r="I123" s="39">
        <v>1.5432098761574061E-5</v>
      </c>
      <c r="J123" s="39">
        <v>1.1327160497685212E-5</v>
      </c>
      <c r="K123" s="39">
        <v>2.6814236111111099E-5</v>
      </c>
      <c r="L123" s="39">
        <v>2.4487847222222223E-4</v>
      </c>
      <c r="M123" s="39"/>
      <c r="P123"/>
      <c r="Q123" s="2"/>
      <c r="S123"/>
      <c r="Y123" s="2"/>
      <c r="Z123"/>
      <c r="AA123" s="1"/>
      <c r="AB123" s="7"/>
      <c r="AE123"/>
      <c r="AG123" s="2"/>
      <c r="AJ123" s="2"/>
    </row>
    <row r="124" spans="2:36" x14ac:dyDescent="0.3">
      <c r="B124" s="12" t="s">
        <v>14</v>
      </c>
      <c r="C124" s="39">
        <v>3.6604938263888889E-5</v>
      </c>
      <c r="D124" s="39">
        <v>5.1053240740740738E-5</v>
      </c>
      <c r="E124" s="39">
        <v>3.2341820995370382E-5</v>
      </c>
      <c r="F124" s="39">
        <v>2.1311728391203699E-5</v>
      </c>
      <c r="G124" s="39">
        <v>4.0763888888888889E-5</v>
      </c>
      <c r="H124" s="39">
        <v>1.8468364201388886E-5</v>
      </c>
      <c r="I124" s="39">
        <v>1.9286265428240749E-5</v>
      </c>
      <c r="J124" s="39">
        <v>1.180555555555555E-5</v>
      </c>
      <c r="K124" s="39">
        <v>3.8464506168981488E-5</v>
      </c>
      <c r="L124" s="39">
        <v>2.7010030863425927E-4</v>
      </c>
      <c r="M124" s="39"/>
      <c r="P124"/>
      <c r="Q124" s="2"/>
      <c r="S124"/>
      <c r="Y124" s="2"/>
      <c r="Z124"/>
      <c r="AA124" s="1"/>
      <c r="AB124"/>
      <c r="AD124" s="2"/>
      <c r="AE124"/>
      <c r="AG124" s="2"/>
      <c r="AJ124" s="2"/>
    </row>
    <row r="125" spans="2:36" x14ac:dyDescent="0.3">
      <c r="B125" s="12" t="s">
        <v>15</v>
      </c>
      <c r="C125" s="39">
        <v>2.2299382719907409E-5</v>
      </c>
      <c r="D125" s="39">
        <v>5.0432098761574068E-5</v>
      </c>
      <c r="E125" s="39">
        <v>3.6481481481481494E-5</v>
      </c>
      <c r="F125" s="39">
        <v>1.6759259259259243E-5</v>
      </c>
      <c r="G125" s="39">
        <v>2.2407407407407405E-5</v>
      </c>
      <c r="H125" s="39">
        <v>1.3086419756944443E-5</v>
      </c>
      <c r="I125" s="39">
        <v>1.2145061724537036E-5</v>
      </c>
      <c r="J125" s="39">
        <v>1.5370370370370363E-5</v>
      </c>
      <c r="K125" s="39">
        <v>2.7771508483796317E-5</v>
      </c>
      <c r="L125" s="39">
        <v>2.1675298996527776E-4</v>
      </c>
      <c r="M125" s="39"/>
      <c r="P125"/>
      <c r="Q125" s="2"/>
      <c r="S125"/>
      <c r="Y125" s="2"/>
      <c r="Z125"/>
      <c r="AA125" s="1"/>
      <c r="AB125"/>
      <c r="AD125" s="2"/>
      <c r="AE125"/>
      <c r="AG125" s="2"/>
      <c r="AJ125" s="2"/>
    </row>
    <row r="126" spans="2:36" x14ac:dyDescent="0.3">
      <c r="B126" s="12" t="s">
        <v>16</v>
      </c>
      <c r="C126" s="39">
        <v>2.4384645057870368E-5</v>
      </c>
      <c r="D126" s="39">
        <v>5.718364197916667E-5</v>
      </c>
      <c r="E126" s="39">
        <v>3.8125000000000005E-5</v>
      </c>
      <c r="F126" s="39">
        <v>2.6388888888888882E-5</v>
      </c>
      <c r="G126" s="39">
        <v>2.2986111111111119E-5</v>
      </c>
      <c r="H126" s="39">
        <v>1.6095679016203698E-5</v>
      </c>
      <c r="I126" s="39">
        <v>1.5285493819444456E-5</v>
      </c>
      <c r="J126" s="39">
        <v>1.5879629629629628E-5</v>
      </c>
      <c r="K126" s="39">
        <v>3.0123456793981454E-5</v>
      </c>
      <c r="L126" s="39">
        <v>2.4645254629629626E-4</v>
      </c>
      <c r="M126" s="39"/>
      <c r="P126"/>
      <c r="Q126" s="2"/>
      <c r="S126"/>
      <c r="Y126" s="2"/>
      <c r="Z126"/>
      <c r="AA126" s="1"/>
      <c r="AB126"/>
      <c r="AD126" s="2"/>
      <c r="AE126"/>
      <c r="AG126" s="2"/>
      <c r="AJ126" s="2"/>
    </row>
    <row r="127" spans="2:36" x14ac:dyDescent="0.3">
      <c r="B127" s="5" t="s">
        <v>22</v>
      </c>
      <c r="C127" s="39">
        <v>4.0521591159887563E-5</v>
      </c>
      <c r="D127" s="39">
        <v>6.2782445297619033E-5</v>
      </c>
      <c r="E127" s="39">
        <v>4.3861400463789685E-5</v>
      </c>
      <c r="F127" s="39">
        <v>2.4794370729166672E-5</v>
      </c>
      <c r="G127" s="39">
        <v>3.708698467757936E-5</v>
      </c>
      <c r="H127" s="39">
        <v>1.6286530671296294E-5</v>
      </c>
      <c r="I127" s="39">
        <v>1.56684544469246E-5</v>
      </c>
      <c r="J127" s="39">
        <v>1.1397328317625665E-5</v>
      </c>
      <c r="K127" s="39">
        <v>3.0683197614087309E-5</v>
      </c>
      <c r="L127" s="39">
        <v>2.8308230337797621E-4</v>
      </c>
      <c r="M127" s="39"/>
      <c r="P127"/>
      <c r="Q127" s="2"/>
      <c r="S127"/>
      <c r="Y127" s="2"/>
      <c r="Z127"/>
      <c r="AA127" s="1"/>
      <c r="AB127"/>
      <c r="AD127" s="2"/>
      <c r="AE127"/>
      <c r="AG127" s="2"/>
    </row>
    <row r="128" spans="2:36" x14ac:dyDescent="0.3">
      <c r="B128" s="5" t="s">
        <v>23</v>
      </c>
      <c r="C128" s="39">
        <v>2.2299382719907409E-5</v>
      </c>
      <c r="D128" s="39">
        <v>3.2989969131944439E-5</v>
      </c>
      <c r="E128" s="39">
        <v>2.7592592592592597E-5</v>
      </c>
      <c r="F128" s="39">
        <v>1.6388888888888893E-5</v>
      </c>
      <c r="G128" s="39">
        <v>2.2407407407407405E-5</v>
      </c>
      <c r="H128" s="39">
        <v>1.3086419756944443E-5</v>
      </c>
      <c r="I128" s="39">
        <v>1.1342592592592597E-5</v>
      </c>
      <c r="J128" s="39">
        <v>8.8898533912037023E-6</v>
      </c>
      <c r="K128" s="39">
        <v>1.6449652777777783E-5</v>
      </c>
      <c r="L128" s="39">
        <v>2.1010175540509262E-4</v>
      </c>
      <c r="M128" s="29" t="s">
        <v>52</v>
      </c>
      <c r="P128"/>
      <c r="Q128" s="2"/>
      <c r="S128"/>
      <c r="Y128" s="2"/>
      <c r="Z128"/>
      <c r="AA128" s="1"/>
      <c r="AB128"/>
      <c r="AD128" s="2"/>
      <c r="AE128"/>
      <c r="AG128" s="2"/>
    </row>
    <row r="129" spans="2:37" x14ac:dyDescent="0.3">
      <c r="B129" s="5" t="s">
        <v>24</v>
      </c>
      <c r="C129" s="39">
        <v>6.7334104942129628E-5</v>
      </c>
      <c r="D129" s="39">
        <v>1.0503086420138889E-4</v>
      </c>
      <c r="E129" s="39">
        <v>6.5806568287037043E-5</v>
      </c>
      <c r="F129" s="39">
        <v>3.1947820219907413E-5</v>
      </c>
      <c r="G129" s="39">
        <v>5.5356867280092581E-5</v>
      </c>
      <c r="H129" s="39">
        <v>2.0138888888888892E-5</v>
      </c>
      <c r="I129" s="39">
        <v>2.1093750000000018E-5</v>
      </c>
      <c r="J129" s="39">
        <v>1.5879629629629628E-5</v>
      </c>
      <c r="K129" s="39">
        <v>4.7092013888888902E-5</v>
      </c>
      <c r="L129" s="39">
        <v>3.6685185185185193E-4</v>
      </c>
      <c r="M129" s="29" t="s">
        <v>53</v>
      </c>
      <c r="P129"/>
      <c r="Q129" s="2"/>
      <c r="S129"/>
      <c r="Y129" s="2"/>
      <c r="Z129"/>
      <c r="AA129" s="1"/>
      <c r="AB129"/>
      <c r="AD129" s="2"/>
      <c r="AE129"/>
      <c r="AG129" s="2"/>
      <c r="AK129" s="2"/>
    </row>
    <row r="130" spans="2:37" x14ac:dyDescent="0.3">
      <c r="B130" s="5" t="s">
        <v>25</v>
      </c>
      <c r="C130" s="7">
        <v>37.542963441657093</v>
      </c>
      <c r="D130" s="7">
        <v>29.863999867656531</v>
      </c>
      <c r="E130" s="7">
        <v>28.320972268636034</v>
      </c>
      <c r="F130" s="7">
        <v>23.523411819302638</v>
      </c>
      <c r="G130" s="7">
        <v>28.699821668328674</v>
      </c>
      <c r="H130" s="7">
        <v>12.354194168448823</v>
      </c>
      <c r="I130" s="7">
        <v>17.437903254598353</v>
      </c>
      <c r="J130" s="7">
        <v>18.845827398402641</v>
      </c>
      <c r="K130" s="7">
        <v>27.134287908964733</v>
      </c>
      <c r="L130" s="30">
        <v>19.535298568962641</v>
      </c>
      <c r="P130"/>
      <c r="Q130" s="2"/>
      <c r="S130"/>
      <c r="Y130" s="2"/>
      <c r="Z130"/>
      <c r="AA130" s="1"/>
      <c r="AB130"/>
      <c r="AD130" s="2"/>
      <c r="AE130"/>
      <c r="AG130" s="2"/>
      <c r="AK130" s="2"/>
    </row>
    <row r="131" spans="2:37" x14ac:dyDescent="0.3">
      <c r="B131"/>
      <c r="C131"/>
      <c r="D131"/>
      <c r="L131" s="2"/>
      <c r="P131"/>
      <c r="Q131" s="2"/>
      <c r="S131"/>
      <c r="Y131" s="2"/>
      <c r="Z131"/>
      <c r="AA131" s="1"/>
      <c r="AB131"/>
      <c r="AD131" s="2"/>
      <c r="AE131"/>
      <c r="AG131" s="2"/>
      <c r="AK131" s="2"/>
    </row>
    <row r="132" spans="2:37" x14ac:dyDescent="0.3">
      <c r="B132" s="33" t="s">
        <v>44</v>
      </c>
      <c r="C132" s="5" t="s">
        <v>48</v>
      </c>
      <c r="D132" s="5" t="s">
        <v>49</v>
      </c>
      <c r="E132" s="5" t="s">
        <v>55</v>
      </c>
      <c r="F132" s="5" t="s">
        <v>56</v>
      </c>
      <c r="G132" s="5" t="s">
        <v>57</v>
      </c>
      <c r="H132" s="5" t="s">
        <v>0</v>
      </c>
      <c r="I132" s="5" t="s">
        <v>1</v>
      </c>
      <c r="J132" s="1" t="s">
        <v>58</v>
      </c>
      <c r="K132" s="5" t="s">
        <v>59</v>
      </c>
      <c r="L132" s="41" t="s">
        <v>20</v>
      </c>
      <c r="P132"/>
      <c r="Q132" s="2"/>
      <c r="S132"/>
      <c r="Y132" s="2"/>
      <c r="Z132"/>
      <c r="AA132" s="1"/>
      <c r="AB132"/>
      <c r="AD132" s="2"/>
      <c r="AE132"/>
      <c r="AG132" s="2"/>
      <c r="AK132" s="2"/>
    </row>
    <row r="133" spans="2:37" x14ac:dyDescent="0.3">
      <c r="B133" s="8" t="s">
        <v>4</v>
      </c>
      <c r="C133" s="39">
        <f>C114</f>
        <v>6.7334104942129628E-5</v>
      </c>
      <c r="D133" s="39">
        <f t="shared" ref="D133:L133" si="116">D114</f>
        <v>7.8024691354166661E-5</v>
      </c>
      <c r="E133" s="39">
        <f t="shared" si="116"/>
        <v>6.5806568287037043E-5</v>
      </c>
      <c r="F133" s="39">
        <f t="shared" si="116"/>
        <v>3.0890962581018519E-5</v>
      </c>
      <c r="G133" s="39">
        <f t="shared" si="116"/>
        <v>3.0596064814814807E-5</v>
      </c>
      <c r="H133" s="39">
        <f t="shared" si="116"/>
        <v>1.6410108020833344E-5</v>
      </c>
      <c r="I133" s="39">
        <f t="shared" si="116"/>
        <v>1.6358024687500008E-5</v>
      </c>
      <c r="J133" s="39">
        <f t="shared" si="116"/>
        <v>1.1506558645833313E-5</v>
      </c>
      <c r="K133" s="39">
        <f t="shared" si="116"/>
        <v>3.8092206793981509E-5</v>
      </c>
      <c r="L133" s="39">
        <f t="shared" si="116"/>
        <v>3.5501929012731484E-4</v>
      </c>
      <c r="P133"/>
      <c r="Q133" s="2"/>
      <c r="S133"/>
      <c r="Y133" s="2"/>
      <c r="Z133"/>
      <c r="AA133" s="1"/>
      <c r="AB133"/>
      <c r="AD133" s="2"/>
      <c r="AE133"/>
      <c r="AG133" s="2"/>
    </row>
    <row r="134" spans="2:37" x14ac:dyDescent="0.3">
      <c r="B134" s="8" t="s">
        <v>6</v>
      </c>
      <c r="C134" s="39">
        <f t="shared" ref="C134:L134" si="117">C116</f>
        <v>2.6047694826388892E-5</v>
      </c>
      <c r="D134" s="39">
        <f t="shared" si="117"/>
        <v>3.2989969131944439E-5</v>
      </c>
      <c r="E134" s="39">
        <f t="shared" si="117"/>
        <v>2.7817322534722222E-5</v>
      </c>
      <c r="F134" s="39">
        <f t="shared" si="117"/>
        <v>1.7100694444444446E-5</v>
      </c>
      <c r="G134" s="39">
        <f t="shared" si="117"/>
        <v>5.3124999999999997E-5</v>
      </c>
      <c r="H134" s="39">
        <f t="shared" si="117"/>
        <v>2.0138888888888892E-5</v>
      </c>
      <c r="I134" s="39">
        <f t="shared" si="117"/>
        <v>1.8315972222222216E-5</v>
      </c>
      <c r="J134" s="39">
        <f t="shared" si="117"/>
        <v>8.9843750000000117E-6</v>
      </c>
      <c r="K134" s="39">
        <f t="shared" si="117"/>
        <v>1.6449652777777783E-5</v>
      </c>
      <c r="L134" s="39">
        <f t="shared" si="117"/>
        <v>2.2096956982638891E-4</v>
      </c>
      <c r="P134"/>
      <c r="Q134" s="2"/>
      <c r="S134"/>
      <c r="Y134" s="2"/>
      <c r="Z134"/>
      <c r="AA134" s="1"/>
      <c r="AB134"/>
      <c r="AD134" s="2"/>
      <c r="AE134"/>
      <c r="AG134" s="2"/>
    </row>
    <row r="135" spans="2:37" x14ac:dyDescent="0.3">
      <c r="B135" s="8" t="s">
        <v>7</v>
      </c>
      <c r="C135" s="39">
        <f t="shared" ref="C135:L135" si="118">C117</f>
        <v>4.4789737650462964E-5</v>
      </c>
      <c r="D135" s="39">
        <f t="shared" si="118"/>
        <v>1.0503086420138889E-4</v>
      </c>
      <c r="E135" s="39">
        <f t="shared" si="118"/>
        <v>5.5778356481481467E-5</v>
      </c>
      <c r="F135" s="39">
        <f t="shared" si="118"/>
        <v>3.0251736111111108E-5</v>
      </c>
      <c r="G135" s="39">
        <f t="shared" si="118"/>
        <v>3.4461805555555584E-5</v>
      </c>
      <c r="H135" s="39">
        <f t="shared" si="118"/>
        <v>1.5407986111111079E-5</v>
      </c>
      <c r="I135" s="39">
        <f t="shared" si="118"/>
        <v>1.4593942905092593E-5</v>
      </c>
      <c r="J135" s="39">
        <f t="shared" si="118"/>
        <v>9.1975308564814965E-6</v>
      </c>
      <c r="K135" s="39">
        <f t="shared" si="118"/>
        <v>3.3369984571759271E-5</v>
      </c>
      <c r="L135" s="39">
        <f t="shared" si="118"/>
        <v>3.4288194444444448E-4</v>
      </c>
      <c r="P135"/>
      <c r="Q135" s="2"/>
      <c r="S135"/>
      <c r="Y135" s="2"/>
      <c r="Z135"/>
      <c r="AA135" s="1"/>
      <c r="AB135"/>
      <c r="AD135" s="2"/>
      <c r="AE135"/>
      <c r="AG135" s="2"/>
    </row>
    <row r="136" spans="2:37" x14ac:dyDescent="0.3">
      <c r="B136" s="8" t="s">
        <v>8</v>
      </c>
      <c r="C136" s="39">
        <f t="shared" ref="C136:L136" si="119">C118</f>
        <v>6.1913580254629625E-5</v>
      </c>
      <c r="D136" s="39">
        <f t="shared" si="119"/>
        <v>7.3950617280092596E-5</v>
      </c>
      <c r="E136" s="39">
        <f t="shared" si="119"/>
        <v>4.939236111111109E-5</v>
      </c>
      <c r="F136" s="39">
        <f t="shared" si="119"/>
        <v>2.9687500000000013E-5</v>
      </c>
      <c r="G136" s="39">
        <f t="shared" si="119"/>
        <v>4.0395447534722228E-5</v>
      </c>
      <c r="H136" s="39">
        <f t="shared" si="119"/>
        <v>1.4465663576388866E-5</v>
      </c>
      <c r="I136" s="39">
        <f t="shared" si="119"/>
        <v>1.2062114201388889E-5</v>
      </c>
      <c r="J136" s="39">
        <f t="shared" si="119"/>
        <v>9.5958719097222196E-6</v>
      </c>
      <c r="K136" s="39">
        <f t="shared" si="119"/>
        <v>2.7147955243055561E-5</v>
      </c>
      <c r="L136" s="39">
        <f t="shared" si="119"/>
        <v>3.1861111111111109E-4</v>
      </c>
      <c r="P136"/>
      <c r="Q136" s="2"/>
      <c r="S136"/>
      <c r="Y136" s="2"/>
      <c r="Z136"/>
      <c r="AA136" s="1"/>
      <c r="AB136"/>
      <c r="AD136" s="2"/>
      <c r="AE136"/>
      <c r="AG136" s="2"/>
    </row>
    <row r="137" spans="2:37" x14ac:dyDescent="0.3">
      <c r="B137" s="8" t="s">
        <v>9</v>
      </c>
      <c r="C137" s="39">
        <f t="shared" ref="C137:L137" si="120">C119</f>
        <v>3.5613425925925923E-5</v>
      </c>
      <c r="D137" s="39">
        <f t="shared" si="120"/>
        <v>6.1635802465277769E-5</v>
      </c>
      <c r="E137" s="39">
        <f t="shared" si="120"/>
        <v>4.7129629629629639E-5</v>
      </c>
      <c r="F137" s="39">
        <f t="shared" si="120"/>
        <v>2.6358024699074072E-5</v>
      </c>
      <c r="G137" s="39">
        <f t="shared" si="120"/>
        <v>4.6797839502314791E-5</v>
      </c>
      <c r="H137" s="39">
        <f t="shared" si="120"/>
        <v>1.5856481481481494E-5</v>
      </c>
      <c r="I137" s="39">
        <f t="shared" si="120"/>
        <v>1.6239872685185178E-5</v>
      </c>
      <c r="J137" s="39">
        <f t="shared" si="120"/>
        <v>1.0365065590277775E-5</v>
      </c>
      <c r="K137" s="39">
        <f t="shared" si="120"/>
        <v>3.3765432094907427E-5</v>
      </c>
      <c r="L137" s="39">
        <f t="shared" si="120"/>
        <v>2.9376157407407405E-4</v>
      </c>
      <c r="P137"/>
      <c r="Q137" s="2"/>
      <c r="S137"/>
      <c r="Y137" s="2"/>
      <c r="Z137"/>
      <c r="AA137" s="1"/>
      <c r="AB137"/>
      <c r="AD137" s="2"/>
      <c r="AE137"/>
      <c r="AG137" s="2"/>
    </row>
    <row r="138" spans="2:37" x14ac:dyDescent="0.3">
      <c r="B138" s="8" t="s">
        <v>10</v>
      </c>
      <c r="C138" s="39">
        <f t="shared" ref="C138:L138" si="121">C120</f>
        <v>5.6666666666666678E-5</v>
      </c>
      <c r="D138" s="39">
        <f t="shared" si="121"/>
        <v>7.3767361111111107E-5</v>
      </c>
      <c r="E138" s="39">
        <f t="shared" si="121"/>
        <v>5.5056423611111124E-5</v>
      </c>
      <c r="F138" s="39">
        <f t="shared" si="121"/>
        <v>3.1947820219907413E-5</v>
      </c>
      <c r="G138" s="39">
        <f t="shared" si="121"/>
        <v>5.5356867280092581E-5</v>
      </c>
      <c r="H138" s="39">
        <f t="shared" si="121"/>
        <v>1.749131944444445E-5</v>
      </c>
      <c r="I138" s="39">
        <f t="shared" si="121"/>
        <v>1.5885416666666652E-5</v>
      </c>
      <c r="J138" s="39">
        <f t="shared" si="121"/>
        <v>8.8898533912037023E-6</v>
      </c>
      <c r="K138" s="39">
        <f t="shared" si="121"/>
        <v>3.490354938657409E-5</v>
      </c>
      <c r="L138" s="39">
        <f t="shared" si="121"/>
        <v>3.4996527777777782E-4</v>
      </c>
      <c r="P138"/>
      <c r="Q138" s="2"/>
      <c r="S138"/>
      <c r="Y138" s="2"/>
      <c r="Z138"/>
      <c r="AA138" s="1"/>
      <c r="AB138"/>
      <c r="AD138" s="2"/>
      <c r="AE138"/>
      <c r="AG138" s="2"/>
    </row>
    <row r="139" spans="2:37" x14ac:dyDescent="0.3">
      <c r="B139" s="8" t="s">
        <v>12</v>
      </c>
      <c r="C139" s="39">
        <f t="shared" ref="C139:L139" si="122">C122</f>
        <v>3.2993827164351852E-5</v>
      </c>
      <c r="D139" s="39">
        <f t="shared" si="122"/>
        <v>5.6596016585648143E-5</v>
      </c>
      <c r="E139" s="39">
        <f t="shared" si="122"/>
        <v>3.6338975694444452E-5</v>
      </c>
      <c r="F139" s="39">
        <f t="shared" si="122"/>
        <v>2.0737847222222226E-5</v>
      </c>
      <c r="G139" s="39">
        <f t="shared" si="122"/>
        <v>2.9747058252314791E-5</v>
      </c>
      <c r="H139" s="39">
        <f t="shared" si="122"/>
        <v>1.7138792442129651E-5</v>
      </c>
      <c r="I139" s="39">
        <f t="shared" si="122"/>
        <v>1.6425781249999995E-5</v>
      </c>
      <c r="J139" s="39">
        <f t="shared" si="122"/>
        <v>1.1024305555555562E-5</v>
      </c>
      <c r="K139" s="39">
        <f t="shared" si="122"/>
        <v>2.2269000775462973E-5</v>
      </c>
      <c r="L139" s="39">
        <f t="shared" si="122"/>
        <v>2.4327160494212966E-4</v>
      </c>
      <c r="P139"/>
      <c r="Q139" s="2"/>
      <c r="S139"/>
      <c r="Y139" s="2"/>
      <c r="Z139"/>
      <c r="AA139" s="1"/>
      <c r="AB139"/>
      <c r="AD139" s="2"/>
      <c r="AE139"/>
      <c r="AG139" s="2"/>
    </row>
    <row r="140" spans="2:37" x14ac:dyDescent="0.3">
      <c r="B140" s="12" t="s">
        <v>14</v>
      </c>
      <c r="C140" s="39">
        <f t="shared" ref="C140:L140" si="123">C124</f>
        <v>3.6604938263888889E-5</v>
      </c>
      <c r="D140" s="39">
        <f t="shared" si="123"/>
        <v>5.1053240740740738E-5</v>
      </c>
      <c r="E140" s="39">
        <f t="shared" si="123"/>
        <v>3.2341820995370382E-5</v>
      </c>
      <c r="F140" s="39">
        <f t="shared" si="123"/>
        <v>2.1311728391203699E-5</v>
      </c>
      <c r="G140" s="39">
        <f t="shared" si="123"/>
        <v>4.0763888888888889E-5</v>
      </c>
      <c r="H140" s="39">
        <f t="shared" si="123"/>
        <v>1.8468364201388886E-5</v>
      </c>
      <c r="I140" s="39">
        <f t="shared" si="123"/>
        <v>1.9286265428240749E-5</v>
      </c>
      <c r="J140" s="39">
        <f t="shared" si="123"/>
        <v>1.180555555555555E-5</v>
      </c>
      <c r="K140" s="39">
        <f t="shared" si="123"/>
        <v>3.8464506168981488E-5</v>
      </c>
      <c r="L140" s="39">
        <f t="shared" si="123"/>
        <v>2.7010030863425927E-4</v>
      </c>
      <c r="P140"/>
      <c r="Q140" s="2"/>
      <c r="S140"/>
      <c r="Y140" s="2"/>
      <c r="Z140"/>
      <c r="AA140" s="1"/>
      <c r="AB140"/>
      <c r="AD140" s="2"/>
      <c r="AE140"/>
      <c r="AG140" s="2"/>
    </row>
    <row r="141" spans="2:37" x14ac:dyDescent="0.3">
      <c r="B141" s="5" t="s">
        <v>26</v>
      </c>
      <c r="C141" s="39">
        <v>4.5245496961805554E-5</v>
      </c>
      <c r="D141" s="39">
        <v>6.6631070358796283E-5</v>
      </c>
      <c r="E141" s="39">
        <v>4.6207682293113433E-5</v>
      </c>
      <c r="F141" s="39">
        <v>2.6035789208622686E-5</v>
      </c>
      <c r="G141" s="39">
        <v>4.1405496478587958E-5</v>
      </c>
      <c r="H141" s="39">
        <v>1.6922200520833331E-5</v>
      </c>
      <c r="I141" s="39">
        <v>1.6145923755787035E-5</v>
      </c>
      <c r="J141" s="39">
        <v>1.0171139563078704E-5</v>
      </c>
      <c r="K141" s="39">
        <v>3.0557785976562513E-5</v>
      </c>
      <c r="L141" s="39">
        <v>2.9932258511718754E-4</v>
      </c>
      <c r="P141"/>
      <c r="Q141" s="2"/>
      <c r="S141"/>
      <c r="Y141" s="2"/>
      <c r="Z141"/>
      <c r="AA141" s="1"/>
      <c r="AB141"/>
      <c r="AD141" s="2"/>
      <c r="AE141"/>
      <c r="AG141" s="2"/>
    </row>
    <row r="142" spans="2:37" x14ac:dyDescent="0.3">
      <c r="B142" s="5" t="s">
        <v>29</v>
      </c>
      <c r="C142" s="39">
        <v>2.6047694826388892E-5</v>
      </c>
      <c r="D142" s="39">
        <v>3.2989969131944439E-5</v>
      </c>
      <c r="E142" s="39">
        <v>2.7817322534722222E-5</v>
      </c>
      <c r="F142" s="39">
        <v>1.7100694444444446E-5</v>
      </c>
      <c r="G142" s="39">
        <v>2.9747058252314791E-5</v>
      </c>
      <c r="H142" s="39">
        <v>1.4465663576388866E-5</v>
      </c>
      <c r="I142" s="39">
        <v>1.2062114201388889E-5</v>
      </c>
      <c r="J142" s="39">
        <v>8.8898533912037023E-6</v>
      </c>
      <c r="K142" s="39">
        <v>1.6449652777777783E-5</v>
      </c>
      <c r="L142" s="39">
        <v>2.2096956982638891E-4</v>
      </c>
      <c r="M142" s="29" t="s">
        <v>54</v>
      </c>
      <c r="P142"/>
      <c r="Q142" s="2"/>
      <c r="S142"/>
      <c r="Y142" s="2"/>
      <c r="Z142"/>
      <c r="AA142" s="1"/>
      <c r="AB142"/>
      <c r="AD142" s="2"/>
      <c r="AE142"/>
      <c r="AG142" s="2"/>
    </row>
    <row r="143" spans="2:37" x14ac:dyDescent="0.3">
      <c r="B143" s="5" t="s">
        <v>27</v>
      </c>
      <c r="C143" s="39">
        <v>6.7334104942129628E-5</v>
      </c>
      <c r="D143" s="39">
        <v>1.0503086420138889E-4</v>
      </c>
      <c r="E143" s="39">
        <v>6.5806568287037043E-5</v>
      </c>
      <c r="F143" s="39">
        <v>3.1947820219907413E-5</v>
      </c>
      <c r="G143" s="39">
        <v>5.5356867280092581E-5</v>
      </c>
      <c r="H143" s="39">
        <v>2.0138888888888892E-5</v>
      </c>
      <c r="I143" s="39">
        <v>1.9286265428240749E-5</v>
      </c>
      <c r="J143" s="39">
        <v>1.180555555555555E-5</v>
      </c>
      <c r="K143" s="39">
        <v>3.8464506168981488E-5</v>
      </c>
      <c r="L143" s="39">
        <v>3.5501929012731484E-4</v>
      </c>
      <c r="M143" s="29" t="s">
        <v>51</v>
      </c>
      <c r="P143"/>
      <c r="Q143" s="2"/>
      <c r="S143"/>
      <c r="Y143" s="2"/>
      <c r="Z143"/>
      <c r="AA143" s="1"/>
      <c r="AB143"/>
      <c r="AD143" s="2"/>
      <c r="AE143"/>
      <c r="AG143" s="2"/>
    </row>
    <row r="144" spans="2:37" x14ac:dyDescent="0.3">
      <c r="B144" s="5" t="s">
        <v>28</v>
      </c>
      <c r="C144" s="7">
        <v>33.231074932345827</v>
      </c>
      <c r="D144" s="7">
        <v>32.133117884989289</v>
      </c>
      <c r="E144" s="7">
        <v>28.250914052005665</v>
      </c>
      <c r="F144" s="7">
        <v>21.530336544185129</v>
      </c>
      <c r="G144" s="7">
        <v>23.512841951642311</v>
      </c>
      <c r="H144" s="7">
        <v>10.672949887746734</v>
      </c>
      <c r="I144" s="7">
        <v>13.621104043524337</v>
      </c>
      <c r="J144" s="7">
        <v>11.483197245866297</v>
      </c>
      <c r="K144" s="7">
        <v>25.81911763180042</v>
      </c>
      <c r="L144" s="30">
        <v>16.989292761323057</v>
      </c>
      <c r="M144" s="38"/>
      <c r="P144"/>
      <c r="Q144" s="2"/>
      <c r="S144"/>
      <c r="Y144" s="2"/>
      <c r="Z144"/>
      <c r="AA144" s="1"/>
      <c r="AB144"/>
      <c r="AD144" s="2"/>
      <c r="AE144"/>
      <c r="AG144" s="2"/>
    </row>
    <row r="145" spans="2:33" x14ac:dyDescent="0.3">
      <c r="B145"/>
      <c r="C145"/>
      <c r="D145"/>
      <c r="L145" s="2"/>
      <c r="P145"/>
      <c r="Q145" s="2"/>
      <c r="S145"/>
      <c r="Y145" s="2"/>
      <c r="Z145"/>
      <c r="AA145" s="1"/>
      <c r="AB145"/>
      <c r="AD145" s="2"/>
      <c r="AE145"/>
      <c r="AG145" s="2"/>
    </row>
    <row r="146" spans="2:33" x14ac:dyDescent="0.3">
      <c r="B146" s="33" t="s">
        <v>45</v>
      </c>
      <c r="C146" s="5" t="s">
        <v>48</v>
      </c>
      <c r="D146" s="5" t="s">
        <v>49</v>
      </c>
      <c r="E146" s="5" t="s">
        <v>55</v>
      </c>
      <c r="F146" s="5" t="s">
        <v>56</v>
      </c>
      <c r="G146" s="5" t="s">
        <v>57</v>
      </c>
      <c r="H146" s="5" t="s">
        <v>0</v>
      </c>
      <c r="I146" s="5" t="s">
        <v>1</v>
      </c>
      <c r="J146" s="1" t="s">
        <v>58</v>
      </c>
      <c r="K146" s="5" t="s">
        <v>59</v>
      </c>
      <c r="L146" s="41"/>
      <c r="M146" s="18"/>
      <c r="P146"/>
      <c r="Q146" s="2"/>
      <c r="S146"/>
      <c r="Y146" s="2"/>
      <c r="Z146"/>
      <c r="AA146" s="1"/>
      <c r="AB146"/>
      <c r="AD146" s="2"/>
      <c r="AE146"/>
      <c r="AG146" s="2"/>
    </row>
    <row r="147" spans="2:33" x14ac:dyDescent="0.3">
      <c r="B147" s="8" t="s">
        <v>3</v>
      </c>
      <c r="C147" s="7">
        <v>16.791550984351332</v>
      </c>
      <c r="D147" s="7">
        <v>21.976747854618875</v>
      </c>
      <c r="E147" s="7">
        <v>16.75079925858152</v>
      </c>
      <c r="F147" s="7">
        <v>8.2702338907117579</v>
      </c>
      <c r="G147" s="7">
        <v>9.2981632792781426</v>
      </c>
      <c r="H147" s="7">
        <v>5.1195340106007103</v>
      </c>
      <c r="I147" s="7">
        <v>5.7499369005552792</v>
      </c>
      <c r="J147" s="7">
        <v>3.2062405350832894</v>
      </c>
      <c r="K147" s="7">
        <v>12.836793286219084</v>
      </c>
      <c r="M147" s="28"/>
      <c r="N147" s="28"/>
      <c r="O147" s="28"/>
      <c r="P147" s="28"/>
      <c r="Q147" s="28"/>
      <c r="R147" s="28"/>
      <c r="S147" s="28"/>
      <c r="T147" s="28"/>
      <c r="U147" s="28"/>
      <c r="Y147" s="2"/>
      <c r="Z147"/>
      <c r="AA147" s="1"/>
      <c r="AB147"/>
      <c r="AD147" s="2"/>
      <c r="AE147"/>
      <c r="AG147" s="2"/>
    </row>
    <row r="148" spans="2:33" x14ac:dyDescent="0.3">
      <c r="B148" s="8" t="s">
        <v>4</v>
      </c>
      <c r="C148" s="7">
        <v>18.966322905434993</v>
      </c>
      <c r="D148" s="7">
        <v>21.977592070049472</v>
      </c>
      <c r="E148" s="7">
        <v>18.536054270019495</v>
      </c>
      <c r="F148" s="7">
        <v>8.7012067907466637</v>
      </c>
      <c r="G148" s="7">
        <v>8.6181415110831399</v>
      </c>
      <c r="H148" s="7">
        <v>4.6223144705597408</v>
      </c>
      <c r="I148" s="7">
        <v>4.6076439062321919</v>
      </c>
      <c r="J148" s="7">
        <v>3.241108009006187</v>
      </c>
      <c r="K148" s="7">
        <v>10.729616066868116</v>
      </c>
      <c r="L148" s="7"/>
      <c r="M148" s="28"/>
      <c r="N148" s="28"/>
      <c r="O148" s="28"/>
      <c r="P148" s="28"/>
      <c r="Q148" s="28"/>
      <c r="R148" s="28"/>
      <c r="S148" s="28"/>
      <c r="T148" s="28"/>
      <c r="U148" s="28"/>
      <c r="Y148" s="2"/>
      <c r="Z148"/>
      <c r="AA148" s="1"/>
      <c r="AB148"/>
      <c r="AD148" s="2"/>
      <c r="AE148"/>
      <c r="AG148" s="2"/>
    </row>
    <row r="149" spans="2:33" x14ac:dyDescent="0.3">
      <c r="B149" s="8" t="s">
        <v>5</v>
      </c>
      <c r="C149" s="7">
        <v>14.146584432345863</v>
      </c>
      <c r="D149" s="7">
        <v>17.231509386439981</v>
      </c>
      <c r="E149" s="7">
        <v>13.132966233143517</v>
      </c>
      <c r="F149" s="7">
        <v>7.8004530982094051</v>
      </c>
      <c r="G149" s="7">
        <v>21.15377111378821</v>
      </c>
      <c r="H149" s="7">
        <v>6.2983884461058803</v>
      </c>
      <c r="I149" s="7">
        <v>5.3986186696647023</v>
      </c>
      <c r="J149" s="7">
        <v>6.1312883462620595</v>
      </c>
      <c r="K149" s="7">
        <v>8.7064202740403722</v>
      </c>
      <c r="L149" s="7"/>
      <c r="M149" s="28"/>
      <c r="N149" s="28"/>
      <c r="O149" s="28"/>
      <c r="P149" s="28"/>
      <c r="Q149" s="28"/>
      <c r="R149" s="28"/>
      <c r="S149" s="28"/>
      <c r="T149" s="28"/>
      <c r="U149" s="28"/>
      <c r="Y149" s="2"/>
      <c r="Z149"/>
      <c r="AA149" s="1"/>
      <c r="AB149"/>
      <c r="AD149" s="2"/>
      <c r="AE149"/>
      <c r="AG149" s="2"/>
    </row>
    <row r="150" spans="2:33" x14ac:dyDescent="0.3">
      <c r="B150" s="8" t="s">
        <v>6</v>
      </c>
      <c r="C150" s="7">
        <v>11.787910365601025</v>
      </c>
      <c r="D150" s="7">
        <v>14.929643551310686</v>
      </c>
      <c r="E150" s="7">
        <v>12.588757156280705</v>
      </c>
      <c r="F150" s="7">
        <v>7.7389363874311279</v>
      </c>
      <c r="G150" s="7">
        <v>24.041771924405328</v>
      </c>
      <c r="H150" s="7">
        <v>9.1138743242843745</v>
      </c>
      <c r="I150" s="7">
        <v>8.2889115621724248</v>
      </c>
      <c r="J150" s="7">
        <v>4.0658878989803187</v>
      </c>
      <c r="K150" s="7">
        <v>7.444306829534006</v>
      </c>
      <c r="L150" s="7"/>
      <c r="M150" s="28"/>
      <c r="N150" s="28"/>
      <c r="O150" s="28"/>
      <c r="P150" s="28"/>
      <c r="Q150" s="28"/>
      <c r="R150" s="28"/>
      <c r="S150" s="28"/>
      <c r="T150" s="28"/>
      <c r="U150" s="28"/>
      <c r="Y150" s="2"/>
      <c r="Z150"/>
      <c r="AA150" s="1"/>
      <c r="AB150"/>
      <c r="AD150" s="2"/>
      <c r="AE150"/>
      <c r="AG150" s="2"/>
    </row>
    <row r="151" spans="2:33" x14ac:dyDescent="0.3">
      <c r="B151" s="8" t="s">
        <v>7</v>
      </c>
      <c r="C151" s="7">
        <v>13.06272855021097</v>
      </c>
      <c r="D151" s="7">
        <v>30.631786217721519</v>
      </c>
      <c r="E151" s="7">
        <v>16.267510548523202</v>
      </c>
      <c r="F151" s="7">
        <v>8.8227848101265796</v>
      </c>
      <c r="G151" s="7">
        <v>10.050632911392412</v>
      </c>
      <c r="H151" s="7">
        <v>4.4936708860759396</v>
      </c>
      <c r="I151" s="7">
        <v>4.2562587915611809</v>
      </c>
      <c r="J151" s="7">
        <v>2.6824191257384005</v>
      </c>
      <c r="K151" s="7">
        <v>9.7322081586497902</v>
      </c>
      <c r="L151" s="7"/>
      <c r="M151" s="28"/>
      <c r="N151" s="28"/>
      <c r="O151" s="28"/>
      <c r="P151" s="28"/>
      <c r="Q151" s="28"/>
      <c r="R151" s="28"/>
      <c r="S151" s="28"/>
      <c r="T151" s="28"/>
      <c r="U151" s="28"/>
      <c r="Y151" s="2"/>
      <c r="Z151"/>
      <c r="AA151" s="1"/>
      <c r="AB151"/>
      <c r="AD151" s="2"/>
      <c r="AE151"/>
      <c r="AG151" s="2"/>
    </row>
    <row r="152" spans="2:33" x14ac:dyDescent="0.3">
      <c r="B152" s="8" t="s">
        <v>8</v>
      </c>
      <c r="C152" s="7">
        <v>19.432335563789596</v>
      </c>
      <c r="D152" s="7">
        <v>23.210307080063938</v>
      </c>
      <c r="E152" s="7">
        <v>15.502397558849164</v>
      </c>
      <c r="F152" s="7">
        <v>9.3177855274629522</v>
      </c>
      <c r="G152" s="7">
        <v>12.67860602659111</v>
      </c>
      <c r="H152" s="7">
        <v>4.5402257083696531</v>
      </c>
      <c r="I152" s="7">
        <v>3.7858422951176989</v>
      </c>
      <c r="J152" s="7">
        <v>3.0117819420226675</v>
      </c>
      <c r="K152" s="7">
        <v>8.5207182977332199</v>
      </c>
      <c r="L152" s="7"/>
      <c r="M152" s="28"/>
      <c r="N152" s="28"/>
      <c r="O152" s="28"/>
      <c r="P152" s="28"/>
      <c r="Q152" s="28"/>
      <c r="R152" s="28"/>
      <c r="S152" s="28"/>
      <c r="T152" s="28"/>
      <c r="U152" s="28"/>
      <c r="Y152" s="2"/>
      <c r="Z152"/>
      <c r="AA152" s="1"/>
      <c r="AB152"/>
      <c r="AD152" s="2"/>
      <c r="AE152"/>
      <c r="AG152" s="2"/>
    </row>
    <row r="153" spans="2:33" x14ac:dyDescent="0.3">
      <c r="B153" s="8" t="s">
        <v>9</v>
      </c>
      <c r="C153" s="7">
        <v>12.123241795043537</v>
      </c>
      <c r="D153" s="7">
        <v>20.981574142074781</v>
      </c>
      <c r="E153" s="7">
        <v>16.043497104133017</v>
      </c>
      <c r="F153" s="7">
        <v>8.9725910484220464</v>
      </c>
      <c r="G153" s="7">
        <v>15.930551723730341</v>
      </c>
      <c r="H153" s="7">
        <v>5.3977384657814937</v>
      </c>
      <c r="I153" s="7">
        <v>5.5282494779559492</v>
      </c>
      <c r="J153" s="7">
        <v>3.5283939442890344</v>
      </c>
      <c r="K153" s="7">
        <v>11.494162298569805</v>
      </c>
      <c r="L153" s="7"/>
      <c r="M153" s="28"/>
      <c r="N153" s="28"/>
      <c r="O153" s="28"/>
      <c r="P153" s="28"/>
      <c r="Q153" s="28"/>
      <c r="R153" s="28"/>
      <c r="S153" s="28"/>
      <c r="T153" s="28"/>
      <c r="U153" s="28"/>
      <c r="Y153" s="2"/>
      <c r="Z153"/>
      <c r="AA153" s="1"/>
      <c r="AB153"/>
      <c r="AD153" s="2"/>
      <c r="AE153"/>
      <c r="AG153" s="2"/>
    </row>
    <row r="154" spans="2:33" x14ac:dyDescent="0.3">
      <c r="B154" s="8" t="s">
        <v>10</v>
      </c>
      <c r="C154" s="7">
        <v>16.192082547871813</v>
      </c>
      <c r="D154" s="7">
        <v>21.078480007937291</v>
      </c>
      <c r="E154" s="7">
        <v>15.731967457088999</v>
      </c>
      <c r="F154" s="7">
        <v>9.1288542745642776</v>
      </c>
      <c r="G154" s="7">
        <v>15.817817022191353</v>
      </c>
      <c r="H154" s="7">
        <v>4.9980156761583503</v>
      </c>
      <c r="I154" s="7">
        <v>4.5391407877765602</v>
      </c>
      <c r="J154" s="7">
        <v>2.5402101167443853</v>
      </c>
      <c r="K154" s="7">
        <v>9.9734321096669696</v>
      </c>
      <c r="L154" s="7"/>
      <c r="M154" s="28"/>
      <c r="N154" s="28"/>
      <c r="O154" s="28"/>
      <c r="P154" s="28"/>
      <c r="Q154" s="28"/>
      <c r="R154" s="28"/>
      <c r="S154" s="28"/>
      <c r="T154" s="28"/>
      <c r="U154" s="28"/>
      <c r="Y154" s="2"/>
      <c r="Z154"/>
      <c r="AA154" s="1"/>
      <c r="AB154"/>
      <c r="AD154" s="2"/>
      <c r="AE154"/>
      <c r="AG154" s="2"/>
    </row>
    <row r="155" spans="2:33" x14ac:dyDescent="0.3">
      <c r="B155" s="8" t="s">
        <v>11</v>
      </c>
      <c r="C155" s="7">
        <v>12.006323819082434</v>
      </c>
      <c r="D155" s="7">
        <v>20.157296032495474</v>
      </c>
      <c r="E155" s="7">
        <v>16.516083383450113</v>
      </c>
      <c r="F155" s="7">
        <v>10.235127631718216</v>
      </c>
      <c r="G155" s="7">
        <v>14.14847874617848</v>
      </c>
      <c r="H155" s="7">
        <v>5.4672617414884206</v>
      </c>
      <c r="I155" s="7">
        <v>5.2522723576069756</v>
      </c>
      <c r="J155" s="7">
        <v>3.8698089588508942</v>
      </c>
      <c r="K155" s="7">
        <v>12.347347329128992</v>
      </c>
      <c r="L155" s="7"/>
      <c r="M155" s="28"/>
      <c r="N155" s="28"/>
      <c r="O155" s="28"/>
      <c r="P155" s="28"/>
      <c r="Q155" s="28"/>
      <c r="R155" s="28"/>
      <c r="S155" s="28"/>
      <c r="T155" s="28"/>
      <c r="U155" s="28"/>
      <c r="Y155" s="2"/>
      <c r="Z155"/>
      <c r="AA155" s="1"/>
      <c r="AB155"/>
      <c r="AD155" s="2"/>
      <c r="AE155"/>
      <c r="AG155" s="2"/>
    </row>
    <row r="156" spans="2:33" x14ac:dyDescent="0.3">
      <c r="B156" s="8" t="s">
        <v>12</v>
      </c>
      <c r="C156" s="7">
        <v>13.562547578127973</v>
      </c>
      <c r="D156" s="7">
        <v>23.264538662089816</v>
      </c>
      <c r="E156" s="7">
        <v>14.937614976926264</v>
      </c>
      <c r="F156" s="7">
        <v>8.5245654654826737</v>
      </c>
      <c r="G156" s="7">
        <v>12.227920418164352</v>
      </c>
      <c r="H156" s="7">
        <v>7.0451265556482401</v>
      </c>
      <c r="I156" s="7">
        <v>6.7520339062618593</v>
      </c>
      <c r="J156" s="7">
        <v>4.5316861202021768</v>
      </c>
      <c r="K156" s="7">
        <v>9.1539663170966481</v>
      </c>
      <c r="L156" s="7"/>
      <c r="M156" s="28"/>
      <c r="N156" s="28"/>
      <c r="O156" s="28"/>
      <c r="P156" s="28"/>
      <c r="Q156" s="28"/>
      <c r="R156" s="28"/>
      <c r="S156" s="28"/>
      <c r="T156" s="28"/>
      <c r="U156" s="28"/>
      <c r="Y156" s="2"/>
      <c r="Z156"/>
      <c r="AA156" s="1"/>
      <c r="AB156"/>
      <c r="AD156" s="2"/>
      <c r="AE156"/>
      <c r="AG156" s="2"/>
    </row>
    <row r="157" spans="2:33" x14ac:dyDescent="0.3">
      <c r="B157" s="12" t="s">
        <v>13</v>
      </c>
      <c r="C157" s="7">
        <v>13.594470046082948</v>
      </c>
      <c r="D157" s="7">
        <v>26.262554649651427</v>
      </c>
      <c r="E157" s="7">
        <v>13.851668046791922</v>
      </c>
      <c r="F157" s="7">
        <v>8.1421087841191078</v>
      </c>
      <c r="G157" s="7">
        <v>9.7638741202883175</v>
      </c>
      <c r="H157" s="7">
        <v>6.5077395722556943</v>
      </c>
      <c r="I157" s="7">
        <v>6.301941784237262</v>
      </c>
      <c r="J157" s="7">
        <v>4.6256252723620577</v>
      </c>
      <c r="K157" s="7">
        <v>10.950017724211268</v>
      </c>
      <c r="L157" s="7"/>
      <c r="M157" s="28"/>
      <c r="N157" s="28"/>
      <c r="O157" s="28"/>
      <c r="P157" s="28"/>
      <c r="Q157" s="28"/>
      <c r="R157" s="28"/>
      <c r="S157" s="28"/>
      <c r="T157" s="28"/>
      <c r="U157" s="28"/>
      <c r="Y157" s="2"/>
      <c r="Z157"/>
      <c r="AA157" s="1"/>
      <c r="AB157"/>
      <c r="AD157" s="2"/>
      <c r="AE157"/>
      <c r="AG157" s="2"/>
    </row>
    <row r="158" spans="2:33" x14ac:dyDescent="0.3">
      <c r="B158" s="12" t="s">
        <v>14</v>
      </c>
      <c r="C158" s="7">
        <v>13.552349661864085</v>
      </c>
      <c r="D158" s="7">
        <v>18.901585488327427</v>
      </c>
      <c r="E158" s="7">
        <v>11.974003716953982</v>
      </c>
      <c r="F158" s="7">
        <v>7.8903013843133918</v>
      </c>
      <c r="G158" s="7">
        <v>15.092129696188891</v>
      </c>
      <c r="H158" s="7">
        <v>6.8375946309623643</v>
      </c>
      <c r="I158" s="7">
        <v>7.1404085118451794</v>
      </c>
      <c r="J158" s="7">
        <v>4.370804170957598</v>
      </c>
      <c r="K158" s="7">
        <v>14.240822738587086</v>
      </c>
      <c r="L158" s="7"/>
      <c r="M158" s="28"/>
      <c r="N158" s="28"/>
      <c r="O158" s="28"/>
      <c r="P158" s="28"/>
      <c r="Q158" s="28"/>
      <c r="R158" s="28"/>
      <c r="S158" s="28"/>
      <c r="T158" s="28"/>
      <c r="U158" s="28"/>
      <c r="Y158" s="2"/>
      <c r="Z158"/>
      <c r="AA158" s="1"/>
      <c r="AB158"/>
      <c r="AD158" s="2"/>
      <c r="AE158"/>
      <c r="AG158" s="2"/>
    </row>
    <row r="159" spans="2:33" x14ac:dyDescent="0.3">
      <c r="B159" s="12" t="s">
        <v>15</v>
      </c>
      <c r="C159" s="7">
        <v>10.287923928283346</v>
      </c>
      <c r="D159" s="7">
        <v>23.267083314353783</v>
      </c>
      <c r="E159" s="7">
        <v>16.830901150348865</v>
      </c>
      <c r="F159" s="7">
        <v>7.7319622035866509</v>
      </c>
      <c r="G159" s="7">
        <v>10.337761620265034</v>
      </c>
      <c r="H159" s="7">
        <v>6.0374806174718936</v>
      </c>
      <c r="I159" s="7">
        <v>5.6031807111323291</v>
      </c>
      <c r="J159" s="7">
        <v>7.091191855223121</v>
      </c>
      <c r="K159" s="7">
        <v>12.812514599334989</v>
      </c>
      <c r="L159" s="7"/>
      <c r="M159" s="28"/>
      <c r="N159" s="28"/>
      <c r="O159" s="28"/>
      <c r="P159" s="28"/>
      <c r="Q159" s="28"/>
      <c r="R159" s="28"/>
      <c r="S159" s="28"/>
      <c r="T159" s="28"/>
      <c r="U159" s="28"/>
      <c r="Y159" s="2"/>
      <c r="Z159"/>
      <c r="AA159" s="1"/>
      <c r="AB159"/>
      <c r="AD159" s="2"/>
      <c r="AE159"/>
      <c r="AG159" s="2"/>
    </row>
    <row r="160" spans="2:33" x14ac:dyDescent="0.3">
      <c r="B160" s="12" t="s">
        <v>16</v>
      </c>
      <c r="C160" s="7">
        <v>9.8942556789630647</v>
      </c>
      <c r="D160" s="7">
        <v>23.202698790710784</v>
      </c>
      <c r="E160" s="7">
        <v>15.469509474722337</v>
      </c>
      <c r="F160" s="7">
        <v>10.707492896893415</v>
      </c>
      <c r="G160" s="7">
        <v>9.3267898654519019</v>
      </c>
      <c r="H160" s="7">
        <v>6.5309444994951509</v>
      </c>
      <c r="I160" s="7">
        <v>6.202205677789002</v>
      </c>
      <c r="J160" s="7">
        <v>6.4432808133937591</v>
      </c>
      <c r="K160" s="7">
        <v>12.222822302580589</v>
      </c>
      <c r="L160" s="7"/>
      <c r="M160" s="28"/>
      <c r="N160" s="28"/>
      <c r="O160" s="28"/>
      <c r="P160" s="28"/>
      <c r="Q160" s="28"/>
      <c r="R160" s="28"/>
      <c r="S160" s="28"/>
      <c r="T160" s="28"/>
      <c r="U160" s="28"/>
      <c r="Y160" s="2"/>
      <c r="Z160"/>
      <c r="AA160" s="1"/>
      <c r="AB160"/>
      <c r="AD160" s="2"/>
      <c r="AE160"/>
      <c r="AG160" s="2"/>
    </row>
    <row r="161" spans="2:33" x14ac:dyDescent="0.3">
      <c r="B161" s="5" t="s">
        <v>22</v>
      </c>
      <c r="C161" s="7">
        <v>13.957187704075212</v>
      </c>
      <c r="D161" s="7">
        <v>21.933814089131804</v>
      </c>
      <c r="E161" s="7">
        <v>15.29526645255808</v>
      </c>
      <c r="F161" s="7">
        <v>8.7131717281277332</v>
      </c>
      <c r="G161" s="7">
        <v>13.463314998499786</v>
      </c>
      <c r="H161" s="7">
        <v>5.9292792575184219</v>
      </c>
      <c r="I161" s="7">
        <v>5.6719032385648989</v>
      </c>
      <c r="J161" s="7">
        <v>4.2385519363654254</v>
      </c>
      <c r="K161" s="7">
        <v>10.79751059515864</v>
      </c>
      <c r="L161" s="7"/>
      <c r="M161" s="28"/>
      <c r="N161" s="28"/>
      <c r="O161" s="28"/>
      <c r="P161" s="28"/>
      <c r="Q161" s="28"/>
      <c r="R161" s="28"/>
      <c r="S161" s="28"/>
      <c r="T161" s="28"/>
      <c r="U161" s="28"/>
      <c r="Y161" s="2"/>
      <c r="Z161"/>
      <c r="AA161" s="1"/>
      <c r="AB161"/>
      <c r="AD161" s="2"/>
      <c r="AE161"/>
      <c r="AG161" s="2"/>
    </row>
    <row r="162" spans="2:33" x14ac:dyDescent="0.3">
      <c r="B162" s="1" t="s">
        <v>2</v>
      </c>
      <c r="C162" s="7">
        <v>17.948717948717949</v>
      </c>
      <c r="D162" s="7">
        <v>17.948717948717949</v>
      </c>
      <c r="E162" s="7">
        <v>17.948717948717949</v>
      </c>
      <c r="F162" s="7">
        <v>10.256410256410255</v>
      </c>
      <c r="G162" s="7">
        <v>5.1282051282051277</v>
      </c>
      <c r="H162" s="7">
        <v>7.6923076923076925</v>
      </c>
      <c r="I162" s="7">
        <v>7.6923076923076925</v>
      </c>
      <c r="J162" s="7">
        <v>7.6923076923076925</v>
      </c>
      <c r="K162" s="7">
        <v>7.6923076923076925</v>
      </c>
      <c r="L162" s="7"/>
      <c r="M162" s="28"/>
      <c r="N162" s="28"/>
      <c r="O162" s="28"/>
      <c r="P162" s="28"/>
      <c r="Q162" s="28"/>
      <c r="R162" s="28"/>
      <c r="S162" s="28"/>
      <c r="T162" s="28"/>
      <c r="U162" s="28"/>
      <c r="Y162" s="2"/>
      <c r="Z162"/>
      <c r="AA162" s="1"/>
      <c r="AB162"/>
      <c r="AD162" s="2"/>
      <c r="AE162"/>
      <c r="AG162" s="2"/>
    </row>
    <row r="163" spans="2:33" x14ac:dyDescent="0.3">
      <c r="B163" s="5" t="s">
        <v>23</v>
      </c>
      <c r="C163" s="7">
        <v>9.8942556789630647</v>
      </c>
      <c r="D163" s="7">
        <v>14.929643551310686</v>
      </c>
      <c r="E163" s="7">
        <v>11.974003716953982</v>
      </c>
      <c r="F163" s="7">
        <v>7.7319622035866509</v>
      </c>
      <c r="G163" s="7">
        <v>8.6181415110831399</v>
      </c>
      <c r="H163" s="7">
        <v>4.4936708860759396</v>
      </c>
      <c r="I163" s="7">
        <v>3.7858422951176989</v>
      </c>
      <c r="J163" s="7">
        <v>2.5402101167443853</v>
      </c>
      <c r="K163" s="7">
        <v>7.444306829534006</v>
      </c>
      <c r="L163" s="7"/>
      <c r="M163" s="28"/>
      <c r="N163" s="28"/>
      <c r="O163" s="28"/>
      <c r="P163" s="28"/>
      <c r="Q163" s="28"/>
      <c r="R163" s="28"/>
      <c r="S163" s="28"/>
      <c r="T163" s="28"/>
      <c r="U163" s="28"/>
      <c r="Y163" s="2"/>
      <c r="Z163"/>
      <c r="AA163" s="1"/>
      <c r="AB163"/>
      <c r="AD163" s="2"/>
      <c r="AE163"/>
      <c r="AG163" s="2"/>
    </row>
    <row r="164" spans="2:33" x14ac:dyDescent="0.3">
      <c r="B164" s="5" t="s">
        <v>24</v>
      </c>
      <c r="C164" s="7">
        <v>19.432335563789596</v>
      </c>
      <c r="D164" s="7">
        <v>30.631786217721519</v>
      </c>
      <c r="E164" s="7">
        <v>18.536054270019495</v>
      </c>
      <c r="F164" s="7">
        <v>10.707492896893415</v>
      </c>
      <c r="G164" s="7">
        <v>24.041771924405328</v>
      </c>
      <c r="H164" s="7">
        <v>9.1138743242843745</v>
      </c>
      <c r="I164" s="7">
        <v>8.2889115621724248</v>
      </c>
      <c r="J164" s="7">
        <v>7.091191855223121</v>
      </c>
      <c r="K164" s="7">
        <v>14.240822738587086</v>
      </c>
      <c r="L164" s="7"/>
      <c r="M164" s="28"/>
      <c r="N164" s="28"/>
      <c r="O164" s="28"/>
      <c r="P164" s="28"/>
      <c r="Q164" s="28"/>
      <c r="R164" s="28"/>
      <c r="S164" s="28"/>
      <c r="T164" s="28"/>
      <c r="U164" s="28"/>
      <c r="Y164" s="2"/>
      <c r="Z164"/>
      <c r="AA164" s="1"/>
      <c r="AB164"/>
      <c r="AD164" s="2"/>
      <c r="AE164"/>
      <c r="AG164" s="2"/>
    </row>
    <row r="165" spans="2:33" x14ac:dyDescent="0.3">
      <c r="B165" s="5" t="s">
        <v>30</v>
      </c>
      <c r="C165" s="7">
        <v>2.9250914745638994</v>
      </c>
      <c r="D165" s="7">
        <v>3.7860398399687414</v>
      </c>
      <c r="E165" s="7">
        <v>1.8288781895390041</v>
      </c>
      <c r="F165" s="7">
        <v>0.91531540423624669</v>
      </c>
      <c r="G165" s="7">
        <v>4.6490581226031056</v>
      </c>
      <c r="H165" s="7">
        <v>1.264117126095806</v>
      </c>
      <c r="I165" s="7">
        <v>1.2124161687414918</v>
      </c>
      <c r="J165" s="7">
        <v>1.4243926597775982</v>
      </c>
      <c r="K165" s="7">
        <v>1.9677719226896768</v>
      </c>
      <c r="L165" s="7"/>
      <c r="Y165" s="2"/>
      <c r="Z165"/>
      <c r="AA165" s="1"/>
      <c r="AB165"/>
      <c r="AD165" s="2"/>
      <c r="AE165"/>
      <c r="AG165" s="2"/>
    </row>
    <row r="166" spans="2:33" x14ac:dyDescent="0.3">
      <c r="B166" s="36"/>
      <c r="C166" s="5"/>
      <c r="D166" s="5"/>
      <c r="E166" s="5"/>
      <c r="F166" s="5"/>
      <c r="G166" s="5"/>
      <c r="H166" s="5"/>
      <c r="I166" s="5"/>
      <c r="L166" s="2"/>
      <c r="Y166" s="2"/>
      <c r="Z166"/>
      <c r="AA166" s="1"/>
      <c r="AB166"/>
      <c r="AD166" s="2"/>
      <c r="AE166"/>
      <c r="AG166" s="2"/>
    </row>
    <row r="167" spans="2:33" x14ac:dyDescent="0.3">
      <c r="B167" s="33" t="s">
        <v>46</v>
      </c>
      <c r="C167" s="5" t="s">
        <v>48</v>
      </c>
      <c r="D167" s="5" t="s">
        <v>49</v>
      </c>
      <c r="E167" s="5" t="s">
        <v>55</v>
      </c>
      <c r="F167" s="5" t="s">
        <v>56</v>
      </c>
      <c r="G167" s="5" t="s">
        <v>57</v>
      </c>
      <c r="H167" s="5" t="s">
        <v>0</v>
      </c>
      <c r="I167" s="5" t="s">
        <v>1</v>
      </c>
      <c r="J167" s="1" t="s">
        <v>58</v>
      </c>
      <c r="K167" s="5" t="s">
        <v>59</v>
      </c>
      <c r="L167" s="41"/>
      <c r="Y167" s="2"/>
      <c r="Z167"/>
      <c r="AA167" s="1"/>
      <c r="AB167"/>
      <c r="AD167" s="2"/>
      <c r="AE167"/>
      <c r="AG167" s="2"/>
    </row>
    <row r="168" spans="2:33" x14ac:dyDescent="0.3">
      <c r="B168" s="8" t="s">
        <v>4</v>
      </c>
      <c r="C168" s="7">
        <f t="shared" ref="C168:K168" si="124">C148</f>
        <v>18.966322905434993</v>
      </c>
      <c r="D168" s="7">
        <f t="shared" si="124"/>
        <v>21.977592070049472</v>
      </c>
      <c r="E168" s="7">
        <f t="shared" si="124"/>
        <v>18.536054270019495</v>
      </c>
      <c r="F168" s="7">
        <f t="shared" si="124"/>
        <v>8.7012067907466637</v>
      </c>
      <c r="G168" s="7">
        <f t="shared" si="124"/>
        <v>8.6181415110831399</v>
      </c>
      <c r="H168" s="7">
        <f t="shared" si="124"/>
        <v>4.6223144705597408</v>
      </c>
      <c r="I168" s="7">
        <f t="shared" si="124"/>
        <v>4.6076439062321919</v>
      </c>
      <c r="J168" s="7">
        <f t="shared" si="124"/>
        <v>3.241108009006187</v>
      </c>
      <c r="K168" s="7">
        <f t="shared" si="124"/>
        <v>10.729616066868116</v>
      </c>
      <c r="Y168" s="2"/>
      <c r="Z168"/>
      <c r="AA168" s="1"/>
      <c r="AB168"/>
      <c r="AD168" s="2"/>
      <c r="AE168"/>
      <c r="AG168" s="2"/>
    </row>
    <row r="169" spans="2:33" x14ac:dyDescent="0.3">
      <c r="B169" s="8" t="s">
        <v>6</v>
      </c>
      <c r="C169" s="7">
        <f t="shared" ref="C169:K169" si="125">C150</f>
        <v>11.787910365601025</v>
      </c>
      <c r="D169" s="7">
        <f t="shared" si="125"/>
        <v>14.929643551310686</v>
      </c>
      <c r="E169" s="7">
        <f t="shared" si="125"/>
        <v>12.588757156280705</v>
      </c>
      <c r="F169" s="7">
        <f t="shared" si="125"/>
        <v>7.7389363874311279</v>
      </c>
      <c r="G169" s="7">
        <f t="shared" si="125"/>
        <v>24.041771924405328</v>
      </c>
      <c r="H169" s="7">
        <f t="shared" si="125"/>
        <v>9.1138743242843745</v>
      </c>
      <c r="I169" s="7">
        <f t="shared" si="125"/>
        <v>8.2889115621724248</v>
      </c>
      <c r="J169" s="7">
        <f t="shared" si="125"/>
        <v>4.0658878989803187</v>
      </c>
      <c r="K169" s="7">
        <f t="shared" si="125"/>
        <v>7.444306829534006</v>
      </c>
      <c r="L169" s="7"/>
      <c r="Y169" s="2"/>
      <c r="Z169"/>
      <c r="AA169" s="1"/>
      <c r="AB169"/>
      <c r="AD169" s="2"/>
      <c r="AE169"/>
      <c r="AG169" s="2"/>
    </row>
    <row r="170" spans="2:33" x14ac:dyDescent="0.3">
      <c r="B170" s="8" t="s">
        <v>7</v>
      </c>
      <c r="C170" s="7">
        <f t="shared" ref="C170:K170" si="126">C151</f>
        <v>13.06272855021097</v>
      </c>
      <c r="D170" s="7">
        <f t="shared" si="126"/>
        <v>30.631786217721519</v>
      </c>
      <c r="E170" s="7">
        <f t="shared" si="126"/>
        <v>16.267510548523202</v>
      </c>
      <c r="F170" s="7">
        <f t="shared" si="126"/>
        <v>8.8227848101265796</v>
      </c>
      <c r="G170" s="7">
        <f t="shared" si="126"/>
        <v>10.050632911392412</v>
      </c>
      <c r="H170" s="7">
        <f t="shared" si="126"/>
        <v>4.4936708860759396</v>
      </c>
      <c r="I170" s="7">
        <f t="shared" si="126"/>
        <v>4.2562587915611809</v>
      </c>
      <c r="J170" s="7">
        <f t="shared" si="126"/>
        <v>2.6824191257384005</v>
      </c>
      <c r="K170" s="7">
        <f t="shared" si="126"/>
        <v>9.7322081586497902</v>
      </c>
      <c r="L170" s="7"/>
      <c r="M170" s="7"/>
      <c r="P170"/>
      <c r="Q170" s="2"/>
      <c r="S170"/>
      <c r="Y170" s="2"/>
      <c r="Z170"/>
      <c r="AA170" s="1"/>
      <c r="AB170"/>
      <c r="AD170" s="2"/>
      <c r="AE170"/>
      <c r="AG170" s="2"/>
    </row>
    <row r="171" spans="2:33" x14ac:dyDescent="0.3">
      <c r="B171" s="8" t="s">
        <v>8</v>
      </c>
      <c r="C171" s="7">
        <f t="shared" ref="C171:K171" si="127">C152</f>
        <v>19.432335563789596</v>
      </c>
      <c r="D171" s="7">
        <f t="shared" si="127"/>
        <v>23.210307080063938</v>
      </c>
      <c r="E171" s="7">
        <f t="shared" si="127"/>
        <v>15.502397558849164</v>
      </c>
      <c r="F171" s="7">
        <f t="shared" si="127"/>
        <v>9.3177855274629522</v>
      </c>
      <c r="G171" s="7">
        <f t="shared" si="127"/>
        <v>12.67860602659111</v>
      </c>
      <c r="H171" s="7">
        <f t="shared" si="127"/>
        <v>4.5402257083696531</v>
      </c>
      <c r="I171" s="7">
        <f t="shared" si="127"/>
        <v>3.7858422951176989</v>
      </c>
      <c r="J171" s="7">
        <f t="shared" si="127"/>
        <v>3.0117819420226675</v>
      </c>
      <c r="K171" s="7">
        <f t="shared" si="127"/>
        <v>8.5207182977332199</v>
      </c>
      <c r="L171" s="7"/>
      <c r="M171" s="7"/>
      <c r="P171"/>
      <c r="Q171" s="2"/>
      <c r="S171"/>
      <c r="Y171" s="2"/>
      <c r="Z171"/>
      <c r="AA171" s="1"/>
      <c r="AB171"/>
      <c r="AD171" s="2"/>
      <c r="AE171"/>
      <c r="AG171" s="2"/>
    </row>
    <row r="172" spans="2:33" x14ac:dyDescent="0.3">
      <c r="B172" s="8" t="s">
        <v>9</v>
      </c>
      <c r="C172" s="7">
        <f t="shared" ref="C172:K172" si="128">C153</f>
        <v>12.123241795043537</v>
      </c>
      <c r="D172" s="7">
        <f t="shared" si="128"/>
        <v>20.981574142074781</v>
      </c>
      <c r="E172" s="7">
        <f t="shared" si="128"/>
        <v>16.043497104133017</v>
      </c>
      <c r="F172" s="7">
        <f t="shared" si="128"/>
        <v>8.9725910484220464</v>
      </c>
      <c r="G172" s="7">
        <f t="shared" si="128"/>
        <v>15.930551723730341</v>
      </c>
      <c r="H172" s="7">
        <f t="shared" si="128"/>
        <v>5.3977384657814937</v>
      </c>
      <c r="I172" s="7">
        <f t="shared" si="128"/>
        <v>5.5282494779559492</v>
      </c>
      <c r="J172" s="7">
        <f t="shared" si="128"/>
        <v>3.5283939442890344</v>
      </c>
      <c r="K172" s="7">
        <f t="shared" si="128"/>
        <v>11.494162298569805</v>
      </c>
      <c r="L172" s="7"/>
      <c r="M172" s="7"/>
      <c r="P172"/>
      <c r="Q172" s="2"/>
      <c r="S172"/>
      <c r="Y172" s="2"/>
      <c r="Z172"/>
      <c r="AA172" s="1"/>
      <c r="AB172"/>
      <c r="AD172" s="2"/>
      <c r="AE172"/>
      <c r="AG172" s="2"/>
    </row>
    <row r="173" spans="2:33" x14ac:dyDescent="0.3">
      <c r="B173" s="8" t="s">
        <v>10</v>
      </c>
      <c r="C173" s="7">
        <f t="shared" ref="C173:K173" si="129">C154</f>
        <v>16.192082547871813</v>
      </c>
      <c r="D173" s="7">
        <f t="shared" si="129"/>
        <v>21.078480007937291</v>
      </c>
      <c r="E173" s="7">
        <f t="shared" si="129"/>
        <v>15.731967457088999</v>
      </c>
      <c r="F173" s="7">
        <f t="shared" si="129"/>
        <v>9.1288542745642776</v>
      </c>
      <c r="G173" s="7">
        <f t="shared" si="129"/>
        <v>15.817817022191353</v>
      </c>
      <c r="H173" s="7">
        <f t="shared" si="129"/>
        <v>4.9980156761583503</v>
      </c>
      <c r="I173" s="7">
        <f t="shared" si="129"/>
        <v>4.5391407877765602</v>
      </c>
      <c r="J173" s="7">
        <f t="shared" si="129"/>
        <v>2.5402101167443853</v>
      </c>
      <c r="K173" s="7">
        <f t="shared" si="129"/>
        <v>9.9734321096669696</v>
      </c>
      <c r="L173" s="7"/>
      <c r="M173" s="7"/>
      <c r="P173"/>
      <c r="Q173" s="2"/>
      <c r="S173"/>
      <c r="Y173" s="2"/>
      <c r="Z173"/>
      <c r="AA173" s="1"/>
      <c r="AB173"/>
      <c r="AD173" s="2"/>
      <c r="AE173"/>
      <c r="AG173" s="2"/>
    </row>
    <row r="174" spans="2:33" x14ac:dyDescent="0.3">
      <c r="B174" s="8" t="s">
        <v>12</v>
      </c>
      <c r="C174" s="7">
        <f t="shared" ref="C174:K174" si="130">C156</f>
        <v>13.562547578127973</v>
      </c>
      <c r="D174" s="7">
        <f t="shared" si="130"/>
        <v>23.264538662089816</v>
      </c>
      <c r="E174" s="7">
        <f t="shared" si="130"/>
        <v>14.937614976926264</v>
      </c>
      <c r="F174" s="7">
        <f t="shared" si="130"/>
        <v>8.5245654654826737</v>
      </c>
      <c r="G174" s="7">
        <f t="shared" si="130"/>
        <v>12.227920418164352</v>
      </c>
      <c r="H174" s="7">
        <f t="shared" si="130"/>
        <v>7.0451265556482401</v>
      </c>
      <c r="I174" s="7">
        <f t="shared" si="130"/>
        <v>6.7520339062618593</v>
      </c>
      <c r="J174" s="7">
        <f t="shared" si="130"/>
        <v>4.5316861202021768</v>
      </c>
      <c r="K174" s="7">
        <f t="shared" si="130"/>
        <v>9.1539663170966481</v>
      </c>
      <c r="L174" s="7"/>
      <c r="M174" s="28"/>
      <c r="N174" s="28"/>
      <c r="O174" s="28"/>
      <c r="P174" s="28"/>
      <c r="Q174" s="28"/>
      <c r="R174" s="28"/>
      <c r="S174" s="28"/>
      <c r="T174" s="28"/>
      <c r="U174" s="28"/>
      <c r="X174"/>
      <c r="Y174" s="2"/>
      <c r="Z174" s="2"/>
      <c r="AB174"/>
      <c r="AC174"/>
      <c r="AE174"/>
      <c r="AF174"/>
    </row>
    <row r="175" spans="2:33" x14ac:dyDescent="0.3">
      <c r="B175" s="12" t="s">
        <v>14</v>
      </c>
      <c r="C175" s="7">
        <f t="shared" ref="C175:K175" si="131">C158</f>
        <v>13.552349661864085</v>
      </c>
      <c r="D175" s="7">
        <f t="shared" si="131"/>
        <v>18.901585488327427</v>
      </c>
      <c r="E175" s="7">
        <f t="shared" si="131"/>
        <v>11.974003716953982</v>
      </c>
      <c r="F175" s="7">
        <f t="shared" si="131"/>
        <v>7.8903013843133918</v>
      </c>
      <c r="G175" s="7">
        <f t="shared" si="131"/>
        <v>15.092129696188891</v>
      </c>
      <c r="H175" s="7">
        <f t="shared" si="131"/>
        <v>6.8375946309623643</v>
      </c>
      <c r="I175" s="7">
        <f t="shared" si="131"/>
        <v>7.1404085118451794</v>
      </c>
      <c r="J175" s="7">
        <f t="shared" si="131"/>
        <v>4.370804170957598</v>
      </c>
      <c r="K175" s="7">
        <f t="shared" si="131"/>
        <v>14.240822738587086</v>
      </c>
      <c r="L175" s="7"/>
      <c r="M175" s="50"/>
      <c r="N175" s="50"/>
      <c r="O175" s="50"/>
      <c r="P175" s="50"/>
      <c r="Q175" s="50"/>
      <c r="R175" s="50"/>
      <c r="S175" s="50"/>
      <c r="T175" s="50"/>
      <c r="U175" s="50"/>
      <c r="X175"/>
      <c r="Y175" s="2"/>
      <c r="Z175" s="2"/>
      <c r="AB175"/>
      <c r="AC175"/>
      <c r="AE175"/>
      <c r="AF175"/>
    </row>
    <row r="176" spans="2:33" x14ac:dyDescent="0.3">
      <c r="B176" s="5" t="s">
        <v>26</v>
      </c>
      <c r="C176" s="7">
        <v>4.4776386829289914</v>
      </c>
      <c r="D176" s="7">
        <v>4.9994902401519425</v>
      </c>
      <c r="E176" s="7">
        <v>4.1189701422871803</v>
      </c>
      <c r="F176" s="7">
        <v>5.1671681543730958</v>
      </c>
      <c r="G176" s="7">
        <v>5.2969610690589271</v>
      </c>
      <c r="H176" s="7">
        <v>7.6617768874297472</v>
      </c>
      <c r="I176" s="7">
        <v>7.1882899585379239</v>
      </c>
      <c r="J176" s="7">
        <v>1.7428488607415618</v>
      </c>
      <c r="K176" s="7">
        <v>11.909625984475657</v>
      </c>
      <c r="L176" s="7"/>
      <c r="X176"/>
      <c r="Y176" s="2"/>
      <c r="Z176" s="2"/>
      <c r="AB176"/>
      <c r="AC176"/>
      <c r="AE176"/>
      <c r="AF176"/>
    </row>
    <row r="177" spans="2:32" x14ac:dyDescent="0.3">
      <c r="B177" s="1" t="s">
        <v>2</v>
      </c>
      <c r="C177" s="7">
        <f t="shared" ref="C177:K177" si="132">C162</f>
        <v>17.948717948717949</v>
      </c>
      <c r="D177" s="7">
        <f t="shared" si="132"/>
        <v>17.948717948717949</v>
      </c>
      <c r="E177" s="7">
        <f t="shared" si="132"/>
        <v>17.948717948717949</v>
      </c>
      <c r="F177" s="7">
        <f t="shared" si="132"/>
        <v>10.256410256410255</v>
      </c>
      <c r="G177" s="7">
        <f t="shared" si="132"/>
        <v>5.1282051282051277</v>
      </c>
      <c r="H177" s="7">
        <f t="shared" si="132"/>
        <v>7.6923076923076925</v>
      </c>
      <c r="I177" s="7">
        <f t="shared" si="132"/>
        <v>7.6923076923076925</v>
      </c>
      <c r="J177" s="7">
        <f t="shared" si="132"/>
        <v>7.6923076923076925</v>
      </c>
      <c r="K177" s="7">
        <f t="shared" si="132"/>
        <v>7.6923076923076925</v>
      </c>
      <c r="L177" s="7"/>
      <c r="M177" s="28"/>
      <c r="N177" s="28"/>
      <c r="O177" s="28"/>
      <c r="P177" s="28"/>
      <c r="Q177" s="28"/>
      <c r="R177" s="28"/>
      <c r="S177" s="28"/>
      <c r="T177" s="28"/>
      <c r="U177" s="28"/>
      <c r="X177"/>
      <c r="Y177" s="2"/>
      <c r="Z177" s="2"/>
      <c r="AB177"/>
      <c r="AC177"/>
      <c r="AE177"/>
      <c r="AF177"/>
    </row>
    <row r="178" spans="2:32" x14ac:dyDescent="0.3">
      <c r="B178" s="5" t="s">
        <v>29</v>
      </c>
      <c r="C178" s="7">
        <v>11.787910365601025</v>
      </c>
      <c r="D178" s="7">
        <v>14.929643551310686</v>
      </c>
      <c r="E178" s="7">
        <v>11.974003716953982</v>
      </c>
      <c r="F178" s="7">
        <v>7.7389363874311279</v>
      </c>
      <c r="G178" s="7">
        <v>8.6181415110831399</v>
      </c>
      <c r="H178" s="7">
        <v>4.4936708860759396</v>
      </c>
      <c r="I178" s="7">
        <v>3.7858422951176989</v>
      </c>
      <c r="J178" s="7">
        <v>2.5402101167443853</v>
      </c>
      <c r="K178" s="7">
        <v>7.444306829534006</v>
      </c>
      <c r="L178" s="7"/>
      <c r="M178" s="28"/>
      <c r="N178" s="28"/>
      <c r="O178" s="28"/>
      <c r="P178" s="28"/>
      <c r="Q178" s="28"/>
      <c r="R178" s="28"/>
      <c r="S178" s="28"/>
      <c r="T178" s="28"/>
      <c r="U178" s="28"/>
      <c r="X178"/>
      <c r="Y178" s="2"/>
      <c r="Z178" s="2"/>
      <c r="AB178"/>
      <c r="AC178"/>
      <c r="AE178"/>
      <c r="AF178"/>
    </row>
    <row r="179" spans="2:32" x14ac:dyDescent="0.3">
      <c r="B179" s="5" t="s">
        <v>27</v>
      </c>
      <c r="C179" s="7">
        <v>19.432335563789596</v>
      </c>
      <c r="D179" s="7">
        <v>30.631786217721519</v>
      </c>
      <c r="E179" s="7">
        <v>18.536054270019495</v>
      </c>
      <c r="F179" s="7">
        <v>9.3177855274629522</v>
      </c>
      <c r="G179" s="7">
        <v>24.041771924405328</v>
      </c>
      <c r="H179" s="7">
        <v>9.1138743242843745</v>
      </c>
      <c r="I179" s="7">
        <v>8.2889115621724248</v>
      </c>
      <c r="J179" s="7">
        <v>4.5316861202021768</v>
      </c>
      <c r="K179" s="7">
        <v>14.240822738587086</v>
      </c>
      <c r="L179" s="7"/>
      <c r="M179" s="28"/>
      <c r="N179" s="28"/>
      <c r="O179" s="28"/>
      <c r="P179" s="28"/>
      <c r="Q179" s="28"/>
      <c r="R179" s="28"/>
      <c r="S179" s="28"/>
      <c r="T179" s="28"/>
      <c r="U179" s="28"/>
      <c r="X179"/>
      <c r="Y179" s="2"/>
      <c r="Z179" s="2"/>
      <c r="AB179"/>
      <c r="AC179"/>
      <c r="AE179"/>
      <c r="AF179"/>
    </row>
    <row r="180" spans="2:32" x14ac:dyDescent="0.3">
      <c r="B180" s="5" t="s">
        <v>31</v>
      </c>
      <c r="C180" s="7">
        <v>3.0021101435411022</v>
      </c>
      <c r="D180" s="7">
        <v>4.4548118706330175</v>
      </c>
      <c r="E180" s="7">
        <v>2.0924764413258812</v>
      </c>
      <c r="F180" s="7">
        <v>0.56484737371877447</v>
      </c>
      <c r="G180" s="7">
        <v>4.7472505059808059</v>
      </c>
      <c r="H180" s="7">
        <v>1.6493111264548317</v>
      </c>
      <c r="I180" s="7">
        <v>1.609845734104671</v>
      </c>
      <c r="J180" s="7">
        <v>0.75957060753713035</v>
      </c>
      <c r="K180" s="7">
        <v>2.0719109941784661</v>
      </c>
      <c r="L180" s="7"/>
      <c r="M180" s="7"/>
      <c r="P180"/>
      <c r="Q180" s="2"/>
      <c r="S180"/>
      <c r="U180"/>
      <c r="X180"/>
      <c r="Y180" s="2"/>
      <c r="Z180" s="2"/>
      <c r="AB180"/>
      <c r="AC180"/>
      <c r="AE180"/>
      <c r="AF180"/>
    </row>
    <row r="181" spans="2:32" x14ac:dyDescent="0.3">
      <c r="M181" s="2"/>
      <c r="N181" s="2"/>
      <c r="O181" s="2"/>
      <c r="Q181" s="2"/>
      <c r="R181" s="2"/>
      <c r="S181"/>
      <c r="T181" s="1"/>
      <c r="U181"/>
      <c r="X181"/>
      <c r="Y181" s="2"/>
      <c r="Z181" s="2"/>
      <c r="AB181"/>
      <c r="AC181"/>
      <c r="AE181"/>
      <c r="AF181"/>
    </row>
    <row r="182" spans="2:32" x14ac:dyDescent="0.3">
      <c r="M182" s="2"/>
      <c r="N182" s="2"/>
      <c r="O182" s="2"/>
      <c r="Q182" s="2"/>
      <c r="R182" s="2"/>
      <c r="S182"/>
      <c r="T182" s="1"/>
      <c r="U182"/>
      <c r="X182"/>
      <c r="Y182" s="2"/>
      <c r="Z182" s="2"/>
      <c r="AB182"/>
      <c r="AC182"/>
      <c r="AE182"/>
      <c r="AF182"/>
    </row>
    <row r="183" spans="2:32" x14ac:dyDescent="0.3">
      <c r="M183" s="2"/>
      <c r="N183" s="2"/>
      <c r="O183" s="2"/>
      <c r="Q183" s="2"/>
      <c r="R183" s="2"/>
      <c r="S183"/>
      <c r="T183" s="1"/>
      <c r="U183"/>
      <c r="X183"/>
      <c r="Y183" s="2"/>
      <c r="Z183" s="2"/>
      <c r="AB183"/>
      <c r="AC183"/>
      <c r="AE183"/>
      <c r="AF183"/>
    </row>
    <row r="184" spans="2:32" x14ac:dyDescent="0.3">
      <c r="M184" s="2"/>
      <c r="N184" s="2"/>
      <c r="O184" s="2"/>
      <c r="Q184" s="2"/>
      <c r="R184" s="2"/>
      <c r="S184"/>
      <c r="T184" s="1"/>
      <c r="U184"/>
      <c r="X184"/>
      <c r="Y184" s="2"/>
      <c r="Z184" s="2"/>
      <c r="AB184"/>
      <c r="AC184"/>
      <c r="AE184"/>
      <c r="AF184"/>
    </row>
    <row r="185" spans="2:32" x14ac:dyDescent="0.3">
      <c r="M185" s="2"/>
      <c r="N185" s="2"/>
      <c r="O185" s="2"/>
      <c r="Q185" s="2"/>
      <c r="R185" s="2"/>
      <c r="S185"/>
      <c r="T185" s="1"/>
      <c r="U185"/>
      <c r="X185"/>
      <c r="Y185" s="2"/>
      <c r="Z185" s="2"/>
      <c r="AB185"/>
      <c r="AC185"/>
      <c r="AE185"/>
      <c r="AF185"/>
    </row>
    <row r="186" spans="2:32" x14ac:dyDescent="0.3">
      <c r="M186" s="2"/>
      <c r="N186" s="2"/>
      <c r="O186" s="2"/>
      <c r="Q186" s="2"/>
      <c r="R186" s="2"/>
      <c r="S186"/>
      <c r="T186" s="1"/>
      <c r="U186"/>
      <c r="X186"/>
      <c r="Y186" s="2"/>
      <c r="Z186" s="2"/>
      <c r="AB186"/>
      <c r="AC186"/>
      <c r="AE186"/>
      <c r="AF186"/>
    </row>
    <row r="187" spans="2:32" x14ac:dyDescent="0.3">
      <c r="M187" s="2"/>
      <c r="N187" s="2"/>
      <c r="O187" s="2"/>
      <c r="Q187" s="2"/>
      <c r="R187" s="2"/>
      <c r="S187"/>
      <c r="T187" s="1"/>
      <c r="U187"/>
      <c r="X187"/>
      <c r="Y187" s="2"/>
      <c r="Z187" s="2"/>
      <c r="AB187"/>
      <c r="AC187"/>
      <c r="AE187"/>
      <c r="AF187"/>
    </row>
    <row r="188" spans="2:32" x14ac:dyDescent="0.3">
      <c r="M188" s="2"/>
      <c r="N188" s="2"/>
      <c r="O188" s="2"/>
      <c r="Q188" s="2"/>
      <c r="R188" s="2"/>
      <c r="S188"/>
      <c r="T188" s="1"/>
      <c r="U188"/>
      <c r="X188"/>
      <c r="Y188" s="2"/>
      <c r="Z188" s="2"/>
      <c r="AB188"/>
      <c r="AC188"/>
      <c r="AE188"/>
      <c r="AF188"/>
    </row>
    <row r="189" spans="2:32" x14ac:dyDescent="0.3">
      <c r="M189" s="2"/>
      <c r="N189" s="2"/>
      <c r="O189" s="2"/>
      <c r="Q189" s="2"/>
      <c r="R189" s="2"/>
      <c r="S189"/>
      <c r="T189" s="1"/>
      <c r="U189"/>
      <c r="X189"/>
      <c r="Y189" s="2"/>
      <c r="Z189" s="2"/>
      <c r="AB189"/>
      <c r="AC189"/>
      <c r="AE189"/>
      <c r="AF189"/>
    </row>
    <row r="190" spans="2:32" x14ac:dyDescent="0.3">
      <c r="M190" s="2"/>
      <c r="N190" s="2"/>
      <c r="O190" s="2"/>
      <c r="Q190" s="2"/>
      <c r="R190" s="2"/>
      <c r="S190"/>
      <c r="T190" s="1"/>
      <c r="U190"/>
      <c r="X190"/>
      <c r="Y190" s="2"/>
      <c r="Z190" s="2"/>
      <c r="AB190"/>
      <c r="AC190"/>
      <c r="AE190"/>
      <c r="AF190"/>
    </row>
    <row r="191" spans="2:32" x14ac:dyDescent="0.3">
      <c r="M191" s="2"/>
      <c r="N191" s="2"/>
      <c r="O191" s="2"/>
      <c r="Q191" s="2"/>
      <c r="R191" s="2"/>
      <c r="S191"/>
      <c r="T191" s="1"/>
      <c r="U191"/>
      <c r="X191"/>
      <c r="Y191" s="2"/>
      <c r="Z191" s="2"/>
      <c r="AB191"/>
      <c r="AC191"/>
      <c r="AE191"/>
      <c r="AF191"/>
    </row>
  </sheetData>
  <conditionalFormatting sqref="BJ26:BJ28">
    <cfRule type="colorScale" priority="1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6:BF26">
    <cfRule type="colorScale" priority="1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6:BF26">
    <cfRule type="colorScale" priority="1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6:BF26">
    <cfRule type="colorScale" priority="1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6:BF26">
    <cfRule type="colorScale" priority="1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6:BI28">
    <cfRule type="colorScale" priority="1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26:BH28">
    <cfRule type="colorScale" priority="1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26:BG28">
    <cfRule type="colorScale" priority="1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2:BJ34">
    <cfRule type="colorScale" priority="10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2:BI34">
    <cfRule type="colorScale" priority="1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32:BH34">
    <cfRule type="colorScale" priority="1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32:BG34">
    <cfRule type="colorScale" priority="1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2:BL34">
    <cfRule type="colorScale" priority="10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:BA10">
    <cfRule type="colorScale" priority="1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:BA10">
    <cfRule type="colorScale" priority="1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0">
    <cfRule type="colorScale" priority="1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0">
    <cfRule type="colorScale" priority="10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1:AY14 AX22">
    <cfRule type="colorScale" priority="1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1:AZ14 AY15">
    <cfRule type="colorScale" priority="1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14:BA20 AZ15">
    <cfRule type="colorScale" priority="10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14:BC20 BB21">
    <cfRule type="colorScale" priority="10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6:BF26">
    <cfRule type="colorScale" priority="1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7:BF27">
    <cfRule type="colorScale" priority="1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7:BF27">
    <cfRule type="colorScale" priority="1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7:BF27">
    <cfRule type="colorScale" priority="1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7:BF27">
    <cfRule type="colorScale" priority="1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7:BF27">
    <cfRule type="colorScale" priority="1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F28">
    <cfRule type="colorScale" priority="10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F28">
    <cfRule type="colorScale" priority="1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F28">
    <cfRule type="colorScale" priority="1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F28">
    <cfRule type="colorScale" priority="1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F28">
    <cfRule type="colorScale" priority="1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2:BF32">
    <cfRule type="colorScale" priority="1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2:BF32">
    <cfRule type="colorScale" priority="1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2:BF32">
    <cfRule type="colorScale" priority="1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2:BF32">
    <cfRule type="colorScale" priority="1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2:BF32">
    <cfRule type="colorScale" priority="1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3:BF33">
    <cfRule type="colorScale" priority="10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3:BF33">
    <cfRule type="colorScale" priority="1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3:BF33">
    <cfRule type="colorScale" priority="10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3:BF33">
    <cfRule type="colorScale" priority="1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3:BF33">
    <cfRule type="colorScale" priority="1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12:AW13">
    <cfRule type="colorScale" priority="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:C59 C43">
    <cfRule type="colorScale" priority="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O4">
    <cfRule type="colorScale" priority="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O4">
    <cfRule type="colorScale" priority="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:C129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O4">
    <cfRule type="colorScale" priority="8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3:M127">
    <cfRule type="colorScale" priority="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8:L164">
    <cfRule type="colorScale" priority="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9:AD104 AA91:AA98 AK105:AK106">
    <cfRule type="colorScale" priority="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99:AH104 AE98 AH111 AB112:AB114 AC110 AK109 AO105:AO108">
    <cfRule type="colorScale" priority="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9:AE104 AB96:AB98 AL105:AL106">
    <cfRule type="colorScale" priority="2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9:AF104 AC96:AC98 AM105:AM106">
    <cfRule type="colorScale" priority="2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9:L179">
    <cfRule type="colorScale" priority="2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R4"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1:C73">
    <cfRule type="colorScale" priority="2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1:C143">
    <cfRule type="colorScale" priority="2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2:X115 AD111 Y110">
    <cfRule type="colorScale" priority="2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2:Y115 AE111 Z110">
    <cfRule type="colorScale" priority="2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2:Z115 AF111 AA110">
    <cfRule type="colorScale" priority="2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2:AA115 AG111 AB110">
    <cfRule type="colorScale" priority="2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8:AB123">
    <cfRule type="colorScale" priority="2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">
    <cfRule type="colorScale" priority="6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4:C68"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9">
    <cfRule type="colorScale" priority="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">
    <cfRule type="colorScale" priority="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73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3">
    <cfRule type="colorScale" priority="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4:C138">
    <cfRule type="colorScale" priority="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9">
    <cfRule type="colorScale" priority="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0">
    <cfRule type="colorScale" priority="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3:C143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8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9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0:C173"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4"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5">
    <cfRule type="colorScale" priority="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8">
    <cfRule type="colorScale" priority="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9">
    <cfRule type="colorScale" priority="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0:I173"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4">
    <cfRule type="colorScale" priority="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5"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91:AB92">
    <cfRule type="colorScale" priority="2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1:AC92">
    <cfRule type="colorScale" priority="2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"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C59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59 D43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:D59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59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59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:D73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:D68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D73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1:E73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3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4:E68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9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0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3:E73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7:C90">
    <cfRule type="colorScale" priority="2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7:C90">
    <cfRule type="colorScale" priority="2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8:C105 C107">
    <cfRule type="colorScale" priority="2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7:C90">
    <cfRule type="colorScale" priority="2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7:C94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:D90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:D90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:D90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:D94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8:C109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8:D105 D107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8:D109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3:D129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3:E129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3:F129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3:G129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3:H129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3:I129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3:J129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3:K129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3:L129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1:D143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3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4:D138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9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0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3:D143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1:E143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3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4:E138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9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0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3:E143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1:F143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3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4:F138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9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0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3:F143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1:G143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3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4:G138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9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0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3:G143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1:H143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3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4:H138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9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0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3:H143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1:I143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3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4:I138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9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0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3:I143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1:J143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3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4:J138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9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0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3:J143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1:K143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3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4:K138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9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0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3:K143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1:L143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3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4:L138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9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0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3:L143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3:C164 C147:C161">
    <cfRule type="colorScale" priority="2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8:C175">
    <cfRule type="colorScale" priority="2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8:I175">
    <cfRule type="colorScale" priority="2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7:C164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3:D164 D147:D161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7:D164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3:E164 E147:E161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7:E164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3:F164 F147:F161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7:F164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3:G164 G147:G161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7:G164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3:H164 H147:H161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7:H164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3:I164 I147:I161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7:I164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3:J164 J147:J161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7:J164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3:K164 K147:K161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7:K164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8:C179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8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9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0:D173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4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5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8:D175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8:D179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8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0:E173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5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8:E175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8:E179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8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9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0:F173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4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5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8:F175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8:F179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8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9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0:G173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4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5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8:G175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8:G179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8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9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0:H173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4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8:H175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8:H17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8:I17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0:J173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5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8:J175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8:J17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8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0:K173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5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8:K175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8:K17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U2 U3">
    <cfRule type="colorScale" priority="2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1">
    <cfRule type="colorScale" priority="2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05:AH106 X111 S110 AA99:AA109">
    <cfRule type="colorScale" priority="2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5:AI106 Y111 T110 AB99:AB109">
    <cfRule type="colorScale" priority="2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05:AJ106 Z111 U110 AC99:AC109">
    <cfRule type="colorScale" priority="2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0:M173">
    <cfRule type="colorScale" priority="28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8</vt:i4>
      </vt:variant>
      <vt:variant>
        <vt:lpstr>Benannte Bereiche</vt:lpstr>
      </vt:variant>
      <vt:variant>
        <vt:i4>15</vt:i4>
      </vt:variant>
    </vt:vector>
  </HeadingPairs>
  <TitlesOfParts>
    <vt:vector size="25" baseType="lpstr">
      <vt:lpstr>score</vt:lpstr>
      <vt:lpstr>KF_07_dur+rat</vt:lpstr>
      <vt:lpstr>diag dur sec 14</vt:lpstr>
      <vt:lpstr>diag dur sec 8</vt:lpstr>
      <vt:lpstr>perc sec 14</vt:lpstr>
      <vt:lpstr>perc sec 8</vt:lpstr>
      <vt:lpstr>dur sec rel dev (%) 14</vt:lpstr>
      <vt:lpstr>dur rel dev (%) 8</vt:lpstr>
      <vt:lpstr>perc 14 dev</vt:lpstr>
      <vt:lpstr>perc 8 dev</vt:lpstr>
      <vt:lpstr>'KF_07_dur+rat'!Arnold_Pogossian_2006__live_DVD__07_dur</vt:lpstr>
      <vt:lpstr>'KF_07_dur+rat'!Arnold_Pogossian_2009_07</vt:lpstr>
      <vt:lpstr>'KF_07_dur+rat'!Banse_Keller_2005_07</vt:lpstr>
      <vt:lpstr>'KF_07_dur+rat'!CK_1990_32_dur</vt:lpstr>
      <vt:lpstr>'KF_07_dur+rat'!Csengery_Keller_1987_05__Wenn_er_mich_immer_frägt</vt:lpstr>
      <vt:lpstr>'KF_07_dur+rat'!Csengery_Keller_1990_07</vt:lpstr>
      <vt:lpstr>'KF_07_dur+rat'!Kammer_Widmann_2017_07_Abschnitte_Dauern</vt:lpstr>
      <vt:lpstr>'KF_07_dur+rat'!Komsi_Oramo_1994_07</vt:lpstr>
      <vt:lpstr>'KF_07_dur+rat'!Komsi_Oramo_1996_07</vt:lpstr>
      <vt:lpstr>'KF_07_dur+rat'!Melzer_Stark_2012_07</vt:lpstr>
      <vt:lpstr>'KF_07_dur+rat'!Melzer_Stark_2013_07</vt:lpstr>
      <vt:lpstr>'KF_07_dur+rat'!Melzer_Stark_2017_Wien_modern_07_dur</vt:lpstr>
      <vt:lpstr>'KF_07_dur+rat'!Melzer_Stark_2019_07</vt:lpstr>
      <vt:lpstr>'KF_07_dur+rat'!Pammer_Kopatchinskaja_2004_07</vt:lpstr>
      <vt:lpstr>'KF_07_dur+rat'!Whittlesey_Sallaberger_1997_07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Utz</dc:creator>
  <cp:lastModifiedBy>Author2</cp:lastModifiedBy>
  <cp:lastPrinted>2019-04-01T14:57:22Z</cp:lastPrinted>
  <dcterms:created xsi:type="dcterms:W3CDTF">2019-03-12T16:44:39Z</dcterms:created>
  <dcterms:modified xsi:type="dcterms:W3CDTF">2020-12-08T17:28:28Z</dcterms:modified>
</cp:coreProperties>
</file>