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TAL)\PETAL\Kurtag_Kafka-Fragmente\"/>
    </mc:Choice>
  </mc:AlternateContent>
  <xr:revisionPtr revIDLastSave="0" documentId="13_ncr:1_{959B8D62-3CDC-429E-8D2E-AF05D3267258}" xr6:coauthVersionLast="45" xr6:coauthVersionMax="45" xr10:uidLastSave="{00000000-0000-0000-0000-000000000000}"/>
  <bookViews>
    <workbookView xWindow="-108" yWindow="-108" windowWidth="23256" windowHeight="12576" tabRatio="741" activeTab="1" xr2:uid="{00000000-000D-0000-FFFF-FFFF00000000}"/>
  </bookViews>
  <sheets>
    <sheet name="score" sheetId="35" r:id="rId1"/>
    <sheet name="KF_08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sec rel dev (%) 14" sheetId="29" r:id="rId7"/>
    <sheet name="dur rel dev (%) 8" sheetId="30" r:id="rId8"/>
    <sheet name="perc 14 dev" sheetId="31" r:id="rId9"/>
    <sheet name="perc 8 dev" sheetId="32" r:id="rId10"/>
    <sheet name="KF08_tpo14" sheetId="37" r:id="rId11"/>
    <sheet name="KF08_tpo8" sheetId="39" r:id="rId12"/>
    <sheet name="KF08_tpo8_diag" sheetId="38" r:id="rId13"/>
  </sheets>
  <definedNames>
    <definedName name="AP_2009_20" localSheetId="1">'KF_08_dur+rat'!#REF!</definedName>
    <definedName name="AP_2009_21" localSheetId="1">'KF_08_dur+rat'!#REF!</definedName>
    <definedName name="AP_2009_23" localSheetId="1">'KF_08_dur+rat'!#REF!</definedName>
    <definedName name="AP_27" localSheetId="1">'KF_08_dur+rat'!$AH$73:$AH$75</definedName>
    <definedName name="Arnold_Pogossian_2006__live_DVD__04_dur" localSheetId="1">'KF_08_dur+rat'!#REF!</definedName>
    <definedName name="Arnold_Pogossian_2006__live_DVD__06_dur" localSheetId="1">'KF_08_dur+rat'!$AJ$73:$AJ$88</definedName>
    <definedName name="Arnold_Pogossian_2006__live_DVD__08_dur_1" localSheetId="1">'KF_08_dur+rat'!$AJ$73:$AJ$80</definedName>
    <definedName name="Arnold_Pogossian_2006__live_DVD__08_tpo" localSheetId="10">KF08_tpo14!$J$2:$J$15</definedName>
    <definedName name="Arnold_Pogossian_2006__live_DVD__08_tpo" localSheetId="11">KF08_tpo8!#REF!</definedName>
    <definedName name="Arnold_Pogossian_2006__live_DVD__14_dur" localSheetId="1">'KF_08_dur+rat'!$AJ$73:$AJ$75</definedName>
    <definedName name="Arnold_Pogossian_2006__live_DVD__20_dur_1" localSheetId="1">'KF_08_dur+rat'!#REF!</definedName>
    <definedName name="Arnold_Pogossian_2006__live_DVD__20_dur_3" localSheetId="1">'KF_08_dur+rat'!#REF!</definedName>
    <definedName name="Arnold_Pogossian_2006__live_DVD__27_dur" localSheetId="1">'KF_08_dur+rat'!$AJ$73:$AJ$75</definedName>
    <definedName name="Arnold_Pogossian_2009_08_dur_1" localSheetId="1">'KF_08_dur+rat'!$AH$73:$AH$80</definedName>
    <definedName name="Arnold_Pogossian_2009_08_tpo" localSheetId="10">KF08_tpo14!$H$1:$H$15</definedName>
    <definedName name="Arnold_Pogossian_2009_08_tpo" localSheetId="11">KF08_tpo8!$F$1:$F$15</definedName>
    <definedName name="Arnold_Pogossian_2009_14" localSheetId="1">'KF_08_dur+rat'!$AH$73:$AH$75</definedName>
    <definedName name="Arnold_Pogossian_2009_6" localSheetId="1">'KF_08_dur+rat'!#REF!</definedName>
    <definedName name="Arnold_Pogossian_2009_7" localSheetId="1">'KF_08_dur+rat'!$AH$73:$AH$88</definedName>
    <definedName name="Banse_Keller_2005_06" localSheetId="1">'KF_08_dur+rat'!#REF!</definedName>
    <definedName name="Banse_Keller_2005_08_dur_1" localSheetId="1">'KF_08_dur+rat'!$AI$73:$AI$80</definedName>
    <definedName name="Banse_Keller_2005_08_tpo" localSheetId="10">KF08_tpo14!$I$1:$I$15</definedName>
    <definedName name="Banse_Keller_2005_08_tpo" localSheetId="11">KF08_tpo8!$G$1:$G$15</definedName>
    <definedName name="Banse_Keller_2005_14" localSheetId="1">'KF_08_dur+rat'!$AI$73:$AI$75</definedName>
    <definedName name="Banse_Keller_2005_7" localSheetId="1">'KF_08_dur+rat'!$AI$73:$AI$88</definedName>
    <definedName name="BK_2005_20" localSheetId="1">'KF_08_dur+rat'!#REF!</definedName>
    <definedName name="BK_2005_21" localSheetId="1">'KF_08_dur+rat'!#REF!</definedName>
    <definedName name="BK_2005_23" localSheetId="1">'KF_08_dur+rat'!#REF!</definedName>
    <definedName name="BK_2005_32_dur" localSheetId="1">'KF_08_dur+rat'!$AF$80:$AF$87</definedName>
    <definedName name="BK_27" localSheetId="1">'KF_08_dur+rat'!$AI$73:$AI$75</definedName>
    <definedName name="CK_1987_20" localSheetId="1">'KF_08_dur+rat'!#REF!</definedName>
    <definedName name="CK_1987_21" localSheetId="1">'KF_08_dur+rat'!#REF!</definedName>
    <definedName name="CK_1987_23" localSheetId="1">'KF_08_dur+rat'!#REF!</definedName>
    <definedName name="CK_1990_20" localSheetId="1">'KF_08_dur+rat'!#REF!</definedName>
    <definedName name="CK_1990_21" localSheetId="1">'KF_08_dur+rat'!#REF!</definedName>
    <definedName name="CK_1990_23" localSheetId="1">'KF_08_dur+rat'!#REF!</definedName>
    <definedName name="CK_1990_32_dur" localSheetId="1">'KF_08_dur+rat'!$AA$2:$AA$19</definedName>
    <definedName name="CK_27" localSheetId="1">'KF_08_dur+rat'!#REF!</definedName>
    <definedName name="CK87_27" localSheetId="1">'KF_08_dur+rat'!#REF!</definedName>
    <definedName name="Csengery_Keller_1987_04__Nimmermehr" localSheetId="1">'KF_08_dur+rat'!#REF!</definedName>
    <definedName name="Csengery_Keller_1987_04__Nimmermehr__1" localSheetId="1">'KF_08_dur+rat'!$AB$73:$AB$88</definedName>
    <definedName name="Csengery_Keller_1987_08_Es_zupfte_mich_jemand_am_Kleid_dur_1" localSheetId="1">'KF_08_dur+rat'!$AB$73:$AB$80</definedName>
    <definedName name="Csengery_Keller_1987_08_Es_zupfte_mich_jemand_am_Kleid_tpo" localSheetId="10">KF08_tpo14!$B$2:$B$15</definedName>
    <definedName name="Csengery_Keller_1987_08_Es_zupfte_mich_jemand_am_Kleid_tpo" localSheetId="11">KF08_tpo8!#REF!</definedName>
    <definedName name="Csengery_Keller_1987_08_Es_zupfte_mich_jemand_am_Kleid_tpo_1" localSheetId="11">KF08_tpo8!#REF!</definedName>
    <definedName name="Csengery_Keller_1987_12__Umpanzert" localSheetId="1">'KF_08_dur+rat'!#REF!</definedName>
    <definedName name="Csengery_Keller_1990_06" localSheetId="1">'KF_08_dur+rat'!#REF!</definedName>
    <definedName name="Csengery_Keller_1990_08_dur_1" localSheetId="1">'KF_08_dur+rat'!$AC$73:$AC$80</definedName>
    <definedName name="Csengery_Keller_1990_08_tpo" localSheetId="10">KF08_tpo14!$C$1:$C$15</definedName>
    <definedName name="Csengery_Keller_1990_08_tpo" localSheetId="11">KF08_tpo8!$B$1:$B$15</definedName>
    <definedName name="Csengery_Keller_1990_14" localSheetId="1">'KF_08_dur+rat'!#REF!</definedName>
    <definedName name="Csengery_Keller_1990_7" localSheetId="1">'KF_08_dur+rat'!$AC$73:$AC$88</definedName>
    <definedName name="Kammer_Widmann_2017_04_Abschnitte_Dauern" localSheetId="1">'KF_08_dur+rat'!#REF!</definedName>
    <definedName name="Kammer_Widmann_2017_06_Abschnitte_Dauern" localSheetId="1">'KF_08_dur+rat'!$AM$73:$AM$88</definedName>
    <definedName name="Kammer_Widmann_2017_08_Abschnitte_Dauern_1" localSheetId="1">'KF_08_dur+rat'!$AM$73:$AM$80</definedName>
    <definedName name="Kammer_Widmann_2017_08_tpo" localSheetId="10">KF08_tpo14!$M$2:$M$15</definedName>
    <definedName name="Kammer_Widmann_2017_08_tpo" localSheetId="11">KF08_tpo8!$I$2:$I$15</definedName>
    <definedName name="Kammer_Widmann_2017_08_tpo_1" localSheetId="10">KF08_tpo14!$N$2:$N$15</definedName>
    <definedName name="Kammer_Widmann_2017_08_tpo_1" localSheetId="11">KF08_tpo8!#REF!</definedName>
    <definedName name="Kammer_Widmann_2017_14_Abschnitte_Dauern" localSheetId="1">'KF_08_dur+rat'!$AM$73:$AM$75</definedName>
    <definedName name="Kammer_Widmann_2017_20_Abschnitte_Dauern_1" localSheetId="1">'KF_08_dur+rat'!#REF!</definedName>
    <definedName name="Kammer_Widmann_2017_20_Abschnitte_Dauern_3" localSheetId="1">'KF_08_dur+rat'!#REF!</definedName>
    <definedName name="Kammer_Widmann_2017_27_Abschnitte_Dauern" localSheetId="1">'KF_08_dur+rat'!$AM$73:$AM$75</definedName>
    <definedName name="KO_1994_21" localSheetId="1">'KF_08_dur+rat'!#REF!</definedName>
    <definedName name="KO_1994_23" localSheetId="1">'KF_08_dur+rat'!#REF!</definedName>
    <definedName name="KO_1996_20" localSheetId="1">'KF_08_dur+rat'!#REF!</definedName>
    <definedName name="KO_1996_21" localSheetId="1">'KF_08_dur+rat'!#REF!</definedName>
    <definedName name="KO_1996_23" localSheetId="1">'KF_08_dur+rat'!#REF!</definedName>
    <definedName name="KO_27" localSheetId="1">'KF_08_dur+rat'!$AE$73:$AE$75</definedName>
    <definedName name="KO_94_27" localSheetId="1">'KF_08_dur+rat'!$AD$73:$AD$75</definedName>
    <definedName name="Komsi_Oramo_1994_04" localSheetId="1">'KF_08_dur+rat'!#REF!</definedName>
    <definedName name="Komsi_Oramo_1994_06" localSheetId="1">'KF_08_dur+rat'!$AD$73:$AD$88</definedName>
    <definedName name="Komsi_Oramo_1994_08_dur_1" localSheetId="1">'KF_08_dur+rat'!$AD$73:$AD$80</definedName>
    <definedName name="Komsi_Oramo_1994_08_tpo" localSheetId="10">KF08_tpo14!$D$19:$D$32</definedName>
    <definedName name="Komsi_Oramo_1994_08_tpo" localSheetId="11">KF08_tpo8!#REF!</definedName>
    <definedName name="Komsi_Oramo_1994_14" localSheetId="1">'KF_08_dur+rat'!$AD$73:$AD$75</definedName>
    <definedName name="Komsi_Oramo_1996_06" localSheetId="1">'KF_08_dur+rat'!#REF!</definedName>
    <definedName name="Komsi_Oramo_1996_08_dur_1" localSheetId="1">'KF_08_dur+rat'!$AE$73:$AE$80</definedName>
    <definedName name="Komsi_Oramo_1996_08_tpo" localSheetId="10">KF08_tpo14!$E$1:$E$15</definedName>
    <definedName name="Komsi_Oramo_1996_08_tpo" localSheetId="11">KF08_tpo8!$C$1:$C$15</definedName>
    <definedName name="Komsi_Oramo_1996_14" localSheetId="1">'KF_08_dur+rat'!$AE$73:$AE$75</definedName>
    <definedName name="Komsi_Oramo_1996_7" localSheetId="1">'KF_08_dur+rat'!$AE$73:$AE$88</definedName>
    <definedName name="Melzer_Stark_2012_06" localSheetId="1">'KF_08_dur+rat'!#REF!</definedName>
    <definedName name="Melzer_Stark_2012_08_dur_1" localSheetId="1">'KF_08_dur+rat'!$AK$73:$AK$80</definedName>
    <definedName name="Melzer_Stark_2012_08_tpo" localSheetId="10">KF08_tpo14!$K$1:$K$15</definedName>
    <definedName name="Melzer_Stark_2012_08_tpo" localSheetId="11">KF08_tpo8!$H$1:$H$15</definedName>
    <definedName name="Melzer_Stark_2012_14" localSheetId="1">'KF_08_dur+rat'!$AK$73:$AK$75</definedName>
    <definedName name="Melzer_Stark_2012_7" localSheetId="1">'KF_08_dur+rat'!$AK$73:$AK$88</definedName>
    <definedName name="Melzer_Stark_2013_06" localSheetId="1">'KF_08_dur+rat'!#REF!</definedName>
    <definedName name="Melzer_Stark_2013_08_dur_1" localSheetId="1">'KF_08_dur+rat'!$AL$73:$AL$80</definedName>
    <definedName name="Melzer_Stark_2013_7" localSheetId="1">'KF_08_dur+rat'!$AL$73:$AL$88</definedName>
    <definedName name="Melzer_Stark_2014_14" localSheetId="1">'KF_08_dur+rat'!$AL$73:$AL$75</definedName>
    <definedName name="Melzer_Stark_2017_Wien_modern_04_dur" localSheetId="1">'KF_08_dur+rat'!#REF!</definedName>
    <definedName name="Melzer_Stark_2017_Wien_modern_06_dur_1" localSheetId="1">'KF_08_dur+rat'!$AN$73:$AN$88</definedName>
    <definedName name="Melzer_Stark_2017_Wien_modern_08_dur_1" localSheetId="1">'KF_08_dur+rat'!$AN$73:$AN$80</definedName>
    <definedName name="Melzer_Stark_2017_Wien_modern_08_tpo" localSheetId="10">KF08_tpo14!$Q$2:$Q$16</definedName>
    <definedName name="Melzer_Stark_2017_Wien_modern_08_tpo" localSheetId="11">KF08_tpo8!$K$2:$K$16</definedName>
    <definedName name="Melzer_Stark_2017_Wien_modern_14_dur" localSheetId="1">'KF_08_dur+rat'!$AN$73:$AN$75</definedName>
    <definedName name="Melzer_Stark_2017_Wien_modern_20_dur_1" localSheetId="1">'KF_08_dur+rat'!#REF!</definedName>
    <definedName name="Melzer_Stark_2017_Wien_modern_20_dur_3" localSheetId="1">'KF_08_dur+rat'!#REF!</definedName>
    <definedName name="Melzer_Stark_2017_Wien_modern_27_dur" localSheetId="1">'KF_08_dur+rat'!$AN$73:$AN$75</definedName>
    <definedName name="Melzer_Stark_2019_04" localSheetId="1">'KF_08_dur+rat'!#REF!</definedName>
    <definedName name="Melzer_Stark_2019_06" localSheetId="1">'KF_08_dur+rat'!$AO$73:$AO$88</definedName>
    <definedName name="Melzer_Stark_2019_08_dur_1" localSheetId="1">'KF_08_dur+rat'!$AO$73:$AO$80</definedName>
    <definedName name="Melzer_Stark_2019_08_tpo" localSheetId="10">KF08_tpo14!$O$2:$O$14</definedName>
    <definedName name="Melzer_Stark_2019_08_tpo" localSheetId="11">KF08_tpo8!#REF!</definedName>
    <definedName name="Melzer_Stark_2019_14" localSheetId="1">'KF_08_dur+rat'!$AO$73:$AO$75</definedName>
    <definedName name="MS_2012_20" localSheetId="1">'KF_08_dur+rat'!#REF!</definedName>
    <definedName name="MS_2012_21" localSheetId="1">'KF_08_dur+rat'!#REF!</definedName>
    <definedName name="MS_2012_23" localSheetId="1">'KF_08_dur+rat'!#REF!</definedName>
    <definedName name="MS_2013_20" localSheetId="1">'KF_08_dur+rat'!#REF!</definedName>
    <definedName name="MS_2013_21" localSheetId="1">'KF_08_dur+rat'!#REF!</definedName>
    <definedName name="MS_2013_23" localSheetId="1">'KF_08_dur+rat'!#REF!</definedName>
    <definedName name="MS_2019_21" localSheetId="1">'KF_08_dur+rat'!#REF!</definedName>
    <definedName name="MS_2019_23" localSheetId="1">'KF_08_dur+rat'!#REF!</definedName>
    <definedName name="MS_27" localSheetId="1">'KF_08_dur+rat'!$AK$73:$AK$75</definedName>
    <definedName name="MS13_27" localSheetId="1">'KF_08_dur+rat'!$AL$73:$AL$75</definedName>
    <definedName name="MS19_27" localSheetId="1">'KF_08_dur+rat'!$AO$73:$AO$75</definedName>
    <definedName name="Pammer_Kopatchinskaja_2004_06" localSheetId="1">'KF_08_dur+rat'!#REF!</definedName>
    <definedName name="Pammer_Kopatchinskaja_2004_12" localSheetId="1">'KF_08_dur+rat'!$AG$73:$AG$75</definedName>
    <definedName name="Pammer_Kopatchinskaja_2004_7" localSheetId="1">'KF_08_dur+rat'!$AG$73:$AG$88</definedName>
    <definedName name="Pammer_Kopatchinskaja_2004_dur_1" localSheetId="1">'KF_08_dur+rat'!$AG$73:$AG$80</definedName>
    <definedName name="Pammer_Kopatchinskaja_2004_tpo" localSheetId="10">KF08_tpo14!$G$2:$G$15</definedName>
    <definedName name="Pammer_Kopatchinskaja_2004_tpo" localSheetId="11">KF08_tpo8!$E$2:$E$15</definedName>
    <definedName name="PK_2004_20" localSheetId="1">'KF_08_dur+rat'!#REF!</definedName>
    <definedName name="PK_2004_21" localSheetId="1">'KF_08_dur+rat'!#REF!</definedName>
    <definedName name="PK_2004_23" localSheetId="1">'KF_08_dur+rat'!#REF!</definedName>
    <definedName name="PK_27" localSheetId="1">'KF_08_dur+rat'!$AG$73:$AG$75</definedName>
    <definedName name="Whittlesey_Sallaberger_1997_06" localSheetId="1">'KF_08_dur+rat'!#REF!</definedName>
    <definedName name="Whittlesey_Sallaberger_1997_08_dur_1" localSheetId="1">'KF_08_dur+rat'!$AF$73:$AF$80</definedName>
    <definedName name="Whittlesey_Sallaberger_1997_08_tpo" localSheetId="10">KF08_tpo14!$F$1:$F$15</definedName>
    <definedName name="Whittlesey_Sallaberger_1997_08_tpo" localSheetId="11">KF08_tpo8!$D$1:$D$15</definedName>
    <definedName name="Whittlesey_Sallaberger_1997_14" localSheetId="1">'KF_08_dur+rat'!$AF$73:$AF$75</definedName>
    <definedName name="Whittlesey_Sallaberger_1997_7" localSheetId="1">'KF_08_dur+rat'!$AF$73:$AF$88</definedName>
    <definedName name="WS_1997_20" localSheetId="1">'KF_08_dur+rat'!#REF!</definedName>
    <definedName name="WS_1997_21" localSheetId="1">'KF_08_dur+rat'!#REF!</definedName>
    <definedName name="WS_1997_23" localSheetId="1">'KF_08_dur+rat'!#REF!</definedName>
    <definedName name="WS_27" localSheetId="1">'KF_08_dur+rat'!$AF$73:$AF$75</definedName>
  </definedNames>
  <calcPr calcId="181029"/>
</workbook>
</file>

<file path=xl/calcChain.xml><?xml version="1.0" encoding="utf-8"?>
<calcChain xmlns="http://schemas.openxmlformats.org/spreadsheetml/2006/main">
  <c r="J15" i="39" l="1"/>
  <c r="J3" i="39"/>
  <c r="J4" i="39"/>
  <c r="J5" i="39"/>
  <c r="J6" i="39"/>
  <c r="J7" i="39"/>
  <c r="J8" i="39"/>
  <c r="J9" i="39"/>
  <c r="J10" i="39"/>
  <c r="J11" i="39"/>
  <c r="J12" i="39"/>
  <c r="J13" i="39"/>
  <c r="J14" i="39"/>
  <c r="J2" i="39"/>
  <c r="J17" i="39" s="1"/>
  <c r="J18" i="39" s="1"/>
  <c r="C17" i="39" l="1"/>
  <c r="C18" i="39" s="1"/>
  <c r="D17" i="39"/>
  <c r="D18" i="39" s="1"/>
  <c r="E17" i="39"/>
  <c r="E18" i="39" s="1"/>
  <c r="F17" i="39"/>
  <c r="F18" i="39" s="1"/>
  <c r="G17" i="39"/>
  <c r="G18" i="39" s="1"/>
  <c r="H17" i="39"/>
  <c r="H18" i="39" s="1"/>
  <c r="I17" i="39"/>
  <c r="I18" i="39" s="1"/>
  <c r="B17" i="39"/>
  <c r="B18" i="39" s="1"/>
  <c r="C18" i="37"/>
  <c r="D18" i="37"/>
  <c r="H18" i="37"/>
  <c r="K18" i="37"/>
  <c r="L18" i="37"/>
  <c r="B18" i="37"/>
  <c r="C17" i="37"/>
  <c r="D17" i="37"/>
  <c r="E17" i="37"/>
  <c r="E18" i="37" s="1"/>
  <c r="F17" i="37"/>
  <c r="F18" i="37" s="1"/>
  <c r="G17" i="37"/>
  <c r="G18" i="37" s="1"/>
  <c r="H17" i="37"/>
  <c r="I17" i="37"/>
  <c r="I18" i="37" s="1"/>
  <c r="J17" i="37"/>
  <c r="J18" i="37" s="1"/>
  <c r="K17" i="37"/>
  <c r="L17" i="37"/>
  <c r="M17" i="37"/>
  <c r="M18" i="37" s="1"/>
  <c r="N17" i="37"/>
  <c r="N18" i="37" s="1"/>
  <c r="O17" i="37"/>
  <c r="O18" i="37" s="1"/>
  <c r="B17" i="37"/>
  <c r="B9" i="35" l="1"/>
  <c r="C4" i="35" s="1"/>
  <c r="AX23" i="3" s="1"/>
  <c r="D8" i="35"/>
  <c r="D5" i="35"/>
  <c r="D2" i="35"/>
  <c r="C5" i="35" l="1"/>
  <c r="AX24" i="3" s="1"/>
  <c r="D9" i="35"/>
  <c r="E2" i="35" s="1"/>
  <c r="C2" i="35"/>
  <c r="AX21" i="3" s="1"/>
  <c r="C6" i="35"/>
  <c r="AX25" i="3" s="1"/>
  <c r="C8" i="35"/>
  <c r="AX27" i="3" s="1"/>
  <c r="C7" i="35"/>
  <c r="AX26" i="3" s="1"/>
  <c r="C3" i="35"/>
  <c r="AX22" i="3" s="1"/>
  <c r="E8" i="35" l="1"/>
  <c r="T12" i="3" s="1"/>
  <c r="E5" i="35"/>
  <c r="C9" i="35"/>
  <c r="E9" i="35" l="1"/>
  <c r="T11" i="3"/>
  <c r="C184" i="3"/>
  <c r="D184" i="3"/>
  <c r="E184" i="3"/>
  <c r="F184" i="3"/>
  <c r="G184" i="3"/>
  <c r="H184" i="3"/>
  <c r="I184" i="3"/>
  <c r="C182" i="3"/>
  <c r="D182" i="3"/>
  <c r="E182" i="3"/>
  <c r="F182" i="3"/>
  <c r="G182" i="3"/>
  <c r="H182" i="3"/>
  <c r="I182" i="3"/>
  <c r="C181" i="3"/>
  <c r="D181" i="3"/>
  <c r="E181" i="3"/>
  <c r="F181" i="3"/>
  <c r="G181" i="3"/>
  <c r="H181" i="3"/>
  <c r="I181" i="3"/>
  <c r="C176" i="3"/>
  <c r="D176" i="3"/>
  <c r="E176" i="3"/>
  <c r="F176" i="3"/>
  <c r="G176" i="3"/>
  <c r="H176" i="3"/>
  <c r="I176" i="3"/>
  <c r="C177" i="3"/>
  <c r="D177" i="3"/>
  <c r="E177" i="3"/>
  <c r="F177" i="3"/>
  <c r="G177" i="3"/>
  <c r="H177" i="3"/>
  <c r="I177" i="3"/>
  <c r="C178" i="3"/>
  <c r="D178" i="3"/>
  <c r="E178" i="3"/>
  <c r="F178" i="3"/>
  <c r="G178" i="3"/>
  <c r="H178" i="3"/>
  <c r="I178" i="3"/>
  <c r="C179" i="3"/>
  <c r="D179" i="3"/>
  <c r="E179" i="3"/>
  <c r="F179" i="3"/>
  <c r="G179" i="3"/>
  <c r="H179" i="3"/>
  <c r="I179" i="3"/>
  <c r="C180" i="3"/>
  <c r="D180" i="3"/>
  <c r="E180" i="3"/>
  <c r="F180" i="3"/>
  <c r="G180" i="3"/>
  <c r="H180" i="3"/>
  <c r="I180" i="3"/>
  <c r="C175" i="3"/>
  <c r="D175" i="3"/>
  <c r="E175" i="3"/>
  <c r="F175" i="3"/>
  <c r="G175" i="3"/>
  <c r="H175" i="3"/>
  <c r="I175" i="3"/>
  <c r="C140" i="3"/>
  <c r="C141" i="3"/>
  <c r="D140" i="3"/>
  <c r="E140" i="3"/>
  <c r="F140" i="3"/>
  <c r="G140" i="3"/>
  <c r="H140" i="3"/>
  <c r="I140" i="3"/>
  <c r="D141" i="3"/>
  <c r="E141" i="3"/>
  <c r="F141" i="3"/>
  <c r="G141" i="3"/>
  <c r="H141" i="3"/>
  <c r="I141" i="3"/>
  <c r="D142" i="3"/>
  <c r="E142" i="3"/>
  <c r="F142" i="3"/>
  <c r="G142" i="3"/>
  <c r="H142" i="3"/>
  <c r="I142" i="3"/>
  <c r="D143" i="3"/>
  <c r="E143" i="3"/>
  <c r="F143" i="3"/>
  <c r="G143" i="3"/>
  <c r="H143" i="3"/>
  <c r="I143" i="3"/>
  <c r="D144" i="3"/>
  <c r="E144" i="3"/>
  <c r="F144" i="3"/>
  <c r="G144" i="3"/>
  <c r="H144" i="3"/>
  <c r="I144" i="3"/>
  <c r="D145" i="3"/>
  <c r="E145" i="3"/>
  <c r="F145" i="3"/>
  <c r="G145" i="3"/>
  <c r="H145" i="3"/>
  <c r="I145" i="3"/>
  <c r="D146" i="3"/>
  <c r="E146" i="3"/>
  <c r="F146" i="3"/>
  <c r="G146" i="3"/>
  <c r="H146" i="3"/>
  <c r="I146" i="3"/>
  <c r="D147" i="3"/>
  <c r="E147" i="3"/>
  <c r="F147" i="3"/>
  <c r="G147" i="3"/>
  <c r="H147" i="3"/>
  <c r="I147" i="3"/>
  <c r="C147" i="3"/>
  <c r="J147" i="3"/>
  <c r="C146" i="3"/>
  <c r="J146" i="3"/>
  <c r="J141" i="3"/>
  <c r="C142" i="3"/>
  <c r="J142" i="3"/>
  <c r="C143" i="3"/>
  <c r="J143" i="3"/>
  <c r="C144" i="3"/>
  <c r="J144" i="3"/>
  <c r="C145" i="3"/>
  <c r="J145" i="3"/>
  <c r="J140" i="3"/>
  <c r="C114" i="3"/>
  <c r="D114" i="3"/>
  <c r="E114" i="3"/>
  <c r="C112" i="3"/>
  <c r="D112" i="3"/>
  <c r="E112" i="3"/>
  <c r="C111" i="3"/>
  <c r="D111" i="3"/>
  <c r="E111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05" i="3"/>
  <c r="D105" i="3"/>
  <c r="E105" i="3"/>
  <c r="C77" i="3"/>
  <c r="D77" i="3"/>
  <c r="E77" i="3"/>
  <c r="F77" i="3"/>
  <c r="C76" i="3"/>
  <c r="D76" i="3"/>
  <c r="E76" i="3"/>
  <c r="F76" i="3"/>
  <c r="C71" i="3"/>
  <c r="D71" i="3"/>
  <c r="E71" i="3"/>
  <c r="F71" i="3"/>
  <c r="C72" i="3"/>
  <c r="D72" i="3"/>
  <c r="E72" i="3"/>
  <c r="F72" i="3"/>
  <c r="C73" i="3"/>
  <c r="D73" i="3"/>
  <c r="E73" i="3"/>
  <c r="F73" i="3"/>
  <c r="C74" i="3"/>
  <c r="D74" i="3"/>
  <c r="E74" i="3"/>
  <c r="F74" i="3"/>
  <c r="C75" i="3"/>
  <c r="D75" i="3"/>
  <c r="E75" i="3"/>
  <c r="F75" i="3"/>
  <c r="C70" i="3"/>
  <c r="D70" i="3"/>
  <c r="E70" i="3"/>
  <c r="F70" i="3"/>
  <c r="AC2" i="3" l="1"/>
  <c r="AD2" i="3"/>
  <c r="AE2" i="3"/>
  <c r="AF2" i="3"/>
  <c r="AG2" i="3"/>
  <c r="AH2" i="3"/>
  <c r="AI2" i="3"/>
  <c r="AJ2" i="3"/>
  <c r="AK2" i="3"/>
  <c r="AL2" i="3"/>
  <c r="AM2" i="3"/>
  <c r="AN2" i="3"/>
  <c r="AO2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C8" i="3"/>
  <c r="C4" i="3" s="1"/>
  <c r="AD8" i="3"/>
  <c r="D4" i="3" s="1"/>
  <c r="AE8" i="3"/>
  <c r="E4" i="3" s="1"/>
  <c r="AF8" i="3"/>
  <c r="F4" i="3" s="1"/>
  <c r="AG8" i="3"/>
  <c r="G4" i="3" s="1"/>
  <c r="AH8" i="3"/>
  <c r="H4" i="3" s="1"/>
  <c r="AI8" i="3"/>
  <c r="I4" i="3" s="1"/>
  <c r="AJ8" i="3"/>
  <c r="J4" i="3" s="1"/>
  <c r="AK8" i="3"/>
  <c r="K4" i="3" s="1"/>
  <c r="AL8" i="3"/>
  <c r="L4" i="3" s="1"/>
  <c r="AM8" i="3"/>
  <c r="M4" i="3" s="1"/>
  <c r="AN8" i="3"/>
  <c r="N4" i="3" s="1"/>
  <c r="AO8" i="3"/>
  <c r="O4" i="3" s="1"/>
  <c r="AB3" i="3"/>
  <c r="AB4" i="3"/>
  <c r="AB5" i="3"/>
  <c r="AB6" i="3"/>
  <c r="AB7" i="3"/>
  <c r="AB8" i="3"/>
  <c r="B4" i="3" s="1"/>
  <c r="AB2" i="3"/>
  <c r="B2" i="3" l="1"/>
  <c r="L3" i="3"/>
  <c r="D3" i="3"/>
  <c r="M3" i="3"/>
  <c r="E3" i="3"/>
  <c r="L2" i="3"/>
  <c r="D2" i="3"/>
  <c r="K2" i="3"/>
  <c r="C2" i="3"/>
  <c r="J3" i="3"/>
  <c r="B3" i="3"/>
  <c r="I3" i="3"/>
  <c r="H2" i="3"/>
  <c r="H3" i="3"/>
  <c r="O2" i="3"/>
  <c r="G2" i="3"/>
  <c r="I2" i="3"/>
  <c r="O3" i="3"/>
  <c r="G3" i="3"/>
  <c r="N2" i="3"/>
  <c r="F2" i="3"/>
  <c r="N3" i="3"/>
  <c r="F3" i="3"/>
  <c r="M2" i="3"/>
  <c r="E2" i="3"/>
  <c r="K3" i="3"/>
  <c r="C3" i="3"/>
  <c r="J2" i="3"/>
  <c r="AI9" i="3"/>
  <c r="AB9" i="3"/>
  <c r="AO9" i="3"/>
  <c r="AG9" i="3"/>
  <c r="AL9" i="3"/>
  <c r="AD9" i="3"/>
  <c r="AN9" i="3"/>
  <c r="AF9" i="3"/>
  <c r="AK9" i="3"/>
  <c r="AC9" i="3"/>
  <c r="AM9" i="3"/>
  <c r="AE9" i="3"/>
  <c r="AH9" i="3"/>
  <c r="AJ9" i="3"/>
  <c r="P2" i="3" l="1"/>
  <c r="S2" i="3" s="1"/>
  <c r="B5" i="3"/>
  <c r="P3" i="3"/>
  <c r="O5" i="3"/>
  <c r="G5" i="3"/>
  <c r="H5" i="3"/>
  <c r="L5" i="3"/>
  <c r="D5" i="3"/>
  <c r="C5" i="3"/>
  <c r="K5" i="3"/>
  <c r="M5" i="3"/>
  <c r="J5" i="3"/>
  <c r="N5" i="3"/>
  <c r="E5" i="3"/>
  <c r="F5" i="3"/>
  <c r="I5" i="3"/>
  <c r="T10" i="3" l="1"/>
  <c r="T13" i="3" l="1"/>
  <c r="B19" i="3"/>
  <c r="B18" i="3"/>
  <c r="AC43" i="3" l="1"/>
  <c r="AE43" i="3"/>
  <c r="AH43" i="3"/>
  <c r="AI43" i="3"/>
  <c r="AM43" i="3"/>
  <c r="AG42" i="3"/>
  <c r="AJ43" i="3"/>
  <c r="AO40" i="3"/>
  <c r="AO43" i="3"/>
  <c r="AB41" i="3"/>
  <c r="AB42" i="3"/>
  <c r="AB44" i="3"/>
  <c r="AB40" i="3"/>
  <c r="AD43" i="3"/>
  <c r="AL43" i="3"/>
  <c r="AN39" i="3"/>
  <c r="AB45" i="3"/>
  <c r="K17" i="3" l="1"/>
  <c r="D17" i="3"/>
  <c r="O17" i="3"/>
  <c r="G17" i="3"/>
  <c r="C17" i="3"/>
  <c r="AL41" i="3"/>
  <c r="L18" i="3"/>
  <c r="I17" i="3"/>
  <c r="AM41" i="3"/>
  <c r="AG41" i="3"/>
  <c r="AJ41" i="3"/>
  <c r="AI41" i="3"/>
  <c r="AE41" i="3"/>
  <c r="AN41" i="3"/>
  <c r="F17" i="3"/>
  <c r="H17" i="3"/>
  <c r="AK41" i="3"/>
  <c r="AF41" i="3"/>
  <c r="K19" i="3"/>
  <c r="M19" i="3"/>
  <c r="L17" i="3"/>
  <c r="N17" i="3"/>
  <c r="AD41" i="3"/>
  <c r="G19" i="3"/>
  <c r="M17" i="3"/>
  <c r="J17" i="3"/>
  <c r="E17" i="3"/>
  <c r="AH41" i="3"/>
  <c r="AC41" i="3"/>
  <c r="F19" i="3"/>
  <c r="AK45" i="3"/>
  <c r="AE44" i="3"/>
  <c r="AJ45" i="3"/>
  <c r="AM44" i="3"/>
  <c r="AF40" i="3"/>
  <c r="AJ44" i="3"/>
  <c r="AH40" i="3"/>
  <c r="AH44" i="3"/>
  <c r="AE45" i="3"/>
  <c r="AI46" i="3"/>
  <c r="AN44" i="3"/>
  <c r="AF46" i="3"/>
  <c r="AL44" i="3"/>
  <c r="AJ42" i="3"/>
  <c r="AE42" i="3"/>
  <c r="AK44" i="3"/>
  <c r="AI40" i="3"/>
  <c r="AO42" i="3"/>
  <c r="AF44" i="3"/>
  <c r="AC40" i="3"/>
  <c r="AI42" i="3"/>
  <c r="AN42" i="3"/>
  <c r="AN45" i="3"/>
  <c r="AD45" i="3"/>
  <c r="AO45" i="3"/>
  <c r="AJ40" i="3"/>
  <c r="AE40" i="3"/>
  <c r="AH42" i="3"/>
  <c r="AC42" i="3"/>
  <c r="AI45" i="3"/>
  <c r="AN40" i="3"/>
  <c r="AD42" i="3"/>
  <c r="AL42" i="3"/>
  <c r="AM42" i="3"/>
  <c r="AL45" i="3"/>
  <c r="AD40" i="3"/>
  <c r="AO44" i="3"/>
  <c r="AK40" i="3"/>
  <c r="AI44" i="3"/>
  <c r="AF45" i="3"/>
  <c r="AN46" i="3"/>
  <c r="AK39" i="3"/>
  <c r="AK46" i="3"/>
  <c r="AH46" i="3"/>
  <c r="AC46" i="3"/>
  <c r="AO39" i="3"/>
  <c r="AO46" i="3"/>
  <c r="AG46" i="3"/>
  <c r="AD46" i="3"/>
  <c r="AM46" i="3"/>
  <c r="AL39" i="3"/>
  <c r="AL46" i="3"/>
  <c r="AJ46" i="3"/>
  <c r="AE39" i="3"/>
  <c r="AE46" i="3"/>
  <c r="AT2" i="3"/>
  <c r="AW2" i="3" s="1"/>
  <c r="AW39" i="3" s="1"/>
  <c r="AC39" i="3"/>
  <c r="AT7" i="3"/>
  <c r="AT44" i="3" s="1"/>
  <c r="AV7" i="3"/>
  <c r="AV44" i="3" s="1"/>
  <c r="AG44" i="3"/>
  <c r="AR2" i="3"/>
  <c r="AR39" i="3" s="1"/>
  <c r="AQ2" i="3"/>
  <c r="AQ39" i="3" s="1"/>
  <c r="AD39" i="3"/>
  <c r="AB39" i="3"/>
  <c r="AL40" i="3"/>
  <c r="AB43" i="3"/>
  <c r="AU7" i="3"/>
  <c r="AU44" i="3" s="1"/>
  <c r="AG43" i="3"/>
  <c r="AC44" i="3"/>
  <c r="AH39" i="3"/>
  <c r="AQ7" i="3"/>
  <c r="AQ44" i="3" s="1"/>
  <c r="AT8" i="3"/>
  <c r="AT45" i="3" s="1"/>
  <c r="AK42" i="3"/>
  <c r="AU5" i="3"/>
  <c r="AU42" i="3" s="1"/>
  <c r="AQ5" i="3"/>
  <c r="AQ42" i="3" s="1"/>
  <c r="AF42" i="3"/>
  <c r="AT5" i="3"/>
  <c r="AR5" i="3"/>
  <c r="AR42" i="3" s="1"/>
  <c r="AH45" i="3"/>
  <c r="AF43" i="3"/>
  <c r="AQ6" i="3"/>
  <c r="AQ43" i="3" s="1"/>
  <c r="AV6" i="3"/>
  <c r="AV43" i="3" s="1"/>
  <c r="AP6" i="3"/>
  <c r="AF60" i="3" s="1"/>
  <c r="AU6" i="3"/>
  <c r="AU43" i="3" s="1"/>
  <c r="AM39" i="3"/>
  <c r="AV3" i="3"/>
  <c r="AV40" i="3" s="1"/>
  <c r="AP3" i="3"/>
  <c r="AE57" i="3" s="1"/>
  <c r="AQ3" i="3"/>
  <c r="AQ40" i="3" s="1"/>
  <c r="AG40" i="3"/>
  <c r="AU3" i="3"/>
  <c r="AU40" i="3" s="1"/>
  <c r="AK43" i="3"/>
  <c r="AC45" i="3"/>
  <c r="AU8" i="3"/>
  <c r="AU45" i="3" s="1"/>
  <c r="AV8" i="3"/>
  <c r="AV45" i="3" s="1"/>
  <c r="AP4" i="3"/>
  <c r="AO58" i="3" s="1"/>
  <c r="AQ4" i="3"/>
  <c r="AQ41" i="3" s="1"/>
  <c r="AO41" i="3"/>
  <c r="AN43" i="3"/>
  <c r="AI39" i="3"/>
  <c r="AV2" i="3"/>
  <c r="AV39" i="3" s="1"/>
  <c r="AR8" i="3"/>
  <c r="AR45" i="3" s="1"/>
  <c r="AP8" i="3"/>
  <c r="AK62" i="3" s="1"/>
  <c r="AQ8" i="3"/>
  <c r="AQ45" i="3" s="1"/>
  <c r="AR4" i="3"/>
  <c r="AR41" i="3" s="1"/>
  <c r="AM40" i="3"/>
  <c r="AV4" i="3"/>
  <c r="AV41" i="3" s="1"/>
  <c r="AU4" i="3"/>
  <c r="AU41" i="3" s="1"/>
  <c r="AM45" i="3"/>
  <c r="AG39" i="3"/>
  <c r="AP7" i="3"/>
  <c r="AD61" i="3" s="1"/>
  <c r="AR7" i="3"/>
  <c r="AR44" i="3" s="1"/>
  <c r="AD44" i="3"/>
  <c r="AF39" i="3"/>
  <c r="AU2" i="3"/>
  <c r="AU39" i="3" s="1"/>
  <c r="AJ39" i="3"/>
  <c r="AG45" i="3"/>
  <c r="AT4" i="3"/>
  <c r="AT6" i="3"/>
  <c r="AR6" i="3"/>
  <c r="AR43" i="3" s="1"/>
  <c r="AR3" i="3"/>
  <c r="AR40" i="3" s="1"/>
  <c r="AP2" i="3"/>
  <c r="AT3" i="3"/>
  <c r="AP5" i="3"/>
  <c r="AM59" i="3" s="1"/>
  <c r="AV5" i="3"/>
  <c r="AV42" i="3" s="1"/>
  <c r="AT39" i="3" l="1"/>
  <c r="Y2" i="3"/>
  <c r="Y17" i="3" s="1"/>
  <c r="W2" i="3"/>
  <c r="Z2" i="3" s="1"/>
  <c r="X2" i="3"/>
  <c r="X17" i="3" s="1"/>
  <c r="B10" i="3"/>
  <c r="L20" i="3"/>
  <c r="J18" i="3"/>
  <c r="J11" i="3"/>
  <c r="O19" i="3"/>
  <c r="F18" i="3"/>
  <c r="F11" i="3"/>
  <c r="D11" i="3"/>
  <c r="D18" i="3"/>
  <c r="C18" i="3"/>
  <c r="J31" i="3"/>
  <c r="Q3" i="3"/>
  <c r="Q18" i="3" s="1"/>
  <c r="Y3" i="3"/>
  <c r="Y18" i="3" s="1"/>
  <c r="W3" i="3"/>
  <c r="W18" i="3" s="1"/>
  <c r="R3" i="3"/>
  <c r="R18" i="3" s="1"/>
  <c r="X3" i="3"/>
  <c r="X18" i="3" s="1"/>
  <c r="D19" i="3"/>
  <c r="X4" i="3"/>
  <c r="X19" i="3" s="1"/>
  <c r="P4" i="3"/>
  <c r="O32" i="3" s="1"/>
  <c r="Y4" i="3"/>
  <c r="Y19" i="3" s="1"/>
  <c r="C19" i="3"/>
  <c r="W4" i="3"/>
  <c r="I26" i="3" s="1"/>
  <c r="R4" i="3"/>
  <c r="R19" i="3" s="1"/>
  <c r="Q4" i="3"/>
  <c r="Q19" i="3" s="1"/>
  <c r="I18" i="3"/>
  <c r="E19" i="3"/>
  <c r="G11" i="3"/>
  <c r="G18" i="3"/>
  <c r="H19" i="3"/>
  <c r="J19" i="3"/>
  <c r="H18" i="3"/>
  <c r="K18" i="3"/>
  <c r="L19" i="3"/>
  <c r="N18" i="3"/>
  <c r="E18" i="3"/>
  <c r="M11" i="3"/>
  <c r="M18" i="3"/>
  <c r="N19" i="3"/>
  <c r="I19" i="3"/>
  <c r="O11" i="3"/>
  <c r="O18" i="3"/>
  <c r="AJ56" i="3"/>
  <c r="AP11" i="3"/>
  <c r="AW7" i="3"/>
  <c r="AW44" i="3" s="1"/>
  <c r="AB58" i="3"/>
  <c r="AC60" i="3"/>
  <c r="AN60" i="3"/>
  <c r="AO60" i="3"/>
  <c r="AD60" i="3"/>
  <c r="AK60" i="3"/>
  <c r="AG58" i="3"/>
  <c r="AW8" i="3"/>
  <c r="AW45" i="3" s="1"/>
  <c r="AE58" i="3"/>
  <c r="AF62" i="3"/>
  <c r="AB62" i="3"/>
  <c r="AG56" i="3"/>
  <c r="AE56" i="3"/>
  <c r="AN62" i="3"/>
  <c r="AC62" i="3"/>
  <c r="AO61" i="3"/>
  <c r="AF61" i="3"/>
  <c r="AO57" i="3"/>
  <c r="AF59" i="3"/>
  <c r="AG62" i="3"/>
  <c r="AK56" i="3"/>
  <c r="AD56" i="3"/>
  <c r="AH56" i="3"/>
  <c r="AO56" i="3"/>
  <c r="AS2" i="3"/>
  <c r="AS39" i="3" s="1"/>
  <c r="AB56" i="3"/>
  <c r="AP39" i="3"/>
  <c r="AN56" i="3"/>
  <c r="AN61" i="3"/>
  <c r="AC56" i="3"/>
  <c r="AI56" i="3"/>
  <c r="AM56" i="3"/>
  <c r="AH62" i="3"/>
  <c r="AH57" i="3"/>
  <c r="AL60" i="3"/>
  <c r="AE60" i="3"/>
  <c r="AS6" i="3"/>
  <c r="AS43" i="3" s="1"/>
  <c r="AI60" i="3"/>
  <c r="AB60" i="3"/>
  <c r="AM60" i="3"/>
  <c r="AG60" i="3"/>
  <c r="AP43" i="3"/>
  <c r="AH60" i="3"/>
  <c r="AJ60" i="3"/>
  <c r="B17" i="3"/>
  <c r="Q2" i="3"/>
  <c r="Q17" i="3" s="1"/>
  <c r="R2" i="3"/>
  <c r="R17" i="3" s="1"/>
  <c r="AE61" i="3"/>
  <c r="AM61" i="3"/>
  <c r="AK61" i="3"/>
  <c r="AG61" i="3"/>
  <c r="AL61" i="3"/>
  <c r="AC61" i="3"/>
  <c r="AJ61" i="3"/>
  <c r="AP44" i="3"/>
  <c r="AB61" i="3"/>
  <c r="AS7" i="3"/>
  <c r="AS44" i="3" s="1"/>
  <c r="AI61" i="3"/>
  <c r="AH61" i="3"/>
  <c r="AJ59" i="3"/>
  <c r="AG59" i="3"/>
  <c r="AB59" i="3"/>
  <c r="AC59" i="3"/>
  <c r="AE59" i="3"/>
  <c r="AL59" i="3"/>
  <c r="AN59" i="3"/>
  <c r="AD59" i="3"/>
  <c r="AP42" i="3"/>
  <c r="AS5" i="3"/>
  <c r="AS42" i="3" s="1"/>
  <c r="AH59" i="3"/>
  <c r="AO59" i="3"/>
  <c r="AL56" i="3"/>
  <c r="AI59" i="3"/>
  <c r="AW6" i="3"/>
  <c r="AW43" i="3" s="1"/>
  <c r="AT43" i="3"/>
  <c r="AF56" i="3"/>
  <c r="AH58" i="3"/>
  <c r="AK58" i="3"/>
  <c r="AS4" i="3"/>
  <c r="AS41" i="3" s="1"/>
  <c r="AD58" i="3"/>
  <c r="AL58" i="3"/>
  <c r="AP41" i="3"/>
  <c r="AI58" i="3"/>
  <c r="AN58" i="3"/>
  <c r="AF58" i="3"/>
  <c r="AC58" i="3"/>
  <c r="AM58" i="3"/>
  <c r="AJ58" i="3"/>
  <c r="AK59" i="3"/>
  <c r="AW3" i="3"/>
  <c r="AW40" i="3" s="1"/>
  <c r="AT40" i="3"/>
  <c r="AN57" i="3"/>
  <c r="AC57" i="3"/>
  <c r="AI57" i="3"/>
  <c r="AD57" i="3"/>
  <c r="AK57" i="3"/>
  <c r="AJ57" i="3"/>
  <c r="AS3" i="3"/>
  <c r="AS40" i="3" s="1"/>
  <c r="AL57" i="3"/>
  <c r="AB57" i="3"/>
  <c r="AP40" i="3"/>
  <c r="AF57" i="3"/>
  <c r="AM57" i="3"/>
  <c r="AO62" i="3"/>
  <c r="AL62" i="3"/>
  <c r="AS8" i="3"/>
  <c r="AS45" i="3" s="1"/>
  <c r="AD62" i="3"/>
  <c r="AP45" i="3"/>
  <c r="AI62" i="3"/>
  <c r="AE62" i="3"/>
  <c r="AM62" i="3"/>
  <c r="AJ62" i="3"/>
  <c r="AG57" i="3"/>
  <c r="AT42" i="3"/>
  <c r="AW5" i="3"/>
  <c r="AW42" i="3" s="1"/>
  <c r="AW4" i="3"/>
  <c r="AW41" i="3" s="1"/>
  <c r="AT41" i="3"/>
  <c r="P6" i="3" l="1"/>
  <c r="L12" i="3"/>
  <c r="I32" i="3"/>
  <c r="E31" i="3"/>
  <c r="O31" i="3"/>
  <c r="K31" i="3"/>
  <c r="M31" i="3"/>
  <c r="H31" i="3"/>
  <c r="D12" i="3"/>
  <c r="C32" i="3"/>
  <c r="J12" i="3"/>
  <c r="M25" i="3"/>
  <c r="E25" i="3"/>
  <c r="G25" i="3"/>
  <c r="L32" i="3"/>
  <c r="Z3" i="3"/>
  <c r="L11" i="3"/>
  <c r="J32" i="3"/>
  <c r="L10" i="3"/>
  <c r="C31" i="3"/>
  <c r="H32" i="3"/>
  <c r="G24" i="3"/>
  <c r="M24" i="3"/>
  <c r="H24" i="3"/>
  <c r="I24" i="3"/>
  <c r="N11" i="3"/>
  <c r="S4" i="3"/>
  <c r="D32" i="3"/>
  <c r="M30" i="3"/>
  <c r="N30" i="3"/>
  <c r="O30" i="3"/>
  <c r="I30" i="3"/>
  <c r="D30" i="3"/>
  <c r="L30" i="3"/>
  <c r="F30" i="3"/>
  <c r="G30" i="3"/>
  <c r="J30" i="3"/>
  <c r="E30" i="3"/>
  <c r="H30" i="3"/>
  <c r="K30" i="3"/>
  <c r="C30" i="3"/>
  <c r="N32" i="3"/>
  <c r="E32" i="3"/>
  <c r="B11" i="3"/>
  <c r="B12" i="3"/>
  <c r="N12" i="3"/>
  <c r="H26" i="3"/>
  <c r="G31" i="3"/>
  <c r="I31" i="3"/>
  <c r="S3" i="3"/>
  <c r="H25" i="3"/>
  <c r="I12" i="3"/>
  <c r="N31" i="3"/>
  <c r="I11" i="3"/>
  <c r="K25" i="3"/>
  <c r="I25" i="3"/>
  <c r="O10" i="3"/>
  <c r="O20" i="3"/>
  <c r="W5" i="3"/>
  <c r="K10" i="3"/>
  <c r="K20" i="3"/>
  <c r="K12" i="3"/>
  <c r="Q5" i="3"/>
  <c r="Q20" i="3" s="1"/>
  <c r="C10" i="3"/>
  <c r="C20" i="3"/>
  <c r="P5" i="3"/>
  <c r="Y5" i="3"/>
  <c r="Y20" i="3" s="1"/>
  <c r="R5" i="3"/>
  <c r="R20" i="3" s="1"/>
  <c r="H10" i="3"/>
  <c r="H20" i="3"/>
  <c r="W19" i="3"/>
  <c r="Z19" i="3" s="1"/>
  <c r="F26" i="3"/>
  <c r="G26" i="3"/>
  <c r="M26" i="3"/>
  <c r="K26" i="3"/>
  <c r="O12" i="3"/>
  <c r="E11" i="3"/>
  <c r="H12" i="3"/>
  <c r="E12" i="3"/>
  <c r="C12" i="3"/>
  <c r="B31" i="3"/>
  <c r="P18" i="3"/>
  <c r="S18" i="3" s="1"/>
  <c r="L31" i="3"/>
  <c r="X5" i="3"/>
  <c r="X20" i="3" s="1"/>
  <c r="E20" i="3"/>
  <c r="E10" i="3"/>
  <c r="K11" i="3"/>
  <c r="H11" i="3"/>
  <c r="G20" i="3"/>
  <c r="G10" i="3"/>
  <c r="G12" i="3"/>
  <c r="E26" i="3"/>
  <c r="C11" i="3"/>
  <c r="Z4" i="3"/>
  <c r="C26" i="3"/>
  <c r="Z18" i="3"/>
  <c r="F25" i="3"/>
  <c r="N20" i="3"/>
  <c r="N10" i="3"/>
  <c r="D20" i="3"/>
  <c r="D10" i="3"/>
  <c r="F20" i="3"/>
  <c r="F10" i="3"/>
  <c r="F12" i="3"/>
  <c r="M20" i="3"/>
  <c r="M10" i="3"/>
  <c r="M12" i="3"/>
  <c r="I10" i="3"/>
  <c r="I20" i="3"/>
  <c r="B32" i="3"/>
  <c r="P19" i="3"/>
  <c r="S19" i="3" s="1"/>
  <c r="G32" i="3"/>
  <c r="F32" i="3"/>
  <c r="M32" i="3"/>
  <c r="K32" i="3"/>
  <c r="C25" i="3"/>
  <c r="D31" i="3"/>
  <c r="F31" i="3"/>
  <c r="J20" i="3"/>
  <c r="J10" i="3"/>
  <c r="K24" i="3"/>
  <c r="F24" i="3"/>
  <c r="C24" i="3"/>
  <c r="E24" i="3"/>
  <c r="B30" i="3"/>
  <c r="B20" i="3"/>
  <c r="P17" i="3"/>
  <c r="S17" i="3" s="1"/>
  <c r="W17" i="3"/>
  <c r="Z17" i="3" s="1"/>
  <c r="D13" i="3" l="1"/>
  <c r="H13" i="3"/>
  <c r="L13" i="3"/>
  <c r="K13" i="3"/>
  <c r="Z5" i="3"/>
  <c r="W20" i="3"/>
  <c r="Z20" i="3" s="1"/>
  <c r="I13" i="3"/>
  <c r="B13" i="3"/>
  <c r="N13" i="3"/>
  <c r="F13" i="3"/>
  <c r="M13" i="3"/>
  <c r="O13" i="3"/>
  <c r="J13" i="3"/>
  <c r="C13" i="3"/>
  <c r="G13" i="3"/>
  <c r="E13" i="3"/>
  <c r="R12" i="3"/>
  <c r="X12" i="3"/>
  <c r="P12" i="3"/>
  <c r="P44" i="3" s="1"/>
  <c r="S12" i="3"/>
  <c r="W12" i="3"/>
  <c r="Q12" i="3"/>
  <c r="Y12" i="3"/>
  <c r="Z12" i="3"/>
  <c r="S5" i="3"/>
  <c r="P20" i="3"/>
  <c r="S20" i="3" s="1"/>
  <c r="X11" i="3"/>
  <c r="S11" i="3"/>
  <c r="Y11" i="3"/>
  <c r="W11" i="3"/>
  <c r="Q11" i="3"/>
  <c r="Z11" i="3"/>
  <c r="R11" i="3"/>
  <c r="P11" i="3"/>
  <c r="P43" i="3" s="1"/>
  <c r="Y10" i="3"/>
  <c r="R10" i="3"/>
  <c r="X10" i="3"/>
  <c r="Z10" i="3"/>
  <c r="S10" i="3"/>
  <c r="W10" i="3"/>
  <c r="C36" i="3" s="1"/>
  <c r="P10" i="3"/>
  <c r="E42" i="3" s="1"/>
  <c r="Q10" i="3"/>
  <c r="P36" i="3" l="1"/>
  <c r="W13" i="3"/>
  <c r="P42" i="3"/>
  <c r="P13" i="3"/>
  <c r="E37" i="3"/>
  <c r="P37" i="3"/>
  <c r="M38" i="3"/>
  <c r="P38" i="3"/>
  <c r="F42" i="3"/>
  <c r="U10" i="3"/>
  <c r="F44" i="3"/>
  <c r="U12" i="3"/>
  <c r="K43" i="3"/>
  <c r="U11" i="3"/>
  <c r="H38" i="3"/>
  <c r="G36" i="3"/>
  <c r="E38" i="3"/>
  <c r="C37" i="3"/>
  <c r="H37" i="3"/>
  <c r="K38" i="3"/>
  <c r="M44" i="3"/>
  <c r="G38" i="3"/>
  <c r="J42" i="3"/>
  <c r="B43" i="3"/>
  <c r="G43" i="3"/>
  <c r="I43" i="3"/>
  <c r="M43" i="3"/>
  <c r="O43" i="3"/>
  <c r="F43" i="3"/>
  <c r="D43" i="3"/>
  <c r="J43" i="3"/>
  <c r="L43" i="3"/>
  <c r="N43" i="3"/>
  <c r="C44" i="3"/>
  <c r="O42" i="3"/>
  <c r="F36" i="3"/>
  <c r="D42" i="3"/>
  <c r="K44" i="3"/>
  <c r="G44" i="3"/>
  <c r="H43" i="3"/>
  <c r="N42" i="3"/>
  <c r="H42" i="3"/>
  <c r="H36" i="3"/>
  <c r="M42" i="3"/>
  <c r="I38" i="3"/>
  <c r="R13" i="3"/>
  <c r="Q13" i="3"/>
  <c r="E44" i="3"/>
  <c r="G37" i="3"/>
  <c r="F37" i="3"/>
  <c r="M37" i="3"/>
  <c r="I37" i="3"/>
  <c r="C38" i="3"/>
  <c r="H44" i="3"/>
  <c r="C42" i="3"/>
  <c r="K37" i="3"/>
  <c r="C43" i="3"/>
  <c r="K42" i="3"/>
  <c r="I36" i="3"/>
  <c r="E43" i="3"/>
  <c r="I42" i="3"/>
  <c r="B44" i="3"/>
  <c r="D44" i="3"/>
  <c r="L44" i="3"/>
  <c r="J44" i="3"/>
  <c r="N44" i="3"/>
  <c r="I44" i="3"/>
  <c r="G42" i="3"/>
  <c r="F38" i="3"/>
  <c r="L42" i="3"/>
  <c r="O44" i="3"/>
  <c r="K36" i="3"/>
  <c r="M36" i="3"/>
  <c r="E36" i="3"/>
  <c r="B42" i="3"/>
  <c r="AB46" i="3"/>
  <c r="AB10" i="3"/>
  <c r="AB27" i="3"/>
  <c r="AB22" i="3"/>
  <c r="AB23" i="3"/>
  <c r="AB26" i="3"/>
  <c r="AB21" i="3"/>
  <c r="AB24" i="3"/>
  <c r="AB25" i="3"/>
  <c r="AB28" i="3" l="1"/>
  <c r="AL24" i="3"/>
  <c r="AL10" i="3"/>
  <c r="AL23" i="3"/>
  <c r="AL25" i="3"/>
  <c r="AL22" i="3"/>
  <c r="AL27" i="3"/>
  <c r="AL26" i="3"/>
  <c r="AO27" i="3"/>
  <c r="AO26" i="3"/>
  <c r="AO10" i="3"/>
  <c r="AO24" i="3"/>
  <c r="AO23" i="3"/>
  <c r="AO25" i="3"/>
  <c r="AO22" i="3"/>
  <c r="AJ25" i="3"/>
  <c r="AJ22" i="3"/>
  <c r="AJ23" i="3"/>
  <c r="AJ26" i="3"/>
  <c r="AJ27" i="3"/>
  <c r="AJ10" i="3"/>
  <c r="AJ24" i="3"/>
  <c r="AD23" i="3"/>
  <c r="AD25" i="3"/>
  <c r="AD26" i="3"/>
  <c r="AD22" i="3"/>
  <c r="AD24" i="3"/>
  <c r="AD27" i="3"/>
  <c r="AD10" i="3"/>
  <c r="AF23" i="3"/>
  <c r="AF25" i="3"/>
  <c r="AF22" i="3"/>
  <c r="AF10" i="3"/>
  <c r="AF24" i="3"/>
  <c r="AF27" i="3"/>
  <c r="AF26" i="3"/>
  <c r="AM22" i="3"/>
  <c r="AM27" i="3"/>
  <c r="AM10" i="3"/>
  <c r="AM25" i="3"/>
  <c r="AM24" i="3"/>
  <c r="AM23" i="3"/>
  <c r="AM26" i="3"/>
  <c r="AE10" i="3"/>
  <c r="AE25" i="3"/>
  <c r="AE22" i="3"/>
  <c r="AE23" i="3"/>
  <c r="AE26" i="3"/>
  <c r="AE24" i="3"/>
  <c r="AE27" i="3"/>
  <c r="AH24" i="3"/>
  <c r="AH26" i="3"/>
  <c r="AH23" i="3"/>
  <c r="AH10" i="3"/>
  <c r="AH22" i="3"/>
  <c r="AH27" i="3"/>
  <c r="AH25" i="3"/>
  <c r="AN23" i="3"/>
  <c r="AN25" i="3"/>
  <c r="AN10" i="3"/>
  <c r="AN27" i="3"/>
  <c r="AN26" i="3"/>
  <c r="AN24" i="3"/>
  <c r="AN22" i="3"/>
  <c r="AG25" i="3"/>
  <c r="AG10" i="3"/>
  <c r="AG23" i="3"/>
  <c r="AG22" i="3"/>
  <c r="AG26" i="3"/>
  <c r="AG27" i="3"/>
  <c r="AG24" i="3"/>
  <c r="AK24" i="3"/>
  <c r="AK26" i="3"/>
  <c r="AK25" i="3"/>
  <c r="AK23" i="3"/>
  <c r="AK22" i="3"/>
  <c r="AK10" i="3"/>
  <c r="AK27" i="3"/>
  <c r="AH21" i="3"/>
  <c r="AJ21" i="3"/>
  <c r="AC22" i="3"/>
  <c r="AC24" i="3"/>
  <c r="AC23" i="3"/>
  <c r="AC10" i="3"/>
  <c r="AC27" i="3"/>
  <c r="AC26" i="3"/>
  <c r="AI25" i="3"/>
  <c r="AI22" i="3"/>
  <c r="AI10" i="3"/>
  <c r="AI26" i="3"/>
  <c r="AI27" i="3"/>
  <c r="AI23" i="3"/>
  <c r="AI24" i="3"/>
  <c r="AE21" i="3"/>
  <c r="AU9" i="3"/>
  <c r="AC25" i="3"/>
  <c r="AM21" i="3"/>
  <c r="AO21" i="3"/>
  <c r="AD21" i="3"/>
  <c r="AG21" i="3"/>
  <c r="AP9" i="3"/>
  <c r="AP10" i="3" s="1"/>
  <c r="AF21" i="3"/>
  <c r="AT9" i="3"/>
  <c r="AI21" i="3"/>
  <c r="AC21" i="3"/>
  <c r="AQ9" i="3"/>
  <c r="AN21" i="3"/>
  <c r="AV9" i="3"/>
  <c r="AR9" i="3"/>
  <c r="AL21" i="3"/>
  <c r="AK21" i="3"/>
  <c r="AD28" i="3" l="1"/>
  <c r="AO28" i="3"/>
  <c r="AN28" i="3"/>
  <c r="AM28" i="3"/>
  <c r="AC28" i="3"/>
  <c r="AI28" i="3"/>
  <c r="AK28" i="3"/>
  <c r="AU46" i="3"/>
  <c r="AU10" i="3"/>
  <c r="AL28" i="3"/>
  <c r="AJ28" i="3"/>
  <c r="AT46" i="3"/>
  <c r="AT10" i="3"/>
  <c r="AF28" i="3"/>
  <c r="AR46" i="3"/>
  <c r="AR10" i="3"/>
  <c r="AE28" i="3"/>
  <c r="AH28" i="3"/>
  <c r="AQ46" i="3"/>
  <c r="AQ10" i="3"/>
  <c r="AV46" i="3"/>
  <c r="AV10" i="3"/>
  <c r="AG28" i="3"/>
  <c r="AP22" i="3"/>
  <c r="AP25" i="3"/>
  <c r="AQ26" i="3"/>
  <c r="AU23" i="3"/>
  <c r="AW27" i="3"/>
  <c r="AP24" i="3"/>
  <c r="AV22" i="3"/>
  <c r="AR22" i="3"/>
  <c r="AW21" i="3"/>
  <c r="AP26" i="3"/>
  <c r="AT25" i="3"/>
  <c r="AS25" i="3"/>
  <c r="AS26" i="3"/>
  <c r="AO63" i="3"/>
  <c r="AP46" i="3"/>
  <c r="AV23" i="3"/>
  <c r="AR23" i="3"/>
  <c r="AQ23" i="3"/>
  <c r="AW22" i="3"/>
  <c r="AU25" i="3"/>
  <c r="AR24" i="3"/>
  <c r="AQ25" i="3"/>
  <c r="AW25" i="3"/>
  <c r="AV21" i="3"/>
  <c r="AT26" i="3"/>
  <c r="AW23" i="3"/>
  <c r="AQ22" i="3"/>
  <c r="AT24" i="3"/>
  <c r="AP27" i="3"/>
  <c r="AN63" i="3"/>
  <c r="AJ63" i="3"/>
  <c r="AP21" i="3"/>
  <c r="AR21" i="3"/>
  <c r="AR26" i="3"/>
  <c r="AS22" i="3"/>
  <c r="AS24" i="3"/>
  <c r="AT27" i="3"/>
  <c r="AG63" i="3"/>
  <c r="AM63" i="3"/>
  <c r="AW24" i="3"/>
  <c r="AR27" i="3"/>
  <c r="AR25" i="3"/>
  <c r="AQ21" i="3"/>
  <c r="AW26" i="3"/>
  <c r="AS23" i="3"/>
  <c r="AU22" i="3"/>
  <c r="AU24" i="3"/>
  <c r="AQ27" i="3"/>
  <c r="AF63" i="3"/>
  <c r="AW9" i="3"/>
  <c r="AS21" i="3"/>
  <c r="AU21" i="3"/>
  <c r="AC63" i="3"/>
  <c r="AV26" i="3"/>
  <c r="AP23" i="3"/>
  <c r="AT22" i="3"/>
  <c r="AQ24" i="3"/>
  <c r="AS27" i="3"/>
  <c r="AK63" i="3"/>
  <c r="AD63" i="3"/>
  <c r="AB63" i="3"/>
  <c r="AV25" i="3"/>
  <c r="AT21" i="3"/>
  <c r="AU26" i="3"/>
  <c r="AT23" i="3"/>
  <c r="AV24" i="3"/>
  <c r="AU27" i="3"/>
  <c r="AH63" i="3"/>
  <c r="AI63" i="3"/>
  <c r="AV27" i="3"/>
  <c r="AE63" i="3"/>
  <c r="AL63" i="3"/>
  <c r="AS9" i="3"/>
  <c r="AS46" i="3" s="1"/>
  <c r="AW46" i="3" l="1"/>
  <c r="AQ28" i="3"/>
  <c r="AS28" i="3"/>
  <c r="AR28" i="3"/>
  <c r="AP28" i="3"/>
  <c r="AV28" i="3"/>
  <c r="AW28" i="3"/>
  <c r="AU28" i="3"/>
  <c r="AT28" i="3"/>
  <c r="AX2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P_27" type="6" refreshedVersion="6" background="1" saveData="1">
    <textPr codePage="850" sourceFile="D:\Dropbox (PETAL)\Team-Ordner „PETAL“\Audio\Kurtag_Kafka-Fragmente\_tempo mapping\27_Ziel, Weg, Zögern\_data_KF27\AP_27.txt" decimal="," thousands=".">
      <textFields count="2">
        <textField type="text"/>
        <textField type="skip"/>
      </textFields>
    </textPr>
  </connection>
  <connection id="2" xr16:uid="{00000000-0015-0000-FFFF-FFFF01000000}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3" xr16:uid="{00000000-0015-0000-FFFF-FFFF02000000}" name="Arnold_Pogossian_2009_062" type="6" refreshedVersion="4" background="1" saveData="1">
    <textPr codePage="850" sourceFile="C:\Users\p3039\Dropbox (PETAL)\Team-Ordner „PETAL“\Audio\Kurtag_Kafka-Fragmente\_tempo mapping\06_Nimmermehr\data_KF06\Arnold_Pogossian_2009_06.txt" decimal="," thousands=" " comma="1">
      <textFields count="2">
        <textField type="text"/>
        <textField type="skip"/>
      </textFields>
    </textPr>
  </connection>
  <connection id="4" xr16:uid="{00000000-0015-0000-FFFF-FFFF03000000}" name="Arnold_Pogossian_2009_08_dur1" type="6" refreshedVersion="4" background="1" saveData="1">
    <textPr codePage="850" sourceFile="C:\Users\p3401\Dropbox (PETAL)\Team-Ordner „PETAL“\Audio\Kurtag_Kafka-Fragmente\_tempo mapping\08_Es zupfte mich jemand am Kleid\data_KF08\Arnold_Pogossian_2009_08_dur.txt" decimal="," thousands=" ">
      <textFields count="2">
        <textField type="text"/>
        <textField type="skip"/>
      </textFields>
    </textPr>
  </connection>
  <connection id="5" xr16:uid="{00000000-0015-0000-FFFF-FFFF04000000}" name="Arnold_Pogossian_2009_08_tpo" type="6" refreshedVersion="4" background="1" saveData="1">
    <textPr codePage="850" sourceFile="C:\Users\p3039\Dropbox (PETAL)\Team-Ordner „PETAL“\Audio\Kurtag_Kafka-Fragmente\_tempo mapping\08_Es zupfte mich jemand am Kleid\Arnold_Pogossian_2009_08_tpo.txt" decimal="," thousands=" ">
      <textFields count="3">
        <textField type="skip"/>
        <textField type="text"/>
        <textField type="skip"/>
      </textFields>
    </textPr>
  </connection>
  <connection id="6" xr16:uid="{00000000-0015-0000-FFFF-FFFF05000000}" name="Arnold_Pogossian_2009_08_tpo1" type="6" refreshedVersion="4" background="1" saveData="1">
    <textPr codePage="850" sourceFile="C:\Users\p3039\Dropbox (PETAL)\Team-Ordner „PETAL“\Audio\Kurtag_Kafka-Fragmente\_tempo mapping\08_Es zupfte mich jemand am Kleid\Arnold_Pogossian_2009_08_tpo.txt" decimal="," thousands=" ">
      <textFields count="3">
        <textField type="skip"/>
        <textField type="text"/>
        <textField type="skip"/>
      </textFields>
    </textPr>
  </connection>
  <connection id="7" xr16:uid="{00000000-0015-0000-FFFF-FFFF06000000}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8" xr16:uid="{00000000-0015-0000-FFFF-FFFF07000000}" name="Arnold+Pogossian_2006 [live DVD]_06_dur" type="6" refreshedVersion="4" background="1" saveData="1">
    <textPr codePage="850" sourceFile="C:\Users\p3039\Dropbox (PETAL)\Team-Ordner „PETAL“\Audio\Kurtag_Kafka-Fragmente\_tempo mapping\06_Nimmermehr\data_KF06\Arnold+Pogossian_2006 [live DVD]_06_dur.txt" decimal="," thousands=" " comma="1">
      <textFields count="2">
        <textField type="text"/>
        <textField type="skip"/>
      </textFields>
    </textPr>
  </connection>
  <connection id="9" xr16:uid="{00000000-0015-0000-FFFF-FFFF08000000}" name="Arnold+Pogossian_2006 [live DVD]_08_dur1" type="6" refreshedVersion="4" background="1" saveData="1">
    <textPr codePage="850" sourceFile="C:\Users\p3039\Dropbox (PETAL)\Team-Ordner „PETAL“\Audio\Kurtag_Kafka-Fragmente\_tempo mapping\08_Es zupfte mich jemand am Kleid\data_KF08\Arnold+Pogossian_2006 [live DVD]_08_dur.txt" decimal="," thousands=" " comma="1">
      <textFields count="2">
        <textField type="text"/>
        <textField type="skip"/>
      </textFields>
    </textPr>
  </connection>
  <connection id="10" xr16:uid="{00000000-0015-0000-FFFF-FFFF09000000}" name="Arnold+Pogossian_2006 [live DVD]_08_tpo" type="6" refreshedVersion="4" background="1" saveData="1">
    <textPr codePage="850" sourceFile="C:\Users\p3039\Dropbox (PETAL)\Team-Ordner „PETAL“\Audio\Kurtag_Kafka-Fragmente\_tempo mapping\08_Es zupfte mich jemand am Kleid\data_KF08\Arnold+Pogossian_2006 [live DVD]_08_tpo.txt" decimal="," thousands=" " comma="1">
      <textFields count="3">
        <textField type="skip"/>
        <textField type="text"/>
        <textField type="skip"/>
      </textFields>
    </textPr>
  </connection>
  <connection id="11" xr16:uid="{00000000-0015-0000-FFFF-FFFF0A000000}" name="Arnold+Pogossian_2006 [live DVD]_08_tpo1" type="6" refreshedVersion="4" background="1" saveData="1">
    <textPr codePage="850" sourceFile="C:\Users\p3039\Dropbox (PETAL)\Team-Ordner „PETAL“\Audio\Kurtag_Kafka-Fragmente\_tempo mapping\08_Es zupfte mich jemand am Kleid\data_KF08\Arnold+Pogossian_2006 [live DVD]_08_tpo.txt" decimal="," thousands=" " comma="1">
      <textFields count="3">
        <textField type="skip"/>
        <textField type="text"/>
        <textField type="skip"/>
      </textFields>
    </textPr>
  </connection>
  <connection id="12" xr16:uid="{00000000-0015-0000-FFFF-FFFF0B000000}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13" xr16:uid="{00000000-0015-0000-FFFF-FFFF0C000000}" name="Arnold+Pogossian_2006 [live DVD]_27_dur" type="6" refreshedVersion="4" background="1" saveData="1">
    <textPr codePage="850" sourceFile="C:\Users\p3039\Dropbox (PETAL)\Team-Ordner „PETAL“\Audio\Kurtag_Kafka-Fragmente\_tempo mapping\27_Ziel, Weg, Zögern\_data_KF27\Arnold+Pogossian_2006 [live DVD]_27_dur.txt" decimal="," thousands=" " comma="1">
      <textFields count="2">
        <textField type="text"/>
        <textField type="skip"/>
      </textFields>
    </textPr>
  </connection>
  <connection id="14" xr16:uid="{00000000-0015-0000-FFFF-FFFF0D000000}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15" xr16:uid="{00000000-0015-0000-FFFF-FFFF0E000000}" name="Banse_Keller_2005_061" type="6" refreshedVersion="4" background="1" saveData="1">
    <textPr codePage="850" sourceFile="C:\Users\p3039\Dropbox (PETAL)\Team-Ordner „PETAL“\Audio\Kurtag_Kafka-Fragmente\_tempo mapping\06_Nimmermehr\data_KF06\Banse_Keller_2005_06.txt" decimal="," thousands=" " comma="1">
      <textFields count="2">
        <textField type="text"/>
        <textField type="skip"/>
      </textFields>
    </textPr>
  </connection>
  <connection id="16" xr16:uid="{00000000-0015-0000-FFFF-FFFF0F000000}" name="Banse_Keller_2005_08_dur1" type="6" refreshedVersion="4" background="1" saveData="1">
    <textPr codePage="850" sourceFile="C:\Users\p3401\Dropbox (PETAL)\Team-Ordner „PETAL“\Audio\Kurtag_Kafka-Fragmente\_tempo mapping\08_Es zupfte mich jemand am Kleid\data_KF08\Banse_Keller_2005_08_dur.txt" decimal="," thousands=" ">
      <textFields count="2">
        <textField type="text"/>
        <textField type="skip"/>
      </textFields>
    </textPr>
  </connection>
  <connection id="17" xr16:uid="{00000000-0015-0000-FFFF-FFFF10000000}" name="Banse_Keller_2005_08_tpo" type="6" refreshedVersion="4" background="1" saveData="1">
    <textPr codePage="850" sourceFile="C:\Users\p3039\Dropbox (PETAL)\Team-Ordner „PETAL“\Audio\Kurtag_Kafka-Fragmente\_tempo mapping\08_Es zupfte mich jemand am Kleid\Banse_Keller_2005_08_tpo.txt" decimal="," thousands=" ">
      <textFields count="3">
        <textField type="skip"/>
        <textField type="text"/>
        <textField type="skip"/>
      </textFields>
    </textPr>
  </connection>
  <connection id="18" xr16:uid="{00000000-0015-0000-FFFF-FFFF11000000}" name="Banse_Keller_2005_08_tpo1" type="6" refreshedVersion="4" background="1" saveData="1">
    <textPr codePage="850" sourceFile="C:\Users\p3039\Dropbox (PETAL)\Team-Ordner „PETAL“\Audio\Kurtag_Kafka-Fragmente\_tempo mapping\08_Es zupfte mich jemand am Kleid\Banse_Keller_2005_08_tpo.txt" decimal="," thousands=" ">
      <textFields count="3">
        <textField type="skip"/>
        <textField type="text"/>
        <textField type="skip"/>
      </textFields>
    </textPr>
  </connection>
  <connection id="19" xr16:uid="{00000000-0015-0000-FFFF-FFFF12000000}" name="Banse_Keller_2005_14" type="6" refreshedVersion="4" background="1" saveData="1">
    <textPr codePage="850" sourceFile="C:\Users\p3401\Dropbox (PETAL)\Team-Ordner „PETAL“\Audio\Kurtag_Kafka-Fragmente\_tempo mapping\---14_Umpanzert\data_KF14\Banse_Keller_2005_14.txt" decimal="," thousands=" ">
      <textFields count="2">
        <textField type="text"/>
        <textField type="skip"/>
      </textFields>
    </textPr>
  </connection>
  <connection id="20" xr16:uid="{00000000-0015-0000-FFFF-FFFF13000000}" name="BK_2005_32_dur2" type="6" refreshedVersion="6" deleted="1" background="1" saveData="1">
    <textPr codePage="850" sourceFile="D:\Dropbox (PETAL)\Team-Ordner „PETAL“\Audio\Kurtag_Kafka-Fragmente\_tempo mapping\32_Szene in der Elektrischen\_data_KF32\BK_2005_32_dur.txt" decimal="," thousands=".">
      <textFields count="2">
        <textField type="skip"/>
        <textField type="skip"/>
      </textFields>
    </textPr>
  </connection>
  <connection id="21" xr16:uid="{00000000-0015-0000-FFFF-FFFF14000000}" name="BK_27" type="6" refreshedVersion="6" background="1" saveData="1">
    <textPr codePage="850" sourceFile="D:\Dropbox (PETAL)\Team-Ordner „PETAL“\Audio\Kurtag_Kafka-Fragmente\_tempo mapping\27_Ziel, Weg, Zögern\_data_KF27\BK_27.txt" decimal="," thousands=".">
      <textFields count="2">
        <textField type="text"/>
        <textField type="skip"/>
      </textFields>
    </textPr>
  </connection>
  <connection id="22" xr16:uid="{00000000-0015-0000-FFFF-FFFF15000000}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23" xr16:uid="{00000000-0015-0000-FFFF-FFFF16000000}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24" xr16:uid="{00000000-0015-0000-FFFF-FFFF17000000}" name="Csengery_Keller_1987_04 (Nimmermehr)1" type="6" refreshedVersion="4" background="1" saveData="1">
    <textPr codePage="850" sourceFile="C:\Users\p3039\Dropbox (PETAL)\Team-Ordner „PETAL“\Audio\Kurtag_Kafka-Fragmente\_tempo mapping\06_Nimmermehr\data_KF06\Csengery_Keller_1987_04 (Nimmermehr).txt" decimal="," thousands=" " comma="1">
      <textFields count="2">
        <textField type="text"/>
        <textField type="skip"/>
      </textFields>
    </textPr>
  </connection>
  <connection id="25" xr16:uid="{00000000-0015-0000-FFFF-FFFF18000000}" name="Csengery_Keller_1987_08_Es zupfte mich jemand am Kleid_dur1" type="6" refreshedVersion="4" background="1" saveData="1">
    <textPr codePage="850" sourceFile="C:\Users\p3401\Dropbox (PETAL)\Team-Ordner „PETAL“\Audio\Kurtag_Kafka-Fragmente\_tempo mapping\08_Es zupfte mich jemand am Kleid\data_KF08\Csengery_Keller_1987_08_Es zupfte mich jemand am Kleid_dur.txt" decimal="," thousands=" ">
      <textFields count="2">
        <textField type="text"/>
        <textField type="skip"/>
      </textFields>
    </textPr>
  </connection>
  <connection id="26" xr16:uid="{00000000-0015-0000-FFFF-FFFF19000000}" name="Csengery_Keller_1987_08_Es zupfte mich jemand am Kleid_tpo" type="6" refreshedVersion="4" background="1" saveData="1">
    <textPr codePage="850" sourceFile="C:\Users\p3401\Dropbox (PETAL)\Team-Ordner „PETAL“\Audio\Kurtag_Kafka-Fragmente\_tempo mapping\08_Es zupfte mich jemand am Kleid\data_KF08\Csengery_Keller_1987_08_Es zupfte mich jemand am Kleid_tpo.txt" decimal="," thousands=" ">
      <textFields count="3">
        <textField type="skip"/>
        <textField type="text"/>
        <textField type="skip"/>
      </textFields>
    </textPr>
  </connection>
  <connection id="27" xr16:uid="{00000000-0015-0000-FFFF-FFFF1A000000}" name="Csengery_Keller_1987_08_Es zupfte mich jemand am Kleid_tpo1" type="6" refreshedVersion="4" background="1" saveData="1">
    <textPr codePage="850" sourceFile="C:\Users\p3401\Dropbox (PETAL)\Team-Ordner „PETAL“\Audio\Kurtag_Kafka-Fragmente\_tempo mapping\08_Es zupfte mich jemand am Kleid\data_KF08\Csengery_Keller_1987_08_Es zupfte mich jemand am Kleid_tpo.txt" decimal="," thousands=" ">
      <textFields count="3">
        <textField type="skip"/>
        <textField type="text"/>
        <textField type="skip"/>
      </textFields>
    </textPr>
  </connection>
  <connection id="28" xr16:uid="{00000000-0015-0000-FFFF-FFFF1B000000}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29" xr16:uid="{00000000-0015-0000-FFFF-FFFF1C000000}" name="Csengery_Keller_1990_061" type="6" refreshedVersion="4" background="1" saveData="1">
    <textPr codePage="850" sourceFile="C:\Users\p3039\Dropbox (PETAL)\Team-Ordner „PETAL“\Audio\Kurtag_Kafka-Fragmente\_tempo mapping\06_Nimmermehr\data_KF06\Csengery_Keller_1990_06.txt" decimal="," thousands=" " comma="1">
      <textFields count="2">
        <textField type="text"/>
        <textField type="skip"/>
      </textFields>
    </textPr>
  </connection>
  <connection id="30" xr16:uid="{00000000-0015-0000-FFFF-FFFF1D000000}" name="Csengery_Keller_1990_08_dur1" type="6" refreshedVersion="4" background="1" saveData="1">
    <textPr codePage="850" sourceFile="C:\Users\p3401\Dropbox (PETAL)\Team-Ordner „PETAL“\Audio\Kurtag_Kafka-Fragmente\_tempo mapping\08_Es zupfte mich jemand am Kleid\data_KF08\Csengery_Keller_1990_08_dur.txt" decimal="," thousands=" ">
      <textFields count="2">
        <textField type="text"/>
        <textField type="skip"/>
      </textFields>
    </textPr>
  </connection>
  <connection id="31" xr16:uid="{00000000-0015-0000-FFFF-FFFF1E000000}" name="Csengery_Keller_1990_08_tpo" type="6" refreshedVersion="4" background="1" saveData="1">
    <textPr codePage="850" sourceFile="C:\Users\p3039\Dropbox (PETAL)\Team-Ordner „PETAL“\Audio\Kurtag_Kafka-Fragmente\_tempo mapping\08_Es zupfte mich jemand am Kleid\Csengery_Keller_1990_08_tpo.txt" decimal="," thousands=" ">
      <textFields count="3">
        <textField type="skip"/>
        <textField type="text"/>
        <textField type="text"/>
      </textFields>
    </textPr>
  </connection>
  <connection id="32" xr16:uid="{00000000-0015-0000-FFFF-FFFF1F000000}" name="Csengery_Keller_1990_08_tpo1" type="6" refreshedVersion="4" background="1" saveData="1">
    <textPr codePage="850" sourceFile="C:\Users\p3039\Dropbox (PETAL)\Team-Ordner „PETAL“\Audio\Kurtag_Kafka-Fragmente\_tempo mapping\08_Es zupfte mich jemand am Kleid\Csengery_Keller_1990_08_tpo.txt" decimal="," thousands=" ">
      <textFields count="3">
        <textField type="skip"/>
        <textField type="text"/>
        <textField type="text"/>
      </textFields>
    </textPr>
  </connection>
  <connection id="33" xr16:uid="{00000000-0015-0000-FFFF-FFFF20000000}" name="Kammer+Widmann_2017_06_Abschnitte-Dauern" type="6" refreshedVersion="4" background="1" saveData="1">
    <textPr codePage="850" sourceFile="C:\Users\p3039\Dropbox (PETAL)\Team-Ordner „PETAL“\Audio\Kurtag_Kafka-Fragmente\_tempo mapping\06_Nimmermehr\data_KF06\Kammer+Widmann_2017_06_Abschnitte-Dauern.txt" decimal="," thousands=" " comma="1">
      <textFields count="2">
        <textField type="text"/>
        <textField type="skip"/>
      </textFields>
    </textPr>
  </connection>
  <connection id="34" xr16:uid="{00000000-0015-0000-FFFF-FFFF21000000}" name="Kammer+Widmann_2017_08_Abschnitte-Dauern1" type="6" refreshedVersion="4" background="1" saveData="1">
    <textPr codePage="850" sourceFile="C:\Users\p3039\Dropbox (PETAL)\Team-Ordner „PETAL“\Audio\Kurtag_Kafka-Fragmente\_tempo mapping\08_Es zupfte mich jemand am Kleid\data_KF08\Kammer+Widmann_2017_08_Abschnitte-Dauern.txt" decimal="," thousands=" " comma="1">
      <textFields count="2">
        <textField type="text"/>
        <textField type="skip"/>
      </textFields>
    </textPr>
  </connection>
  <connection id="35" xr16:uid="{00000000-0015-0000-FFFF-FFFF22000000}" name="Kammer+Widmann_2017_08_tpo" type="6" refreshedVersion="4" background="1" saveData="1">
    <textPr codePage="850" sourceFile="C:\Users\p3039\Dropbox (PETAL)\Team-Ordner „PETAL“\Audio\Kurtag_Kafka-Fragmente\_tempo mapping\08_Es zupfte mich jemand am Kleid\data_KF08\Kammer+Widmann_2017_08_tpo.txt" decimal="," thousands=" " comma="1">
      <textFields count="3">
        <textField type="skip"/>
        <textField type="text"/>
        <textField type="skip"/>
      </textFields>
    </textPr>
  </connection>
  <connection id="36" xr16:uid="{00000000-0015-0000-FFFF-FFFF23000000}" name="Kammer+Widmann_2017_08_tpo1" type="6" refreshedVersion="4" background="1" saveData="1">
    <textPr codePage="850" sourceFile="C:\Users\p3039\Dropbox (PETAL)\Team-Ordner „PETAL“\Audio\Kurtag_Kafka-Fragmente\_tempo mapping\08_Es zupfte mich jemand am Kleid\data_KF08\Kammer+Widmann_2017_08_tpo.txt" decimal="," thousands=" " comma="1">
      <textFields count="3">
        <textField type="skip"/>
        <textField type="text"/>
        <textField type="skip"/>
      </textFields>
    </textPr>
  </connection>
  <connection id="37" xr16:uid="{00000000-0015-0000-FFFF-FFFF24000000}" name="Kammer+Widmann_2017_08_tpo11" type="6" refreshedVersion="4" background="1" saveData="1">
    <textPr codePage="850" sourceFile="C:\Users\p3039\Dropbox (PETAL)\Team-Ordner „PETAL“\Audio\Kurtag_Kafka-Fragmente\_tempo mapping\08_Es zupfte mich jemand am Kleid\data_KF08\Kammer+Widmann_2017_08_tpo.txt" decimal="," thousands=" " comma="1">
      <textFields count="3">
        <textField type="skip"/>
        <textField type="text"/>
        <textField type="skip"/>
      </textFields>
    </textPr>
  </connection>
  <connection id="38" xr16:uid="{00000000-0015-0000-FFFF-FFFF25000000}" name="Kammer+Widmann_2017_08_tpo2" type="6" refreshedVersion="4" background="1" saveData="1">
    <textPr codePage="850" sourceFile="C:\Users\p3039\Dropbox (PETAL)\Team-Ordner „PETAL“\Audio\Kurtag_Kafka-Fragmente\_tempo mapping\08_Es zupfte mich jemand am Kleid\data_KF08\Kammer+Widmann_2017_08_tpo.txt" decimal="," thousands=" " comma="1">
      <textFields count="3">
        <textField type="skip"/>
        <textField type="text"/>
        <textField type="skip"/>
      </textFields>
    </textPr>
  </connection>
  <connection id="39" xr16:uid="{00000000-0015-0000-FFFF-FFFF26000000}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40" xr16:uid="{00000000-0015-0000-FFFF-FFFF27000000}" name="Kammer+Widmann_2017_27_Abschnitte-Dauern" type="6" refreshedVersion="4" background="1" saveData="1">
    <textPr codePage="850" sourceFile="C:\Users\p3039\Dropbox (PETAL)\Team-Ordner „PETAL“\Audio\Kurtag_Kafka-Fragmente\_tempo mapping\27_Ziel, Weg, Zögern\_data_KF27\Kammer+Widmann_2017_27_Abschnitte-Dauern.txt" decimal="," thousands=" " comma="1">
      <textFields count="2">
        <textField type="text"/>
        <textField type="skip"/>
      </textFields>
    </textPr>
  </connection>
  <connection id="41" xr16:uid="{00000000-0015-0000-FFFF-FFFF28000000}" name="KO_27" type="6" refreshedVersion="6" background="1" saveData="1">
    <textPr codePage="850" sourceFile="D:\Dropbox (PETAL)\Team-Ordner „PETAL“\Audio\Kurtag_Kafka-Fragmente\_tempo mapping\27_Ziel, Weg, Zögern\_data_KF27\KO_27.txt" decimal="," thousands=".">
      <textFields count="2">
        <textField type="text"/>
        <textField type="skip"/>
      </textFields>
    </textPr>
  </connection>
  <connection id="42" xr16:uid="{00000000-0015-0000-FFFF-FFFF29000000}" name="KO_94_27" type="6" refreshedVersion="4" background="1" saveData="1">
    <textPr codePage="850" sourceFile="C:\Users\p3039\Dropbox (PETAL)\Team-Ordner „PETAL“\Audio\Kurtag_Kafka-Fragmente\_tempo mapping\27_Ziel, Weg, Zögern\_data_KF27\KO_94_27.txt" decimal="," thousands=" " comma="1">
      <textFields count="2">
        <textField type="text"/>
        <textField type="skip"/>
      </textFields>
    </textPr>
  </connection>
  <connection id="43" xr16:uid="{00000000-0015-0000-FFFF-FFFF2A000000}" name="Komsi_Oramo_1994_06" type="6" refreshedVersion="4" background="1" saveData="1">
    <textPr codePage="850" sourceFile="C:\Users\p3039\Dropbox (PETAL)\Team-Ordner „PETAL“\Audio\Kurtag_Kafka-Fragmente\_tempo mapping\06_Nimmermehr\data_KF06\Komsi_Oramo_1994_06.txt" decimal="," thousands=" " comma="1">
      <textFields count="2">
        <textField type="text"/>
        <textField type="skip"/>
      </textFields>
    </textPr>
  </connection>
  <connection id="44" xr16:uid="{00000000-0015-0000-FFFF-FFFF2B000000}" name="Komsi_Oramo_1994_08_dur1" type="6" refreshedVersion="4" background="1" saveData="1">
    <textPr codePage="850" sourceFile="C:\Users\p3039\Dropbox (PETAL)\Team-Ordner „PETAL“\Audio\Kurtag_Kafka-Fragmente\_tempo mapping\08_Es zupfte mich jemand am Kleid\data_KF08\Komsi_Oramo_1994_08_dur.txt" decimal="," thousands=" " comma="1">
      <textFields count="2">
        <textField type="text"/>
        <textField type="skip"/>
      </textFields>
    </textPr>
  </connection>
  <connection id="45" xr16:uid="{00000000-0015-0000-FFFF-FFFF2C000000}" name="Komsi_Oramo_1994_08_tpo1" type="6" refreshedVersion="4" background="1" saveData="1">
    <textPr codePage="850" sourceFile="C:\Users\p3039\Dropbox (PETAL)\Team-Ordner „PETAL“\Audio\Kurtag_Kafka-Fragmente\_tempo mapping\08_Es zupfte mich jemand am Kleid\data_KF08\Komsi_Oramo_1994_08_tpo.txt" decimal="," thousands=" " comma="1">
      <textFields count="3">
        <textField type="skip"/>
        <textField type="text"/>
        <textField type="skip"/>
      </textFields>
    </textPr>
  </connection>
  <connection id="46" xr16:uid="{00000000-0015-0000-FFFF-FFFF2D000000}" name="Komsi_Oramo_1994_08_tpo11" type="6" refreshedVersion="4" background="1" saveData="1">
    <textPr codePage="850" sourceFile="C:\Users\p3039\Dropbox (PETAL)\Team-Ordner „PETAL“\Audio\Kurtag_Kafka-Fragmente\_tempo mapping\08_Es zupfte mich jemand am Kleid\data_KF08\Komsi_Oramo_1994_08_tpo.txt" decimal="," thousands=" " comma="1">
      <textFields count="3">
        <textField type="skip"/>
        <textField type="text"/>
        <textField type="skip"/>
      </textFields>
    </textPr>
  </connection>
  <connection id="47" xr16:uid="{00000000-0015-0000-FFFF-FFFF2E000000}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48" xr16:uid="{00000000-0015-0000-FFFF-FFFF2F000000}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49" xr16:uid="{00000000-0015-0000-FFFF-FFFF30000000}" name="Komsi_Oramo_1996_061" type="6" refreshedVersion="4" background="1" saveData="1">
    <textPr codePage="850" sourceFile="C:\Users\p3039\Dropbox (PETAL)\Team-Ordner „PETAL“\Audio\Kurtag_Kafka-Fragmente\_tempo mapping\06_Nimmermehr\data_KF06\Komsi_Oramo_1996_06.txt" decimal="," thousands=" " comma="1">
      <textFields count="2">
        <textField type="text"/>
        <textField type="skip"/>
      </textFields>
    </textPr>
  </connection>
  <connection id="50" xr16:uid="{00000000-0015-0000-FFFF-FFFF31000000}" name="Komsi_Oramo_1996_08_dur1" type="6" refreshedVersion="4" background="1" saveData="1">
    <textPr codePage="850" sourceFile="C:\Users\p3401\Dropbox (PETAL)\Team-Ordner „PETAL“\Audio\Kurtag_Kafka-Fragmente\_tempo mapping\08_Es zupfte mich jemand am Kleid\data_KF08\Komsi_Oramo_1996_08_dur.txt" decimal="," thousands=" ">
      <textFields count="2">
        <textField type="text"/>
        <textField type="skip"/>
      </textFields>
    </textPr>
  </connection>
  <connection id="51" xr16:uid="{00000000-0015-0000-FFFF-FFFF32000000}" name="Komsi_Oramo_1996_08_tpo" type="6" refreshedVersion="4" background="1" saveData="1">
    <textPr codePage="850" sourceFile="C:\Users\p3039\Dropbox (PETAL)\Team-Ordner „PETAL“\Audio\Kurtag_Kafka-Fragmente\_tempo mapping\08_Es zupfte mich jemand am Kleid\Komsi_Oramo_1996_08_tpo.txt" decimal="," thousands=" ">
      <textFields count="3">
        <textField type="skip"/>
        <textField type="text"/>
        <textField type="skip"/>
      </textFields>
    </textPr>
  </connection>
  <connection id="52" xr16:uid="{00000000-0015-0000-FFFF-FFFF33000000}" name="Komsi_Oramo_1996_08_tpo1" type="6" refreshedVersion="4" background="1" saveData="1">
    <textPr codePage="850" sourceFile="C:\Users\p3039\Dropbox (PETAL)\Team-Ordner „PETAL“\Audio\Kurtag_Kafka-Fragmente\_tempo mapping\08_Es zupfte mich jemand am Kleid\Komsi_Oramo_1996_08_tpo.txt" decimal="," thousands=" ">
      <textFields count="3">
        <textField type="skip"/>
        <textField type="text"/>
        <textField type="skip"/>
      </textFields>
    </textPr>
  </connection>
  <connection id="53" xr16:uid="{00000000-0015-0000-FFFF-FFFF34000000}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54" xr16:uid="{00000000-0015-0000-FFFF-FFFF35000000}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55" xr16:uid="{00000000-0015-0000-FFFF-FFFF36000000}" name="Melzer_Stark_2012_061" type="6" refreshedVersion="4" background="1" saveData="1">
    <textPr codePage="850" sourceFile="C:\Users\p3039\Dropbox (PETAL)\Team-Ordner „PETAL“\Audio\Kurtag_Kafka-Fragmente\_tempo mapping\06_Nimmermehr\data_KF06\Melzer_Stark_2012_06.txt" decimal="," thousands=" " comma="1">
      <textFields count="2">
        <textField type="text"/>
        <textField type="skip"/>
      </textFields>
    </textPr>
  </connection>
  <connection id="56" xr16:uid="{00000000-0015-0000-FFFF-FFFF37000000}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57" xr16:uid="{00000000-0015-0000-FFFF-FFFF38000000}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58" xr16:uid="{00000000-0015-0000-FFFF-FFFF39000000}" name="Melzer_Stark_2013_061" type="6" refreshedVersion="4" background="1" saveData="1">
    <textPr codePage="850" sourceFile="C:\Users\p3039\Dropbox (PETAL)\Team-Ordner „PETAL“\Audio\Kurtag_Kafka-Fragmente\_tempo mapping\06_Nimmermehr\data_KF06\Melzer_Stark_2013_06.txt" decimal="," thousands=" " comma="1">
      <textFields count="2">
        <textField type="text"/>
        <textField type="skip"/>
      </textFields>
    </textPr>
  </connection>
  <connection id="59" xr16:uid="{00000000-0015-0000-FFFF-FFFF3A000000}" name="Melzer_Stark_2013_08_dur1" type="6" refreshedVersion="4" background="1" saveData="1">
    <textPr codePage="850" sourceFile="C:\Users\p3401\Dropbox (PETAL)\Team-Ordner „PETAL“\Audio\Kurtag_Kafka-Fragmente\_tempo mapping\08_Es zupfte mich jemand am Kleid\data_KF08\Melzer_Stark_2013_08_dur.txt" decimal="," thousands=" ">
      <textFields count="2">
        <textField type="text"/>
        <textField type="skip"/>
      </textFields>
    </textPr>
  </connection>
  <connection id="60" xr16:uid="{00000000-0015-0000-FFFF-FFFF3B000000}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61" xr16:uid="{00000000-0015-0000-FFFF-FFFF3C000000}" name="Melzer_Stark_2017_Wien modern_06_dur1" type="6" refreshedVersion="4" background="1" saveData="1">
    <textPr codePage="850" sourceFile="C:\Users\p3039\Dropbox (PETAL)\Team-Ordner „PETAL“\Audio\Kurtag_Kafka-Fragmente\_tempo mapping\06_Nimmermehr\data_KF06\Melzer_Stark_2017_Wien modern_06_dur.txt" decimal="," thousands=" " comma="1">
      <textFields count="2">
        <textField type="text"/>
        <textField type="skip"/>
      </textFields>
    </textPr>
  </connection>
  <connection id="62" xr16:uid="{00000000-0015-0000-FFFF-FFFF3D000000}" name="Melzer_Stark_2017_Wien modern_08_dur1" type="6" refreshedVersion="4" background="1" saveData="1">
    <textPr codePage="850" sourceFile="C:\Users\p3039\Dropbox (PETAL)\Team-Ordner „PETAL“\Audio\Kurtag_Kafka-Fragmente\_tempo mapping\08_Es zupfte mich jemand am Kleid\data_KF08\Melzer_Stark_2017_Wien modern_08_dur.txt" decimal="," thousands=" " comma="1">
      <textFields count="2">
        <textField type="text"/>
        <textField type="skip"/>
      </textFields>
    </textPr>
  </connection>
  <connection id="63" xr16:uid="{00000000-0015-0000-FFFF-FFFF3E000000}" name="Melzer_Stark_2017_Wien modern_08_tpo" type="6" refreshedVersion="4" background="1" saveData="1">
    <textPr codePage="850" sourceFile="C:\Users\p3401\Dropbox (PETAL)\Team-Ordner „PETAL“\Audio\Kurtag_Kafka-Fragmente\_tempo mapping\08_Es zupfte mich jemand am Kleid\data_KF08\Melzer_Stark_2017_Wien modern_08_tpo.txt">
      <textFields count="3">
        <textField type="skip"/>
        <textField type="text"/>
        <textField type="skip"/>
      </textFields>
    </textPr>
  </connection>
  <connection id="64" xr16:uid="{00000000-0015-0000-FFFF-FFFF3F000000}" name="Melzer_Stark_2017_Wien modern_08_tpo1" type="6" refreshedVersion="4" background="1" saveData="1">
    <textPr codePage="850" sourceFile="C:\Users\p3401\Dropbox (PETAL)\Team-Ordner „PETAL“\Audio\Kurtag_Kafka-Fragmente\_tempo mapping\08_Es zupfte mich jemand am Kleid\data_KF08\Melzer_Stark_2017_Wien modern_08_tpo.txt">
      <textFields count="3">
        <textField type="skip"/>
        <textField type="text"/>
        <textField type="skip"/>
      </textFields>
    </textPr>
  </connection>
  <connection id="65" xr16:uid="{00000000-0015-0000-FFFF-FFFF40000000}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66" xr16:uid="{00000000-0015-0000-FFFF-FFFF41000000}" name="Melzer_Stark_2017_Wien modern_27_dur" type="6" refreshedVersion="4" background="1" saveData="1">
    <textPr codePage="850" sourceFile="C:\Users\p3039\Dropbox (PETAL)\Team-Ordner „PETAL“\Audio\Kurtag_Kafka-Fragmente\_tempo mapping\27_Ziel, Weg, Zögern\_data_KF27\Melzer_Stark_2017_Wien modern_27_dur.txt" decimal="," thousands=" " comma="1">
      <textFields count="2">
        <textField type="text"/>
        <textField type="skip"/>
      </textFields>
    </textPr>
  </connection>
  <connection id="67" xr16:uid="{00000000-0015-0000-FFFF-FFFF42000000}" name="Melzer_Stark_2019_06" type="6" refreshedVersion="4" background="1" saveData="1">
    <textPr codePage="850" sourceFile="C:\Users\p3039\Dropbox (PETAL)\Team-Ordner „PETAL“\Audio\Kurtag_Kafka-Fragmente\_tempo mapping\06_Nimmermehr\data_KF06\Melzer_Stark_2019_06.txt" decimal="," thousands=" " comma="1">
      <textFields count="2">
        <textField type="text"/>
        <textField type="skip"/>
      </textFields>
    </textPr>
  </connection>
  <connection id="68" xr16:uid="{00000000-0015-0000-FFFF-FFFF43000000}" name="Melzer_Stark_2019_08_dur1" type="6" refreshedVersion="4" background="1" saveData="1">
    <textPr codePage="850" sourceFile="C:\Users\p3039\Dropbox (PETAL)\Team-Ordner „PETAL“\Audio\Kurtag_Kafka-Fragmente\_tempo mapping\08_Es zupfte mich jemand am Kleid\data_KF08\Melzer_Stark_2019_08_dur.txt" decimal="," thousands=" " comma="1">
      <textFields count="2">
        <textField type="text"/>
        <textField type="skip"/>
      </textFields>
    </textPr>
  </connection>
  <connection id="69" xr16:uid="{00000000-0015-0000-FFFF-FFFF44000000}" name="Melzer_Stark_2019_08_tpo" type="6" refreshedVersion="4" background="1" saveData="1">
    <textPr codePage="850" sourceFile="C:\Users\p3039\Dropbox (PETAL)\Team-Ordner „PETAL“\Audio\Kurtag_Kafka-Fragmente\_tempo mapping\08_Es zupfte mich jemand am Kleid\data_KF08\Melzer_Stark_2019_08_tpo.txt" decimal="," thousands=" " comma="1">
      <textFields count="3">
        <textField type="skip"/>
        <textField type="text"/>
        <textField type="skip"/>
      </textFields>
    </textPr>
  </connection>
  <connection id="70" xr16:uid="{00000000-0015-0000-FFFF-FFFF45000000}" name="Melzer_Stark_2019_08_tpo1" type="6" refreshedVersion="4" background="1" saveData="1">
    <textPr codePage="850" sourceFile="C:\Users\p3039\Dropbox (PETAL)\Team-Ordner „PETAL“\Audio\Kurtag_Kafka-Fragmente\_tempo mapping\08_Es zupfte mich jemand am Kleid\data_KF08\Melzer_Stark_2019_08_tpo.txt" decimal="," thousands=" " comma="1">
      <textFields count="3">
        <textField type="skip"/>
        <textField type="text"/>
        <textField type="skip"/>
      </textFields>
    </textPr>
  </connection>
  <connection id="71" xr16:uid="{00000000-0015-0000-FFFF-FFFF46000000}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72" xr16:uid="{00000000-0015-0000-FFFF-FFFF47000000}" name="Melzer-Stark_2012_08_dur1" type="6" refreshedVersion="4" background="1" saveData="1">
    <textPr codePage="850" sourceFile="C:\Users\p3401\Dropbox (PETAL)\Team-Ordner „PETAL“\Audio\Kurtag_Kafka-Fragmente\_tempo mapping\08_Es zupfte mich jemand am Kleid\data_KF08\Melzer-Stark_2012_08_dur.txt" decimal="," thousands=" ">
      <textFields count="2">
        <textField type="text"/>
        <textField type="skip"/>
      </textFields>
    </textPr>
  </connection>
  <connection id="73" xr16:uid="{00000000-0015-0000-FFFF-FFFF48000000}" name="Melzer-Stark_2012_08_tpo" type="6" refreshedVersion="4" background="1" saveData="1">
    <textPr codePage="850" sourceFile="C:\Users\p3039\Dropbox (PETAL)\Team-Ordner „PETAL“\Audio\Kurtag_Kafka-Fragmente\_tempo mapping\08_Es zupfte mich jemand am Kleid\Melzer-Stark_2012_08_tpo.txt" decimal="," thousands=" ">
      <textFields count="3">
        <textField type="skip"/>
        <textField type="text"/>
        <textField type="skip"/>
      </textFields>
    </textPr>
  </connection>
  <connection id="74" xr16:uid="{00000000-0015-0000-FFFF-FFFF49000000}" name="Melzer-Stark_2012_08_tpo1" type="6" refreshedVersion="4" background="1" saveData="1">
    <textPr codePage="850" sourceFile="C:\Users\p3039\Dropbox (PETAL)\Team-Ordner „PETAL“\Audio\Kurtag_Kafka-Fragmente\_tempo mapping\08_Es zupfte mich jemand am Kleid\Melzer-Stark_2012_08_tpo.txt" decimal="," thousands=" ">
      <textFields count="3">
        <textField type="skip"/>
        <textField type="text"/>
        <textField type="skip"/>
      </textFields>
    </textPr>
  </connection>
  <connection id="75" xr16:uid="{00000000-0015-0000-FFFF-FFFF4A000000}" name="MS_27" type="6" refreshedVersion="6" background="1" saveData="1">
    <textPr codePage="850" sourceFile="D:\Dropbox (PETAL)\Team-Ordner „PETAL“\Audio\Kurtag_Kafka-Fragmente\_tempo mapping\27_Ziel, Weg, Zögern\_data_KF27\MS_27.txt" decimal="," thousands=".">
      <textFields count="2">
        <textField type="text"/>
        <textField type="skip"/>
      </textFields>
    </textPr>
  </connection>
  <connection id="76" xr16:uid="{00000000-0015-0000-FFFF-FFFF4B000000}" name="MS13_27" type="6" refreshedVersion="6" background="1" saveData="1">
    <textPr codePage="850" sourceFile="D:\Dropbox (PETAL)\Team-Ordner „PETAL“\Audio\Kurtag_Kafka-Fragmente\_tempo mapping\27_Ziel, Weg, Zögern\_data_KF27\MS13_27.txt" decimal="," thousands=".">
      <textFields count="2">
        <textField type="text"/>
        <textField type="skip"/>
      </textFields>
    </textPr>
  </connection>
  <connection id="77" xr16:uid="{00000000-0015-0000-FFFF-FFFF4C000000}" name="MS19_27" type="6" refreshedVersion="4" background="1" saveData="1">
    <textPr codePage="850" sourceFile="C:\Users\p3039\Dropbox (PETAL)\Team-Ordner „PETAL“\Audio\Kurtag_Kafka-Fragmente\_tempo mapping\27_Ziel, Weg, Zögern\_data_KF27\MS19_27.txt" decimal="," thousands=" " comma="1">
      <textFields count="2">
        <textField type="text"/>
        <textField type="skip"/>
      </textFields>
    </textPr>
  </connection>
  <connection id="78" xr16:uid="{00000000-0015-0000-FFFF-FFFF4D000000}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79" xr16:uid="{00000000-0015-0000-FFFF-FFFF4E000000}" name="Pammer_Kopatchinskaja_2004_061" type="6" refreshedVersion="4" background="1" saveData="1">
    <textPr codePage="850" sourceFile="C:\Users\p3039\Dropbox (PETAL)\Team-Ordner „PETAL“\Audio\Kurtag_Kafka-Fragmente\_tempo mapping\06_Nimmermehr\data_KF06\Pammer_Kopatchinskaja_2004_06.txt" decimal="," thousands=" " comma="1">
      <textFields count="2">
        <textField type="text"/>
        <textField type="skip"/>
      </textFields>
    </textPr>
  </connection>
  <connection id="80" xr16:uid="{00000000-0015-0000-FFFF-FFFF4F000000}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81" xr16:uid="{00000000-0015-0000-FFFF-FFFF50000000}" name="Pammer_Kopatchinskaja_2004_dur1" type="6" refreshedVersion="4" background="1" saveData="1">
    <textPr codePage="850" sourceFile="C:\Users\p3401\Dropbox (PETAL)\Team-Ordner „PETAL“\Audio\Kurtag_Kafka-Fragmente\_tempo mapping\08_Es zupfte mich jemand am Kleid\data_KF08\Pammer_Kopatchinskaja_2004_dur.txt" decimal="," thousands=" ">
      <textFields count="2">
        <textField/>
        <textField type="skip"/>
      </textFields>
    </textPr>
  </connection>
  <connection id="82" xr16:uid="{00000000-0015-0000-FFFF-FFFF51000000}" name="Pammer_Kopatchinskaja_2004_tpo" type="6" refreshedVersion="4" background="1" saveData="1">
    <textPr codePage="850" sourceFile="C:\Users\p3401\Dropbox (PETAL)\Team-Ordner „PETAL“\Audio\Kurtag_Kafka-Fragmente\_tempo mapping\08_Es zupfte mich jemand am Kleid\data_KF08\Pammer_Kopatchinskaja_2004_tpo.txt" decimal="," thousands=" ">
      <textFields count="3">
        <textField type="skip"/>
        <textField type="text"/>
        <textField type="skip"/>
      </textFields>
    </textPr>
  </connection>
  <connection id="83" xr16:uid="{00000000-0015-0000-FFFF-FFFF52000000}" name="Pammer_Kopatchinskaja_2004_tpo1" type="6" refreshedVersion="4" background="1" saveData="1">
    <textPr codePage="850" sourceFile="C:\Users\p3401\Dropbox (PETAL)\Team-Ordner „PETAL“\Audio\Kurtag_Kafka-Fragmente\_tempo mapping\08_Es zupfte mich jemand am Kleid\data_KF08\Pammer_Kopatchinskaja_2004_tpo.txt" decimal="," thousands=" ">
      <textFields count="3">
        <textField type="skip"/>
        <textField type="text"/>
        <textField type="skip"/>
      </textFields>
    </textPr>
  </connection>
  <connection id="84" xr16:uid="{00000000-0015-0000-FFFF-FFFF53000000}" name="PK_27" type="6" refreshedVersion="6" background="1" saveData="1">
    <textPr codePage="850" sourceFile="D:\Dropbox (PETAL)\Team-Ordner „PETAL“\Audio\Kurtag_Kafka-Fragmente\_tempo mapping\27_Ziel, Weg, Zögern\_data_KF27\PK_27.txt" decimal="," thousands=".">
      <textFields count="2">
        <textField type="text"/>
        <textField type="skip"/>
      </textFields>
    </textPr>
  </connection>
  <connection id="85" xr16:uid="{00000000-0015-0000-FFFF-FFFF54000000}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86" xr16:uid="{00000000-0015-0000-FFFF-FFFF55000000}" name="Whittlesey_Sallaberger_1997_061" type="6" refreshedVersion="4" background="1" saveData="1">
    <textPr codePage="850" sourceFile="C:\Users\p3039\Dropbox (PETAL)\Team-Ordner „PETAL“\Audio\Kurtag_Kafka-Fragmente\_tempo mapping\06_Nimmermehr\data_KF06\Whittlesey_Sallaberger_1997_06.txt" decimal="," thousands=" " comma="1">
      <textFields count="2">
        <textField type="text"/>
        <textField type="skip"/>
      </textFields>
    </textPr>
  </connection>
  <connection id="87" xr16:uid="{00000000-0015-0000-FFFF-FFFF56000000}" name="Whittlesey_Sallaberger_1997_08_dur1" type="6" refreshedVersion="4" background="1" saveData="1">
    <textPr codePage="850" sourceFile="C:\Users\p3401\Dropbox (PETAL)\Team-Ordner „PETAL“\Audio\Kurtag_Kafka-Fragmente\_tempo mapping\08_Es zupfte mich jemand am Kleid\data_KF08\Whittlesey_Sallaberger_1997_08_dur.txt" decimal="," thousands=" ">
      <textFields count="2">
        <textField type="text"/>
        <textField type="skip"/>
      </textFields>
    </textPr>
  </connection>
  <connection id="88" xr16:uid="{00000000-0015-0000-FFFF-FFFF57000000}" name="Whittlesey_Sallaberger_1997_08_tpo" type="6" refreshedVersion="4" background="1" saveData="1">
    <textPr codePage="850" sourceFile="C:\Users\p3039\Dropbox (PETAL)\Team-Ordner „PETAL“\Audio\Kurtag_Kafka-Fragmente\_tempo mapping\08_Es zupfte mich jemand am Kleid\Whittlesey_Sallaberger_1997_08_tpo.txt" decimal="," thousands=" ">
      <textFields count="3">
        <textField type="skip"/>
        <textField type="text"/>
        <textField type="skip"/>
      </textFields>
    </textPr>
  </connection>
  <connection id="89" xr16:uid="{00000000-0015-0000-FFFF-FFFF58000000}" name="Whittlesey_Sallaberger_1997_08_tpo1" type="6" refreshedVersion="4" background="1" saveData="1">
    <textPr codePage="850" sourceFile="C:\Users\p3039\Dropbox (PETAL)\Team-Ordner „PETAL“\Audio\Kurtag_Kafka-Fragmente\_tempo mapping\08_Es zupfte mich jemand am Kleid\Whittlesey_Sallaberger_1997_08_tpo.txt" decimal="," thousands=" ">
      <textFields count="3">
        <textField type="skip"/>
        <textField type="text"/>
        <textField type="skip"/>
      </textFields>
    </textPr>
  </connection>
  <connection id="90" xr16:uid="{00000000-0015-0000-FFFF-FFFF59000000}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  <connection id="91" xr16:uid="{00000000-0015-0000-FFFF-FFFF5A000000}" name="WS_27" type="6" refreshedVersion="6" background="1" saveData="1">
    <textPr codePage="850" sourceFile="D:\Dropbox (PETAL)\Team-Ordner „PETAL“\Audio\Kurtag_Kafka-Fragmente\_tempo mapping\27_Ziel, Weg, Zögern\_data_KF27\WS_27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<sst xmlns="http://schemas.openxmlformats.org/spreadsheetml/2006/main" count="553" uniqueCount="77">
  <si>
    <t>2a</t>
  </si>
  <si>
    <t>2b</t>
  </si>
  <si>
    <t>score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</si>
  <si>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</si>
  <si>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</si>
  <si>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</si>
  <si>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</si>
  <si>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</si>
  <si>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</si>
  <si>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</si>
  <si>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</si>
  <si>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</si>
  <si>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</si>
  <si>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</si>
  <si>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</si>
  <si>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</si>
  <si>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</si>
  <si>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</si>
  <si>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</si>
  <si>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</si>
  <si>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</si>
  <si>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</si>
  <si>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</si>
  <si>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</si>
  <si>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</si>
  <si>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</si>
  <si>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</si>
  <si>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</si>
  <si>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</si>
  <si>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</si>
  <si>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</si>
  <si>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</si>
  <si>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</si>
  <si>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</si>
  <si>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</si>
  <si>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</si>
  <si>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</si>
  <si>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</si>
  <si>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</si>
  <si>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</si>
  <si>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</si>
  <si>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</si>
  <si>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</si>
  <si>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</si>
  <si>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</si>
  <si>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</si>
  <si>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</si>
  <si>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 xml:space="preserve">abs stdv 8 </t>
  </si>
  <si>
    <t>1a</t>
  </si>
  <si>
    <t>1b</t>
  </si>
  <si>
    <t>0,238004535</t>
  </si>
  <si>
    <t>1c</t>
  </si>
  <si>
    <t>2c</t>
  </si>
  <si>
    <t>WS 1997</t>
  </si>
  <si>
    <t>CK 1987/PK 2004</t>
  </si>
  <si>
    <t>PK 2004</t>
  </si>
  <si>
    <t>7.2</t>
  </si>
  <si>
    <t>7.1</t>
  </si>
  <si>
    <t>6.2</t>
  </si>
  <si>
    <t>6.1</t>
  </si>
  <si>
    <t>5.2</t>
  </si>
  <si>
    <t>5.1</t>
  </si>
  <si>
    <t>4.2</t>
  </si>
  <si>
    <t>4.1</t>
  </si>
  <si>
    <t>3.2</t>
  </si>
  <si>
    <t>3.1</t>
  </si>
  <si>
    <t>2.2</t>
  </si>
  <si>
    <t>2.1</t>
  </si>
  <si>
    <t>1.2</t>
  </si>
  <si>
    <t>1.1</t>
  </si>
  <si>
    <t>mean</t>
  </si>
  <si>
    <t>st. dev. %</t>
  </si>
  <si>
    <t>mean (8)</t>
  </si>
  <si>
    <t>segment</t>
  </si>
  <si>
    <t>sixteenth notes</t>
  </si>
  <si>
    <t>percentage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</si>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</sst>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/>
    <xf numFmtId="45" fontId="0" fillId="0" borderId="0" xfId="0" applyNumberFormat="1" applyFont="1" applyAlignment="1">
      <alignment horizontal="center" vertical="center"/>
    </xf>
    <xf numFmtId="0" fontId="0" fillId="0" borderId="0" xfId="0" applyFill="1"/>
    <xf numFmtId="49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/>
    <xf numFmtId="164" fontId="0" fillId="0" borderId="0" xfId="0" applyNumberForma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9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worksheet" Target="worksheets/sheet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5" Type="http://schemas.openxmlformats.org/officeDocument/2006/relationships/connections" Target="connections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theme" Target="theme/theme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78020055185409"/>
          <c:y val="0"/>
          <c:w val="0.78172407295241941"/>
          <c:h val="0.87837358096195417"/>
        </c:manualLayout>
      </c:layout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'KF_08_dur+rat'!$B$50:$B$64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'KF_08_dur+rat'!$C$50:$C$64</c:f>
              <c:numCache>
                <c:formatCode>mm:ss</c:formatCode>
                <c:ptCount val="15"/>
                <c:pt idx="0">
                  <c:v>4.5956160243055551E-5</c:v>
                </c:pt>
                <c:pt idx="1">
                  <c:v>4.2199966400462964E-5</c:v>
                </c:pt>
                <c:pt idx="2">
                  <c:v>4.4813974976851857E-5</c:v>
                </c:pt>
                <c:pt idx="3">
                  <c:v>4.8361258090277773E-5</c:v>
                </c:pt>
                <c:pt idx="4">
                  <c:v>5.9830351898148148E-5</c:v>
                </c:pt>
                <c:pt idx="5">
                  <c:v>4.4619761493055557E-5</c:v>
                </c:pt>
                <c:pt idx="6">
                  <c:v>4.998110354166667E-5</c:v>
                </c:pt>
                <c:pt idx="7">
                  <c:v>4.6780517766203707E-5</c:v>
                </c:pt>
                <c:pt idx="8">
                  <c:v>3.7855883090277779E-5</c:v>
                </c:pt>
                <c:pt idx="9">
                  <c:v>3.8761337870370364E-5</c:v>
                </c:pt>
                <c:pt idx="10">
                  <c:v>3.5285966238425932E-5</c:v>
                </c:pt>
                <c:pt idx="11">
                  <c:v>5.388899386574074E-5</c:v>
                </c:pt>
                <c:pt idx="12">
                  <c:v>4.0022675740740745E-5</c:v>
                </c:pt>
                <c:pt idx="13">
                  <c:v>4.1521793900462959E-5</c:v>
                </c:pt>
                <c:pt idx="14">
                  <c:v>4.4991410365410052E-5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F-4185-AF50-FFC1BE84D4A7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'KF_08_dur+rat'!$B$50:$B$64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'KF_08_dur+rat'!$D$50:$D$64</c:f>
              <c:numCache>
                <c:formatCode>mm:ss</c:formatCode>
                <c:ptCount val="15"/>
                <c:pt idx="0">
                  <c:v>2.949525489583333E-5</c:v>
                </c:pt>
                <c:pt idx="1">
                  <c:v>2.9199735451388889E-5</c:v>
                </c:pt>
                <c:pt idx="2">
                  <c:v>5.569832871527777E-5</c:v>
                </c:pt>
                <c:pt idx="3">
                  <c:v>4.0933904421296294E-5</c:v>
                </c:pt>
                <c:pt idx="4">
                  <c:v>5.4536197187500013E-5</c:v>
                </c:pt>
                <c:pt idx="5">
                  <c:v>3.7533593680555564E-5</c:v>
                </c:pt>
                <c:pt idx="6">
                  <c:v>3.5974111874999992E-5</c:v>
                </c:pt>
                <c:pt idx="7">
                  <c:v>3.1592498101851864E-5</c:v>
                </c:pt>
                <c:pt idx="8">
                  <c:v>4.2479213900462966E-5</c:v>
                </c:pt>
                <c:pt idx="9">
                  <c:v>4.2753212395833332E-5</c:v>
                </c:pt>
                <c:pt idx="10">
                  <c:v>3.8800705462962964E-5</c:v>
                </c:pt>
                <c:pt idx="11">
                  <c:v>4.5833333333333334E-5</c:v>
                </c:pt>
                <c:pt idx="12">
                  <c:v>3.3123372800925914E-5</c:v>
                </c:pt>
                <c:pt idx="13">
                  <c:v>3.5403544131944444E-5</c:v>
                </c:pt>
                <c:pt idx="14">
                  <c:v>3.9525500453869045E-5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F-4185-AF50-FFC1BE84D4A7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'KF_08_dur+rat'!$B$50:$B$64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'KF_08_dur+rat'!$E$50:$E$64</c:f>
              <c:numCache>
                <c:formatCode>mm:ss</c:formatCode>
                <c:ptCount val="15"/>
                <c:pt idx="0">
                  <c:v>2.6488620138888887E-5</c:v>
                </c:pt>
                <c:pt idx="1">
                  <c:v>5.1049277731481481E-5</c:v>
                </c:pt>
                <c:pt idx="2">
                  <c:v>2.6664986979166677E-5</c:v>
                </c:pt>
                <c:pt idx="3">
                  <c:v>2.8806584363425926E-5</c:v>
                </c:pt>
                <c:pt idx="4">
                  <c:v>5.3193499629629624E-5</c:v>
                </c:pt>
                <c:pt idx="5">
                  <c:v>2.3481985381944427E-5</c:v>
                </c:pt>
                <c:pt idx="6">
                  <c:v>3.2289304606481493E-5</c:v>
                </c:pt>
                <c:pt idx="7">
                  <c:v>6.1518434537037025E-5</c:v>
                </c:pt>
                <c:pt idx="8">
                  <c:v>2.6706979097222211E-5</c:v>
                </c:pt>
                <c:pt idx="9">
                  <c:v>5.5540333414351859E-5</c:v>
                </c:pt>
                <c:pt idx="10">
                  <c:v>3.9909297060185194E-5</c:v>
                </c:pt>
                <c:pt idx="11">
                  <c:v>4.5339401192129621E-5</c:v>
                </c:pt>
                <c:pt idx="12">
                  <c:v>3.2098765439814813E-5</c:v>
                </c:pt>
                <c:pt idx="13">
                  <c:v>3.3576362650462969E-5</c:v>
                </c:pt>
                <c:pt idx="14">
                  <c:v>3.8333130873015869E-5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F-4185-AF50-FFC1BE84D4A7}"/>
            </c:ext>
          </c:extLst>
        </c:ser>
        <c:ser>
          <c:idx val="3"/>
          <c:order val="3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'KF_08_dur+rat'!$B$50:$B$64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'KF_08_dur+rat'!$F$50:$F$64</c:f>
              <c:numCache>
                <c:formatCode>mm:ss</c:formatCode>
                <c:ptCount val="15"/>
                <c:pt idx="0">
                  <c:v>1.0194003527777777E-4</c:v>
                </c:pt>
                <c:pt idx="1">
                  <c:v>1.2244897958333333E-4</c:v>
                </c:pt>
                <c:pt idx="2">
                  <c:v>1.271772906712963E-4</c:v>
                </c:pt>
                <c:pt idx="3">
                  <c:v>1.18101746875E-4</c:v>
                </c:pt>
                <c:pt idx="4">
                  <c:v>1.675600487152778E-4</c:v>
                </c:pt>
                <c:pt idx="5">
                  <c:v>1.0563534055555554E-4</c:v>
                </c:pt>
                <c:pt idx="6">
                  <c:v>1.1824452002314815E-4</c:v>
                </c:pt>
                <c:pt idx="7">
                  <c:v>1.398914504050926E-4</c:v>
                </c:pt>
                <c:pt idx="8">
                  <c:v>1.0704207608796295E-4</c:v>
                </c:pt>
                <c:pt idx="9">
                  <c:v>1.3705488368055555E-4</c:v>
                </c:pt>
                <c:pt idx="10">
                  <c:v>1.1399596876157408E-4</c:v>
                </c:pt>
                <c:pt idx="11">
                  <c:v>1.450617283912037E-4</c:v>
                </c:pt>
                <c:pt idx="12">
                  <c:v>1.0524481398148147E-4</c:v>
                </c:pt>
                <c:pt idx="13">
                  <c:v>1.1050170068287037E-4</c:v>
                </c:pt>
                <c:pt idx="14">
                  <c:v>1.2285004169229497E-4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0F-4185-AF50-FFC1BE84D4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928960"/>
        <c:axId val="213955328"/>
      </c:barChart>
      <c:catAx>
        <c:axId val="2139289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13955328"/>
        <c:crosses val="autoZero"/>
        <c:auto val="1"/>
        <c:lblAlgn val="ctr"/>
        <c:lblOffset val="100"/>
        <c:noMultiLvlLbl val="0"/>
      </c:catAx>
      <c:valAx>
        <c:axId val="213955328"/>
        <c:scaling>
          <c:orientation val="minMax"/>
          <c:max val="2.0000000000000006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crossAx val="213928960"/>
        <c:crosses val="autoZero"/>
        <c:crossBetween val="between"/>
        <c:majorUnit val="1.1560000000000003E-4"/>
      </c:valAx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4435688808129753"/>
          <c:y val="0.91677197265235444"/>
          <c:w val="0.14912255198869376"/>
          <c:h val="7.9368403417657898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6280834393379"/>
          <c:y val="2.5430363854442205E-2"/>
          <c:w val="0.77308754554088166"/>
          <c:h val="0.83211354357102385"/>
        </c:manualLayout>
      </c:layout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'KF_08_dur+rat'!$B$70:$B$78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'KF_08_dur+rat'!$C$70:$C$78</c:f>
              <c:numCache>
                <c:formatCode>mm:ss</c:formatCode>
                <c:ptCount val="9"/>
                <c:pt idx="0">
                  <c:v>4.2199966400462964E-5</c:v>
                </c:pt>
                <c:pt idx="1">
                  <c:v>4.8361258090277773E-5</c:v>
                </c:pt>
                <c:pt idx="2">
                  <c:v>5.9830351898148148E-5</c:v>
                </c:pt>
                <c:pt idx="3">
                  <c:v>4.4619761493055557E-5</c:v>
                </c:pt>
                <c:pt idx="4">
                  <c:v>4.998110354166667E-5</c:v>
                </c:pt>
                <c:pt idx="5">
                  <c:v>4.6780517766203707E-5</c:v>
                </c:pt>
                <c:pt idx="6">
                  <c:v>3.8761337870370364E-5</c:v>
                </c:pt>
                <c:pt idx="7">
                  <c:v>5.388899386574074E-5</c:v>
                </c:pt>
                <c:pt idx="8">
                  <c:v>4.8052911365740734E-5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2-44F5-A8CD-8165C26CCA55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'KF_08_dur+rat'!$B$70:$B$78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'KF_08_dur+rat'!$D$70:$D$78</c:f>
              <c:numCache>
                <c:formatCode>mm:ss</c:formatCode>
                <c:ptCount val="9"/>
                <c:pt idx="0">
                  <c:v>2.9199735451388889E-5</c:v>
                </c:pt>
                <c:pt idx="1">
                  <c:v>4.0933904421296294E-5</c:v>
                </c:pt>
                <c:pt idx="2">
                  <c:v>5.4536197187500013E-5</c:v>
                </c:pt>
                <c:pt idx="3">
                  <c:v>3.7533593680555564E-5</c:v>
                </c:pt>
                <c:pt idx="4">
                  <c:v>3.5974111874999992E-5</c:v>
                </c:pt>
                <c:pt idx="5">
                  <c:v>3.1592498101851864E-5</c:v>
                </c:pt>
                <c:pt idx="6">
                  <c:v>4.2753212395833332E-5</c:v>
                </c:pt>
                <c:pt idx="7">
                  <c:v>4.5833333333333334E-5</c:v>
                </c:pt>
                <c:pt idx="8">
                  <c:v>3.9794573305844915E-5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2-44F5-A8CD-8165C26CCA55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'KF_08_dur+rat'!$B$70:$B$78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'KF_08_dur+rat'!$E$70:$E$78</c:f>
              <c:numCache>
                <c:formatCode>mm:ss</c:formatCode>
                <c:ptCount val="9"/>
                <c:pt idx="0">
                  <c:v>5.1049277731481481E-5</c:v>
                </c:pt>
                <c:pt idx="1">
                  <c:v>2.8806584363425926E-5</c:v>
                </c:pt>
                <c:pt idx="2">
                  <c:v>5.3193499629629624E-5</c:v>
                </c:pt>
                <c:pt idx="3">
                  <c:v>2.3481985381944427E-5</c:v>
                </c:pt>
                <c:pt idx="4">
                  <c:v>3.2289304606481493E-5</c:v>
                </c:pt>
                <c:pt idx="5">
                  <c:v>6.1518434537037025E-5</c:v>
                </c:pt>
                <c:pt idx="6">
                  <c:v>5.5540333414351859E-5</c:v>
                </c:pt>
                <c:pt idx="7">
                  <c:v>4.5339401192129621E-5</c:v>
                </c:pt>
                <c:pt idx="8">
                  <c:v>4.3902352607060182E-5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2-44F5-A8CD-8165C26CCA55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'KF_08_dur+rat'!$B$70:$B$78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'KF_08_dur+rat'!$F$70:$F$78</c:f>
              <c:numCache>
                <c:formatCode>mm:ss</c:formatCode>
                <c:ptCount val="9"/>
                <c:pt idx="0">
                  <c:v>1.2244897958333333E-4</c:v>
                </c:pt>
                <c:pt idx="1">
                  <c:v>1.18101746875E-4</c:v>
                </c:pt>
                <c:pt idx="2">
                  <c:v>1.675600487152778E-4</c:v>
                </c:pt>
                <c:pt idx="3">
                  <c:v>1.0563534055555554E-4</c:v>
                </c:pt>
                <c:pt idx="4">
                  <c:v>1.1824452002314815E-4</c:v>
                </c:pt>
                <c:pt idx="5">
                  <c:v>1.398914504050926E-4</c:v>
                </c:pt>
                <c:pt idx="6">
                  <c:v>1.3705488368055555E-4</c:v>
                </c:pt>
                <c:pt idx="7">
                  <c:v>1.450617283912037E-4</c:v>
                </c:pt>
                <c:pt idx="8">
                  <c:v>1.3174983727864584E-4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2-44F5-A8CD-8165C26CCA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819136"/>
        <c:axId val="19820928"/>
      </c:barChart>
      <c:catAx>
        <c:axId val="1981913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9820928"/>
        <c:crosses val="autoZero"/>
        <c:auto val="1"/>
        <c:lblAlgn val="ctr"/>
        <c:lblOffset val="100"/>
        <c:noMultiLvlLbl val="0"/>
      </c:catAx>
      <c:valAx>
        <c:axId val="19820928"/>
        <c:scaling>
          <c:orientation val="minMax"/>
          <c:max val="2.0000000000000006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crossAx val="19819136"/>
        <c:crosses val="autoZero"/>
        <c:crossBetween val="between"/>
        <c:majorUnit val="1.1560000000000003E-4"/>
      </c:valAx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47927663501140294"/>
          <c:y val="0.90505663762532462"/>
          <c:w val="7.9068275000205343E-2"/>
          <c:h val="7.968514406201003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78020055185409"/>
          <c:y val="1.0131712259371834E-2"/>
          <c:w val="0.78701891109765121"/>
          <c:h val="0.84291258805415281"/>
        </c:manualLayout>
      </c:layout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'KF_08_dur+rat'!$B$84:$B$99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'KF_08_dur+rat'!$C$84:$C$99</c:f>
              <c:numCache>
                <c:formatCode>0.00</c:formatCode>
                <c:ptCount val="16"/>
                <c:pt idx="0">
                  <c:v>45.081562035787996</c:v>
                </c:pt>
                <c:pt idx="1">
                  <c:v>34.4633058961047</c:v>
                </c:pt>
                <c:pt idx="2">
                  <c:v>35.237403423444917</c:v>
                </c:pt>
                <c:pt idx="3">
                  <c:v>40.948808438425374</c:v>
                </c:pt>
                <c:pt idx="4">
                  <c:v>35.706812188753524</c:v>
                </c:pt>
                <c:pt idx="5">
                  <c:v>42.239425989817505</c:v>
                </c:pt>
                <c:pt idx="6">
                  <c:v>42.269276861102838</c:v>
                </c:pt>
                <c:pt idx="7">
                  <c:v>33.440583846073778</c:v>
                </c:pt>
                <c:pt idx="8">
                  <c:v>35.365423087617721</c:v>
                </c:pt>
                <c:pt idx="9">
                  <c:v>28.281617429054496</c:v>
                </c:pt>
                <c:pt idx="10">
                  <c:v>30.953696540118507</c:v>
                </c:pt>
                <c:pt idx="11">
                  <c:v>37.149008538222041</c:v>
                </c:pt>
                <c:pt idx="12">
                  <c:v>38.028169015323641</c:v>
                </c:pt>
                <c:pt idx="13">
                  <c:v>37.575705752825158</c:v>
                </c:pt>
                <c:pt idx="14">
                  <c:v>36.910057074476583</c:v>
                </c:pt>
                <c:pt idx="15">
                  <c:v>41.871366960435026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4E17-8DB1-8E173823D56B}"/>
            </c:ext>
          </c:extLst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'KF_08_dur+rat'!$B$84:$B$99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'KF_08_dur+rat'!$D$84:$D$99</c:f>
              <c:numCache>
                <c:formatCode>0.00</c:formatCode>
                <c:ptCount val="16"/>
                <c:pt idx="0">
                  <c:v>28.933926514211333</c:v>
                </c:pt>
                <c:pt idx="1">
                  <c:v>23.846450620290259</c:v>
                </c:pt>
                <c:pt idx="2">
                  <c:v>43.795813247222121</c:v>
                </c:pt>
                <c:pt idx="3">
                  <c:v>34.659863638275503</c:v>
                </c:pt>
                <c:pt idx="4">
                  <c:v>32.547255509676575</c:v>
                </c:pt>
                <c:pt idx="5">
                  <c:v>35.531284779468258</c:v>
                </c:pt>
                <c:pt idx="6">
                  <c:v>30.423491818443271</c:v>
                </c:pt>
                <c:pt idx="7">
                  <c:v>22.583580347739229</c:v>
                </c:pt>
                <c:pt idx="8">
                  <c:v>39.684594556588408</c:v>
                </c:pt>
                <c:pt idx="9">
                  <c:v>31.19422763181614</c:v>
                </c:pt>
                <c:pt idx="10">
                  <c:v>34.036910150845578</c:v>
                </c:pt>
                <c:pt idx="11">
                  <c:v>31.595744681691379</c:v>
                </c:pt>
                <c:pt idx="12">
                  <c:v>31.472688817478637</c:v>
                </c:pt>
                <c:pt idx="13">
                  <c:v>32.038913349894344</c:v>
                </c:pt>
                <c:pt idx="14">
                  <c:v>32.310338975974361</c:v>
                </c:pt>
                <c:pt idx="15">
                  <c:v>35.62722670166886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0-4E17-8DB1-8E173823D56B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'KF_08_dur+rat'!$B$84:$B$99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'KF_08_dur+rat'!$E$84:$E$99</c:f>
              <c:numCache>
                <c:formatCode>0.00</c:formatCode>
                <c:ptCount val="16"/>
                <c:pt idx="0">
                  <c:v>25.984511450000667</c:v>
                </c:pt>
                <c:pt idx="1">
                  <c:v>41.69024348360503</c:v>
                </c:pt>
                <c:pt idx="2">
                  <c:v>20.966783329332962</c:v>
                </c:pt>
                <c:pt idx="3">
                  <c:v>24.391327923299126</c:v>
                </c:pt>
                <c:pt idx="4">
                  <c:v>31.745932301569894</c:v>
                </c:pt>
                <c:pt idx="5">
                  <c:v>22.229289230714247</c:v>
                </c:pt>
                <c:pt idx="6">
                  <c:v>27.307231320453901</c:v>
                </c:pt>
                <c:pt idx="7">
                  <c:v>43.975835806186993</c:v>
                </c:pt>
                <c:pt idx="8">
                  <c:v>24.949982355793875</c:v>
                </c:pt>
                <c:pt idx="9">
                  <c:v>40.524154939129367</c:v>
                </c:pt>
                <c:pt idx="10">
                  <c:v>35.009393309035922</c:v>
                </c:pt>
                <c:pt idx="11">
                  <c:v>31.255246780086569</c:v>
                </c:pt>
                <c:pt idx="12">
                  <c:v>30.499142167197718</c:v>
                </c:pt>
                <c:pt idx="13">
                  <c:v>30.385380897280502</c:v>
                </c:pt>
                <c:pt idx="14">
                  <c:v>30.779603949549056</c:v>
                </c:pt>
                <c:pt idx="15">
                  <c:v>22.501406337896118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0-4E17-8DB1-8E173823D5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005632"/>
        <c:axId val="20007168"/>
      </c:barChart>
      <c:catAx>
        <c:axId val="200056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0007168"/>
        <c:crosses val="autoZero"/>
        <c:auto val="1"/>
        <c:lblAlgn val="ctr"/>
        <c:lblOffset val="100"/>
        <c:noMultiLvlLbl val="0"/>
      </c:catAx>
      <c:valAx>
        <c:axId val="20007168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low"/>
        <c:crossAx val="20005632"/>
        <c:crosses val="autoZero"/>
        <c:crossBetween val="between"/>
        <c:majorUnit val="10"/>
        <c:minorUnit val="10"/>
      </c:valAx>
    </c:plotArea>
    <c:legend>
      <c:legendPos val="b"/>
      <c:layout>
        <c:manualLayout>
          <c:xMode val="edge"/>
          <c:yMode val="edge"/>
          <c:x val="0.47928487785180701"/>
          <c:y val="0.92063159658234206"/>
          <c:w val="7.903708190322363E-2"/>
          <c:h val="7.9368403417657898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'KF_08_dur+rat'!$B$105:$B$114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'KF_08_dur+rat'!$C$105:$C$114</c:f>
              <c:numCache>
                <c:formatCode>0.00</c:formatCode>
                <c:ptCount val="10"/>
                <c:pt idx="0">
                  <c:v>34.4633058961047</c:v>
                </c:pt>
                <c:pt idx="1">
                  <c:v>40.948808438425374</c:v>
                </c:pt>
                <c:pt idx="2">
                  <c:v>35.706812188753524</c:v>
                </c:pt>
                <c:pt idx="3">
                  <c:v>42.239425989817505</c:v>
                </c:pt>
                <c:pt idx="4">
                  <c:v>42.269276861102838</c:v>
                </c:pt>
                <c:pt idx="5">
                  <c:v>33.440583846073778</c:v>
                </c:pt>
                <c:pt idx="6">
                  <c:v>28.281617429054496</c:v>
                </c:pt>
                <c:pt idx="7">
                  <c:v>37.149008538222041</c:v>
                </c:pt>
                <c:pt idx="8">
                  <c:v>36.812354898444283</c:v>
                </c:pt>
                <c:pt idx="9">
                  <c:v>41.871366960435026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D-49D5-8AEB-DF2BBD7E5F7D}"/>
            </c:ext>
          </c:extLst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'KF_08_dur+rat'!$B$105:$B$114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'KF_08_dur+rat'!$D$105:$D$114</c:f>
              <c:numCache>
                <c:formatCode>0.00</c:formatCode>
                <c:ptCount val="10"/>
                <c:pt idx="0">
                  <c:v>23.846450620290259</c:v>
                </c:pt>
                <c:pt idx="1">
                  <c:v>34.659863638275503</c:v>
                </c:pt>
                <c:pt idx="2">
                  <c:v>32.547255509676575</c:v>
                </c:pt>
                <c:pt idx="3">
                  <c:v>35.531284779468258</c:v>
                </c:pt>
                <c:pt idx="4">
                  <c:v>30.423491818443271</c:v>
                </c:pt>
                <c:pt idx="5">
                  <c:v>22.583580347739229</c:v>
                </c:pt>
                <c:pt idx="6">
                  <c:v>31.19422763181614</c:v>
                </c:pt>
                <c:pt idx="7">
                  <c:v>31.595744681691379</c:v>
                </c:pt>
                <c:pt idx="8">
                  <c:v>30.297737378425076</c:v>
                </c:pt>
                <c:pt idx="9">
                  <c:v>35.62722670166886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D-49D5-8AEB-DF2BBD7E5F7D}"/>
            </c:ext>
          </c:extLst>
        </c:ser>
        <c:ser>
          <c:idx val="0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'KF_08_dur+rat'!$B$105:$B$114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'KF_08_dur+rat'!$E$105:$E$114</c:f>
              <c:numCache>
                <c:formatCode>0.00</c:formatCode>
                <c:ptCount val="10"/>
                <c:pt idx="0">
                  <c:v>41.69024348360503</c:v>
                </c:pt>
                <c:pt idx="1">
                  <c:v>24.391327923299126</c:v>
                </c:pt>
                <c:pt idx="2">
                  <c:v>31.745932301569894</c:v>
                </c:pt>
                <c:pt idx="3">
                  <c:v>22.229289230714247</c:v>
                </c:pt>
                <c:pt idx="4">
                  <c:v>27.307231320453901</c:v>
                </c:pt>
                <c:pt idx="5">
                  <c:v>43.975835806186993</c:v>
                </c:pt>
                <c:pt idx="6">
                  <c:v>40.524154939129367</c:v>
                </c:pt>
                <c:pt idx="7">
                  <c:v>31.255246780086569</c:v>
                </c:pt>
                <c:pt idx="8">
                  <c:v>32.889907723130648</c:v>
                </c:pt>
                <c:pt idx="9">
                  <c:v>22.501406337896118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D-49D5-8AEB-DF2BBD7E5F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884288"/>
        <c:axId val="19898368"/>
      </c:barChart>
      <c:catAx>
        <c:axId val="1988428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9898368"/>
        <c:crosses val="autoZero"/>
        <c:auto val="1"/>
        <c:lblAlgn val="ctr"/>
        <c:lblOffset val="100"/>
        <c:noMultiLvlLbl val="0"/>
      </c:catAx>
      <c:valAx>
        <c:axId val="19898368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19884288"/>
        <c:crosses val="autoZero"/>
        <c:crossBetween val="between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784744619663777E-2"/>
          <c:y val="5.5654754079290297E-2"/>
          <c:w val="0.93944015527558811"/>
          <c:h val="0.648307370410474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'KF_08_dur+rat'!$B$29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'KF_08_dur+rat'!$B$30:$B$32</c:f>
              <c:numCache>
                <c:formatCode>0.00</c:formatCode>
                <c:ptCount val="3"/>
                <c:pt idx="0">
                  <c:v>2.1442979222256513</c:v>
                </c:pt>
                <c:pt idx="1">
                  <c:v>-25.376644047156866</c:v>
                </c:pt>
                <c:pt idx="2">
                  <c:v>-30.898886848986233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3-47AB-A00A-9B500AF1AE23}"/>
            </c:ext>
          </c:extLst>
        </c:ser>
        <c:ser>
          <c:idx val="1"/>
          <c:order val="1"/>
          <c:tx>
            <c:strRef>
              <c:f>'KF_08_dur+rat'!$C$29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'KF_08_dur+rat'!$C$30:$C$32</c:f>
              <c:numCache>
                <c:formatCode>0.00</c:formatCode>
                <c:ptCount val="3"/>
                <c:pt idx="0">
                  <c:v>-6.2043931103195264</c:v>
                </c:pt>
                <c:pt idx="1">
                  <c:v>-26.124311859204802</c:v>
                </c:pt>
                <c:pt idx="2">
                  <c:v>33.172732226307623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3-47AB-A00A-9B500AF1AE23}"/>
            </c:ext>
          </c:extLst>
        </c:ser>
        <c:ser>
          <c:idx val="2"/>
          <c:order val="2"/>
          <c:tx>
            <c:strRef>
              <c:f>'KF_08_dur+rat'!$D$29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'KF_08_dur+rat'!$D$30:$D$32</c:f>
              <c:numCache>
                <c:formatCode>0.00</c:formatCode>
                <c:ptCount val="3"/>
                <c:pt idx="0">
                  <c:v>-0.39437614228384116</c:v>
                </c:pt>
                <c:pt idx="1">
                  <c:v>40.917453481162951</c:v>
                </c:pt>
                <c:pt idx="2">
                  <c:v>-30.438797009567615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3-47AB-A00A-9B500AF1AE23}"/>
            </c:ext>
          </c:extLst>
        </c:ser>
        <c:ser>
          <c:idx val="3"/>
          <c:order val="3"/>
          <c:tx>
            <c:strRef>
              <c:f>'KF_08_dur+rat'!$E$29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'KF_08_dur+rat'!$E$30:$E$32</c:f>
              <c:numCache>
                <c:formatCode>0.00</c:formatCode>
                <c:ptCount val="3"/>
                <c:pt idx="0">
                  <c:v>7.489980192882566</c:v>
                </c:pt>
                <c:pt idx="1">
                  <c:v>3.5632792785787024</c:v>
                </c:pt>
                <c:pt idx="2">
                  <c:v>-24.851991717420706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63-47AB-A00A-9B500AF1AE23}"/>
            </c:ext>
          </c:extLst>
        </c:ser>
        <c:ser>
          <c:idx val="4"/>
          <c:order val="4"/>
          <c:tx>
            <c:strRef>
              <c:f>'KF_08_dur+rat'!$F$29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'KF_08_dur+rat'!$F$30:$F$32</c:f>
              <c:numCache>
                <c:formatCode>0.00</c:formatCode>
                <c:ptCount val="3"/>
                <c:pt idx="0">
                  <c:v>32.98172120460233</c:v>
                </c:pt>
                <c:pt idx="1">
                  <c:v>37.977246489643377</c:v>
                </c:pt>
                <c:pt idx="2">
                  <c:v>38.766384112586344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63-47AB-A00A-9B500AF1AE23}"/>
            </c:ext>
          </c:extLst>
        </c:ser>
        <c:ser>
          <c:idx val="5"/>
          <c:order val="5"/>
          <c:tx>
            <c:strRef>
              <c:f>'KF_08_dur+rat'!$G$29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'KF_08_dur+rat'!$G$30:$G$32</c:f>
              <c:numCache>
                <c:formatCode>0.00</c:formatCode>
                <c:ptCount val="3"/>
                <c:pt idx="0">
                  <c:v>-0.82604405893490396</c:v>
                </c:pt>
                <c:pt idx="1">
                  <c:v>-5.0395485204248684</c:v>
                </c:pt>
                <c:pt idx="2">
                  <c:v>-38.742323292788285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63-47AB-A00A-9B500AF1AE23}"/>
            </c:ext>
          </c:extLst>
        </c:ser>
        <c:ser>
          <c:idx val="6"/>
          <c:order val="6"/>
          <c:tx>
            <c:strRef>
              <c:f>'KF_08_dur+rat'!$H$29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'KF_08_dur+rat'!$H$30:$H$32</c:f>
              <c:numCache>
                <c:formatCode>0.00</c:formatCode>
                <c:ptCount val="3"/>
                <c:pt idx="0">
                  <c:v>11.090323987915612</c:v>
                </c:pt>
                <c:pt idx="1">
                  <c:v>-8.9850565788887344</c:v>
                </c:pt>
                <c:pt idx="2">
                  <c:v>-15.76658657638855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63-47AB-A00A-9B500AF1AE23}"/>
            </c:ext>
          </c:extLst>
        </c:ser>
        <c:ser>
          <c:idx val="7"/>
          <c:order val="7"/>
          <c:tx>
            <c:strRef>
              <c:f>'KF_08_dur+rat'!$I$29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'KF_08_dur+rat'!$I$30:$I$32</c:f>
              <c:numCache>
                <c:formatCode>0.00</c:formatCode>
                <c:ptCount val="3"/>
                <c:pt idx="0">
                  <c:v>3.9765532715310163</c:v>
                </c:pt>
                <c:pt idx="1">
                  <c:v>-20.070593062511481</c:v>
                </c:pt>
                <c:pt idx="2">
                  <c:v>60.483720311878209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63-47AB-A00A-9B500AF1AE23}"/>
            </c:ext>
          </c:extLst>
        </c:ser>
        <c:ser>
          <c:idx val="8"/>
          <c:order val="8"/>
          <c:tx>
            <c:strRef>
              <c:f>'KF_08_dur+rat'!$J$29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'KF_08_dur+rat'!$J$30:$J$32</c:f>
              <c:numCache>
                <c:formatCode>0.00</c:formatCode>
                <c:ptCount val="3"/>
                <c:pt idx="0">
                  <c:v>-15.859754600220652</c:v>
                </c:pt>
                <c:pt idx="1">
                  <c:v>7.4729311777880083</c:v>
                </c:pt>
                <c:pt idx="2">
                  <c:v>-30.329251775199356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63-47AB-A00A-9B500AF1AE23}"/>
            </c:ext>
          </c:extLst>
        </c:ser>
        <c:ser>
          <c:idx val="9"/>
          <c:order val="9"/>
          <c:tx>
            <c:strRef>
              <c:f>'KF_08_dur+rat'!$K$29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'KF_08_dur+rat'!$K$30:$K$32</c:f>
              <c:numCache>
                <c:formatCode>0.00</c:formatCode>
                <c:ptCount val="3"/>
                <c:pt idx="0">
                  <c:v>-13.847248718011828</c:v>
                </c:pt>
                <c:pt idx="1">
                  <c:v>8.1661507252296719</c:v>
                </c:pt>
                <c:pt idx="2">
                  <c:v>44.888591538054584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63-47AB-A00A-9B500AF1AE23}"/>
            </c:ext>
          </c:extLst>
        </c:ser>
        <c:ser>
          <c:idx val="10"/>
          <c:order val="10"/>
          <c:tx>
            <c:strRef>
              <c:f>'KF_08_dur+rat'!$L$29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'KF_08_dur+rat'!$L$30:$L$32</c:f>
              <c:numCache>
                <c:formatCode>0.00</c:formatCode>
                <c:ptCount val="3"/>
                <c:pt idx="0">
                  <c:v>-21.571771251798289</c:v>
                </c:pt>
                <c:pt idx="1">
                  <c:v>-1.8337401995757352</c:v>
                </c:pt>
                <c:pt idx="2">
                  <c:v>4.1117595961326687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63-47AB-A00A-9B500AF1AE23}"/>
            </c:ext>
          </c:extLst>
        </c:ser>
        <c:ser>
          <c:idx val="11"/>
          <c:order val="11"/>
          <c:tx>
            <c:strRef>
              <c:f>'KF_08_dur+rat'!$M$29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'KF_08_dur+rat'!$M$30:$M$32</c:f>
              <c:numCache>
                <c:formatCode>0.00</c:formatCode>
                <c:ptCount val="3"/>
                <c:pt idx="0">
                  <c:v>19.776182671462237</c:v>
                </c:pt>
                <c:pt idx="1">
                  <c:v>15.958894402428314</c:v>
                </c:pt>
                <c:pt idx="2">
                  <c:v>18.277323452454361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63-47AB-A00A-9B500AF1AE23}"/>
            </c:ext>
          </c:extLst>
        </c:ser>
        <c:ser>
          <c:idx val="12"/>
          <c:order val="12"/>
          <c:tx>
            <c:strRef>
              <c:f>'KF_08_dur+rat'!$N$29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'KF_08_dur+rat'!$N$30:$N$32</c:f>
              <c:numCache>
                <c:formatCode>0.00</c:formatCode>
                <c:ptCount val="3"/>
                <c:pt idx="0">
                  <c:v>-11.043740536947759</c:v>
                </c:pt>
                <c:pt idx="1">
                  <c:v>-16.197461333639971</c:v>
                </c:pt>
                <c:pt idx="2">
                  <c:v>-16.263647897306654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63-47AB-A00A-9B500AF1AE23}"/>
            </c:ext>
          </c:extLst>
        </c:ser>
        <c:ser>
          <c:idx val="13"/>
          <c:order val="13"/>
          <c:tx>
            <c:strRef>
              <c:f>'KF_08_dur+rat'!$O$29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'KF_08_dur+rat'!$O$30:$O$32</c:f>
              <c:numCache>
                <c:formatCode>0.00</c:formatCode>
                <c:ptCount val="3"/>
                <c:pt idx="0">
                  <c:v>-7.7117308321025106</c:v>
                </c:pt>
                <c:pt idx="1">
                  <c:v>-10.428599953428588</c:v>
                </c:pt>
                <c:pt idx="2">
                  <c:v>-12.409026119756287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63-47AB-A00A-9B500AF1A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66400"/>
        <c:axId val="214567936"/>
      </c:barChart>
      <c:catAx>
        <c:axId val="21456640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567936"/>
        <c:crosses val="autoZero"/>
        <c:auto val="1"/>
        <c:lblAlgn val="ctr"/>
        <c:lblOffset val="100"/>
        <c:noMultiLvlLbl val="0"/>
      </c:catAx>
      <c:valAx>
        <c:axId val="214567936"/>
        <c:scaling>
          <c:orientation val="minMax"/>
          <c:max val="7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566400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3.6257045738135193E-2"/>
          <c:y val="0.82933431814759317"/>
          <c:w val="0.96027279376963126"/>
          <c:h val="0.15797185630316982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784744619663777E-2"/>
          <c:y val="5.5654754079290297E-2"/>
          <c:w val="0.93944015527558811"/>
          <c:h val="0.736012410571933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'KF_08_dur+rat'!$C$23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'KF_08_dur+rat'!$C$24:$C$26</c:f>
              <c:numCache>
                <c:formatCode>0.00</c:formatCode>
                <c:ptCount val="3"/>
                <c:pt idx="0">
                  <c:v>-12.180208855046862</c:v>
                </c:pt>
                <c:pt idx="1">
                  <c:v>-26.62382574887387</c:v>
                </c:pt>
                <c:pt idx="2">
                  <c:v>16.27913927162064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9-4603-9F77-EEF7EDE8756F}"/>
            </c:ext>
          </c:extLst>
        </c:ser>
        <c:ser>
          <c:idx val="2"/>
          <c:order val="1"/>
          <c:tx>
            <c:strRef>
              <c:f>'KF_08_dur+rat'!$E$23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'KF_08_dur+rat'!$E$24:$E$26</c:f>
              <c:numCache>
                <c:formatCode>0.00</c:formatCode>
                <c:ptCount val="3"/>
                <c:pt idx="0">
                  <c:v>0.64168167083602623</c:v>
                </c:pt>
                <c:pt idx="1">
                  <c:v>2.8630313653445776</c:v>
                </c:pt>
                <c:pt idx="2">
                  <c:v>-34.384873126836993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9-4603-9F77-EEF7EDE8756F}"/>
            </c:ext>
          </c:extLst>
        </c:ser>
        <c:ser>
          <c:idx val="3"/>
          <c:order val="2"/>
          <c:tx>
            <c:strRef>
              <c:f>'KF_08_dur+rat'!$F$23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'KF_08_dur+rat'!$F$24:$F$26</c:f>
              <c:numCache>
                <c:formatCode>0.00</c:formatCode>
                <c:ptCount val="3"/>
                <c:pt idx="0">
                  <c:v>24.509317328906157</c:v>
                </c:pt>
                <c:pt idx="1">
                  <c:v>37.044306941946495</c:v>
                </c:pt>
                <c:pt idx="2">
                  <c:v>21.163209875625853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9-4603-9F77-EEF7EDE8756F}"/>
            </c:ext>
          </c:extLst>
        </c:ser>
        <c:ser>
          <c:idx val="4"/>
          <c:order val="3"/>
          <c:tx>
            <c:strRef>
              <c:f>'KF_08_dur+rat'!$G$23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'KF_08_dur+rat'!$G$24:$G$26</c:f>
              <c:numCache>
                <c:formatCode>0.00</c:formatCode>
                <c:ptCount val="3"/>
                <c:pt idx="0">
                  <c:v>-7.1445200199312762</c:v>
                </c:pt>
                <c:pt idx="1">
                  <c:v>-5.681628014735522</c:v>
                </c:pt>
                <c:pt idx="2">
                  <c:v>-46.513150235670608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9-4603-9F77-EEF7EDE8756F}"/>
            </c:ext>
          </c:extLst>
        </c:ser>
        <c:ser>
          <c:idx val="5"/>
          <c:order val="4"/>
          <c:tx>
            <c:strRef>
              <c:f>'KF_08_dur+rat'!$H$23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'KF_08_dur+rat'!$H$24:$H$26</c:f>
              <c:numCache>
                <c:formatCode>0.00</c:formatCode>
                <c:ptCount val="3"/>
                <c:pt idx="0">
                  <c:v>4.0126438151687891</c:v>
                </c:pt>
                <c:pt idx="1">
                  <c:v>-9.6004583375788712</c:v>
                </c:pt>
                <c:pt idx="2">
                  <c:v>-26.451994735952095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9-4603-9F77-EEF7EDE8756F}"/>
            </c:ext>
          </c:extLst>
        </c:ser>
        <c:ser>
          <c:idx val="6"/>
          <c:order val="5"/>
          <c:tx>
            <c:strRef>
              <c:f>'KF_08_dur+rat'!$I$23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'KF_08_dur+rat'!$I$24:$I$26</c:f>
              <c:numCache>
                <c:formatCode>0.00</c:formatCode>
                <c:ptCount val="3"/>
                <c:pt idx="0">
                  <c:v>-2.6479011643073509</c:v>
                </c:pt>
                <c:pt idx="1">
                  <c:v>-20.611039452427939</c:v>
                </c:pt>
                <c:pt idx="2">
                  <c:v>40.125598934631824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9-4603-9F77-EEF7EDE8756F}"/>
            </c:ext>
          </c:extLst>
        </c:ser>
        <c:ser>
          <c:idx val="8"/>
          <c:order val="6"/>
          <c:tx>
            <c:strRef>
              <c:f>'KF_08_dur+rat'!$K$23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'KF_08_dur+rat'!$K$24:$K$26</c:f>
              <c:numCache>
                <c:formatCode>0.00</c:formatCode>
                <c:ptCount val="3"/>
                <c:pt idx="0">
                  <c:v>-19.336130176692659</c:v>
                </c:pt>
                <c:pt idx="1">
                  <c:v>7.4347802833555239</c:v>
                </c:pt>
                <c:pt idx="2">
                  <c:v>26.508786240808679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9-4603-9F77-EEF7EDE8756F}"/>
            </c:ext>
          </c:extLst>
        </c:ser>
        <c:ser>
          <c:idx val="10"/>
          <c:order val="7"/>
          <c:tx>
            <c:strRef>
              <c:f>'KF_08_dur+rat'!$M$23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'KF_08_dur+rat'!$M$24:$M$26</c:f>
              <c:numCache>
                <c:formatCode>0.00</c:formatCode>
                <c:ptCount val="3"/>
                <c:pt idx="0">
                  <c:v>12.145117401067248</c:v>
                </c:pt>
                <c:pt idx="1">
                  <c:v>15.174832962969509</c:v>
                </c:pt>
                <c:pt idx="2">
                  <c:v>3.2732837757727409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79-4603-9F77-EEF7EDE8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57280"/>
        <c:axId val="214659072"/>
      </c:barChart>
      <c:catAx>
        <c:axId val="21465728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659072"/>
        <c:crosses val="autoZero"/>
        <c:auto val="1"/>
        <c:lblAlgn val="ctr"/>
        <c:lblOffset val="100"/>
        <c:noMultiLvlLbl val="0"/>
      </c:catAx>
      <c:valAx>
        <c:axId val="214659072"/>
        <c:scaling>
          <c:orientation val="minMax"/>
          <c:max val="50"/>
          <c:min val="-5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657280"/>
        <c:crosses val="autoZero"/>
        <c:crossBetween val="between"/>
        <c:majorUnit val="10"/>
        <c:minorUnit val="2"/>
      </c:valAx>
    </c:plotArea>
    <c:legend>
      <c:legendPos val="b"/>
      <c:layout>
        <c:manualLayout>
          <c:xMode val="edge"/>
          <c:yMode val="edge"/>
          <c:x val="0.11979038010640389"/>
          <c:y val="0.84905092111207525"/>
          <c:w val="0.76724654891619148"/>
          <c:h val="0.1509490788879248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47769028871391E-2"/>
          <c:y val="5.5724417426545089E-2"/>
          <c:w val="0.93934881216770982"/>
          <c:h val="0.69852571620036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'KF_08_dur+rat'!$B$41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'KF_08_dur+rat'!$B$42:$B$44</c:f>
              <c:numCache>
                <c:formatCode>0.00</c:formatCode>
                <c:ptCount val="3"/>
                <c:pt idx="0">
                  <c:v>8.1715049613114132</c:v>
                </c:pt>
                <c:pt idx="1">
                  <c:v>-3.376412461763028</c:v>
                </c:pt>
                <c:pt idx="2">
                  <c:v>-4.7950924995483888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8-4F30-A831-EAA12D5D4276}"/>
            </c:ext>
          </c:extLst>
        </c:ser>
        <c:ser>
          <c:idx val="1"/>
          <c:order val="1"/>
          <c:tx>
            <c:strRef>
              <c:f>'KF_08_dur+rat'!$C$41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'KF_08_dur+rat'!$C$42:$C$44</c:f>
              <c:numCache>
                <c:formatCode>0.00</c:formatCode>
                <c:ptCount val="3"/>
                <c:pt idx="0">
                  <c:v>-2.4467511783718834</c:v>
                </c:pt>
                <c:pt idx="1">
                  <c:v>-8.4638883556841016</c:v>
                </c:pt>
                <c:pt idx="2">
                  <c:v>10.910639534055974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8-4F30-A831-EAA12D5D4276}"/>
            </c:ext>
          </c:extLst>
        </c:ser>
        <c:ser>
          <c:idx val="2"/>
          <c:order val="2"/>
          <c:tx>
            <c:strRef>
              <c:f>'KF_08_dur+rat'!$D$41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'KF_08_dur+rat'!$D$42:$D$44</c:f>
              <c:numCache>
                <c:formatCode>0.00</c:formatCode>
                <c:ptCount val="3"/>
                <c:pt idx="0">
                  <c:v>-1.6726536510316663</c:v>
                </c:pt>
                <c:pt idx="1">
                  <c:v>11.48547427124776</c:v>
                </c:pt>
                <c:pt idx="2">
                  <c:v>-9.8128206202160939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8-4F30-A831-EAA12D5D4276}"/>
            </c:ext>
          </c:extLst>
        </c:ser>
        <c:ser>
          <c:idx val="3"/>
          <c:order val="3"/>
          <c:tx>
            <c:strRef>
              <c:f>'KF_08_dur+rat'!$E$41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'KF_08_dur+rat'!$E$42:$E$44</c:f>
              <c:numCache>
                <c:formatCode>0.00</c:formatCode>
                <c:ptCount val="3"/>
                <c:pt idx="0">
                  <c:v>4.0387513639487906</c:v>
                </c:pt>
                <c:pt idx="1">
                  <c:v>2.3495246623011425</c:v>
                </c:pt>
                <c:pt idx="2">
                  <c:v>-6.3882760262499296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8-4F30-A831-EAA12D5D4276}"/>
            </c:ext>
          </c:extLst>
        </c:ser>
        <c:ser>
          <c:idx val="4"/>
          <c:order val="4"/>
          <c:tx>
            <c:strRef>
              <c:f>'KF_08_dur+rat'!$F$41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'KF_08_dur+rat'!$F$42:$F$44</c:f>
              <c:numCache>
                <c:formatCode>0.00</c:formatCode>
                <c:ptCount val="3"/>
                <c:pt idx="0">
                  <c:v>-1.2032448857230591</c:v>
                </c:pt>
                <c:pt idx="1">
                  <c:v>0.23691653370221388</c:v>
                </c:pt>
                <c:pt idx="2">
                  <c:v>0.96632835202083811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8-4F30-A831-EAA12D5D4276}"/>
            </c:ext>
          </c:extLst>
        </c:ser>
        <c:ser>
          <c:idx val="5"/>
          <c:order val="5"/>
          <c:tx>
            <c:strRef>
              <c:f>'KF_08_dur+rat'!$G$41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'KF_08_dur+rat'!$G$42:$G$44</c:f>
              <c:numCache>
                <c:formatCode>0.00</c:formatCode>
                <c:ptCount val="3"/>
                <c:pt idx="0">
                  <c:v>5.3293689153409218</c:v>
                </c:pt>
                <c:pt idx="1">
                  <c:v>3.2209458034938976</c:v>
                </c:pt>
                <c:pt idx="2">
                  <c:v>-8.5503147188348088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F8-4F30-A831-EAA12D5D4276}"/>
            </c:ext>
          </c:extLst>
        </c:ser>
        <c:ser>
          <c:idx val="6"/>
          <c:order val="6"/>
          <c:tx>
            <c:strRef>
              <c:f>'KF_08_dur+rat'!$H$41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'KF_08_dur+rat'!$H$42:$H$44</c:f>
              <c:numCache>
                <c:formatCode>0.00</c:formatCode>
                <c:ptCount val="3"/>
                <c:pt idx="0">
                  <c:v>5.3592197866262552</c:v>
                </c:pt>
                <c:pt idx="1">
                  <c:v>-1.8868471575310899</c:v>
                </c:pt>
                <c:pt idx="2">
                  <c:v>-3.4723726290951547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F8-4F30-A831-EAA12D5D4276}"/>
            </c:ext>
          </c:extLst>
        </c:ser>
        <c:ser>
          <c:idx val="7"/>
          <c:order val="7"/>
          <c:tx>
            <c:strRef>
              <c:f>'KF_08_dur+rat'!$I$41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'KF_08_dur+rat'!$I$42:$I$44</c:f>
              <c:numCache>
                <c:formatCode>0.00</c:formatCode>
                <c:ptCount val="3"/>
                <c:pt idx="0">
                  <c:v>-3.4694732284028049</c:v>
                </c:pt>
                <c:pt idx="1">
                  <c:v>-9.7267586282351317</c:v>
                </c:pt>
                <c:pt idx="2">
                  <c:v>13.196231856637937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F8-4F30-A831-EAA12D5D4276}"/>
            </c:ext>
          </c:extLst>
        </c:ser>
        <c:ser>
          <c:idx val="8"/>
          <c:order val="8"/>
          <c:tx>
            <c:strRef>
              <c:f>'KF_08_dur+rat'!$J$41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'KF_08_dur+rat'!$J$42:$J$44</c:f>
              <c:numCache>
                <c:formatCode>0.00</c:formatCode>
                <c:ptCount val="3"/>
                <c:pt idx="0">
                  <c:v>-1.5446339868588623</c:v>
                </c:pt>
                <c:pt idx="1">
                  <c:v>7.3742555806140473</c:v>
                </c:pt>
                <c:pt idx="2">
                  <c:v>-5.8296215937551814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F8-4F30-A831-EAA12D5D4276}"/>
            </c:ext>
          </c:extLst>
        </c:ser>
        <c:ser>
          <c:idx val="9"/>
          <c:order val="9"/>
          <c:tx>
            <c:strRef>
              <c:f>'KF_08_dur+rat'!$K$41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'KF_08_dur+rat'!$K$42:$K$44</c:f>
              <c:numCache>
                <c:formatCode>0.00</c:formatCode>
                <c:ptCount val="3"/>
                <c:pt idx="0">
                  <c:v>-8.6284396454220875</c:v>
                </c:pt>
                <c:pt idx="1">
                  <c:v>-1.1161113441582202</c:v>
                </c:pt>
                <c:pt idx="2">
                  <c:v>9.7445509895803113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F8-4F30-A831-EAA12D5D4276}"/>
            </c:ext>
          </c:extLst>
        </c:ser>
        <c:ser>
          <c:idx val="10"/>
          <c:order val="10"/>
          <c:tx>
            <c:strRef>
              <c:f>'KF_08_dur+rat'!$L$41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'KF_08_dur+rat'!$L$42:$L$44</c:f>
              <c:numCache>
                <c:formatCode>0.00</c:formatCode>
                <c:ptCount val="3"/>
                <c:pt idx="0">
                  <c:v>-5.9563605343580761</c:v>
                </c:pt>
                <c:pt idx="1">
                  <c:v>1.7265711748712178</c:v>
                </c:pt>
                <c:pt idx="2">
                  <c:v>4.2297893594868654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F8-4F30-A831-EAA12D5D4276}"/>
            </c:ext>
          </c:extLst>
        </c:ser>
        <c:ser>
          <c:idx val="11"/>
          <c:order val="11"/>
          <c:tx>
            <c:strRef>
              <c:f>'KF_08_dur+rat'!$M$41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'KF_08_dur+rat'!$M$42:$M$44</c:f>
              <c:numCache>
                <c:formatCode>0.00</c:formatCode>
                <c:ptCount val="3"/>
                <c:pt idx="0">
                  <c:v>0.23895146374545817</c:v>
                </c:pt>
                <c:pt idx="1">
                  <c:v>-0.71459429428298193</c:v>
                </c:pt>
                <c:pt idx="2">
                  <c:v>0.47564283053751311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F8-4F30-A831-EAA12D5D4276}"/>
            </c:ext>
          </c:extLst>
        </c:ser>
        <c:ser>
          <c:idx val="12"/>
          <c:order val="12"/>
          <c:tx>
            <c:strRef>
              <c:f>'KF_08_dur+rat'!$N$41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'KF_08_dur+rat'!$N$42:$N$44</c:f>
              <c:numCache>
                <c:formatCode>0.00</c:formatCode>
                <c:ptCount val="3"/>
                <c:pt idx="0">
                  <c:v>1.1181119408470579</c:v>
                </c:pt>
                <c:pt idx="1">
                  <c:v>-0.83765015849572322</c:v>
                </c:pt>
                <c:pt idx="2">
                  <c:v>-0.28046178235133823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F8-4F30-A831-EAA12D5D4276}"/>
            </c:ext>
          </c:extLst>
        </c:ser>
        <c:ser>
          <c:idx val="13"/>
          <c:order val="13"/>
          <c:tx>
            <c:strRef>
              <c:f>'KF_08_dur+rat'!$O$41</c:f>
              <c:strCache>
                <c:ptCount val="1"/>
                <c:pt idx="0">
                  <c:v>Melzer+Stark 2019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'KF_08_dur+rat'!$O$42:$O$44</c:f>
              <c:numCache>
                <c:formatCode>0.00</c:formatCode>
                <c:ptCount val="3"/>
                <c:pt idx="0">
                  <c:v>0.66564867834857466</c:v>
                </c:pt>
                <c:pt idx="1">
                  <c:v>-0.27142562608001697</c:v>
                </c:pt>
                <c:pt idx="2">
                  <c:v>-0.39422305226855414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F8-4F30-A831-EAA12D5D4276}"/>
            </c:ext>
          </c:extLst>
        </c:ser>
        <c:ser>
          <c:idx val="14"/>
          <c:order val="14"/>
          <c:tx>
            <c:strRef>
              <c:f>'KF_08_dur+rat'!$P$41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'KF_08_dur+rat'!$P$42:$P$44</c:f>
              <c:numCache>
                <c:formatCode>0.00</c:formatCode>
                <c:ptCount val="3"/>
                <c:pt idx="0">
                  <c:v>4.9613098859584426</c:v>
                </c:pt>
                <c:pt idx="1">
                  <c:v>3.3168877256944995</c:v>
                </c:pt>
                <c:pt idx="2">
                  <c:v>-8.2781976116529385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F8-4F30-A831-EAA12D5D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57280"/>
        <c:axId val="209058816"/>
      </c:barChart>
      <c:catAx>
        <c:axId val="20905728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09058816"/>
        <c:crosses val="autoZero"/>
        <c:auto val="1"/>
        <c:lblAlgn val="ctr"/>
        <c:lblOffset val="100"/>
        <c:noMultiLvlLbl val="0"/>
      </c:catAx>
      <c:valAx>
        <c:axId val="209058816"/>
        <c:scaling>
          <c:orientation val="minMax"/>
          <c:max val="15"/>
          <c:min val="-1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09057280"/>
        <c:crosses val="autoZero"/>
        <c:crossBetween val="between"/>
        <c:majorUnit val="5"/>
        <c:minorUnit val="0.5"/>
      </c:valAx>
    </c:plotArea>
    <c:legend>
      <c:legendPos val="b"/>
      <c:layout>
        <c:manualLayout>
          <c:xMode val="edge"/>
          <c:yMode val="edge"/>
          <c:x val="6.6225452587657302E-2"/>
          <c:y val="0.83885431874207217"/>
          <c:w val="0.88464311191870237"/>
          <c:h val="0.15695068703941525"/>
        </c:manualLayout>
      </c:layout>
      <c:overlay val="0"/>
      <c:txPr>
        <a:bodyPr/>
        <a:lstStyle/>
        <a:p>
          <a:pPr>
            <a:defRPr sz="7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47769028871391E-2"/>
          <c:y val="2.4734142274768844E-2"/>
          <c:w val="0.93934881216770982"/>
          <c:h val="0.7221697021914812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'KF_08_dur+rat'!$C$35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'KF_08_dur+rat'!$C$36:$C$38</c:f>
              <c:numCache>
                <c:formatCode>0.00</c:formatCode>
                <c:ptCount val="3"/>
                <c:pt idx="0">
                  <c:v>-2.3490490023395836</c:v>
                </c:pt>
                <c:pt idx="1">
                  <c:v>-6.4512867581348168</c:v>
                </c:pt>
                <c:pt idx="2">
                  <c:v>8.8003357604743826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2-40E6-AE98-444F53E6A2C5}"/>
            </c:ext>
          </c:extLst>
        </c:ser>
        <c:ser>
          <c:idx val="4"/>
          <c:order val="1"/>
          <c:tx>
            <c:strRef>
              <c:f>'KF_08_dur+rat'!$E$35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'KF_08_dur+rat'!$E$36:$E$38</c:f>
              <c:numCache>
                <c:formatCode>0.00</c:formatCode>
                <c:ptCount val="3"/>
                <c:pt idx="0">
                  <c:v>4.1364535399810904</c:v>
                </c:pt>
                <c:pt idx="1">
                  <c:v>4.3621262598504273</c:v>
                </c:pt>
                <c:pt idx="2">
                  <c:v>-8.4985797998315213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2-40E6-AE98-444F53E6A2C5}"/>
            </c:ext>
          </c:extLst>
        </c:ser>
        <c:ser>
          <c:idx val="5"/>
          <c:order val="2"/>
          <c:tx>
            <c:strRef>
              <c:f>'KF_08_dur+rat'!$F$35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'KF_08_dur+rat'!$F$36:$F$38</c:f>
              <c:numCache>
                <c:formatCode>0.00</c:formatCode>
                <c:ptCount val="3"/>
                <c:pt idx="0">
                  <c:v>-1.1055427096907593</c:v>
                </c:pt>
                <c:pt idx="1">
                  <c:v>2.2495181312514987</c:v>
                </c:pt>
                <c:pt idx="2">
                  <c:v>-1.1439754215607536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2-40E6-AE98-444F53E6A2C5}"/>
            </c:ext>
          </c:extLst>
        </c:ser>
        <c:ser>
          <c:idx val="6"/>
          <c:order val="3"/>
          <c:tx>
            <c:strRef>
              <c:f>'KF_08_dur+rat'!$G$35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'KF_08_dur+rat'!$G$36:$G$38</c:f>
              <c:numCache>
                <c:formatCode>0.00</c:formatCode>
                <c:ptCount val="3"/>
                <c:pt idx="0">
                  <c:v>5.4270710913732216</c:v>
                </c:pt>
                <c:pt idx="1">
                  <c:v>5.2335474010431824</c:v>
                </c:pt>
                <c:pt idx="2">
                  <c:v>-10.6606184924164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52-40E6-AE98-444F53E6A2C5}"/>
            </c:ext>
          </c:extLst>
        </c:ser>
        <c:ser>
          <c:idx val="7"/>
          <c:order val="4"/>
          <c:tx>
            <c:strRef>
              <c:f>'KF_08_dur+rat'!$H$35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'KF_08_dur+rat'!$H$36:$H$38</c:f>
              <c:numCache>
                <c:formatCode>0.00</c:formatCode>
                <c:ptCount val="3"/>
                <c:pt idx="0">
                  <c:v>5.456921962658555</c:v>
                </c:pt>
                <c:pt idx="1">
                  <c:v>0.12575444001819491</c:v>
                </c:pt>
                <c:pt idx="2">
                  <c:v>-5.5826764026767464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52-40E6-AE98-444F53E6A2C5}"/>
            </c:ext>
          </c:extLst>
        </c:ser>
        <c:ser>
          <c:idx val="9"/>
          <c:order val="5"/>
          <c:tx>
            <c:strRef>
              <c:f>'KF_08_dur+rat'!$I$35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'KF_08_dur+rat'!$I$36:$I$38</c:f>
              <c:numCache>
                <c:formatCode>0.00</c:formatCode>
                <c:ptCount val="3"/>
                <c:pt idx="0">
                  <c:v>-3.3717710523705051</c:v>
                </c:pt>
                <c:pt idx="1">
                  <c:v>-7.7141570306858469</c:v>
                </c:pt>
                <c:pt idx="2">
                  <c:v>11.085928083056345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52-40E6-AE98-444F53E6A2C5}"/>
            </c:ext>
          </c:extLst>
        </c:ser>
        <c:ser>
          <c:idx val="14"/>
          <c:order val="6"/>
          <c:tx>
            <c:strRef>
              <c:f>'KF_08_dur+rat'!$K$35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'KF_08_dur+rat'!$K$36:$K$38</c:f>
              <c:numCache>
                <c:formatCode>0.00</c:formatCode>
                <c:ptCount val="3"/>
                <c:pt idx="0">
                  <c:v>-8.5307374693897877</c:v>
                </c:pt>
                <c:pt idx="1">
                  <c:v>0.89649025339106458</c:v>
                </c:pt>
                <c:pt idx="2">
                  <c:v>7.6342472159987196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52-40E6-AE98-444F53E6A2C5}"/>
            </c:ext>
          </c:extLst>
        </c:ser>
        <c:ser>
          <c:idx val="2"/>
          <c:order val="7"/>
          <c:tx>
            <c:strRef>
              <c:f>'KF_08_dur+rat'!$M$35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'KF_08_dur+rat'!$M$36:$M$38</c:f>
              <c:numCache>
                <c:formatCode>0.00</c:formatCode>
                <c:ptCount val="3"/>
                <c:pt idx="0">
                  <c:v>0.33665363977775797</c:v>
                </c:pt>
                <c:pt idx="1">
                  <c:v>1.2980073032663029</c:v>
                </c:pt>
                <c:pt idx="2">
                  <c:v>-1.6346609430440786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52-40E6-AE98-444F53E6A2C5}"/>
            </c:ext>
          </c:extLst>
        </c:ser>
        <c:ser>
          <c:idx val="12"/>
          <c:order val="8"/>
          <c:tx>
            <c:strRef>
              <c:f>'KF_08_dur+rat'!$P$35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'KF_08_dur+rat'!$P$36:$P$38</c:f>
              <c:numCache>
                <c:formatCode>0.00</c:formatCode>
                <c:ptCount val="3"/>
                <c:pt idx="0">
                  <c:v>5.0590120619907424</c:v>
                </c:pt>
                <c:pt idx="1">
                  <c:v>5.3294893232437843</c:v>
                </c:pt>
                <c:pt idx="2">
                  <c:v>-10.38850138523453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52-40E6-AE98-444F53E6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87904"/>
        <c:axId val="214989440"/>
      </c:barChart>
      <c:catAx>
        <c:axId val="21498790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989440"/>
        <c:crosses val="autoZero"/>
        <c:auto val="1"/>
        <c:lblAlgn val="ctr"/>
        <c:lblOffset val="100"/>
        <c:noMultiLvlLbl val="0"/>
      </c:catAx>
      <c:valAx>
        <c:axId val="214989440"/>
        <c:scaling>
          <c:orientation val="minMax"/>
          <c:max val="15"/>
          <c:min val="-1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987904"/>
        <c:crosses val="autoZero"/>
        <c:crossBetween val="between"/>
        <c:majorUnit val="5"/>
        <c:minorUnit val="0.5"/>
      </c:valAx>
    </c:plotArea>
    <c:legend>
      <c:legendPos val="b"/>
      <c:layout>
        <c:manualLayout>
          <c:xMode val="edge"/>
          <c:yMode val="edge"/>
          <c:x val="0.18535285012450367"/>
          <c:y val="0.84041555975715798"/>
          <c:w val="0.64126011171680464"/>
          <c:h val="0.1545185841131560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565380147153739E-2"/>
          <c:y val="5.0687227922749135E-2"/>
          <c:w val="0.9425869467727096"/>
          <c:h val="0.76419669878021379"/>
        </c:manualLayout>
      </c:layout>
      <c:lineChart>
        <c:grouping val="standard"/>
        <c:varyColors val="0"/>
        <c:ser>
          <c:idx val="0"/>
          <c:order val="0"/>
          <c:tx>
            <c:strRef>
              <c:f>KF08_tpo14!$C$1</c:f>
              <c:strCache>
                <c:ptCount val="1"/>
                <c:pt idx="0">
                  <c:v>Csengery+Keller 1990</c:v>
                </c:pt>
              </c:strCache>
            </c:strRef>
          </c:tx>
          <c:marker>
            <c:symbol val="none"/>
          </c:marker>
          <c:cat>
            <c:strRef>
              <c:f>KF08_tpo14!$A$2:$A$15</c:f>
              <c:strCache>
                <c:ptCount val="14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  <c:pt idx="12">
                  <c:v>7.1</c:v>
                </c:pt>
                <c:pt idx="13">
                  <c:v>7.2</c:v>
                </c:pt>
              </c:strCache>
            </c:strRef>
          </c:cat>
          <c:val>
            <c:numRef>
              <c:f>KF08_tpo14!$C$2:$C$15</c:f>
              <c:numCache>
                <c:formatCode>0.0</c:formatCode>
                <c:ptCount val="14"/>
                <c:pt idx="0">
                  <c:v>103.895</c:v>
                </c:pt>
                <c:pt idx="1">
                  <c:v>113.64</c:v>
                </c:pt>
                <c:pt idx="2">
                  <c:v>105.92100000000001</c:v>
                </c:pt>
                <c:pt idx="3">
                  <c:v>86.301400000000001</c:v>
                </c:pt>
                <c:pt idx="4">
                  <c:v>86.298599999999993</c:v>
                </c:pt>
                <c:pt idx="5">
                  <c:v>58.674799999999998</c:v>
                </c:pt>
                <c:pt idx="6">
                  <c:v>73.387900000000002</c:v>
                </c:pt>
                <c:pt idx="7">
                  <c:v>210.87</c:v>
                </c:pt>
                <c:pt idx="8">
                  <c:v>210.87</c:v>
                </c:pt>
                <c:pt idx="9">
                  <c:v>210.85300000000001</c:v>
                </c:pt>
                <c:pt idx="10">
                  <c:v>149.745</c:v>
                </c:pt>
                <c:pt idx="11">
                  <c:v>126.361</c:v>
                </c:pt>
                <c:pt idx="12">
                  <c:v>155.37299999999999</c:v>
                </c:pt>
                <c:pt idx="13">
                  <c:v>155.37299999999999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1-465E-BE4F-53CF030F2488}"/>
            </c:ext>
          </c:extLst>
        </c:ser>
        <c:ser>
          <c:idx val="2"/>
          <c:order val="1"/>
          <c:tx>
            <c:strRef>
              <c:f>KF08_tpo14!$E$1</c:f>
              <c:strCache>
                <c:ptCount val="1"/>
                <c:pt idx="0">
                  <c:v>Komsi+Oramo 1995</c:v>
                </c:pt>
              </c:strCache>
            </c:strRef>
          </c:tx>
          <c:marker>
            <c:symbol val="none"/>
          </c:marker>
          <c:cat>
            <c:strRef>
              <c:f>KF08_tpo14!$A$2:$A$15</c:f>
              <c:strCache>
                <c:ptCount val="14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  <c:pt idx="12">
                  <c:v>7.1</c:v>
                </c:pt>
                <c:pt idx="13">
                  <c:v>7.2</c:v>
                </c:pt>
              </c:strCache>
            </c:strRef>
          </c:cat>
          <c:val>
            <c:numRef>
              <c:f>KF08_tpo14!$E$2:$E$15</c:f>
              <c:numCache>
                <c:formatCode>0.0</c:formatCode>
                <c:ptCount val="14"/>
                <c:pt idx="0">
                  <c:v>72.147199999999998</c:v>
                </c:pt>
                <c:pt idx="1">
                  <c:v>93.630600000000001</c:v>
                </c:pt>
                <c:pt idx="2">
                  <c:v>92.018799999999999</c:v>
                </c:pt>
                <c:pt idx="3">
                  <c:v>82.967500000000001</c:v>
                </c:pt>
                <c:pt idx="4">
                  <c:v>82.9649</c:v>
                </c:pt>
                <c:pt idx="5">
                  <c:v>53.510800000000003</c:v>
                </c:pt>
                <c:pt idx="6">
                  <c:v>91.579300000000003</c:v>
                </c:pt>
                <c:pt idx="7">
                  <c:v>93.363</c:v>
                </c:pt>
                <c:pt idx="8">
                  <c:v>93.359700000000004</c:v>
                </c:pt>
                <c:pt idx="9">
                  <c:v>93.359700000000004</c:v>
                </c:pt>
                <c:pt idx="10">
                  <c:v>85.953699999999998</c:v>
                </c:pt>
                <c:pt idx="11">
                  <c:v>81.315299999999993</c:v>
                </c:pt>
                <c:pt idx="12">
                  <c:v>74.334199999999996</c:v>
                </c:pt>
                <c:pt idx="13">
                  <c:v>74.334199999999996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1-465E-BE4F-53CF030F2488}"/>
            </c:ext>
          </c:extLst>
        </c:ser>
        <c:ser>
          <c:idx val="8"/>
          <c:order val="2"/>
          <c:tx>
            <c:strRef>
              <c:f>KF08_tpo14!$F$1</c:f>
              <c:strCache>
                <c:ptCount val="1"/>
                <c:pt idx="0">
                  <c:v>Whittlesey+Sallaberger 1997</c:v>
                </c:pt>
              </c:strCache>
            </c:strRef>
          </c:tx>
          <c:marker>
            <c:symbol val="none"/>
          </c:marker>
          <c:cat>
            <c:strRef>
              <c:f>KF08_tpo14!$A$2:$A$15</c:f>
              <c:strCache>
                <c:ptCount val="14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  <c:pt idx="12">
                  <c:v>7.1</c:v>
                </c:pt>
                <c:pt idx="13">
                  <c:v>7.2</c:v>
                </c:pt>
              </c:strCache>
            </c:strRef>
          </c:cat>
          <c:val>
            <c:numRef>
              <c:f>KF08_tpo14!$F$2:$F$15</c:f>
              <c:numCache>
                <c:formatCode>0.0</c:formatCode>
                <c:ptCount val="14"/>
                <c:pt idx="0">
                  <c:v>98.989900000000006</c:v>
                </c:pt>
                <c:pt idx="1">
                  <c:v>98.327799999999996</c:v>
                </c:pt>
                <c:pt idx="2">
                  <c:v>78.961500000000001</c:v>
                </c:pt>
                <c:pt idx="3">
                  <c:v>47.9009</c:v>
                </c:pt>
                <c:pt idx="4">
                  <c:v>47.9009</c:v>
                </c:pt>
                <c:pt idx="5">
                  <c:v>27.6402</c:v>
                </c:pt>
                <c:pt idx="6">
                  <c:v>73.049499999999995</c:v>
                </c:pt>
                <c:pt idx="7">
                  <c:v>88.288300000000007</c:v>
                </c:pt>
                <c:pt idx="8">
                  <c:v>88.288300000000007</c:v>
                </c:pt>
                <c:pt idx="9">
                  <c:v>88.288300000000007</c:v>
                </c:pt>
                <c:pt idx="10">
                  <c:v>96.3934</c:v>
                </c:pt>
                <c:pt idx="11">
                  <c:v>57.240499999999997</c:v>
                </c:pt>
                <c:pt idx="12">
                  <c:v>142.45699999999999</c:v>
                </c:pt>
                <c:pt idx="13">
                  <c:v>142.45699999999999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A-4B4E-A0E8-7BFEF14BBCC2}"/>
            </c:ext>
          </c:extLst>
        </c:ser>
        <c:ser>
          <c:idx val="4"/>
          <c:order val="3"/>
          <c:tx>
            <c:strRef>
              <c:f>KF08_tpo14!$G$1</c:f>
              <c:strCache>
                <c:ptCount val="1"/>
                <c:pt idx="0">
                  <c:v>Pammer+Kopatchinskaja 2004</c:v>
                </c:pt>
              </c:strCache>
            </c:strRef>
          </c:tx>
          <c:marker>
            <c:symbol val="none"/>
          </c:marker>
          <c:cat>
            <c:strRef>
              <c:f>KF08_tpo14!$A$2:$A$15</c:f>
              <c:strCache>
                <c:ptCount val="14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  <c:pt idx="12">
                  <c:v>7.1</c:v>
                </c:pt>
                <c:pt idx="13">
                  <c:v>7.2</c:v>
                </c:pt>
              </c:strCache>
            </c:strRef>
          </c:cat>
          <c:val>
            <c:numRef>
              <c:f>KF08_tpo14!$G$2:$G$15</c:f>
              <c:numCache>
                <c:formatCode>0.0</c:formatCode>
                <c:ptCount val="14"/>
                <c:pt idx="0">
                  <c:v>110.39700000000001</c:v>
                </c:pt>
                <c:pt idx="1">
                  <c:v>101.333</c:v>
                </c:pt>
                <c:pt idx="2">
                  <c:v>166.85599999999999</c:v>
                </c:pt>
                <c:pt idx="3">
                  <c:v>66.0839</c:v>
                </c:pt>
                <c:pt idx="4">
                  <c:v>66.0839</c:v>
                </c:pt>
                <c:pt idx="5">
                  <c:v>43.931600000000003</c:v>
                </c:pt>
                <c:pt idx="6">
                  <c:v>96.453199999999995</c:v>
                </c:pt>
                <c:pt idx="7">
                  <c:v>121.29300000000001</c:v>
                </c:pt>
                <c:pt idx="8">
                  <c:v>121.28700000000001</c:v>
                </c:pt>
                <c:pt idx="9">
                  <c:v>121.28700000000001</c:v>
                </c:pt>
                <c:pt idx="10">
                  <c:v>102.99299999999999</c:v>
                </c:pt>
                <c:pt idx="11">
                  <c:v>81.543300000000002</c:v>
                </c:pt>
                <c:pt idx="12">
                  <c:v>90.560599999999994</c:v>
                </c:pt>
                <c:pt idx="13">
                  <c:v>90.560599999999994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C1-465E-BE4F-53CF030F2488}"/>
            </c:ext>
          </c:extLst>
        </c:ser>
        <c:ser>
          <c:idx val="3"/>
          <c:order val="4"/>
          <c:tx>
            <c:strRef>
              <c:f>KF08_tpo14!$H$1</c:f>
              <c:strCache>
                <c:ptCount val="1"/>
                <c:pt idx="0">
                  <c:v>Arnold+Pogossian 2004</c:v>
                </c:pt>
              </c:strCache>
            </c:strRef>
          </c:tx>
          <c:marker>
            <c:symbol val="none"/>
          </c:marker>
          <c:cat>
            <c:strRef>
              <c:f>KF08_tpo14!$A$2:$A$15</c:f>
              <c:strCache>
                <c:ptCount val="14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  <c:pt idx="12">
                  <c:v>7.1</c:v>
                </c:pt>
                <c:pt idx="13">
                  <c:v>7.2</c:v>
                </c:pt>
              </c:strCache>
            </c:strRef>
          </c:cat>
          <c:val>
            <c:numRef>
              <c:f>KF08_tpo14!$H$2:$H$15</c:f>
              <c:numCache>
                <c:formatCode>0.0</c:formatCode>
                <c:ptCount val="14"/>
                <c:pt idx="0">
                  <c:v>112.033</c:v>
                </c:pt>
                <c:pt idx="1">
                  <c:v>102.622</c:v>
                </c:pt>
                <c:pt idx="2">
                  <c:v>126.61499999999999</c:v>
                </c:pt>
                <c:pt idx="3">
                  <c:v>56.910600000000002</c:v>
                </c:pt>
                <c:pt idx="4">
                  <c:v>56.910600000000002</c:v>
                </c:pt>
                <c:pt idx="5">
                  <c:v>40.844700000000003</c:v>
                </c:pt>
                <c:pt idx="6">
                  <c:v>78.539599999999993</c:v>
                </c:pt>
                <c:pt idx="7">
                  <c:v>149.07</c:v>
                </c:pt>
                <c:pt idx="8">
                  <c:v>149.07</c:v>
                </c:pt>
                <c:pt idx="9">
                  <c:v>149.07</c:v>
                </c:pt>
                <c:pt idx="10">
                  <c:v>126.724</c:v>
                </c:pt>
                <c:pt idx="11">
                  <c:v>102.43899999999999</c:v>
                </c:pt>
                <c:pt idx="12">
                  <c:v>121.55500000000001</c:v>
                </c:pt>
                <c:pt idx="13">
                  <c:v>121.55500000000001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C1-465E-BE4F-53CF030F2488}"/>
            </c:ext>
          </c:extLst>
        </c:ser>
        <c:ser>
          <c:idx val="5"/>
          <c:order val="5"/>
          <c:tx>
            <c:strRef>
              <c:f>KF08_tpo14!$I$1</c:f>
              <c:strCache>
                <c:ptCount val="1"/>
                <c:pt idx="0">
                  <c:v>Banse+Keller 2005</c:v>
                </c:pt>
              </c:strCache>
            </c:strRef>
          </c:tx>
          <c:marker>
            <c:symbol val="none"/>
          </c:marker>
          <c:cat>
            <c:strRef>
              <c:f>KF08_tpo14!$A$2:$A$15</c:f>
              <c:strCache>
                <c:ptCount val="14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  <c:pt idx="12">
                  <c:v>7.1</c:v>
                </c:pt>
                <c:pt idx="13">
                  <c:v>7.2</c:v>
                </c:pt>
              </c:strCache>
            </c:strRef>
          </c:cat>
          <c:val>
            <c:numRef>
              <c:f>KF08_tpo14!$I$2:$I$15</c:f>
              <c:numCache>
                <c:formatCode>0.0</c:formatCode>
                <c:ptCount val="14"/>
                <c:pt idx="0">
                  <c:v>121.337</c:v>
                </c:pt>
                <c:pt idx="1">
                  <c:v>106.81399999999999</c:v>
                </c:pt>
                <c:pt idx="2">
                  <c:v>68.257400000000004</c:v>
                </c:pt>
                <c:pt idx="3">
                  <c:v>73.479600000000005</c:v>
                </c:pt>
                <c:pt idx="4">
                  <c:v>73.477500000000006</c:v>
                </c:pt>
                <c:pt idx="5">
                  <c:v>53.165599999999998</c:v>
                </c:pt>
                <c:pt idx="6">
                  <c:v>89.096900000000005</c:v>
                </c:pt>
                <c:pt idx="7">
                  <c:v>158.91900000000001</c:v>
                </c:pt>
                <c:pt idx="8">
                  <c:v>158.90899999999999</c:v>
                </c:pt>
                <c:pt idx="9">
                  <c:v>158.90899999999999</c:v>
                </c:pt>
                <c:pt idx="10">
                  <c:v>139.911</c:v>
                </c:pt>
                <c:pt idx="11">
                  <c:v>109.961</c:v>
                </c:pt>
                <c:pt idx="12">
                  <c:v>169.43100000000001</c:v>
                </c:pt>
                <c:pt idx="13">
                  <c:v>169.43100000000001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C1-465E-BE4F-53CF030F2488}"/>
            </c:ext>
          </c:extLst>
        </c:ser>
        <c:ser>
          <c:idx val="9"/>
          <c:order val="6"/>
          <c:tx>
            <c:strRef>
              <c:f>KF08_tpo14!$K$1</c:f>
              <c:strCache>
                <c:ptCount val="1"/>
                <c:pt idx="0">
                  <c:v>Melzer+Stark 2012</c:v>
                </c:pt>
              </c:strCache>
            </c:strRef>
          </c:tx>
          <c:marker>
            <c:symbol val="none"/>
          </c:marker>
          <c:cat>
            <c:strRef>
              <c:f>KF08_tpo14!$A$2:$A$15</c:f>
              <c:strCache>
                <c:ptCount val="14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  <c:pt idx="12">
                  <c:v>7.1</c:v>
                </c:pt>
                <c:pt idx="13">
                  <c:v>7.2</c:v>
                </c:pt>
              </c:strCache>
            </c:strRef>
          </c:cat>
          <c:val>
            <c:numRef>
              <c:f>KF08_tpo14!$K$2:$K$15</c:f>
              <c:numCache>
                <c:formatCode>0.0</c:formatCode>
                <c:ptCount val="14"/>
                <c:pt idx="0">
                  <c:v>109.23099999999999</c:v>
                </c:pt>
                <c:pt idx="1">
                  <c:v>109.95699999999999</c:v>
                </c:pt>
                <c:pt idx="2">
                  <c:v>118.46299999999999</c:v>
                </c:pt>
                <c:pt idx="3">
                  <c:v>95.654700000000005</c:v>
                </c:pt>
                <c:pt idx="4">
                  <c:v>95.654700000000005</c:v>
                </c:pt>
                <c:pt idx="5">
                  <c:v>82.166300000000007</c:v>
                </c:pt>
                <c:pt idx="6">
                  <c:v>112.687</c:v>
                </c:pt>
                <c:pt idx="7">
                  <c:v>69.605900000000005</c:v>
                </c:pt>
                <c:pt idx="8">
                  <c:v>69.605900000000005</c:v>
                </c:pt>
                <c:pt idx="9">
                  <c:v>69.605900000000005</c:v>
                </c:pt>
                <c:pt idx="10">
                  <c:v>99.962199999999996</c:v>
                </c:pt>
                <c:pt idx="11">
                  <c:v>89.938800000000001</c:v>
                </c:pt>
                <c:pt idx="12">
                  <c:v>196.291</c:v>
                </c:pt>
                <c:pt idx="13">
                  <c:v>196.291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7-4156-AB35-4CC204E49A3B}"/>
            </c:ext>
          </c:extLst>
        </c:ser>
        <c:ser>
          <c:idx val="11"/>
          <c:order val="7"/>
          <c:tx>
            <c:strRef>
              <c:f>KF08_tpo14!$M$1</c:f>
              <c:strCache>
                <c:ptCount val="1"/>
                <c:pt idx="0">
                  <c:v>Kammer+Widmann 2017</c:v>
                </c:pt>
              </c:strCache>
            </c:strRef>
          </c:tx>
          <c:marker>
            <c:symbol val="none"/>
          </c:marker>
          <c:cat>
            <c:strRef>
              <c:f>KF08_tpo14!$A$2:$A$15</c:f>
              <c:strCache>
                <c:ptCount val="14"/>
                <c:pt idx="0">
                  <c:v>1.1</c:v>
                </c:pt>
                <c:pt idx="1">
                  <c:v>1.2</c:v>
                </c:pt>
                <c:pt idx="2">
                  <c:v>2.1</c:v>
                </c:pt>
                <c:pt idx="3">
                  <c:v>2.2</c:v>
                </c:pt>
                <c:pt idx="4">
                  <c:v>3.1</c:v>
                </c:pt>
                <c:pt idx="5">
                  <c:v>3.2</c:v>
                </c:pt>
                <c:pt idx="6">
                  <c:v>4.1</c:v>
                </c:pt>
                <c:pt idx="7">
                  <c:v>4.2</c:v>
                </c:pt>
                <c:pt idx="8">
                  <c:v>5.1</c:v>
                </c:pt>
                <c:pt idx="9">
                  <c:v>5.2</c:v>
                </c:pt>
                <c:pt idx="10">
                  <c:v>6.1</c:v>
                </c:pt>
                <c:pt idx="11">
                  <c:v>6.2</c:v>
                </c:pt>
                <c:pt idx="12">
                  <c:v>7.1</c:v>
                </c:pt>
                <c:pt idx="13">
                  <c:v>7.2</c:v>
                </c:pt>
              </c:strCache>
            </c:strRef>
          </c:cat>
          <c:val>
            <c:numRef>
              <c:f>KF08_tpo14!$M$2:$M$15</c:f>
              <c:numCache>
                <c:formatCode>0.0</c:formatCode>
                <c:ptCount val="14"/>
                <c:pt idx="0">
                  <c:v>62.760899999999999</c:v>
                </c:pt>
                <c:pt idx="1">
                  <c:v>84.745199999999997</c:v>
                </c:pt>
                <c:pt idx="2">
                  <c:v>69.605900000000005</c:v>
                </c:pt>
                <c:pt idx="3">
                  <c:v>77.291600000000003</c:v>
                </c:pt>
                <c:pt idx="4">
                  <c:v>77.289299999999997</c:v>
                </c:pt>
                <c:pt idx="5">
                  <c:v>48.776899999999998</c:v>
                </c:pt>
                <c:pt idx="6">
                  <c:v>67.014499999999998</c:v>
                </c:pt>
                <c:pt idx="7">
                  <c:v>88.759200000000007</c:v>
                </c:pt>
                <c:pt idx="8">
                  <c:v>88.756200000000007</c:v>
                </c:pt>
                <c:pt idx="9">
                  <c:v>88.756200000000007</c:v>
                </c:pt>
                <c:pt idx="10">
                  <c:v>60.484099999999998</c:v>
                </c:pt>
                <c:pt idx="11">
                  <c:v>92.025199999999998</c:v>
                </c:pt>
                <c:pt idx="12">
                  <c:v>42.857100000000003</c:v>
                </c:pt>
                <c:pt idx="13">
                  <c:v>42.857100000000003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7-4156-AB35-4CC204E49A3B}"/>
            </c:ext>
          </c:extLst>
        </c:ser>
        <c:ser>
          <c:idx val="1"/>
          <c:order val="8"/>
          <c:tx>
            <c:strRef>
              <c:f>KF08_tpo8!$J$1</c:f>
              <c:strCache>
                <c:ptCount val="1"/>
                <c:pt idx="0">
                  <c:v>mean (8)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val>
            <c:numRef>
              <c:f>KF08_tpo8!$J$2:$J$15</c:f>
              <c:numCache>
                <c:formatCode>0.0</c:formatCode>
                <c:ptCount val="14"/>
                <c:pt idx="0">
                  <c:v>98.848875000000007</c:v>
                </c:pt>
                <c:pt idx="1">
                  <c:v>101.38369999999999</c:v>
                </c:pt>
                <c:pt idx="2">
                  <c:v>103.33732499999999</c:v>
                </c:pt>
                <c:pt idx="3">
                  <c:v>73.323774999999998</c:v>
                </c:pt>
                <c:pt idx="4">
                  <c:v>73.322549999999993</c:v>
                </c:pt>
                <c:pt idx="5">
                  <c:v>51.088862499999998</c:v>
                </c:pt>
                <c:pt idx="6">
                  <c:v>85.225987500000002</c:v>
                </c:pt>
                <c:pt idx="7">
                  <c:v>122.52104999999999</c:v>
                </c:pt>
                <c:pt idx="8">
                  <c:v>122.51826250000001</c:v>
                </c:pt>
                <c:pt idx="9">
                  <c:v>122.5161375</c:v>
                </c:pt>
                <c:pt idx="10">
                  <c:v>107.77079999999999</c:v>
                </c:pt>
                <c:pt idx="11">
                  <c:v>92.603012500000006</c:v>
                </c:pt>
                <c:pt idx="12">
                  <c:v>124.10736249999999</c:v>
                </c:pt>
                <c:pt idx="13">
                  <c:v>124.10736249999999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7-4156-AB35-4CC204E49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49952"/>
        <c:axId val="214751488"/>
      </c:lineChart>
      <c:catAx>
        <c:axId val="21474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751488"/>
        <c:crosses val="autoZero"/>
        <c:auto val="1"/>
        <c:lblAlgn val="ctr"/>
        <c:lblOffset val="100"/>
        <c:noMultiLvlLbl val="0"/>
      </c:catAx>
      <c:valAx>
        <c:axId val="214751488"/>
        <c:scaling>
          <c:logBase val="2"/>
          <c:orientation val="minMax"/>
          <c:max val="250"/>
          <c:min val="2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47499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6968543667392198E-2"/>
          <c:y val="0.90846357158724356"/>
          <c:w val="0.95773820160281575"/>
          <c:h val="9.1536428412756443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700"/>
      </a:pPr>
      <a:endParaRPr lang="de-DE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0.76571</cdr:x>
      <cdr:y>0.01204</cdr:y>
    </cdr:from>
    <cdr:to>
      <cdr:x>0.76571</cdr:x>
      <cdr:y>0.80427</cdr:y>
    </cdr:to>
    <cdr:cxnSp macro="">
      <cdr:nvCxnSpPr>
        <cdr:cNvPr id="8" name="Gerader Verbinder 7">
          <a:extLst xmlns:a="http://schemas.openxmlformats.org/drawingml/2006/main">
            <a:ext uri="{FF2B5EF4-FFF2-40B4-BE49-F238E27FC236}">
              <a16:creationId xmlns:a16="http://schemas.microsoft.com/office/drawing/2014/main" id="{06909572-75F5-42BB-9796-52F6588F8C20}"/>
            </a:ext>
          </a:extLst>
        </cdr:cNvPr>
        <cdr:cNvCxnSpPr/>
      </cdr:nvCxnSpPr>
      <cdr:spPr>
        <a:xfrm xmlns:a="http://schemas.openxmlformats.org/drawingml/2006/main" flipV="1">
          <a:off x="7105843" y="37353"/>
          <a:ext cx="0" cy="2457824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0.98317</cdr:x>
      <cdr:y>0</cdr:y>
    </cdr:from>
    <cdr:to>
      <cdr:x>0.98317</cdr:x>
      <cdr:y>0.80186</cdr:y>
    </cdr:to>
    <cdr:cxnSp macro="">
      <cdr:nvCxnSpPr>
        <cdr:cNvPr id="9" name="Gerader Verbinder 8">
          <a:extLst xmlns:a="http://schemas.openxmlformats.org/drawingml/2006/main">
            <a:ext uri="{FF2B5EF4-FFF2-40B4-BE49-F238E27FC236}">
              <a16:creationId xmlns:a16="http://schemas.microsoft.com/office/drawing/2014/main" id="{06909572-75F5-42BB-9796-52F6588F8C20}"/>
            </a:ext>
          </a:extLst>
        </cdr:cNvPr>
        <cdr:cNvCxnSpPr/>
      </cdr:nvCxnSpPr>
      <cdr:spPr>
        <a:xfrm xmlns:a="http://schemas.openxmlformats.org/drawingml/2006/main" flipV="1">
          <a:off x="9123887" y="0"/>
          <a:ext cx="0" cy="248770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0.42198</cdr:x>
      <cdr:y>0.00482</cdr:y>
    </cdr:from>
    <cdr:to>
      <cdr:x>0.42198</cdr:x>
      <cdr:y>0.81138</cdr:y>
    </cdr:to>
    <cdr:cxnSp macro="">
      <cdr:nvCxnSpPr>
        <cdr:cNvPr id="11" name="Gerader Verbinder 4">
          <a:extLst xmlns:a="http://schemas.openxmlformats.org/drawingml/2006/main">
            <a:ext uri="{FF2B5EF4-FFF2-40B4-BE49-F238E27FC236}">
              <a16:creationId xmlns:a16="http://schemas.microsoft.com/office/drawing/2014/main" id="{3AFB0DB9-7A40-47D5-AA2C-D76C56F22DCF}"/>
            </a:ext>
          </a:extLst>
        </cdr:cNvPr>
        <cdr:cNvCxnSpPr/>
      </cdr:nvCxnSpPr>
      <cdr:spPr>
        <a:xfrm xmlns:a="http://schemas.openxmlformats.org/drawingml/2006/main" flipV="1">
          <a:off x="3916010" y="14941"/>
          <a:ext cx="0" cy="250230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8815" cy="3118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08_dur_1" connectionId="68" xr16:uid="{00000000-0016-0000-0100-000035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7" connectionId="75" xr16:uid="{00000000-0016-0000-0100-00002C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08_dur_1" connectionId="87" xr16:uid="{00000000-0016-0000-0100-00002B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7_Abschnitte-Dauern" connectionId="40" xr16:uid="{00000000-0016-0000-0100-00002A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9_27" connectionId="77" xr16:uid="{00000000-0016-0000-0100-000029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27" connectionId="41" xr16:uid="{00000000-0016-0000-0100-000028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7" connectionId="3" xr16:uid="{00000000-0016-0000-0100-000027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7" connectionId="21" xr16:uid="{00000000-0016-0000-0100-000026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4" connectionId="47" xr16:uid="{00000000-0016-0000-0100-000025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27" connectionId="91" xr16:uid="{00000000-0016-0000-0100-000024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4" connectionId="7" xr16:uid="{00000000-0016-0000-0100-000023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04 (Nimmermehr)_1" connectionId="24" xr16:uid="{00000000-0016-0000-0100-000034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7" connectionId="49" xr16:uid="{00000000-0016-0000-0100-000022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7" connectionId="29" xr16:uid="{00000000-0016-0000-0100-000021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32_dur" connectionId="22" xr16:uid="{00000000-0016-0000-0100-000020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7" connectionId="15" xr16:uid="{00000000-0016-0000-0100-00001F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7" connectionId="86" xr16:uid="{00000000-0016-0000-0100-00001E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08_dur_1" connectionId="16" xr16:uid="{00000000-0016-0000-0100-00001D00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08_dur_1" connectionId="44" xr16:uid="{00000000-0016-0000-0100-00001C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7" connectionId="58" xr16:uid="{00000000-0016-0000-0100-00001B00000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06_dur" connectionId="8" xr16:uid="{00000000-0016-0000-0100-00001A0000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7_dur" connectionId="13" xr16:uid="{00000000-0016-0000-0100-000019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4" connectionId="71" xr16:uid="{00000000-0016-0000-0100-00003300000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08_dur_1" connectionId="9" xr16:uid="{00000000-0016-0000-0100-00001800000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08_dur_1" connectionId="59" xr16:uid="{00000000-0016-0000-0100-00001700000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08_dur_1" connectionId="62" xr16:uid="{00000000-0016-0000-0100-00001600000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-Stark_2012_08_dur_1" connectionId="72" xr16:uid="{00000000-0016-0000-0100-000015000000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005_32_dur" connectionId="20" xr16:uid="{00000000-0016-0000-0100-000014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4" connectionId="53" xr16:uid="{00000000-0016-0000-0100-00001300000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7" connectionId="79" xr16:uid="{00000000-0016-0000-0100-00001200000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4_dur" connectionId="12" xr16:uid="{00000000-0016-0000-0100-00001100000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4_Abschnitte-Dauern" connectionId="39" xr16:uid="{00000000-0016-0000-0100-00001000000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2" connectionId="80" xr16:uid="{00000000-0016-0000-0100-00000F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08_dur_1" connectionId="4" xr16:uid="{00000000-0016-0000-0100-000032000000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08_dur_1" connectionId="50" xr16:uid="{00000000-0016-0000-0100-00000E000000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4" connectionId="19" xr16:uid="{00000000-0016-0000-0100-00000D00000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06" connectionId="67" xr16:uid="{00000000-0016-0000-0100-00000C00000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4" connectionId="56" xr16:uid="{00000000-0016-0000-0100-00000B000000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4_dur" connectionId="65" xr16:uid="{00000000-0016-0000-0100-00000A000000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4_14" connectionId="60" xr16:uid="{00000000-0016-0000-0100-000009000000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06_dur_1" connectionId="61" xr16:uid="{00000000-0016-0000-0100-000008000000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4" connectionId="90" xr16:uid="{00000000-0016-0000-0100-000007000000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7" connectionId="84" xr16:uid="{00000000-0016-0000-0100-000006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08_Es zupfte mich jemand am Kleid_dur_1" connectionId="25" xr16:uid="{00000000-0016-0000-0100-000005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08_dur_1" connectionId="30" xr16:uid="{00000000-0016-0000-0100-000031000000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06" connectionId="43" xr16:uid="{00000000-0016-0000-0100-000004000000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08_Abschnitte-Dauern_1" connectionId="34" xr16:uid="{00000000-0016-0000-0100-00000300000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7_dur" connectionId="66" xr16:uid="{00000000-0016-0000-0100-000002000000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06_Abschnitte-Dauern" connectionId="33" xr16:uid="{00000000-0016-0000-0100-000001000000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7" connectionId="1" xr16:uid="{00000000-0016-0000-0100-000000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08_tpo_1" connectionId="36" xr16:uid="{00000000-0016-0000-0A00-000043000000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08_tpo" connectionId="69" xr16:uid="{00000000-0016-0000-0A00-000042000000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08_Es zupfte mich jemand am Kleid_tpo" connectionId="26" xr16:uid="{00000000-0016-0000-0A00-000041000000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08_tpo" connectionId="31" xr16:uid="{00000000-0016-0000-0A00-000040000000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08_tpo" connectionId="45" xr16:uid="{00000000-0016-0000-0A00-00003F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dur_1" connectionId="81" xr16:uid="{00000000-0016-0000-0100-000030000000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08_tpo" connectionId="10" xr16:uid="{00000000-0016-0000-0A00-00003E000000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08_tpo" connectionId="17" xr16:uid="{00000000-0016-0000-0A00-00003D000000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08_tpo" connectionId="5" xr16:uid="{00000000-0016-0000-0A00-00003C000000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08_tpo" connectionId="51" xr16:uid="{00000000-0016-0000-0A00-00003B000000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08_tpo" connectionId="35" xr16:uid="{00000000-0016-0000-0A00-00003A000000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tpo" connectionId="82" xr16:uid="{00000000-0016-0000-0A00-000039000000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-Stark_2012_08_tpo" connectionId="73" xr16:uid="{00000000-0016-0000-0A00-000038000000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08_tpo" connectionId="63" xr16:uid="{00000000-0016-0000-0A00-000037000000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08_tpo" connectionId="88" xr16:uid="{00000000-0016-0000-0A00-000036000000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08_tpo" connectionId="6" xr16:uid="{00000000-0016-0000-0B00-00004C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3_27" connectionId="76" xr16:uid="{00000000-0016-0000-0100-00002F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08_tpo" connectionId="89" xr16:uid="{00000000-0016-0000-0B00-00004B000000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tpo" connectionId="83" xr16:uid="{00000000-0016-0000-0B00-00004A000000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08_tpo" connectionId="18" xr16:uid="{00000000-0016-0000-0B00-000049000000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-Stark_2012_08_tpo" connectionId="74" xr16:uid="{00000000-0016-0000-0B00-000048000000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08_tpo" connectionId="64" xr16:uid="{00000000-0016-0000-0B00-000047000000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08_tpo" connectionId="52" xr16:uid="{00000000-0016-0000-0B00-000046000000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08_tpo" connectionId="32" xr16:uid="{00000000-0016-0000-0B00-000045000000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08_tpo" connectionId="38" xr16:uid="{00000000-0016-0000-0B00-000044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94_27" connectionId="42" xr16:uid="{00000000-0016-0000-0100-00002E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7" connectionId="55" xr16:uid="{00000000-0016-0000-0100-00002D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50" Type="http://schemas.openxmlformats.org/officeDocument/2006/relationships/queryTable" Target="../queryTables/queryTable49.xml"/><Relationship Id="rId55" Type="http://schemas.openxmlformats.org/officeDocument/2006/relationships/queryTable" Target="../queryTables/queryTable54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41" Type="http://schemas.openxmlformats.org/officeDocument/2006/relationships/queryTable" Target="../queryTables/queryTable40.xml"/><Relationship Id="rId54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3" Type="http://schemas.openxmlformats.org/officeDocument/2006/relationships/queryTable" Target="../queryTables/queryTable52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52" Type="http://schemas.openxmlformats.org/officeDocument/2006/relationships/queryTable" Target="../queryTables/queryTable51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Relationship Id="rId3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1.xml"/><Relationship Id="rId13" Type="http://schemas.openxmlformats.org/officeDocument/2006/relationships/queryTable" Target="../queryTables/queryTable66.xml"/><Relationship Id="rId3" Type="http://schemas.openxmlformats.org/officeDocument/2006/relationships/queryTable" Target="../queryTables/queryTable56.xml"/><Relationship Id="rId7" Type="http://schemas.openxmlformats.org/officeDocument/2006/relationships/queryTable" Target="../queryTables/queryTable60.xml"/><Relationship Id="rId12" Type="http://schemas.openxmlformats.org/officeDocument/2006/relationships/queryTable" Target="../queryTables/queryTable65.xml"/><Relationship Id="rId2" Type="http://schemas.openxmlformats.org/officeDocument/2006/relationships/queryTable" Target="../queryTables/queryTable55.xml"/><Relationship Id="rId1" Type="http://schemas.openxmlformats.org/officeDocument/2006/relationships/printerSettings" Target="../printerSettings/printerSettings10.bin"/><Relationship Id="rId6" Type="http://schemas.openxmlformats.org/officeDocument/2006/relationships/queryTable" Target="../queryTables/queryTable59.xml"/><Relationship Id="rId11" Type="http://schemas.openxmlformats.org/officeDocument/2006/relationships/queryTable" Target="../queryTables/queryTable64.xml"/><Relationship Id="rId5" Type="http://schemas.openxmlformats.org/officeDocument/2006/relationships/queryTable" Target="../queryTables/queryTable58.xml"/><Relationship Id="rId15" Type="http://schemas.openxmlformats.org/officeDocument/2006/relationships/queryTable" Target="../queryTables/queryTable68.xml"/><Relationship Id="rId10" Type="http://schemas.openxmlformats.org/officeDocument/2006/relationships/queryTable" Target="../queryTables/queryTable63.xml"/><Relationship Id="rId4" Type="http://schemas.openxmlformats.org/officeDocument/2006/relationships/queryTable" Target="../queryTables/queryTable57.xml"/><Relationship Id="rId9" Type="http://schemas.openxmlformats.org/officeDocument/2006/relationships/queryTable" Target="../queryTables/queryTable62.xml"/><Relationship Id="rId14" Type="http://schemas.openxmlformats.org/officeDocument/2006/relationships/queryTable" Target="../queryTables/queryTable6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5.xml"/><Relationship Id="rId3" Type="http://schemas.openxmlformats.org/officeDocument/2006/relationships/queryTable" Target="../queryTables/queryTable70.xml"/><Relationship Id="rId7" Type="http://schemas.openxmlformats.org/officeDocument/2006/relationships/queryTable" Target="../queryTables/queryTable74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1.bin"/><Relationship Id="rId6" Type="http://schemas.openxmlformats.org/officeDocument/2006/relationships/queryTable" Target="../queryTables/queryTable73.xml"/><Relationship Id="rId5" Type="http://schemas.openxmlformats.org/officeDocument/2006/relationships/queryTable" Target="../queryTables/queryTable72.xml"/><Relationship Id="rId10" Type="http://schemas.openxmlformats.org/officeDocument/2006/relationships/queryTable" Target="../queryTables/queryTable77.xml"/><Relationship Id="rId4" Type="http://schemas.openxmlformats.org/officeDocument/2006/relationships/queryTable" Target="../queryTables/queryTable71.xml"/><Relationship Id="rId9" Type="http://schemas.openxmlformats.org/officeDocument/2006/relationships/queryTable" Target="../queryTables/queryTable7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zoomScaleNormal="100" workbookViewId="0"/>
  </sheetViews>
  <sheetFormatPr baseColWidth="10" defaultRowHeight="14.4" x14ac:dyDescent="0.3"/>
  <cols>
    <col min="1" max="1" width="8.21875" bestFit="1" customWidth="1"/>
    <col min="2" max="2" width="13.77734375" bestFit="1" customWidth="1"/>
    <col min="3" max="3" width="10.44140625" bestFit="1" customWidth="1"/>
    <col min="4" max="4" width="4.5546875" bestFit="1" customWidth="1"/>
    <col min="5" max="5" width="5.5546875" bestFit="1" customWidth="1"/>
  </cols>
  <sheetData>
    <row r="1" spans="1:8" x14ac:dyDescent="0.3">
      <c r="A1" s="1" t="s">
        <v>73</v>
      </c>
      <c r="B1" s="10" t="s">
        <v>74</v>
      </c>
      <c r="C1" s="10" t="s">
        <v>75</v>
      </c>
    </row>
    <row r="2" spans="1:8" x14ac:dyDescent="0.3">
      <c r="A2" s="6" t="s">
        <v>48</v>
      </c>
      <c r="B2" s="11">
        <v>9.33</v>
      </c>
      <c r="C2" s="3">
        <f>B2/B$9*100</f>
        <v>17.494843427714233</v>
      </c>
      <c r="D2" s="3">
        <f>SUM(B2:B4)</f>
        <v>22.33</v>
      </c>
      <c r="E2" s="3">
        <f>D2/D$9*100</f>
        <v>41.871366960435026</v>
      </c>
    </row>
    <row r="3" spans="1:8" x14ac:dyDescent="0.3">
      <c r="A3" s="6" t="s">
        <v>49</v>
      </c>
      <c r="B3" s="11">
        <v>6</v>
      </c>
      <c r="C3" s="3">
        <f>B3/B$9*100</f>
        <v>11.250703168948059</v>
      </c>
      <c r="D3" s="3"/>
      <c r="E3" s="3"/>
      <c r="H3" s="43"/>
    </row>
    <row r="4" spans="1:8" x14ac:dyDescent="0.3">
      <c r="A4" s="6" t="s">
        <v>51</v>
      </c>
      <c r="B4" s="11">
        <v>7</v>
      </c>
      <c r="C4" s="3">
        <f t="shared" ref="C4:C8" si="0">B4/B$9*100</f>
        <v>13.125820363772736</v>
      </c>
      <c r="D4" s="3"/>
      <c r="E4" s="3"/>
      <c r="H4" s="43"/>
    </row>
    <row r="5" spans="1:8" x14ac:dyDescent="0.3">
      <c r="A5" s="6" t="s">
        <v>0</v>
      </c>
      <c r="B5" s="11">
        <v>3</v>
      </c>
      <c r="C5" s="3">
        <f t="shared" si="0"/>
        <v>5.6253515844740294</v>
      </c>
      <c r="D5" s="3">
        <f>SUM(B5:B7)</f>
        <v>19</v>
      </c>
      <c r="E5" s="3">
        <f>D5/D$9*100</f>
        <v>35.62722670166886</v>
      </c>
      <c r="H5" s="43"/>
    </row>
    <row r="6" spans="1:8" x14ac:dyDescent="0.3">
      <c r="A6" s="6" t="s">
        <v>1</v>
      </c>
      <c r="B6" s="11">
        <v>5</v>
      </c>
      <c r="C6" s="3">
        <f t="shared" si="0"/>
        <v>9.3755859741233838</v>
      </c>
      <c r="D6" s="3"/>
      <c r="E6" s="43"/>
      <c r="H6" s="43"/>
    </row>
    <row r="7" spans="1:8" x14ac:dyDescent="0.3">
      <c r="A7" s="6" t="s">
        <v>52</v>
      </c>
      <c r="B7" s="11">
        <v>11</v>
      </c>
      <c r="C7" s="3">
        <f t="shared" si="0"/>
        <v>20.626289143071443</v>
      </c>
      <c r="D7" s="3"/>
      <c r="E7" s="43"/>
    </row>
    <row r="8" spans="1:8" x14ac:dyDescent="0.3">
      <c r="A8" s="6">
        <v>3</v>
      </c>
      <c r="B8" s="11">
        <v>12</v>
      </c>
      <c r="C8" s="3">
        <f t="shared" si="0"/>
        <v>22.501406337896118</v>
      </c>
      <c r="D8" s="3">
        <f>SUM(B8:B8)</f>
        <v>12</v>
      </c>
      <c r="E8" s="3">
        <f>D8/D$9*100</f>
        <v>22.501406337896118</v>
      </c>
    </row>
    <row r="9" spans="1:8" x14ac:dyDescent="0.3">
      <c r="A9" s="2"/>
      <c r="B9" s="12">
        <f>SUM(B2:B8)</f>
        <v>53.33</v>
      </c>
      <c r="C9" s="11">
        <f>SUM(C2:C8)</f>
        <v>100</v>
      </c>
      <c r="D9" s="10">
        <f>SUM(D2:D8)</f>
        <v>53.33</v>
      </c>
      <c r="E9" s="10">
        <f>SUM(E2:E8)</f>
        <v>100</v>
      </c>
    </row>
    <row r="10" spans="1:8" x14ac:dyDescent="0.3">
      <c r="A10" s="6"/>
      <c r="B10" s="11"/>
      <c r="C10" s="3"/>
    </row>
    <row r="11" spans="1:8" x14ac:dyDescent="0.3">
      <c r="A11" s="6"/>
      <c r="B11" s="11"/>
      <c r="C11" s="3"/>
      <c r="D11" s="42"/>
      <c r="E11" s="3"/>
    </row>
    <row r="12" spans="1:8" x14ac:dyDescent="0.3">
      <c r="A12" s="6"/>
      <c r="B12" s="11"/>
      <c r="C12" s="3"/>
      <c r="E12" s="3"/>
    </row>
    <row r="13" spans="1:8" x14ac:dyDescent="0.3">
      <c r="A13" s="6"/>
      <c r="B13" s="11"/>
      <c r="C13" s="3"/>
      <c r="E13" s="3"/>
    </row>
    <row r="14" spans="1:8" x14ac:dyDescent="0.3">
      <c r="A14" s="6"/>
      <c r="B14" s="11"/>
      <c r="C14" s="3"/>
      <c r="E14" s="3"/>
    </row>
    <row r="15" spans="1:8" x14ac:dyDescent="0.3">
      <c r="A15" s="6"/>
      <c r="B15" s="11"/>
      <c r="C15" s="3"/>
      <c r="D15" s="42"/>
      <c r="E15" s="3"/>
    </row>
    <row r="16" spans="1:8" x14ac:dyDescent="0.3">
      <c r="A16" s="6"/>
      <c r="B16" s="11"/>
      <c r="C16" s="3"/>
      <c r="D16" s="42"/>
      <c r="E16" s="3"/>
    </row>
    <row r="17" spans="1:5" x14ac:dyDescent="0.3">
      <c r="A17" s="2"/>
      <c r="B17" s="12"/>
      <c r="C17" s="11"/>
      <c r="D17" s="46"/>
      <c r="E17" s="10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190"/>
  <sheetViews>
    <sheetView tabSelected="1" zoomScale="55" zoomScaleNormal="55" workbookViewId="0"/>
  </sheetViews>
  <sheetFormatPr baseColWidth="10" defaultRowHeight="14.4" x14ac:dyDescent="0.3"/>
  <cols>
    <col min="1" max="1" width="22.6640625" style="1" bestFit="1" customWidth="1"/>
    <col min="2" max="2" width="38.44140625" style="2" bestFit="1" customWidth="1"/>
    <col min="3" max="3" width="28.33203125" style="2" bestFit="1" customWidth="1"/>
    <col min="4" max="4" width="24.33203125" style="2" bestFit="1" customWidth="1"/>
    <col min="5" max="5" width="24.33203125" bestFit="1" customWidth="1"/>
    <col min="6" max="6" width="37.109375" bestFit="1" customWidth="1"/>
    <col min="7" max="7" width="38.44140625" bestFit="1" customWidth="1"/>
    <col min="8" max="8" width="29.88671875" bestFit="1" customWidth="1"/>
    <col min="9" max="9" width="24.33203125" bestFit="1" customWidth="1"/>
    <col min="10" max="10" width="29.88671875" bestFit="1" customWidth="1"/>
    <col min="11" max="12" width="24.88671875" bestFit="1" customWidth="1"/>
    <col min="13" max="13" width="29.88671875" bestFit="1" customWidth="1"/>
    <col min="14" max="15" width="24.88671875" bestFit="1" customWidth="1"/>
    <col min="16" max="16" width="11.5546875" style="2" bestFit="1" customWidth="1"/>
    <col min="17" max="17" width="9.5546875" bestFit="1" customWidth="1"/>
    <col min="18" max="18" width="10.109375" bestFit="1" customWidth="1"/>
    <col min="19" max="19" width="22.33203125" style="2" bestFit="1" customWidth="1"/>
    <col min="20" max="20" width="8.6640625" style="2" bestFit="1" customWidth="1"/>
    <col min="21" max="21" width="13.44140625" style="2" bestFit="1" customWidth="1"/>
    <col min="22" max="22" width="8.33203125" style="2" bestFit="1" customWidth="1"/>
    <col min="23" max="23" width="10.44140625" style="2" bestFit="1" customWidth="1"/>
    <col min="24" max="24" width="8.44140625" style="2" bestFit="1" customWidth="1"/>
    <col min="25" max="25" width="9" bestFit="1" customWidth="1"/>
    <col min="26" max="26" width="18.33203125" style="1" bestFit="1" customWidth="1"/>
    <col min="27" max="27" width="15.44140625" bestFit="1" customWidth="1"/>
    <col min="28" max="29" width="28.33203125" style="2" bestFit="1" customWidth="1"/>
    <col min="30" max="30" width="24.33203125" bestFit="1" customWidth="1"/>
    <col min="31" max="31" width="24.33203125" style="2" bestFit="1" customWidth="1"/>
    <col min="32" max="32" width="37.109375" style="2" bestFit="1" customWidth="1"/>
    <col min="33" max="33" width="38.44140625" bestFit="1" customWidth="1"/>
    <col min="34" max="34" width="29.88671875" bestFit="1" customWidth="1"/>
    <col min="35" max="35" width="24.33203125" bestFit="1" customWidth="1"/>
    <col min="36" max="36" width="29.88671875" bestFit="1" customWidth="1"/>
    <col min="37" max="38" width="24.88671875" bestFit="1" customWidth="1"/>
    <col min="39" max="39" width="29.88671875" bestFit="1" customWidth="1"/>
    <col min="40" max="41" width="24.88671875" bestFit="1" customWidth="1"/>
    <col min="42" max="42" width="11.5546875" bestFit="1" customWidth="1"/>
    <col min="43" max="43" width="9.5546875" bestFit="1" customWidth="1"/>
    <col min="44" max="44" width="10.109375" bestFit="1" customWidth="1"/>
    <col min="45" max="45" width="19" bestFit="1" customWidth="1"/>
    <col min="46" max="46" width="10.44140625" bestFit="1" customWidth="1"/>
    <col min="47" max="47" width="8.44140625" bestFit="1" customWidth="1"/>
    <col min="48" max="48" width="9" bestFit="1" customWidth="1"/>
    <col min="49" max="49" width="17.6640625" bestFit="1" customWidth="1"/>
    <col min="50" max="50" width="8.6640625" bestFit="1" customWidth="1"/>
    <col min="51" max="51" width="8.33203125" bestFit="1" customWidth="1"/>
    <col min="52" max="52" width="17.6640625" bestFit="1" customWidth="1"/>
    <col min="53" max="53" width="22.33203125" bestFit="1" customWidth="1"/>
    <col min="54" max="54" width="5.44140625" bestFit="1" customWidth="1"/>
    <col min="55" max="55" width="23.109375" bestFit="1" customWidth="1"/>
    <col min="56" max="56" width="23.5546875" bestFit="1" customWidth="1"/>
    <col min="57" max="58" width="26.44140625" bestFit="1" customWidth="1"/>
    <col min="59" max="60" width="24" bestFit="1" customWidth="1"/>
    <col min="61" max="61" width="34.33203125" bestFit="1" customWidth="1"/>
    <col min="62" max="62" width="37.33203125" bestFit="1" customWidth="1"/>
    <col min="63" max="63" width="29.88671875" bestFit="1" customWidth="1"/>
    <col min="64" max="64" width="23.33203125" bestFit="1" customWidth="1"/>
    <col min="65" max="65" width="29.88671875" bestFit="1" customWidth="1"/>
    <col min="66" max="67" width="22.6640625" bestFit="1" customWidth="1"/>
    <col min="68" max="68" width="28.6640625" bestFit="1" customWidth="1"/>
    <col min="69" max="70" width="22.6640625" bestFit="1" customWidth="1"/>
    <col min="71" max="71" width="8.5546875" bestFit="1" customWidth="1"/>
  </cols>
  <sheetData>
    <row r="1" spans="1:71" x14ac:dyDescent="0.3">
      <c r="A1" s="33" t="s">
        <v>18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5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" t="s">
        <v>22</v>
      </c>
      <c r="Q1" s="1" t="s">
        <v>23</v>
      </c>
      <c r="R1" s="1" t="s">
        <v>24</v>
      </c>
      <c r="S1" s="1" t="s">
        <v>25</v>
      </c>
      <c r="T1" s="1"/>
      <c r="U1" s="1"/>
      <c r="V1" s="5" t="s">
        <v>18</v>
      </c>
      <c r="W1" s="1" t="s">
        <v>26</v>
      </c>
      <c r="X1" s="1" t="s">
        <v>29</v>
      </c>
      <c r="Y1" s="1" t="s">
        <v>27</v>
      </c>
      <c r="Z1" s="5" t="s">
        <v>38</v>
      </c>
      <c r="AA1" s="33" t="s">
        <v>18</v>
      </c>
      <c r="AB1" s="25" t="s">
        <v>3</v>
      </c>
      <c r="AC1" s="25" t="s">
        <v>4</v>
      </c>
      <c r="AD1" s="25" t="s">
        <v>5</v>
      </c>
      <c r="AE1" s="25" t="s">
        <v>6</v>
      </c>
      <c r="AF1" s="25" t="s">
        <v>7</v>
      </c>
      <c r="AG1" s="25" t="s">
        <v>8</v>
      </c>
      <c r="AH1" s="25" t="s">
        <v>9</v>
      </c>
      <c r="AI1" s="25" t="s">
        <v>10</v>
      </c>
      <c r="AJ1" s="25" t="s">
        <v>11</v>
      </c>
      <c r="AK1" s="25" t="s">
        <v>12</v>
      </c>
      <c r="AL1" s="10" t="s">
        <v>13</v>
      </c>
      <c r="AM1" s="10" t="s">
        <v>14</v>
      </c>
      <c r="AN1" s="10" t="s">
        <v>15</v>
      </c>
      <c r="AO1" s="10" t="s">
        <v>16</v>
      </c>
      <c r="AP1" s="5" t="s">
        <v>22</v>
      </c>
      <c r="AQ1" s="1" t="s">
        <v>23</v>
      </c>
      <c r="AR1" s="5" t="s">
        <v>24</v>
      </c>
      <c r="AS1" s="5" t="s">
        <v>25</v>
      </c>
      <c r="AT1" s="5" t="s">
        <v>26</v>
      </c>
      <c r="AU1" s="5" t="s">
        <v>29</v>
      </c>
      <c r="AV1" s="1" t="s">
        <v>27</v>
      </c>
      <c r="AW1" s="5" t="s">
        <v>28</v>
      </c>
      <c r="AX1" s="19"/>
      <c r="AY1" s="26"/>
      <c r="AZ1" s="26"/>
      <c r="BA1" s="5"/>
      <c r="BB1" s="12"/>
      <c r="BC1" s="6"/>
    </row>
    <row r="2" spans="1:71" x14ac:dyDescent="0.3">
      <c r="A2" s="1">
        <v>1</v>
      </c>
      <c r="B2" s="7">
        <f>SUM(AB2:AB4)</f>
        <v>3.9706122449999999</v>
      </c>
      <c r="C2" s="7">
        <f t="shared" ref="C2:O2" si="0">SUM(AC2:AC4)</f>
        <v>3.646077097</v>
      </c>
      <c r="D2" s="7">
        <f t="shared" si="0"/>
        <v>3.8719274380000002</v>
      </c>
      <c r="E2" s="7">
        <f t="shared" si="0"/>
        <v>4.1784126989999999</v>
      </c>
      <c r="F2" s="7">
        <f t="shared" si="0"/>
        <v>5.169342404</v>
      </c>
      <c r="G2" s="7">
        <f t="shared" si="0"/>
        <v>3.8551473930000002</v>
      </c>
      <c r="H2" s="7">
        <f t="shared" si="0"/>
        <v>4.3183673460000005</v>
      </c>
      <c r="I2" s="7">
        <f t="shared" si="0"/>
        <v>4.0418367350000004</v>
      </c>
      <c r="J2" s="7">
        <f t="shared" si="0"/>
        <v>3.2707482990000001</v>
      </c>
      <c r="K2" s="7">
        <f t="shared" si="0"/>
        <v>3.3489795919999996</v>
      </c>
      <c r="L2" s="7">
        <f t="shared" si="0"/>
        <v>3.0487074830000003</v>
      </c>
      <c r="M2" s="7">
        <f t="shared" si="0"/>
        <v>4.6560090699999996</v>
      </c>
      <c r="N2" s="7">
        <f t="shared" si="0"/>
        <v>3.4579591840000004</v>
      </c>
      <c r="O2" s="7">
        <f t="shared" si="0"/>
        <v>3.5874829929999996</v>
      </c>
      <c r="P2" s="3">
        <f>AVERAGE(B2:O2)</f>
        <v>3.8872578555714283</v>
      </c>
      <c r="Q2" s="11">
        <f>MIN(B2:O2)</f>
        <v>3.0487074830000003</v>
      </c>
      <c r="R2" s="3">
        <f>MAX(B2:O2)</f>
        <v>5.169342404</v>
      </c>
      <c r="S2" s="7">
        <f>STDEV(B2:O2)/P2*100</f>
        <v>14.696373739721841</v>
      </c>
      <c r="V2" s="1">
        <v>1</v>
      </c>
      <c r="W2" s="11">
        <f>AVERAGE(C2,E2:I2,K2,M2)</f>
        <v>4.1517715419999996</v>
      </c>
      <c r="X2" s="3">
        <f>MIN(C2,E2:I2,K2,M2)</f>
        <v>3.3489795919999996</v>
      </c>
      <c r="Y2" s="3">
        <f>MAX(C2,E2:I2,K2,M2)</f>
        <v>5.169342404</v>
      </c>
      <c r="Z2" s="7">
        <f>STDEV(C2,E2:I2,K2,M2)/W2*100</f>
        <v>13.86167657980878</v>
      </c>
      <c r="AA2" s="5" t="s">
        <v>48</v>
      </c>
      <c r="AB2" s="11">
        <f t="shared" ref="AB2:AO2" si="1">AB74-AB73</f>
        <v>1.3670748299999997</v>
      </c>
      <c r="AC2" s="11">
        <f t="shared" si="1"/>
        <v>1.52</v>
      </c>
      <c r="AD2" s="11">
        <f t="shared" si="1"/>
        <v>1.637006803</v>
      </c>
      <c r="AE2" s="11">
        <f t="shared" si="1"/>
        <v>1.821587302</v>
      </c>
      <c r="AF2" s="11">
        <f t="shared" si="1"/>
        <v>1.5934693879999999</v>
      </c>
      <c r="AG2" s="11">
        <f t="shared" si="1"/>
        <v>1.4469841270000001</v>
      </c>
      <c r="AH2" s="11">
        <f t="shared" si="1"/>
        <v>1.3980045350000001</v>
      </c>
      <c r="AI2" s="11">
        <f t="shared" si="1"/>
        <v>1.3661224490000001</v>
      </c>
      <c r="AJ2" s="11">
        <f t="shared" si="1"/>
        <v>1.374149659</v>
      </c>
      <c r="AK2" s="11">
        <f t="shared" si="1"/>
        <v>1.4302947850000001</v>
      </c>
      <c r="AL2" s="11">
        <f t="shared" si="1"/>
        <v>1.257868481</v>
      </c>
      <c r="AM2" s="11">
        <f t="shared" si="1"/>
        <v>2.048004535</v>
      </c>
      <c r="AN2" s="11">
        <f t="shared" si="1"/>
        <v>1.2538775510000004</v>
      </c>
      <c r="AO2" s="11">
        <f t="shared" si="1"/>
        <v>1.1842176870000001</v>
      </c>
      <c r="AP2" s="11">
        <f>AVERAGE(AB2:AO2)</f>
        <v>1.4784758665714288</v>
      </c>
      <c r="AQ2" s="11">
        <f t="shared" ref="AQ2:AQ8" si="2">MIN(AB2:AO2)</f>
        <v>1.1842176870000001</v>
      </c>
      <c r="AR2" s="11">
        <f>MAX(AB2:AO2)</f>
        <v>2.048004535</v>
      </c>
      <c r="AS2" s="7">
        <f t="shared" ref="AS2:AS8" si="3">STDEV(AB2:AO2)/AP2*100</f>
        <v>15.846512023080713</v>
      </c>
      <c r="AT2" s="11">
        <f t="shared" ref="AT2:AT8" si="4">AVERAGE(AC2,AE2:AI2,AK2,AM2)</f>
        <v>1.5780583901250003</v>
      </c>
      <c r="AU2" s="3">
        <f t="shared" ref="AU2:AU8" si="5">MIN(AC2,AE2:AI2,AK2,AM2)</f>
        <v>1.3661224490000001</v>
      </c>
      <c r="AV2" s="3">
        <f t="shared" ref="AV2:AV8" si="6">MAX(AC2,AE2:AI2,AK2,AM2)</f>
        <v>2.048004535</v>
      </c>
      <c r="AW2" s="7">
        <f t="shared" ref="AW2:AW8" si="7">STDEV(AC2,AE2:AI2,AK2,AM2)/AT2*100</f>
        <v>15.150263986728268</v>
      </c>
      <c r="AX2" s="5" t="s">
        <v>48</v>
      </c>
      <c r="AY2" s="37"/>
      <c r="AZ2" s="1"/>
      <c r="BA2" s="11"/>
      <c r="BB2" s="11"/>
      <c r="BC2" s="6"/>
    </row>
    <row r="3" spans="1:71" x14ac:dyDescent="0.3">
      <c r="A3" s="1">
        <v>2</v>
      </c>
      <c r="B3" s="7">
        <f>SUM(AB5:AB7)</f>
        <v>2.5483900229999996</v>
      </c>
      <c r="C3" s="7">
        <f t="shared" ref="C3:O3" si="8">SUM(AC5:AC7)</f>
        <v>2.522857143</v>
      </c>
      <c r="D3" s="7">
        <f t="shared" si="8"/>
        <v>4.8123356009999991</v>
      </c>
      <c r="E3" s="7">
        <f t="shared" si="8"/>
        <v>3.5366893419999998</v>
      </c>
      <c r="F3" s="7">
        <f t="shared" si="8"/>
        <v>4.7119274370000008</v>
      </c>
      <c r="G3" s="7">
        <f t="shared" si="8"/>
        <v>3.2429024940000009</v>
      </c>
      <c r="H3" s="7">
        <f t="shared" si="8"/>
        <v>3.1081632659999991</v>
      </c>
      <c r="I3" s="7">
        <f t="shared" si="8"/>
        <v>2.7295918360000009</v>
      </c>
      <c r="J3" s="7">
        <f t="shared" si="8"/>
        <v>3.6702040810000005</v>
      </c>
      <c r="K3" s="7">
        <f t="shared" si="8"/>
        <v>3.6938775509999999</v>
      </c>
      <c r="L3" s="7">
        <f t="shared" si="8"/>
        <v>3.3523809519999999</v>
      </c>
      <c r="M3" s="7">
        <f t="shared" si="8"/>
        <v>3.96</v>
      </c>
      <c r="N3" s="7">
        <f t="shared" si="8"/>
        <v>2.8618594099999992</v>
      </c>
      <c r="O3" s="7">
        <f t="shared" si="8"/>
        <v>3.0588662129999999</v>
      </c>
      <c r="P3" s="3">
        <f>AVERAGE(B3:O3)</f>
        <v>3.4150032392142857</v>
      </c>
      <c r="Q3" s="11">
        <f t="shared" ref="Q3:Q5" si="9">MIN(B3:O3)</f>
        <v>2.522857143</v>
      </c>
      <c r="R3" s="3">
        <f t="shared" ref="R3:R5" si="10">MAX(B3:O3)</f>
        <v>4.8123356009999991</v>
      </c>
      <c r="S3" s="7">
        <f t="shared" ref="S3:S5" si="11">STDEV(B3:O3)/P3*100</f>
        <v>20.969409995021387</v>
      </c>
      <c r="V3" s="1">
        <v>2</v>
      </c>
      <c r="W3" s="11">
        <f t="shared" ref="W3:W5" si="12">AVERAGE(C3,E3:I3,K3,M3)</f>
        <v>3.4382511336250006</v>
      </c>
      <c r="X3" s="3">
        <f t="shared" ref="X3:X5" si="13">MIN(C3,E3:I3,K3,M3)</f>
        <v>2.522857143</v>
      </c>
      <c r="Y3" s="3">
        <f t="shared" ref="Y3:Y5" si="14">MAX(C3,E3:I3,K3,M3)</f>
        <v>4.7119274370000008</v>
      </c>
      <c r="Z3" s="7">
        <f t="shared" ref="Z3:Z5" si="15">STDEV(C3,E3:I3,K3,M3)/W3*100</f>
        <v>20.438485688696026</v>
      </c>
      <c r="AA3" s="5" t="s">
        <v>49</v>
      </c>
      <c r="AB3" s="11">
        <f t="shared" ref="AB3:AO3" si="16">AB75-AB74</f>
        <v>0.71401360600000041</v>
      </c>
      <c r="AC3" s="11">
        <f t="shared" si="16"/>
        <v>0.63306122399999998</v>
      </c>
      <c r="AD3" s="11">
        <f t="shared" si="16"/>
        <v>0.94621315200000011</v>
      </c>
      <c r="AE3" s="11">
        <f t="shared" si="16"/>
        <v>0.97637188200000002</v>
      </c>
      <c r="AF3" s="11">
        <f t="shared" si="16"/>
        <v>1.0536054420000003</v>
      </c>
      <c r="AG3" s="11">
        <f t="shared" si="16"/>
        <v>0.4526984129999998</v>
      </c>
      <c r="AH3" s="11">
        <f t="shared" si="16"/>
        <v>0.58485260700000019</v>
      </c>
      <c r="AI3" s="11">
        <f t="shared" si="16"/>
        <v>0.97673469399999968</v>
      </c>
      <c r="AJ3" s="11">
        <f t="shared" si="16"/>
        <v>0.57741496599999964</v>
      </c>
      <c r="AK3" s="11">
        <f t="shared" si="16"/>
        <v>0.65235827599999974</v>
      </c>
      <c r="AL3" s="11">
        <f t="shared" si="16"/>
        <v>0.55582766399999994</v>
      </c>
      <c r="AM3" s="11">
        <f t="shared" si="16"/>
        <v>1.25</v>
      </c>
      <c r="AN3" s="11">
        <f t="shared" si="16"/>
        <v>0.68897959199999947</v>
      </c>
      <c r="AO3" s="11">
        <f t="shared" si="16"/>
        <v>1.0187755099999998</v>
      </c>
      <c r="AP3" s="11">
        <f t="shared" ref="AP3:AP8" si="17">AVERAGE(AB3:AO3)</f>
        <v>0.79149335914285701</v>
      </c>
      <c r="AQ3" s="11">
        <f t="shared" si="2"/>
        <v>0.4526984129999998</v>
      </c>
      <c r="AR3" s="11">
        <f t="shared" ref="AR3:AR8" si="18">MAX(AB3:AO3)</f>
        <v>1.25</v>
      </c>
      <c r="AS3" s="7">
        <f t="shared" si="3"/>
        <v>30.201566830440218</v>
      </c>
      <c r="AT3" s="11">
        <f t="shared" si="4"/>
        <v>0.82246031725000002</v>
      </c>
      <c r="AU3" s="3">
        <f t="shared" si="5"/>
        <v>0.4526984129999998</v>
      </c>
      <c r="AV3" s="3">
        <f t="shared" si="6"/>
        <v>1.25</v>
      </c>
      <c r="AW3" s="7">
        <f t="shared" si="7"/>
        <v>33.82312154130706</v>
      </c>
      <c r="AX3" s="5" t="s">
        <v>49</v>
      </c>
      <c r="AY3" s="37"/>
      <c r="AZ3" s="1"/>
      <c r="BA3" s="11"/>
      <c r="BB3" s="11"/>
      <c r="BC3" s="6"/>
    </row>
    <row r="4" spans="1:71" x14ac:dyDescent="0.3">
      <c r="A4" s="1">
        <v>3</v>
      </c>
      <c r="B4" s="7">
        <f>SUM(AB8)</f>
        <v>2.2886167799999999</v>
      </c>
      <c r="C4" s="7">
        <f t="shared" ref="C4:O4" si="19">SUM(AC8)</f>
        <v>4.4106575960000001</v>
      </c>
      <c r="D4" s="7">
        <f t="shared" si="19"/>
        <v>2.3038548750000007</v>
      </c>
      <c r="E4" s="7">
        <f t="shared" si="19"/>
        <v>2.488888889</v>
      </c>
      <c r="F4" s="7">
        <f t="shared" si="19"/>
        <v>4.5959183679999995</v>
      </c>
      <c r="G4" s="7">
        <f t="shared" si="19"/>
        <v>2.0288435369999984</v>
      </c>
      <c r="H4" s="7">
        <f t="shared" si="19"/>
        <v>2.7897959180000012</v>
      </c>
      <c r="I4" s="7">
        <f t="shared" si="19"/>
        <v>5.3151927439999991</v>
      </c>
      <c r="J4" s="7">
        <f t="shared" si="19"/>
        <v>2.307482993999999</v>
      </c>
      <c r="K4" s="7">
        <f t="shared" si="19"/>
        <v>4.7986848070000008</v>
      </c>
      <c r="L4" s="7">
        <f t="shared" si="19"/>
        <v>3.4481632660000008</v>
      </c>
      <c r="M4" s="7">
        <f t="shared" si="19"/>
        <v>3.9173242629999994</v>
      </c>
      <c r="N4" s="7">
        <f t="shared" si="19"/>
        <v>2.7733333340000001</v>
      </c>
      <c r="O4" s="7">
        <f t="shared" si="19"/>
        <v>2.9009977330000005</v>
      </c>
      <c r="P4" s="3">
        <f t="shared" ref="P4" si="20">AVERAGE(B4:O4)</f>
        <v>3.3119825074285711</v>
      </c>
      <c r="Q4" s="11">
        <f t="shared" si="9"/>
        <v>2.0288435369999984</v>
      </c>
      <c r="R4" s="3">
        <f t="shared" si="10"/>
        <v>5.3151927439999991</v>
      </c>
      <c r="S4" s="7">
        <f t="shared" si="11"/>
        <v>33.066698922428664</v>
      </c>
      <c r="V4" s="1">
        <v>3</v>
      </c>
      <c r="W4" s="11">
        <f t="shared" si="12"/>
        <v>3.7931632652499996</v>
      </c>
      <c r="X4" s="3">
        <f t="shared" si="13"/>
        <v>2.0288435369999984</v>
      </c>
      <c r="Y4" s="3">
        <f t="shared" si="14"/>
        <v>5.3151927439999991</v>
      </c>
      <c r="Z4" s="7">
        <f t="shared" si="15"/>
        <v>31.807201166830911</v>
      </c>
      <c r="AA4" s="5" t="s">
        <v>51</v>
      </c>
      <c r="AB4" s="11">
        <f t="shared" ref="AB4:AO4" si="21">AB76-AB75</f>
        <v>1.8895238089999999</v>
      </c>
      <c r="AC4" s="11">
        <f t="shared" si="21"/>
        <v>1.493015873</v>
      </c>
      <c r="AD4" s="11">
        <f t="shared" si="21"/>
        <v>1.288707483</v>
      </c>
      <c r="AE4" s="11">
        <f t="shared" si="21"/>
        <v>1.3804535150000001</v>
      </c>
      <c r="AF4" s="11">
        <f t="shared" si="21"/>
        <v>2.5222675739999998</v>
      </c>
      <c r="AG4" s="11">
        <f t="shared" si="21"/>
        <v>1.9554648530000001</v>
      </c>
      <c r="AH4" s="11">
        <f t="shared" si="21"/>
        <v>2.3355102039999998</v>
      </c>
      <c r="AI4" s="11">
        <f t="shared" si="21"/>
        <v>1.6989795920000001</v>
      </c>
      <c r="AJ4" s="11">
        <f t="shared" si="21"/>
        <v>1.3191836740000005</v>
      </c>
      <c r="AK4" s="11">
        <f t="shared" si="21"/>
        <v>1.2663265309999998</v>
      </c>
      <c r="AL4" s="11">
        <f t="shared" si="21"/>
        <v>1.2350113380000001</v>
      </c>
      <c r="AM4" s="11">
        <f t="shared" si="21"/>
        <v>1.3580045350000001</v>
      </c>
      <c r="AN4" s="11">
        <f t="shared" si="21"/>
        <v>1.5151020410000005</v>
      </c>
      <c r="AO4" s="11">
        <f t="shared" si="21"/>
        <v>1.384489796</v>
      </c>
      <c r="AP4" s="11">
        <f t="shared" si="17"/>
        <v>1.6172886298571429</v>
      </c>
      <c r="AQ4" s="11">
        <f t="shared" si="2"/>
        <v>1.2350113380000001</v>
      </c>
      <c r="AR4" s="11">
        <f t="shared" si="18"/>
        <v>2.5222675739999998</v>
      </c>
      <c r="AS4" s="7">
        <f t="shared" si="3"/>
        <v>25.433421252534572</v>
      </c>
      <c r="AT4" s="11">
        <f t="shared" si="4"/>
        <v>1.7512528346249998</v>
      </c>
      <c r="AU4" s="3">
        <f t="shared" si="5"/>
        <v>1.2663265309999998</v>
      </c>
      <c r="AV4" s="3">
        <f t="shared" si="6"/>
        <v>2.5222675739999998</v>
      </c>
      <c r="AW4" s="7">
        <f t="shared" si="7"/>
        <v>27.079238588763765</v>
      </c>
      <c r="AX4" s="5" t="s">
        <v>51</v>
      </c>
      <c r="AY4" s="37"/>
      <c r="AZ4" s="1"/>
      <c r="BA4" s="11"/>
      <c r="BB4" s="11"/>
      <c r="BC4" s="6"/>
    </row>
    <row r="5" spans="1:71" x14ac:dyDescent="0.3">
      <c r="A5" s="5" t="s">
        <v>20</v>
      </c>
      <c r="B5" s="7">
        <f t="shared" ref="B5:O5" si="22">SUM(B2:B4)</f>
        <v>8.8076190479999994</v>
      </c>
      <c r="C5" s="7">
        <f t="shared" si="22"/>
        <v>10.579591836000001</v>
      </c>
      <c r="D5" s="7">
        <f t="shared" si="22"/>
        <v>10.988117914</v>
      </c>
      <c r="E5" s="7">
        <f t="shared" si="22"/>
        <v>10.20399093</v>
      </c>
      <c r="F5" s="7">
        <f t="shared" si="22"/>
        <v>14.477188209000001</v>
      </c>
      <c r="G5" s="7">
        <f t="shared" si="22"/>
        <v>9.1268934239999986</v>
      </c>
      <c r="H5" s="7">
        <f t="shared" si="22"/>
        <v>10.21632653</v>
      </c>
      <c r="I5" s="7">
        <f t="shared" si="22"/>
        <v>12.086621315</v>
      </c>
      <c r="J5" s="7">
        <f t="shared" si="22"/>
        <v>9.2484353739999996</v>
      </c>
      <c r="K5" s="7">
        <f t="shared" si="22"/>
        <v>11.84154195</v>
      </c>
      <c r="L5" s="7">
        <f t="shared" si="22"/>
        <v>9.849251701</v>
      </c>
      <c r="M5" s="7">
        <f t="shared" si="22"/>
        <v>12.533333333</v>
      </c>
      <c r="N5" s="7">
        <f t="shared" si="22"/>
        <v>9.0931519279999993</v>
      </c>
      <c r="O5" s="7">
        <f t="shared" si="22"/>
        <v>9.5473469390000005</v>
      </c>
      <c r="P5" s="3">
        <f>AVERAGE(B5:O5)</f>
        <v>10.614243602214286</v>
      </c>
      <c r="Q5" s="11">
        <f t="shared" si="9"/>
        <v>8.8076190479999994</v>
      </c>
      <c r="R5" s="3">
        <f t="shared" si="10"/>
        <v>14.477188209000001</v>
      </c>
      <c r="S5" s="7">
        <f t="shared" si="11"/>
        <v>15.264426369917702</v>
      </c>
      <c r="V5" s="5" t="s">
        <v>20</v>
      </c>
      <c r="W5" s="11">
        <f t="shared" si="12"/>
        <v>11.383185940875002</v>
      </c>
      <c r="X5" s="3">
        <f t="shared" si="13"/>
        <v>9.1268934239999986</v>
      </c>
      <c r="Y5" s="3">
        <f t="shared" si="14"/>
        <v>14.477188209000001</v>
      </c>
      <c r="Z5" s="7">
        <f t="shared" si="15"/>
        <v>14.882276024506528</v>
      </c>
      <c r="AA5" s="5" t="s">
        <v>0</v>
      </c>
      <c r="AB5" s="11">
        <f t="shared" ref="AB5:AO5" si="23">AB77-AB76</f>
        <v>0.74884353800000003</v>
      </c>
      <c r="AC5" s="11">
        <f t="shared" si="23"/>
        <v>0.88380952399999968</v>
      </c>
      <c r="AD5" s="11">
        <f t="shared" si="23"/>
        <v>1.9562811790000003</v>
      </c>
      <c r="AE5" s="11">
        <f t="shared" si="23"/>
        <v>0.93106575899999999</v>
      </c>
      <c r="AF5" s="11">
        <f t="shared" si="23"/>
        <v>1.847437642</v>
      </c>
      <c r="AG5" s="11">
        <f t="shared" si="23"/>
        <v>1.1428571420000004</v>
      </c>
      <c r="AH5" s="11">
        <f t="shared" si="23"/>
        <v>1.0125170070000005</v>
      </c>
      <c r="AI5" s="11">
        <f t="shared" si="23"/>
        <v>0.92551020400000006</v>
      </c>
      <c r="AJ5" s="11">
        <f t="shared" si="23"/>
        <v>1.497687075</v>
      </c>
      <c r="AK5" s="11">
        <f t="shared" si="23"/>
        <v>0.53102040800000072</v>
      </c>
      <c r="AL5" s="11">
        <f t="shared" si="23"/>
        <v>0.66176870800000032</v>
      </c>
      <c r="AM5" s="11">
        <f t="shared" si="23"/>
        <v>1.0366666670000004</v>
      </c>
      <c r="AN5" s="11">
        <f t="shared" si="23"/>
        <v>0.62040816299999957</v>
      </c>
      <c r="AO5" s="11">
        <f t="shared" si="23"/>
        <v>0.63346938799999997</v>
      </c>
      <c r="AP5" s="11">
        <f t="shared" si="17"/>
        <v>1.0306673145714287</v>
      </c>
      <c r="AQ5" s="11">
        <f t="shared" si="2"/>
        <v>0.53102040800000072</v>
      </c>
      <c r="AR5" s="11">
        <f t="shared" si="18"/>
        <v>1.9562811790000003</v>
      </c>
      <c r="AS5" s="7">
        <f t="shared" si="3"/>
        <v>43.296428237992217</v>
      </c>
      <c r="AT5" s="11">
        <f t="shared" si="4"/>
        <v>1.0388605441250003</v>
      </c>
      <c r="AU5" s="3">
        <f t="shared" si="5"/>
        <v>0.53102040800000072</v>
      </c>
      <c r="AV5" s="3">
        <f t="shared" si="6"/>
        <v>1.847437642</v>
      </c>
      <c r="AW5" s="7">
        <f t="shared" si="7"/>
        <v>35.86448693627203</v>
      </c>
      <c r="AX5" s="5" t="s">
        <v>0</v>
      </c>
      <c r="AY5" s="37"/>
      <c r="AZ5" s="1"/>
      <c r="BA5" s="11"/>
      <c r="BB5" s="11"/>
      <c r="BC5" s="6"/>
    </row>
    <row r="6" spans="1:71" x14ac:dyDescent="0.3">
      <c r="P6" s="31">
        <f>SUM(P2:P4)</f>
        <v>10.614243602214286</v>
      </c>
      <c r="AA6" s="5" t="s">
        <v>1</v>
      </c>
      <c r="AB6" s="11">
        <f t="shared" ref="AB6:AO6" si="24">AB78-AB77</f>
        <v>0.57183673399999968</v>
      </c>
      <c r="AC6" s="11">
        <f t="shared" si="24"/>
        <v>0.78541950100000069</v>
      </c>
      <c r="AD6" s="11">
        <f t="shared" si="24"/>
        <v>1.0913378679999992</v>
      </c>
      <c r="AE6" s="11">
        <f t="shared" si="24"/>
        <v>0.67761904800000039</v>
      </c>
      <c r="AF6" s="11">
        <f t="shared" si="24"/>
        <v>0.8257142850000001</v>
      </c>
      <c r="AG6" s="11">
        <f t="shared" si="24"/>
        <v>0.62267573699999978</v>
      </c>
      <c r="AH6" s="11">
        <f t="shared" si="24"/>
        <v>0.8881632659999994</v>
      </c>
      <c r="AI6" s="11">
        <f t="shared" si="24"/>
        <v>0.67138322000000006</v>
      </c>
      <c r="AJ6" s="11">
        <f t="shared" si="24"/>
        <v>1.0144217680000001</v>
      </c>
      <c r="AK6" s="11">
        <f t="shared" si="24"/>
        <v>0.53816326499999967</v>
      </c>
      <c r="AL6" s="11">
        <f t="shared" si="24"/>
        <v>0.58340135999999987</v>
      </c>
      <c r="AM6" s="11">
        <f t="shared" si="24"/>
        <v>0.89532879799999954</v>
      </c>
      <c r="AN6" s="11">
        <f t="shared" si="24"/>
        <v>0.57251700700000008</v>
      </c>
      <c r="AO6" s="11">
        <f t="shared" si="24"/>
        <v>0.65777777799999981</v>
      </c>
      <c r="AP6" s="11">
        <f t="shared" si="17"/>
        <v>0.74255425964285693</v>
      </c>
      <c r="AQ6" s="11">
        <f t="shared" si="2"/>
        <v>0.53816326499999967</v>
      </c>
      <c r="AR6" s="11">
        <f t="shared" si="18"/>
        <v>1.0913378679999992</v>
      </c>
      <c r="AS6" s="7">
        <f t="shared" si="3"/>
        <v>23.765785966771698</v>
      </c>
      <c r="AT6" s="11">
        <f t="shared" si="4"/>
        <v>0.73805838999999995</v>
      </c>
      <c r="AU6" s="3">
        <f t="shared" si="5"/>
        <v>0.53816326499999967</v>
      </c>
      <c r="AV6" s="3">
        <f t="shared" si="6"/>
        <v>0.89532879799999954</v>
      </c>
      <c r="AW6" s="7">
        <f t="shared" si="7"/>
        <v>17.633261283398117</v>
      </c>
      <c r="AX6" s="5" t="s">
        <v>1</v>
      </c>
      <c r="AY6" s="37"/>
      <c r="AZ6" s="1"/>
      <c r="BA6" s="11"/>
      <c r="BB6" s="11"/>
      <c r="BC6" s="6"/>
    </row>
    <row r="7" spans="1:71" x14ac:dyDescent="0.3">
      <c r="AA7" s="5" t="s">
        <v>52</v>
      </c>
      <c r="AB7" s="11">
        <f t="shared" ref="AB7:AO7" si="25">AB79-AB78</f>
        <v>1.2277097509999999</v>
      </c>
      <c r="AC7" s="11">
        <f t="shared" si="25"/>
        <v>0.8536281179999996</v>
      </c>
      <c r="AD7" s="11">
        <f t="shared" si="25"/>
        <v>1.7647165539999996</v>
      </c>
      <c r="AE7" s="11">
        <f t="shared" si="25"/>
        <v>1.9280045349999995</v>
      </c>
      <c r="AF7" s="11">
        <f t="shared" si="25"/>
        <v>2.0387755100000007</v>
      </c>
      <c r="AG7" s="11">
        <f t="shared" si="25"/>
        <v>1.4773696150000006</v>
      </c>
      <c r="AH7" s="11">
        <f t="shared" si="25"/>
        <v>1.2074829929999993</v>
      </c>
      <c r="AI7" s="11">
        <f t="shared" si="25"/>
        <v>1.1326984120000008</v>
      </c>
      <c r="AJ7" s="11">
        <f t="shared" si="25"/>
        <v>1.1580952380000005</v>
      </c>
      <c r="AK7" s="11">
        <f t="shared" si="25"/>
        <v>2.6246938779999995</v>
      </c>
      <c r="AL7" s="11">
        <f t="shared" si="25"/>
        <v>2.1072108839999997</v>
      </c>
      <c r="AM7" s="11">
        <f t="shared" si="25"/>
        <v>2.028004535</v>
      </c>
      <c r="AN7" s="11">
        <f t="shared" si="25"/>
        <v>1.6689342399999996</v>
      </c>
      <c r="AO7" s="11">
        <f t="shared" si="25"/>
        <v>1.7676190470000002</v>
      </c>
      <c r="AP7" s="11">
        <f t="shared" si="17"/>
        <v>1.6417816649999999</v>
      </c>
      <c r="AQ7" s="11">
        <f t="shared" si="2"/>
        <v>0.8536281179999996</v>
      </c>
      <c r="AR7" s="11">
        <f t="shared" si="18"/>
        <v>2.6246938779999995</v>
      </c>
      <c r="AS7" s="7">
        <f t="shared" si="3"/>
        <v>29.765332513786653</v>
      </c>
      <c r="AT7" s="11">
        <f t="shared" si="4"/>
        <v>1.6613321994999999</v>
      </c>
      <c r="AU7" s="3">
        <f t="shared" si="5"/>
        <v>0.8536281179999996</v>
      </c>
      <c r="AV7" s="3">
        <f t="shared" si="6"/>
        <v>2.6246938779999995</v>
      </c>
      <c r="AW7" s="7">
        <f t="shared" si="7"/>
        <v>35.594121331798256</v>
      </c>
      <c r="AX7" s="5" t="s">
        <v>52</v>
      </c>
      <c r="AY7" s="37"/>
      <c r="AZ7" s="1"/>
      <c r="BA7" s="11"/>
      <c r="BB7" s="11"/>
      <c r="BC7" s="6"/>
    </row>
    <row r="8" spans="1:71" x14ac:dyDescent="0.3">
      <c r="AA8" s="5">
        <v>3</v>
      </c>
      <c r="AB8" s="11">
        <f t="shared" ref="AB8:AO8" si="26">AB80-AB79</f>
        <v>2.2886167799999999</v>
      </c>
      <c r="AC8" s="11">
        <f t="shared" si="26"/>
        <v>4.4106575960000001</v>
      </c>
      <c r="AD8" s="11">
        <f t="shared" si="26"/>
        <v>2.3038548750000007</v>
      </c>
      <c r="AE8" s="11">
        <f t="shared" si="26"/>
        <v>2.488888889</v>
      </c>
      <c r="AF8" s="11">
        <f t="shared" si="26"/>
        <v>4.5959183679999995</v>
      </c>
      <c r="AG8" s="11">
        <f t="shared" si="26"/>
        <v>2.0288435369999984</v>
      </c>
      <c r="AH8" s="11">
        <f t="shared" si="26"/>
        <v>2.7897959180000012</v>
      </c>
      <c r="AI8" s="11">
        <f t="shared" si="26"/>
        <v>5.3151927439999991</v>
      </c>
      <c r="AJ8" s="11">
        <f t="shared" si="26"/>
        <v>2.307482993999999</v>
      </c>
      <c r="AK8" s="11">
        <f t="shared" si="26"/>
        <v>4.7986848070000008</v>
      </c>
      <c r="AL8" s="11">
        <f t="shared" si="26"/>
        <v>3.4481632660000008</v>
      </c>
      <c r="AM8" s="11">
        <f t="shared" si="26"/>
        <v>3.9173242629999994</v>
      </c>
      <c r="AN8" s="11">
        <f t="shared" si="26"/>
        <v>2.7733333340000001</v>
      </c>
      <c r="AO8" s="11">
        <f t="shared" si="26"/>
        <v>2.9009977330000005</v>
      </c>
      <c r="AP8" s="11">
        <f t="shared" si="17"/>
        <v>3.3119825074285711</v>
      </c>
      <c r="AQ8" s="11">
        <f t="shared" si="2"/>
        <v>2.0288435369999984</v>
      </c>
      <c r="AR8" s="11">
        <f t="shared" si="18"/>
        <v>5.3151927439999991</v>
      </c>
      <c r="AS8" s="7">
        <f t="shared" si="3"/>
        <v>33.066698922428664</v>
      </c>
      <c r="AT8" s="11">
        <f t="shared" si="4"/>
        <v>3.7931632652499996</v>
      </c>
      <c r="AU8" s="3">
        <f t="shared" si="5"/>
        <v>2.0288435369999984</v>
      </c>
      <c r="AV8" s="3">
        <f t="shared" si="6"/>
        <v>5.3151927439999991</v>
      </c>
      <c r="AW8" s="7">
        <f t="shared" si="7"/>
        <v>31.807201166830911</v>
      </c>
      <c r="AX8" s="5">
        <v>3</v>
      </c>
      <c r="AY8" s="37"/>
      <c r="AZ8" s="1"/>
      <c r="BA8" s="11"/>
      <c r="BB8" s="11"/>
      <c r="BC8" s="6"/>
      <c r="BD8" s="13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6"/>
    </row>
    <row r="9" spans="1:71" x14ac:dyDescent="0.3">
      <c r="A9" s="33" t="s">
        <v>19</v>
      </c>
      <c r="B9" s="25" t="s">
        <v>3</v>
      </c>
      <c r="C9" s="25" t="s">
        <v>4</v>
      </c>
      <c r="D9" s="25" t="s">
        <v>5</v>
      </c>
      <c r="E9" s="25" t="s">
        <v>6</v>
      </c>
      <c r="F9" s="25" t="s">
        <v>7</v>
      </c>
      <c r="G9" s="25" t="s">
        <v>8</v>
      </c>
      <c r="H9" s="25" t="s">
        <v>9</v>
      </c>
      <c r="I9" s="25" t="s">
        <v>10</v>
      </c>
      <c r="J9" s="25" t="s">
        <v>11</v>
      </c>
      <c r="K9" s="25" t="s">
        <v>12</v>
      </c>
      <c r="L9" s="10" t="s">
        <v>13</v>
      </c>
      <c r="M9" s="10" t="s">
        <v>14</v>
      </c>
      <c r="N9" s="10" t="s">
        <v>15</v>
      </c>
      <c r="O9" s="10" t="s">
        <v>16</v>
      </c>
      <c r="P9" s="1" t="s">
        <v>22</v>
      </c>
      <c r="Q9" s="1" t="s">
        <v>23</v>
      </c>
      <c r="R9" s="1" t="s">
        <v>24</v>
      </c>
      <c r="S9" s="1" t="s">
        <v>30</v>
      </c>
      <c r="T9" s="47" t="s">
        <v>2</v>
      </c>
      <c r="U9" s="1" t="s">
        <v>33</v>
      </c>
      <c r="V9" s="5" t="s">
        <v>19</v>
      </c>
      <c r="W9" s="1" t="s">
        <v>26</v>
      </c>
      <c r="X9" s="1" t="s">
        <v>29</v>
      </c>
      <c r="Y9" s="1" t="s">
        <v>27</v>
      </c>
      <c r="Z9" s="5" t="s">
        <v>47</v>
      </c>
      <c r="AA9" s="18" t="s">
        <v>20</v>
      </c>
      <c r="AB9" s="12">
        <f t="shared" ref="AB9:AO9" si="27">SUM(AB2:AB8)</f>
        <v>8.8076190479999994</v>
      </c>
      <c r="AC9" s="12">
        <f t="shared" si="27"/>
        <v>10.579591835999999</v>
      </c>
      <c r="AD9" s="12">
        <f t="shared" si="27"/>
        <v>10.988117914</v>
      </c>
      <c r="AE9" s="12">
        <f t="shared" si="27"/>
        <v>10.20399093</v>
      </c>
      <c r="AF9" s="12">
        <f t="shared" si="27"/>
        <v>14.477188209000001</v>
      </c>
      <c r="AG9" s="12">
        <f t="shared" si="27"/>
        <v>9.1268934239999986</v>
      </c>
      <c r="AH9" s="12">
        <f t="shared" si="27"/>
        <v>10.21632653</v>
      </c>
      <c r="AI9" s="12">
        <f t="shared" si="27"/>
        <v>12.086621315</v>
      </c>
      <c r="AJ9" s="12">
        <f t="shared" si="27"/>
        <v>9.2484353739999996</v>
      </c>
      <c r="AK9" s="12">
        <f t="shared" si="27"/>
        <v>11.84154195</v>
      </c>
      <c r="AL9" s="12">
        <f t="shared" si="27"/>
        <v>9.849251701</v>
      </c>
      <c r="AM9" s="12">
        <f t="shared" si="27"/>
        <v>12.533333333</v>
      </c>
      <c r="AN9" s="12">
        <f t="shared" si="27"/>
        <v>9.093151928000001</v>
      </c>
      <c r="AO9" s="12">
        <f t="shared" si="27"/>
        <v>9.5473469390000005</v>
      </c>
      <c r="AP9" s="12">
        <f>AVERAGE(AB9:AO9)</f>
        <v>10.614243602214286</v>
      </c>
      <c r="AQ9" s="12">
        <f>MIN(AB9:AO9)</f>
        <v>8.8076190479999994</v>
      </c>
      <c r="AR9" s="12">
        <f>MAX(AB9:AO9)</f>
        <v>14.477188209000001</v>
      </c>
      <c r="AS9" s="7">
        <f>STDEV(AB9:AO9)/AP9*100</f>
        <v>15.264426369917702</v>
      </c>
      <c r="AT9" s="11">
        <f>AVERAGE(AC9,AE9:AI9,AK9,AM9)</f>
        <v>11.383185940875002</v>
      </c>
      <c r="AU9" s="3">
        <f>MIN(AC9,AE9:AI9,AK9,AM9)</f>
        <v>9.1268934239999986</v>
      </c>
      <c r="AV9" s="3">
        <f>MAX(AC9,AE9:AI9,AK9,AM9)</f>
        <v>14.477188209000001</v>
      </c>
      <c r="AW9" s="7">
        <f>STDEV(AC9,AE9:AI9,AK9,AM9)/AT9*100</f>
        <v>14.882276024506528</v>
      </c>
      <c r="AX9" s="18" t="s">
        <v>20</v>
      </c>
      <c r="AY9" s="37"/>
      <c r="AZ9" s="1"/>
      <c r="BA9" s="11"/>
      <c r="BB9" s="11"/>
      <c r="BC9" s="6"/>
      <c r="BD9" s="1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10"/>
      <c r="BP9" s="10"/>
      <c r="BQ9" s="10"/>
      <c r="BR9" s="10"/>
      <c r="BS9" s="24"/>
    </row>
    <row r="10" spans="1:71" x14ac:dyDescent="0.3">
      <c r="A10" s="1">
        <v>1</v>
      </c>
      <c r="B10" s="7">
        <f t="shared" ref="B10:O10" si="28">B2/B$5*100</f>
        <v>45.081562035787996</v>
      </c>
      <c r="C10" s="7">
        <f t="shared" si="28"/>
        <v>34.4633058961047</v>
      </c>
      <c r="D10" s="7">
        <f t="shared" si="28"/>
        <v>35.237403423444917</v>
      </c>
      <c r="E10" s="7">
        <f t="shared" si="28"/>
        <v>40.948808438425374</v>
      </c>
      <c r="F10" s="7">
        <f t="shared" si="28"/>
        <v>35.706812188753524</v>
      </c>
      <c r="G10" s="7">
        <f t="shared" si="28"/>
        <v>42.239425989817505</v>
      </c>
      <c r="H10" s="7">
        <f t="shared" si="28"/>
        <v>42.269276861102838</v>
      </c>
      <c r="I10" s="7">
        <f t="shared" si="28"/>
        <v>33.440583846073778</v>
      </c>
      <c r="J10" s="7">
        <f t="shared" si="28"/>
        <v>35.365423087617721</v>
      </c>
      <c r="K10" s="7">
        <f t="shared" si="28"/>
        <v>28.281617429054496</v>
      </c>
      <c r="L10" s="7">
        <f t="shared" si="28"/>
        <v>30.953696540118507</v>
      </c>
      <c r="M10" s="7">
        <f t="shared" si="28"/>
        <v>37.149008538222041</v>
      </c>
      <c r="N10" s="7">
        <f t="shared" si="28"/>
        <v>38.028169015323641</v>
      </c>
      <c r="O10" s="7">
        <f t="shared" si="28"/>
        <v>37.575705752825158</v>
      </c>
      <c r="P10" s="30">
        <f>AVERAGE(B10:O10)</f>
        <v>36.910057074476583</v>
      </c>
      <c r="Q10" s="7">
        <f>MIN(B10:O10)</f>
        <v>28.281617429054496</v>
      </c>
      <c r="R10" s="30">
        <f>MAX(B10:O10)</f>
        <v>45.081562035787996</v>
      </c>
      <c r="S10" s="7">
        <f>STDEV(B10:O10)</f>
        <v>4.6122101821234898</v>
      </c>
      <c r="T10" s="9">
        <f>score!E2</f>
        <v>41.871366960435026</v>
      </c>
      <c r="U10" s="7">
        <f>T10-P10</f>
        <v>4.9613098859584426</v>
      </c>
      <c r="V10" s="1">
        <v>1</v>
      </c>
      <c r="W10" s="7">
        <f>AVERAGE(C10,E10:I10,K10,M10)</f>
        <v>36.812354898444283</v>
      </c>
      <c r="X10" s="30">
        <f>MIN(C10,E10:I10,K10,M10)</f>
        <v>28.281617429054496</v>
      </c>
      <c r="Y10" s="30">
        <f>MAX(C10,E10:I10,K10,M10)</f>
        <v>42.269276861102838</v>
      </c>
      <c r="Z10" s="7">
        <f>STDEV(C10,E10:I10,K10,M10)</f>
        <v>4.8893069797928703</v>
      </c>
      <c r="AA10" s="18"/>
      <c r="AB10" s="8">
        <f t="shared" ref="AB10:AC10" si="29">AB9/86400</f>
        <v>1.0194003527777777E-4</v>
      </c>
      <c r="AC10" s="8">
        <f t="shared" si="29"/>
        <v>1.2244897958333333E-4</v>
      </c>
      <c r="AD10" s="8">
        <f t="shared" ref="AD10:AV10" si="30">AD9/86400</f>
        <v>1.271772906712963E-4</v>
      </c>
      <c r="AE10" s="8">
        <f t="shared" si="30"/>
        <v>1.18101746875E-4</v>
      </c>
      <c r="AF10" s="8">
        <f t="shared" si="30"/>
        <v>1.675600487152778E-4</v>
      </c>
      <c r="AG10" s="8">
        <f t="shared" si="30"/>
        <v>1.0563534055555554E-4</v>
      </c>
      <c r="AH10" s="8">
        <f t="shared" si="30"/>
        <v>1.1824452002314815E-4</v>
      </c>
      <c r="AI10" s="8">
        <f t="shared" si="30"/>
        <v>1.398914504050926E-4</v>
      </c>
      <c r="AJ10" s="8">
        <f t="shared" si="30"/>
        <v>1.0704207608796295E-4</v>
      </c>
      <c r="AK10" s="8">
        <f t="shared" si="30"/>
        <v>1.3705488368055555E-4</v>
      </c>
      <c r="AL10" s="8">
        <f t="shared" si="30"/>
        <v>1.1399596876157408E-4</v>
      </c>
      <c r="AM10" s="8">
        <f t="shared" si="30"/>
        <v>1.450617283912037E-4</v>
      </c>
      <c r="AN10" s="8">
        <f t="shared" si="30"/>
        <v>1.052448139814815E-4</v>
      </c>
      <c r="AO10" s="8">
        <f t="shared" si="30"/>
        <v>1.1050170068287037E-4</v>
      </c>
      <c r="AP10" s="8">
        <f t="shared" si="30"/>
        <v>1.2285004169229497E-4</v>
      </c>
      <c r="AQ10" s="8">
        <f t="shared" si="30"/>
        <v>1.0194003527777777E-4</v>
      </c>
      <c r="AR10" s="8">
        <f t="shared" si="30"/>
        <v>1.675600487152778E-4</v>
      </c>
      <c r="AS10" s="12"/>
      <c r="AT10" s="8">
        <f t="shared" si="30"/>
        <v>1.3174983727864584E-4</v>
      </c>
      <c r="AU10" s="8">
        <f t="shared" si="30"/>
        <v>1.0563534055555554E-4</v>
      </c>
      <c r="AV10" s="8">
        <f t="shared" si="30"/>
        <v>1.675600487152778E-4</v>
      </c>
      <c r="AW10" s="11"/>
      <c r="AX10" s="18"/>
      <c r="AY10" s="11"/>
      <c r="AZ10" s="40"/>
      <c r="BA10" s="11"/>
      <c r="BB10" s="11"/>
      <c r="BC10" s="6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20"/>
    </row>
    <row r="11" spans="1:71" x14ac:dyDescent="0.3">
      <c r="A11" s="1">
        <v>2</v>
      </c>
      <c r="B11" s="7">
        <f t="shared" ref="B11:O11" si="31">B3/B$5*100</f>
        <v>28.933926514211333</v>
      </c>
      <c r="C11" s="7">
        <f t="shared" si="31"/>
        <v>23.846450620290259</v>
      </c>
      <c r="D11" s="7">
        <f t="shared" si="31"/>
        <v>43.795813247222121</v>
      </c>
      <c r="E11" s="7">
        <f t="shared" si="31"/>
        <v>34.659863638275503</v>
      </c>
      <c r="F11" s="7">
        <f t="shared" si="31"/>
        <v>32.547255509676575</v>
      </c>
      <c r="G11" s="7">
        <f t="shared" si="31"/>
        <v>35.531284779468258</v>
      </c>
      <c r="H11" s="7">
        <f t="shared" si="31"/>
        <v>30.423491818443271</v>
      </c>
      <c r="I11" s="7">
        <f t="shared" si="31"/>
        <v>22.583580347739229</v>
      </c>
      <c r="J11" s="7">
        <f t="shared" si="31"/>
        <v>39.684594556588408</v>
      </c>
      <c r="K11" s="7">
        <f t="shared" si="31"/>
        <v>31.19422763181614</v>
      </c>
      <c r="L11" s="7">
        <f t="shared" si="31"/>
        <v>34.036910150845578</v>
      </c>
      <c r="M11" s="7">
        <f t="shared" si="31"/>
        <v>31.595744681691379</v>
      </c>
      <c r="N11" s="7">
        <f t="shared" si="31"/>
        <v>31.472688817478637</v>
      </c>
      <c r="O11" s="7">
        <f t="shared" si="31"/>
        <v>32.038913349894344</v>
      </c>
      <c r="P11" s="30">
        <f t="shared" ref="P11:P12" si="32">AVERAGE(B11:O11)</f>
        <v>32.310338975974361</v>
      </c>
      <c r="Q11" s="7">
        <f t="shared" ref="Q11:Q13" si="33">MIN(B11:O11)</f>
        <v>22.583580347739229</v>
      </c>
      <c r="R11" s="30">
        <f t="shared" ref="R11:R13" si="34">MAX(B11:O11)</f>
        <v>43.795813247222121</v>
      </c>
      <c r="S11" s="7">
        <f t="shared" ref="S11:S12" si="35">STDEV(B11:O11)</f>
        <v>5.4699667562702157</v>
      </c>
      <c r="T11" s="9">
        <f>score!E5</f>
        <v>35.62722670166886</v>
      </c>
      <c r="U11" s="7">
        <f t="shared" ref="U11:U12" si="36">T11-P11</f>
        <v>3.3168877256944995</v>
      </c>
      <c r="V11" s="1">
        <v>2</v>
      </c>
      <c r="W11" s="7">
        <f t="shared" ref="W11:W12" si="37">AVERAGE(C11,E11:I11,K11,M11)</f>
        <v>30.297737378425076</v>
      </c>
      <c r="X11" s="30">
        <f t="shared" ref="X11:X12" si="38">MIN(C11,E11:I11,K11,M11)</f>
        <v>22.583580347739229</v>
      </c>
      <c r="Y11" s="30">
        <f t="shared" ref="Y11:Y12" si="39">MAX(C11,E11:I11,K11,M11)</f>
        <v>35.531284779468258</v>
      </c>
      <c r="Z11" s="7">
        <f t="shared" ref="Z11:Z12" si="40">STDEV(C11,E11:I11,K11,M11)</f>
        <v>4.7072914136533219</v>
      </c>
      <c r="AA11" s="18"/>
      <c r="AB11" s="18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27">
        <f>SUM(AP2:AP8)</f>
        <v>10.614243602214286</v>
      </c>
      <c r="AQ11" s="11"/>
      <c r="AR11" s="11"/>
      <c r="AS11" s="8"/>
      <c r="AT11" s="11"/>
      <c r="AU11" s="3"/>
      <c r="AV11" s="3"/>
      <c r="AW11" s="11"/>
      <c r="AX11" s="18"/>
      <c r="AY11" s="8"/>
      <c r="AZ11" s="8"/>
      <c r="BA11" s="8"/>
      <c r="BB11" s="8"/>
      <c r="BC11" s="6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20"/>
    </row>
    <row r="12" spans="1:71" x14ac:dyDescent="0.3">
      <c r="A12" s="1">
        <v>3</v>
      </c>
      <c r="B12" s="7">
        <f t="shared" ref="B12:O12" si="41">B4/B$5*100</f>
        <v>25.984511450000667</v>
      </c>
      <c r="C12" s="7">
        <f t="shared" si="41"/>
        <v>41.69024348360503</v>
      </c>
      <c r="D12" s="7">
        <f t="shared" si="41"/>
        <v>20.966783329332962</v>
      </c>
      <c r="E12" s="7">
        <f t="shared" si="41"/>
        <v>24.391327923299126</v>
      </c>
      <c r="F12" s="7">
        <f t="shared" si="41"/>
        <v>31.745932301569894</v>
      </c>
      <c r="G12" s="7">
        <f t="shared" si="41"/>
        <v>22.229289230714247</v>
      </c>
      <c r="H12" s="7">
        <f t="shared" si="41"/>
        <v>27.307231320453901</v>
      </c>
      <c r="I12" s="7">
        <f t="shared" si="41"/>
        <v>43.975835806186993</v>
      </c>
      <c r="J12" s="7">
        <f t="shared" si="41"/>
        <v>24.949982355793875</v>
      </c>
      <c r="K12" s="7">
        <f t="shared" si="41"/>
        <v>40.524154939129367</v>
      </c>
      <c r="L12" s="7">
        <f t="shared" si="41"/>
        <v>35.009393309035922</v>
      </c>
      <c r="M12" s="7">
        <f t="shared" si="41"/>
        <v>31.255246780086569</v>
      </c>
      <c r="N12" s="7">
        <f t="shared" si="41"/>
        <v>30.499142167197718</v>
      </c>
      <c r="O12" s="7">
        <f t="shared" si="41"/>
        <v>30.385380897280502</v>
      </c>
      <c r="P12" s="30">
        <f t="shared" si="32"/>
        <v>30.779603949549056</v>
      </c>
      <c r="Q12" s="7">
        <f t="shared" si="33"/>
        <v>20.966783329332962</v>
      </c>
      <c r="R12" s="30">
        <f t="shared" si="34"/>
        <v>43.975835806186993</v>
      </c>
      <c r="S12" s="7">
        <f t="shared" si="35"/>
        <v>7.2677805948159362</v>
      </c>
      <c r="T12" s="48">
        <f>score!E8</f>
        <v>22.501406337896118</v>
      </c>
      <c r="U12" s="7">
        <f t="shared" si="36"/>
        <v>-8.2781976116529385</v>
      </c>
      <c r="V12" s="1">
        <v>3</v>
      </c>
      <c r="W12" s="7">
        <f t="shared" si="37"/>
        <v>32.889907723130648</v>
      </c>
      <c r="X12" s="30">
        <f t="shared" si="38"/>
        <v>22.229289230714247</v>
      </c>
      <c r="Y12" s="30">
        <f t="shared" si="39"/>
        <v>43.975835806186993</v>
      </c>
      <c r="Z12" s="7">
        <f t="shared" si="40"/>
        <v>8.277742607658972</v>
      </c>
      <c r="AA12" s="18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7"/>
      <c r="AT12" s="11"/>
      <c r="AU12" s="3"/>
      <c r="AV12" s="3"/>
      <c r="AW12" s="7"/>
      <c r="AX12" s="18"/>
      <c r="AY12" s="8"/>
      <c r="AZ12" s="8"/>
      <c r="BA12" s="8"/>
      <c r="BB12" s="8"/>
      <c r="BC12" s="6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20"/>
    </row>
    <row r="13" spans="1:71" x14ac:dyDescent="0.3">
      <c r="A13" s="5" t="s">
        <v>20</v>
      </c>
      <c r="B13" s="7">
        <f t="shared" ref="B13:P13" si="42">SUM(B10:B12)</f>
        <v>100</v>
      </c>
      <c r="C13" s="7">
        <f t="shared" si="42"/>
        <v>99.999999999999986</v>
      </c>
      <c r="D13" s="7">
        <f t="shared" si="42"/>
        <v>100</v>
      </c>
      <c r="E13" s="7">
        <f t="shared" si="42"/>
        <v>100.00000000000001</v>
      </c>
      <c r="F13" s="7">
        <f t="shared" si="42"/>
        <v>100</v>
      </c>
      <c r="G13" s="7">
        <f t="shared" si="42"/>
        <v>100</v>
      </c>
      <c r="H13" s="7">
        <f t="shared" si="42"/>
        <v>100</v>
      </c>
      <c r="I13" s="7">
        <f t="shared" si="42"/>
        <v>100</v>
      </c>
      <c r="J13" s="7">
        <f t="shared" si="42"/>
        <v>100</v>
      </c>
      <c r="K13" s="7">
        <f t="shared" si="42"/>
        <v>100</v>
      </c>
      <c r="L13" s="7">
        <f t="shared" si="42"/>
        <v>100</v>
      </c>
      <c r="M13" s="7">
        <f t="shared" si="42"/>
        <v>99.999999999999986</v>
      </c>
      <c r="N13" s="7">
        <f t="shared" si="42"/>
        <v>100</v>
      </c>
      <c r="O13" s="7">
        <f t="shared" si="42"/>
        <v>100</v>
      </c>
      <c r="P13" s="7">
        <f t="shared" si="42"/>
        <v>100</v>
      </c>
      <c r="Q13" s="7">
        <f t="shared" si="33"/>
        <v>99.999999999999986</v>
      </c>
      <c r="R13" s="30">
        <f t="shared" si="34"/>
        <v>100.00000000000001</v>
      </c>
      <c r="S13" s="7"/>
      <c r="T13" s="34">
        <f>SUM(T10:T12)</f>
        <v>100</v>
      </c>
      <c r="U13" s="6"/>
      <c r="W13" s="30">
        <f>SUM(W10:W12)</f>
        <v>100</v>
      </c>
      <c r="Y13" s="6"/>
      <c r="AA13" s="18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7"/>
      <c r="AT13" s="11"/>
      <c r="AU13" s="3"/>
      <c r="AV13" s="3"/>
      <c r="AW13" s="7"/>
      <c r="AX13" s="18"/>
      <c r="AY13" s="26"/>
      <c r="AZ13" s="26"/>
      <c r="BA13" s="5"/>
      <c r="BC13" s="17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20"/>
    </row>
    <row r="14" spans="1:71" x14ac:dyDescent="0.3">
      <c r="Q14" s="2"/>
      <c r="R14" s="30"/>
      <c r="S14" s="7"/>
      <c r="U14" s="7"/>
      <c r="Y14" s="6"/>
      <c r="AA14" s="18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7"/>
      <c r="AT14" s="11"/>
      <c r="AU14" s="3"/>
      <c r="AV14" s="3"/>
      <c r="AW14" s="7"/>
      <c r="AX14" s="18"/>
      <c r="AY14" s="11"/>
      <c r="AZ14" s="11"/>
      <c r="BA14" s="11"/>
      <c r="BC14" s="11"/>
      <c r="BD14" s="5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20"/>
    </row>
    <row r="15" spans="1:71" x14ac:dyDescent="0.3">
      <c r="AA15" s="18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7"/>
      <c r="AT15" s="11"/>
      <c r="AU15" s="3"/>
      <c r="AV15" s="3"/>
      <c r="AW15" s="7"/>
      <c r="AX15" s="18"/>
      <c r="AY15" s="11"/>
      <c r="AZ15" s="11"/>
      <c r="BA15" s="11"/>
      <c r="BC15" s="11"/>
      <c r="BD15" s="5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20"/>
    </row>
    <row r="16" spans="1:71" x14ac:dyDescent="0.3">
      <c r="A16" s="33" t="s">
        <v>32</v>
      </c>
      <c r="B16" s="25" t="s">
        <v>3</v>
      </c>
      <c r="C16" s="25" t="s">
        <v>4</v>
      </c>
      <c r="D16" s="25" t="s">
        <v>5</v>
      </c>
      <c r="E16" s="25" t="s">
        <v>6</v>
      </c>
      <c r="F16" s="25" t="s">
        <v>7</v>
      </c>
      <c r="G16" s="25" t="s">
        <v>8</v>
      </c>
      <c r="H16" s="25" t="s">
        <v>9</v>
      </c>
      <c r="I16" s="25" t="s">
        <v>10</v>
      </c>
      <c r="J16" s="25" t="s">
        <v>11</v>
      </c>
      <c r="K16" s="25" t="s">
        <v>12</v>
      </c>
      <c r="L16" s="10" t="s">
        <v>13</v>
      </c>
      <c r="M16" s="10" t="s">
        <v>14</v>
      </c>
      <c r="N16" s="10" t="s">
        <v>15</v>
      </c>
      <c r="O16" s="10" t="s">
        <v>16</v>
      </c>
      <c r="P16" s="1" t="s">
        <v>22</v>
      </c>
      <c r="Q16" s="1" t="s">
        <v>23</v>
      </c>
      <c r="R16" s="1" t="s">
        <v>24</v>
      </c>
      <c r="S16" s="1" t="s">
        <v>25</v>
      </c>
      <c r="V16" s="5" t="s">
        <v>18</v>
      </c>
      <c r="W16" s="1" t="s">
        <v>26</v>
      </c>
      <c r="X16" s="1" t="s">
        <v>29</v>
      </c>
      <c r="Y16" s="1" t="s">
        <v>27</v>
      </c>
      <c r="Z16" s="5" t="s">
        <v>38</v>
      </c>
      <c r="AY16" s="11"/>
      <c r="AZ16" s="11"/>
      <c r="BA16" s="11"/>
      <c r="BC16" s="11"/>
      <c r="BD16" s="5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20"/>
    </row>
    <row r="17" spans="1:65" x14ac:dyDescent="0.3">
      <c r="A17" s="1">
        <v>1</v>
      </c>
      <c r="B17" s="21">
        <f t="shared" ref="B17:R17" si="43">B2/86400</f>
        <v>4.5956160243055551E-5</v>
      </c>
      <c r="C17" s="21">
        <f t="shared" si="43"/>
        <v>4.2199966400462964E-5</v>
      </c>
      <c r="D17" s="21">
        <f t="shared" si="43"/>
        <v>4.4813974976851857E-5</v>
      </c>
      <c r="E17" s="21">
        <f t="shared" si="43"/>
        <v>4.8361258090277773E-5</v>
      </c>
      <c r="F17" s="21">
        <f t="shared" si="43"/>
        <v>5.9830351898148148E-5</v>
      </c>
      <c r="G17" s="21">
        <f t="shared" si="43"/>
        <v>4.4619761493055557E-5</v>
      </c>
      <c r="H17" s="21">
        <f t="shared" si="43"/>
        <v>4.998110354166667E-5</v>
      </c>
      <c r="I17" s="21">
        <f t="shared" si="43"/>
        <v>4.6780517766203707E-5</v>
      </c>
      <c r="J17" s="21">
        <f t="shared" si="43"/>
        <v>3.7855883090277779E-5</v>
      </c>
      <c r="K17" s="21">
        <f t="shared" si="43"/>
        <v>3.8761337870370364E-5</v>
      </c>
      <c r="L17" s="21">
        <f t="shared" si="43"/>
        <v>3.5285966238425932E-5</v>
      </c>
      <c r="M17" s="21">
        <f t="shared" si="43"/>
        <v>5.388899386574074E-5</v>
      </c>
      <c r="N17" s="21">
        <f t="shared" si="43"/>
        <v>4.0022675740740745E-5</v>
      </c>
      <c r="O17" s="21">
        <f t="shared" si="43"/>
        <v>4.1521793900462959E-5</v>
      </c>
      <c r="P17" s="32">
        <f t="shared" si="43"/>
        <v>4.4991410365410052E-5</v>
      </c>
      <c r="Q17" s="32">
        <f t="shared" si="43"/>
        <v>3.5285966238425932E-5</v>
      </c>
      <c r="R17" s="32">
        <f t="shared" si="43"/>
        <v>5.9830351898148148E-5</v>
      </c>
      <c r="S17" s="7">
        <f>STDEV(B17:O17)/P17*100</f>
        <v>14.69637373972173</v>
      </c>
      <c r="V17" s="1">
        <v>1</v>
      </c>
      <c r="W17" s="21">
        <f t="shared" ref="W17:Y20" si="44">W2/86400</f>
        <v>4.8052911365740734E-5</v>
      </c>
      <c r="X17" s="21">
        <f t="shared" si="44"/>
        <v>3.8761337870370364E-5</v>
      </c>
      <c r="Y17" s="21">
        <f t="shared" si="44"/>
        <v>5.9830351898148148E-5</v>
      </c>
      <c r="Z17" s="7">
        <f>STDEV(C17,E17:I17,K17,M17)/W17*100</f>
        <v>13.861676579808762</v>
      </c>
      <c r="AY17" s="11"/>
      <c r="AZ17" s="11"/>
      <c r="BA17" s="11"/>
      <c r="BC17" s="11"/>
      <c r="BD17" s="5"/>
      <c r="BE17" s="15"/>
      <c r="BF17" s="15"/>
      <c r="BG17" s="6"/>
      <c r="BH17" s="6"/>
      <c r="BI17" s="6"/>
      <c r="BJ17" s="6"/>
    </row>
    <row r="18" spans="1:65" x14ac:dyDescent="0.3">
      <c r="A18" s="1">
        <v>2</v>
      </c>
      <c r="B18" s="21">
        <f t="shared" ref="B18:R18" si="45">B3/86400</f>
        <v>2.949525489583333E-5</v>
      </c>
      <c r="C18" s="21">
        <f t="shared" si="45"/>
        <v>2.9199735451388889E-5</v>
      </c>
      <c r="D18" s="21">
        <f t="shared" si="45"/>
        <v>5.569832871527777E-5</v>
      </c>
      <c r="E18" s="21">
        <f t="shared" si="45"/>
        <v>4.0933904421296294E-5</v>
      </c>
      <c r="F18" s="21">
        <f t="shared" si="45"/>
        <v>5.4536197187500013E-5</v>
      </c>
      <c r="G18" s="21">
        <f t="shared" si="45"/>
        <v>3.7533593680555564E-5</v>
      </c>
      <c r="H18" s="21">
        <f t="shared" si="45"/>
        <v>3.5974111874999992E-5</v>
      </c>
      <c r="I18" s="21">
        <f t="shared" si="45"/>
        <v>3.1592498101851864E-5</v>
      </c>
      <c r="J18" s="21">
        <f t="shared" si="45"/>
        <v>4.2479213900462966E-5</v>
      </c>
      <c r="K18" s="21">
        <f t="shared" si="45"/>
        <v>4.2753212395833332E-5</v>
      </c>
      <c r="L18" s="21">
        <f t="shared" si="45"/>
        <v>3.8800705462962964E-5</v>
      </c>
      <c r="M18" s="21">
        <f t="shared" si="45"/>
        <v>4.5833333333333334E-5</v>
      </c>
      <c r="N18" s="21">
        <f t="shared" si="45"/>
        <v>3.3123372800925914E-5</v>
      </c>
      <c r="O18" s="21">
        <f t="shared" si="45"/>
        <v>3.5403544131944444E-5</v>
      </c>
      <c r="P18" s="32">
        <f t="shared" si="45"/>
        <v>3.9525500453869045E-5</v>
      </c>
      <c r="Q18" s="32">
        <f t="shared" si="45"/>
        <v>2.9199735451388889E-5</v>
      </c>
      <c r="R18" s="32">
        <f t="shared" si="45"/>
        <v>5.569832871527777E-5</v>
      </c>
      <c r="S18" s="7">
        <f t="shared" ref="S18:S20" si="46">STDEV(B18:O18)/P18*100</f>
        <v>20.969409995021362</v>
      </c>
      <c r="V18" s="1">
        <v>2</v>
      </c>
      <c r="W18" s="21">
        <f t="shared" si="44"/>
        <v>3.9794573305844915E-5</v>
      </c>
      <c r="X18" s="21">
        <f t="shared" si="44"/>
        <v>2.9199735451388889E-5</v>
      </c>
      <c r="Y18" s="21">
        <f t="shared" si="44"/>
        <v>5.4536197187500013E-5</v>
      </c>
      <c r="Z18" s="7">
        <f t="shared" ref="Z18:Z19" si="47">STDEV(C18,E18:I18,K18,M18)/W18*100</f>
        <v>20.438485688696094</v>
      </c>
      <c r="AY18" s="11"/>
      <c r="AZ18" s="11"/>
      <c r="BA18" s="11"/>
      <c r="BC18" s="11"/>
      <c r="BD18" s="5"/>
      <c r="BE18" s="15"/>
      <c r="BF18" s="15"/>
      <c r="BG18" s="6"/>
      <c r="BH18" s="6"/>
      <c r="BI18" s="6"/>
      <c r="BJ18" s="6"/>
    </row>
    <row r="19" spans="1:65" x14ac:dyDescent="0.3">
      <c r="A19" s="1">
        <v>3</v>
      </c>
      <c r="B19" s="21">
        <f t="shared" ref="B19:R19" si="48">B4/86400</f>
        <v>2.6488620138888887E-5</v>
      </c>
      <c r="C19" s="21">
        <f t="shared" si="48"/>
        <v>5.1049277731481481E-5</v>
      </c>
      <c r="D19" s="21">
        <f t="shared" si="48"/>
        <v>2.6664986979166677E-5</v>
      </c>
      <c r="E19" s="21">
        <f t="shared" si="48"/>
        <v>2.8806584363425926E-5</v>
      </c>
      <c r="F19" s="21">
        <f t="shared" si="48"/>
        <v>5.3193499629629624E-5</v>
      </c>
      <c r="G19" s="21">
        <f t="shared" si="48"/>
        <v>2.3481985381944427E-5</v>
      </c>
      <c r="H19" s="21">
        <f t="shared" si="48"/>
        <v>3.2289304606481493E-5</v>
      </c>
      <c r="I19" s="21">
        <f t="shared" si="48"/>
        <v>6.1518434537037025E-5</v>
      </c>
      <c r="J19" s="21">
        <f t="shared" si="48"/>
        <v>2.6706979097222211E-5</v>
      </c>
      <c r="K19" s="21">
        <f t="shared" si="48"/>
        <v>5.5540333414351859E-5</v>
      </c>
      <c r="L19" s="21">
        <f t="shared" si="48"/>
        <v>3.9909297060185194E-5</v>
      </c>
      <c r="M19" s="21">
        <f t="shared" si="48"/>
        <v>4.5339401192129621E-5</v>
      </c>
      <c r="N19" s="21">
        <f t="shared" si="48"/>
        <v>3.2098765439814813E-5</v>
      </c>
      <c r="O19" s="21">
        <f t="shared" si="48"/>
        <v>3.3576362650462969E-5</v>
      </c>
      <c r="P19" s="32">
        <f t="shared" si="48"/>
        <v>3.8333130873015869E-5</v>
      </c>
      <c r="Q19" s="32">
        <f t="shared" si="48"/>
        <v>2.3481985381944427E-5</v>
      </c>
      <c r="R19" s="32">
        <f t="shared" si="48"/>
        <v>6.1518434537037025E-5</v>
      </c>
      <c r="S19" s="7">
        <f t="shared" si="46"/>
        <v>33.066698922428657</v>
      </c>
      <c r="V19" s="1">
        <v>3</v>
      </c>
      <c r="W19" s="21">
        <f t="shared" si="44"/>
        <v>4.3902352607060182E-5</v>
      </c>
      <c r="X19" s="21">
        <f t="shared" si="44"/>
        <v>2.3481985381944427E-5</v>
      </c>
      <c r="Y19" s="21">
        <f t="shared" si="44"/>
        <v>6.1518434537037025E-5</v>
      </c>
      <c r="Z19" s="7">
        <f t="shared" si="47"/>
        <v>31.80720116683089</v>
      </c>
      <c r="AY19" s="11"/>
      <c r="AZ19" s="11"/>
      <c r="BA19" s="11"/>
      <c r="BC19" s="11"/>
      <c r="BD19" s="5"/>
      <c r="BE19" s="15"/>
      <c r="BF19" s="15"/>
      <c r="BG19" s="6"/>
      <c r="BH19" s="6"/>
      <c r="BI19" s="6"/>
      <c r="BJ19" s="6"/>
    </row>
    <row r="20" spans="1:65" x14ac:dyDescent="0.3">
      <c r="A20" s="5" t="s">
        <v>20</v>
      </c>
      <c r="B20" s="8">
        <f t="shared" ref="B20:R20" si="49">B5/86400</f>
        <v>1.0194003527777777E-4</v>
      </c>
      <c r="C20" s="8">
        <f t="shared" si="49"/>
        <v>1.2244897958333333E-4</v>
      </c>
      <c r="D20" s="8">
        <f t="shared" si="49"/>
        <v>1.271772906712963E-4</v>
      </c>
      <c r="E20" s="8">
        <f t="shared" si="49"/>
        <v>1.18101746875E-4</v>
      </c>
      <c r="F20" s="8">
        <f t="shared" si="49"/>
        <v>1.675600487152778E-4</v>
      </c>
      <c r="G20" s="8">
        <f t="shared" si="49"/>
        <v>1.0563534055555554E-4</v>
      </c>
      <c r="H20" s="8">
        <f t="shared" si="49"/>
        <v>1.1824452002314815E-4</v>
      </c>
      <c r="I20" s="8">
        <f t="shared" si="49"/>
        <v>1.398914504050926E-4</v>
      </c>
      <c r="J20" s="8">
        <f t="shared" si="49"/>
        <v>1.0704207608796295E-4</v>
      </c>
      <c r="K20" s="8">
        <f t="shared" si="49"/>
        <v>1.3705488368055555E-4</v>
      </c>
      <c r="L20" s="8">
        <f t="shared" si="49"/>
        <v>1.1399596876157408E-4</v>
      </c>
      <c r="M20" s="8">
        <f t="shared" si="49"/>
        <v>1.450617283912037E-4</v>
      </c>
      <c r="N20" s="8">
        <f t="shared" si="49"/>
        <v>1.0524481398148147E-4</v>
      </c>
      <c r="O20" s="8">
        <f t="shared" si="49"/>
        <v>1.1050170068287037E-4</v>
      </c>
      <c r="P20" s="32">
        <f t="shared" si="49"/>
        <v>1.2285004169229497E-4</v>
      </c>
      <c r="Q20" s="32">
        <f t="shared" si="49"/>
        <v>1.0194003527777777E-4</v>
      </c>
      <c r="R20" s="32">
        <f t="shared" si="49"/>
        <v>1.675600487152778E-4</v>
      </c>
      <c r="S20" s="7">
        <f t="shared" si="46"/>
        <v>15.264426369917681</v>
      </c>
      <c r="T20" s="16"/>
      <c r="U20" s="16"/>
      <c r="V20" s="5" t="s">
        <v>20</v>
      </c>
      <c r="W20" s="21">
        <f t="shared" si="44"/>
        <v>1.3174983727864584E-4</v>
      </c>
      <c r="X20" s="21">
        <f t="shared" si="44"/>
        <v>1.0563534055555554E-4</v>
      </c>
      <c r="Y20" s="21">
        <f t="shared" si="44"/>
        <v>1.675600487152778E-4</v>
      </c>
      <c r="Z20" s="7">
        <f t="shared" ref="Z20" si="50">STDEV(C20,E20:I20,K20,M20)/W20*100</f>
        <v>14.882276024506616</v>
      </c>
      <c r="AA20" s="33" t="s">
        <v>19</v>
      </c>
      <c r="AB20" s="25" t="s">
        <v>3</v>
      </c>
      <c r="AC20" s="25" t="s">
        <v>4</v>
      </c>
      <c r="AD20" s="25" t="s">
        <v>5</v>
      </c>
      <c r="AE20" s="25" t="s">
        <v>6</v>
      </c>
      <c r="AF20" s="25" t="s">
        <v>7</v>
      </c>
      <c r="AG20" s="25" t="s">
        <v>8</v>
      </c>
      <c r="AH20" s="25" t="s">
        <v>9</v>
      </c>
      <c r="AI20" s="25" t="s">
        <v>10</v>
      </c>
      <c r="AJ20" s="25" t="s">
        <v>11</v>
      </c>
      <c r="AK20" s="25" t="s">
        <v>12</v>
      </c>
      <c r="AL20" s="10" t="s">
        <v>13</v>
      </c>
      <c r="AM20" s="10" t="s">
        <v>14</v>
      </c>
      <c r="AN20" s="10" t="s">
        <v>15</v>
      </c>
      <c r="AO20" s="10" t="s">
        <v>16</v>
      </c>
      <c r="AP20" s="5" t="s">
        <v>22</v>
      </c>
      <c r="AQ20" s="1" t="s">
        <v>23</v>
      </c>
      <c r="AR20" s="5" t="s">
        <v>24</v>
      </c>
      <c r="AS20" s="5" t="s">
        <v>30</v>
      </c>
      <c r="AT20" s="5" t="s">
        <v>26</v>
      </c>
      <c r="AU20" s="5" t="s">
        <v>29</v>
      </c>
      <c r="AV20" s="1" t="s">
        <v>27</v>
      </c>
      <c r="AW20" s="5" t="s">
        <v>31</v>
      </c>
      <c r="AX20" s="49" t="s">
        <v>2</v>
      </c>
      <c r="AY20" s="11"/>
      <c r="AZ20" s="11"/>
      <c r="BA20" s="11"/>
      <c r="BC20" s="11"/>
      <c r="BD20" s="5"/>
      <c r="BE20" s="6"/>
      <c r="BF20" s="6"/>
      <c r="BG20" s="6"/>
      <c r="BH20" s="6"/>
      <c r="BI20" s="6"/>
      <c r="BJ20" s="6"/>
    </row>
    <row r="21" spans="1:65" x14ac:dyDescent="0.3">
      <c r="T21" s="16"/>
      <c r="U21" s="16"/>
      <c r="AA21" s="5" t="s">
        <v>48</v>
      </c>
      <c r="AB21" s="7">
        <f t="shared" ref="AB21:AO21" si="51">AB2/AB$9*100</f>
        <v>15.521502718835572</v>
      </c>
      <c r="AC21" s="7">
        <f t="shared" si="51"/>
        <v>14.367283951615015</v>
      </c>
      <c r="AD21" s="7">
        <f t="shared" si="51"/>
        <v>14.897972662946071</v>
      </c>
      <c r="AE21" s="7">
        <f t="shared" si="51"/>
        <v>17.851714240988649</v>
      </c>
      <c r="AF21" s="7">
        <f t="shared" si="51"/>
        <v>11.006760187101742</v>
      </c>
      <c r="AG21" s="7">
        <f t="shared" si="51"/>
        <v>15.854070599696316</v>
      </c>
      <c r="AH21" s="7">
        <f t="shared" si="51"/>
        <v>13.684023615482463</v>
      </c>
      <c r="AI21" s="7">
        <f t="shared" si="51"/>
        <v>11.302765375006706</v>
      </c>
      <c r="AJ21" s="7">
        <f t="shared" si="51"/>
        <v>14.858185232748971</v>
      </c>
      <c r="AK21" s="7">
        <f t="shared" si="51"/>
        <v>12.078619414931854</v>
      </c>
      <c r="AL21" s="7">
        <f t="shared" si="51"/>
        <v>12.771208607373573</v>
      </c>
      <c r="AM21" s="7">
        <f t="shared" si="51"/>
        <v>16.340461715860119</v>
      </c>
      <c r="AN21" s="7">
        <f t="shared" si="51"/>
        <v>13.789251086182889</v>
      </c>
      <c r="AO21" s="7">
        <f t="shared" si="51"/>
        <v>12.403631025102731</v>
      </c>
      <c r="AP21" s="7">
        <f>AVERAGE(AB21:AO21)</f>
        <v>14.05196074527662</v>
      </c>
      <c r="AQ21" s="7">
        <f t="shared" ref="AQ21:AQ27" si="52">MIN(AB21:AO21)</f>
        <v>11.006760187101742</v>
      </c>
      <c r="AR21" s="7">
        <f>MAX(AB21:AO21)</f>
        <v>17.851714240988649</v>
      </c>
      <c r="AS21" s="7">
        <f t="shared" ref="AS21:AS27" si="53">STDEV(AB21:AO21)</f>
        <v>1.9968203244266314</v>
      </c>
      <c r="AT21" s="7">
        <f t="shared" ref="AT21:AT27" si="54">AVERAGE(AC21,AE21:AI21,AK21,AM21)</f>
        <v>14.060712387585356</v>
      </c>
      <c r="AU21" s="30">
        <f t="shared" ref="AU21:AU27" si="55">MIN(AC21,AE21:AI21,AK21,AM21)</f>
        <v>11.006760187101742</v>
      </c>
      <c r="AV21" s="30">
        <f t="shared" ref="AV21:AV27" si="56">MAX(AC21,AE21:AI21,AK21,AM21)</f>
        <v>17.851714240988649</v>
      </c>
      <c r="AW21" s="7">
        <f t="shared" ref="AW21:AW27" si="57">STDEV(AC21,AE21:AI21,AK21,AM21)</f>
        <v>2.5037844100308635</v>
      </c>
      <c r="AX21" s="37">
        <f>score!C2</f>
        <v>17.494843427714233</v>
      </c>
      <c r="AY21" s="5" t="s">
        <v>48</v>
      </c>
      <c r="AZ21" s="11"/>
      <c r="BA21" s="23"/>
      <c r="BB21" s="11"/>
      <c r="BC21" s="6"/>
      <c r="BD21" s="6"/>
      <c r="BE21" s="6"/>
      <c r="BF21" s="6"/>
      <c r="BG21" s="6"/>
      <c r="BH21" s="6"/>
      <c r="BI21" s="6"/>
      <c r="BJ21" s="6"/>
    </row>
    <row r="22" spans="1:65" x14ac:dyDescent="0.3">
      <c r="U22" s="9"/>
      <c r="AA22" s="5" t="s">
        <v>49</v>
      </c>
      <c r="AB22" s="7">
        <f t="shared" ref="AB22:AO22" si="58">AB3/AB$9*100</f>
        <v>8.1067721265957342</v>
      </c>
      <c r="AC22" s="7">
        <f t="shared" si="58"/>
        <v>5.983796292082209</v>
      </c>
      <c r="AD22" s="7">
        <f t="shared" si="58"/>
        <v>8.6112395171372036</v>
      </c>
      <c r="AE22" s="7">
        <f t="shared" si="58"/>
        <v>9.5685294969191048</v>
      </c>
      <c r="AF22" s="7">
        <f t="shared" si="58"/>
        <v>7.2776938918636684</v>
      </c>
      <c r="AG22" s="7">
        <f t="shared" si="58"/>
        <v>4.9600492957394247</v>
      </c>
      <c r="AH22" s="7">
        <f t="shared" si="58"/>
        <v>5.7246859258324836</v>
      </c>
      <c r="AI22" s="7">
        <f t="shared" si="58"/>
        <v>8.0811226607044535</v>
      </c>
      <c r="AJ22" s="7">
        <f t="shared" si="58"/>
        <v>6.2433800167245419</v>
      </c>
      <c r="AK22" s="7">
        <f t="shared" si="58"/>
        <v>5.509065278445429</v>
      </c>
      <c r="AL22" s="7">
        <f t="shared" si="58"/>
        <v>5.6433491687857513</v>
      </c>
      <c r="AM22" s="7">
        <f t="shared" si="58"/>
        <v>9.9734042555843985</v>
      </c>
      <c r="AN22" s="7">
        <f t="shared" si="58"/>
        <v>7.5769061977119909</v>
      </c>
      <c r="AO22" s="7">
        <f t="shared" si="58"/>
        <v>10.67077080689714</v>
      </c>
      <c r="AP22" s="7">
        <f t="shared" ref="AP22:AP27" si="59">AVERAGE(AB22:AO22)</f>
        <v>7.4236260665016811</v>
      </c>
      <c r="AQ22" s="7">
        <f t="shared" si="52"/>
        <v>4.9600492957394247</v>
      </c>
      <c r="AR22" s="7">
        <f t="shared" ref="AR22:AR27" si="60">MAX(AB22:AO22)</f>
        <v>10.67077080689714</v>
      </c>
      <c r="AS22" s="7">
        <f t="shared" si="53"/>
        <v>1.8241280949794743</v>
      </c>
      <c r="AT22" s="7">
        <f t="shared" si="54"/>
        <v>7.134793387146396</v>
      </c>
      <c r="AU22" s="30">
        <f t="shared" si="55"/>
        <v>4.9600492957394247</v>
      </c>
      <c r="AV22" s="30">
        <f t="shared" si="56"/>
        <v>9.9734042555843985</v>
      </c>
      <c r="AW22" s="7">
        <f t="shared" si="57"/>
        <v>1.911709925489173</v>
      </c>
      <c r="AX22" s="37">
        <f>score!C3</f>
        <v>11.250703168948059</v>
      </c>
      <c r="AY22" s="5" t="s">
        <v>49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5" x14ac:dyDescent="0.3">
      <c r="A23" s="33" t="s">
        <v>34</v>
      </c>
      <c r="B23" s="25"/>
      <c r="C23" s="8" t="s">
        <v>4</v>
      </c>
      <c r="D23" s="8"/>
      <c r="E23" s="8" t="s">
        <v>6</v>
      </c>
      <c r="F23" s="8" t="s">
        <v>7</v>
      </c>
      <c r="G23" s="25" t="s">
        <v>8</v>
      </c>
      <c r="H23" s="8" t="s">
        <v>9</v>
      </c>
      <c r="I23" s="8" t="s">
        <v>10</v>
      </c>
      <c r="J23" s="8"/>
      <c r="K23" s="8" t="s">
        <v>12</v>
      </c>
      <c r="L23" s="12"/>
      <c r="M23" s="12" t="s">
        <v>14</v>
      </c>
      <c r="T23" s="9"/>
      <c r="U23" s="22"/>
      <c r="AA23" s="5" t="s">
        <v>51</v>
      </c>
      <c r="AB23" s="7">
        <f t="shared" ref="AB23:AO23" si="61">AB4/AB$9*100</f>
        <v>21.453287190356694</v>
      </c>
      <c r="AC23" s="7">
        <f t="shared" si="61"/>
        <v>14.112225652407487</v>
      </c>
      <c r="AD23" s="7">
        <f t="shared" si="61"/>
        <v>11.728191243361644</v>
      </c>
      <c r="AE23" s="7">
        <f t="shared" si="61"/>
        <v>13.528564700517625</v>
      </c>
      <c r="AF23" s="7">
        <f t="shared" si="61"/>
        <v>17.42235810978811</v>
      </c>
      <c r="AG23" s="7">
        <f t="shared" si="61"/>
        <v>21.425306094381764</v>
      </c>
      <c r="AH23" s="7">
        <f t="shared" si="61"/>
        <v>22.860567319787886</v>
      </c>
      <c r="AI23" s="7">
        <f t="shared" si="61"/>
        <v>14.056695810362619</v>
      </c>
      <c r="AJ23" s="7">
        <f t="shared" si="61"/>
        <v>14.263857838144206</v>
      </c>
      <c r="AK23" s="7">
        <f t="shared" si="61"/>
        <v>10.693932735677212</v>
      </c>
      <c r="AL23" s="7">
        <f t="shared" si="61"/>
        <v>12.539138763959182</v>
      </c>
      <c r="AM23" s="7">
        <f t="shared" si="61"/>
        <v>10.835142566777531</v>
      </c>
      <c r="AN23" s="7">
        <f t="shared" si="61"/>
        <v>16.662011731428759</v>
      </c>
      <c r="AO23" s="7">
        <f t="shared" si="61"/>
        <v>14.501303920825286</v>
      </c>
      <c r="AP23" s="7">
        <f t="shared" si="59"/>
        <v>15.434470262698285</v>
      </c>
      <c r="AQ23" s="7">
        <f t="shared" si="52"/>
        <v>10.693932735677212</v>
      </c>
      <c r="AR23" s="7">
        <f t="shared" si="60"/>
        <v>22.860567319787886</v>
      </c>
      <c r="AS23" s="7">
        <f t="shared" si="53"/>
        <v>3.9998837186134621</v>
      </c>
      <c r="AT23" s="7">
        <f t="shared" si="54"/>
        <v>15.61684912371253</v>
      </c>
      <c r="AU23" s="30">
        <f t="shared" si="55"/>
        <v>10.693932735677212</v>
      </c>
      <c r="AV23" s="30">
        <f t="shared" si="56"/>
        <v>22.860567319787886</v>
      </c>
      <c r="AW23" s="7">
        <f t="shared" si="57"/>
        <v>4.5611435553411068</v>
      </c>
      <c r="AX23" s="37">
        <f>score!C4</f>
        <v>13.125820363772736</v>
      </c>
      <c r="AY23" s="5" t="s">
        <v>51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5" x14ac:dyDescent="0.3">
      <c r="A24" s="1">
        <v>1</v>
      </c>
      <c r="B24" s="7"/>
      <c r="C24" s="7">
        <f>(C2-$W2)/$W2*100</f>
        <v>-12.180208855046862</v>
      </c>
      <c r="D24" s="7"/>
      <c r="E24" s="7">
        <f t="shared" ref="E24:I26" si="62">(E2-$W2)/$W2*100</f>
        <v>0.64168167083602623</v>
      </c>
      <c r="F24" s="7">
        <f t="shared" si="62"/>
        <v>24.509317328906157</v>
      </c>
      <c r="G24" s="7">
        <f t="shared" si="62"/>
        <v>-7.1445200199312762</v>
      </c>
      <c r="H24" s="7">
        <f t="shared" si="62"/>
        <v>4.0126438151687891</v>
      </c>
      <c r="I24" s="7">
        <f t="shared" si="62"/>
        <v>-2.6479011643073509</v>
      </c>
      <c r="J24" s="7"/>
      <c r="K24" s="7">
        <f>(K2-$W2)/$W2*100</f>
        <v>-19.336130176692659</v>
      </c>
      <c r="L24" s="7"/>
      <c r="M24" s="7">
        <f>(M2-$W2)/$W2*100</f>
        <v>12.145117401067248</v>
      </c>
      <c r="N24" s="12"/>
      <c r="O24" s="12"/>
      <c r="Q24" s="21"/>
      <c r="R24" s="21"/>
      <c r="S24" s="22"/>
      <c r="U24" s="22"/>
      <c r="V24" s="22"/>
      <c r="W24" s="22"/>
      <c r="X24" s="22"/>
      <c r="Y24" s="6"/>
      <c r="AA24" s="5" t="s">
        <v>0</v>
      </c>
      <c r="AB24" s="7">
        <f t="shared" ref="AB24:AO24" si="63">AB5/AB$9*100</f>
        <v>8.502224425454056</v>
      </c>
      <c r="AC24" s="7">
        <f t="shared" si="63"/>
        <v>8.3539094674011185</v>
      </c>
      <c r="AD24" s="7">
        <f t="shared" si="63"/>
        <v>17.803605624831306</v>
      </c>
      <c r="AE24" s="7">
        <f t="shared" si="63"/>
        <v>9.124525544830135</v>
      </c>
      <c r="AF24" s="7">
        <f t="shared" si="63"/>
        <v>12.761025244194228</v>
      </c>
      <c r="AG24" s="7">
        <f t="shared" si="63"/>
        <v>12.521863561973381</v>
      </c>
      <c r="AH24" s="7">
        <f t="shared" si="63"/>
        <v>9.910773740705805</v>
      </c>
      <c r="AI24" s="7">
        <f t="shared" si="63"/>
        <v>7.6573111697592715</v>
      </c>
      <c r="AJ24" s="7">
        <f t="shared" si="63"/>
        <v>16.193950808267822</v>
      </c>
      <c r="AK24" s="7">
        <f t="shared" si="63"/>
        <v>4.4843856504684396</v>
      </c>
      <c r="AL24" s="7">
        <f t="shared" si="63"/>
        <v>6.718974477348473</v>
      </c>
      <c r="AM24" s="7">
        <f t="shared" si="63"/>
        <v>8.2712765986242403</v>
      </c>
      <c r="AN24" s="7">
        <f t="shared" si="63"/>
        <v>6.8228065242109688</v>
      </c>
      <c r="AO24" s="7">
        <f t="shared" si="63"/>
        <v>6.635030569721291</v>
      </c>
      <c r="AP24" s="7">
        <f t="shared" si="59"/>
        <v>9.6972616719850375</v>
      </c>
      <c r="AQ24" s="7">
        <f t="shared" si="52"/>
        <v>4.4843856504684396</v>
      </c>
      <c r="AR24" s="7">
        <f t="shared" si="60"/>
        <v>17.803605624831306</v>
      </c>
      <c r="AS24" s="7">
        <f t="shared" si="53"/>
        <v>3.8106125345520954</v>
      </c>
      <c r="AT24" s="7">
        <f t="shared" si="54"/>
        <v>9.1356338722445773</v>
      </c>
      <c r="AU24" s="30">
        <f t="shared" si="55"/>
        <v>4.4843856504684396</v>
      </c>
      <c r="AV24" s="30">
        <f t="shared" si="56"/>
        <v>12.761025244194228</v>
      </c>
      <c r="AW24" s="7">
        <f t="shared" si="57"/>
        <v>2.6829816541854874</v>
      </c>
      <c r="AX24" s="37">
        <f>score!C5</f>
        <v>5.6253515844740294</v>
      </c>
      <c r="AY24" s="5" t="s">
        <v>0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5" x14ac:dyDescent="0.3">
      <c r="A25" s="1">
        <v>2</v>
      </c>
      <c r="B25" s="7"/>
      <c r="C25" s="7">
        <f>(C3-$W3)/$W3*100</f>
        <v>-26.62382574887387</v>
      </c>
      <c r="D25" s="7"/>
      <c r="E25" s="7">
        <f t="shared" si="62"/>
        <v>2.8630313653445776</v>
      </c>
      <c r="F25" s="7">
        <f t="shared" si="62"/>
        <v>37.044306941946495</v>
      </c>
      <c r="G25" s="7">
        <f t="shared" si="62"/>
        <v>-5.681628014735522</v>
      </c>
      <c r="H25" s="7">
        <f t="shared" si="62"/>
        <v>-9.6004583375788712</v>
      </c>
      <c r="I25" s="7">
        <f t="shared" si="62"/>
        <v>-20.611039452427939</v>
      </c>
      <c r="J25" s="7"/>
      <c r="K25" s="7">
        <f>(K3-$W3)/$W3*100</f>
        <v>7.4347802833555239</v>
      </c>
      <c r="L25" s="7"/>
      <c r="M25" s="7">
        <f>(M3-$W3)/$W3*100</f>
        <v>15.174832962969509</v>
      </c>
      <c r="N25" s="7"/>
      <c r="O25" s="7"/>
      <c r="Q25" s="21"/>
      <c r="R25" s="21"/>
      <c r="S25" s="22"/>
      <c r="T25" s="9"/>
      <c r="U25" s="22"/>
      <c r="V25" s="22"/>
      <c r="W25" s="22"/>
      <c r="X25" s="22"/>
      <c r="Y25" s="6"/>
      <c r="AA25" s="5" t="s">
        <v>1</v>
      </c>
      <c r="AB25" s="7">
        <f t="shared" ref="AB25:AO25" si="64">AB6/AB$9*100</f>
        <v>6.4925234718212543</v>
      </c>
      <c r="AC25" s="7">
        <f t="shared" si="64"/>
        <v>7.4239111789491981</v>
      </c>
      <c r="AD25" s="7">
        <f t="shared" si="64"/>
        <v>9.9319817692302141</v>
      </c>
      <c r="AE25" s="7">
        <f t="shared" si="64"/>
        <v>6.640725698881039</v>
      </c>
      <c r="AF25" s="7">
        <f t="shared" si="64"/>
        <v>5.7035542612251193</v>
      </c>
      <c r="AG25" s="7">
        <f t="shared" si="64"/>
        <v>6.8224280494238831</v>
      </c>
      <c r="AH25" s="7">
        <f t="shared" si="64"/>
        <v>8.6935677260503486</v>
      </c>
      <c r="AI25" s="7">
        <f t="shared" si="64"/>
        <v>5.5547634239751149</v>
      </c>
      <c r="AJ25" s="7">
        <f t="shared" si="64"/>
        <v>10.968577137402399</v>
      </c>
      <c r="AK25" s="7">
        <f t="shared" si="64"/>
        <v>4.5447059789371407</v>
      </c>
      <c r="AL25" s="7">
        <f t="shared" si="64"/>
        <v>5.9233064369830934</v>
      </c>
      <c r="AM25" s="7">
        <f t="shared" si="64"/>
        <v>7.1435808352963672</v>
      </c>
      <c r="AN25" s="7">
        <f t="shared" si="64"/>
        <v>6.2961337447478751</v>
      </c>
      <c r="AO25" s="7">
        <f t="shared" si="64"/>
        <v>6.8896394171352497</v>
      </c>
      <c r="AP25" s="7">
        <f t="shared" si="59"/>
        <v>7.0735285092898783</v>
      </c>
      <c r="AQ25" s="7">
        <f t="shared" si="52"/>
        <v>4.5447059789371407</v>
      </c>
      <c r="AR25" s="7">
        <f t="shared" si="60"/>
        <v>10.968577137402399</v>
      </c>
      <c r="AS25" s="7">
        <f t="shared" si="53"/>
        <v>1.7369709859357441</v>
      </c>
      <c r="AT25" s="7">
        <f t="shared" si="54"/>
        <v>6.565904644092277</v>
      </c>
      <c r="AU25" s="30">
        <f t="shared" si="55"/>
        <v>4.5447059789371407</v>
      </c>
      <c r="AV25" s="30">
        <f t="shared" si="56"/>
        <v>8.6935677260503486</v>
      </c>
      <c r="AW25" s="7">
        <f t="shared" si="57"/>
        <v>1.2828281494788447</v>
      </c>
      <c r="AX25" s="37">
        <f>score!C6</f>
        <v>9.3755859741233838</v>
      </c>
      <c r="AY25" s="5" t="s">
        <v>1</v>
      </c>
      <c r="AZ25" s="6"/>
      <c r="BA25" s="6"/>
      <c r="BB25" s="6"/>
      <c r="BC25" s="6"/>
      <c r="BD25" s="26"/>
      <c r="BE25" s="5"/>
      <c r="BF25" s="1"/>
      <c r="BG25" s="26"/>
      <c r="BH25" s="26"/>
      <c r="BI25" s="26"/>
      <c r="BJ25" s="5"/>
      <c r="BK25" s="5"/>
      <c r="BL25" s="5"/>
    </row>
    <row r="26" spans="1:65" x14ac:dyDescent="0.3">
      <c r="A26" s="1">
        <v>3</v>
      </c>
      <c r="C26" s="7">
        <f>(C4-$W4)/$W4*100</f>
        <v>16.27913927162064</v>
      </c>
      <c r="E26" s="7">
        <f t="shared" si="62"/>
        <v>-34.384873126836993</v>
      </c>
      <c r="F26" s="7">
        <f t="shared" si="62"/>
        <v>21.163209875625853</v>
      </c>
      <c r="G26" s="7">
        <f t="shared" si="62"/>
        <v>-46.513150235670608</v>
      </c>
      <c r="H26" s="7">
        <f t="shared" si="62"/>
        <v>-26.451994735952095</v>
      </c>
      <c r="I26" s="7">
        <f t="shared" si="62"/>
        <v>40.125598934631824</v>
      </c>
      <c r="K26" s="7">
        <f>(K4-$W4)/$W4*100</f>
        <v>26.508786240808679</v>
      </c>
      <c r="M26" s="7">
        <f>(M4-$W4)/$W4*100</f>
        <v>3.2732837757727409</v>
      </c>
      <c r="N26" s="7"/>
      <c r="O26" s="7"/>
      <c r="Q26" s="21"/>
      <c r="R26" s="21"/>
      <c r="S26" s="22"/>
      <c r="T26" s="9"/>
      <c r="U26" s="22"/>
      <c r="V26" s="22"/>
      <c r="W26" s="22"/>
      <c r="X26" s="22"/>
      <c r="Y26" s="6"/>
      <c r="AA26" s="5" t="s">
        <v>52</v>
      </c>
      <c r="AB26" s="7">
        <f t="shared" ref="AB26:AO26" si="65">AB7/AB$9*100</f>
        <v>13.939178616936021</v>
      </c>
      <c r="AC26" s="7">
        <f t="shared" si="65"/>
        <v>8.0686299739399487</v>
      </c>
      <c r="AD26" s="7">
        <f t="shared" si="65"/>
        <v>16.060225853160603</v>
      </c>
      <c r="AE26" s="7">
        <f t="shared" si="65"/>
        <v>18.894612394564327</v>
      </c>
      <c r="AF26" s="7">
        <f t="shared" si="65"/>
        <v>14.082676004257234</v>
      </c>
      <c r="AG26" s="7">
        <f t="shared" si="65"/>
        <v>16.186993168070995</v>
      </c>
      <c r="AH26" s="7">
        <f t="shared" si="65"/>
        <v>11.819150351687117</v>
      </c>
      <c r="AI26" s="7">
        <f t="shared" si="65"/>
        <v>9.3715057540048434</v>
      </c>
      <c r="AJ26" s="7">
        <f t="shared" si="65"/>
        <v>12.522066610918186</v>
      </c>
      <c r="AK26" s="7">
        <f t="shared" si="65"/>
        <v>22.165136002410559</v>
      </c>
      <c r="AL26" s="7">
        <f t="shared" si="65"/>
        <v>21.394629236514014</v>
      </c>
      <c r="AM26" s="7">
        <f t="shared" si="65"/>
        <v>16.180887247770766</v>
      </c>
      <c r="AN26" s="7">
        <f t="shared" si="65"/>
        <v>18.353748548519793</v>
      </c>
      <c r="AO26" s="7">
        <f t="shared" si="65"/>
        <v>18.514243363037799</v>
      </c>
      <c r="AP26" s="7">
        <f t="shared" si="59"/>
        <v>15.539548794699442</v>
      </c>
      <c r="AQ26" s="7">
        <f t="shared" si="52"/>
        <v>8.0686299739399487</v>
      </c>
      <c r="AR26" s="7">
        <f t="shared" si="60"/>
        <v>22.165136002410559</v>
      </c>
      <c r="AS26" s="7">
        <f t="shared" si="53"/>
        <v>4.1952039077481009</v>
      </c>
      <c r="AT26" s="7">
        <f t="shared" si="54"/>
        <v>14.596198862088224</v>
      </c>
      <c r="AU26" s="30">
        <f t="shared" si="55"/>
        <v>8.0686299739399487</v>
      </c>
      <c r="AV26" s="30">
        <f t="shared" si="56"/>
        <v>22.165136002410559</v>
      </c>
      <c r="AW26" s="7">
        <f t="shared" si="57"/>
        <v>4.7612919908030955</v>
      </c>
      <c r="AX26" s="37">
        <f>score!C7</f>
        <v>20.626289143071443</v>
      </c>
      <c r="AY26" s="5" t="s">
        <v>52</v>
      </c>
      <c r="AZ26" s="6"/>
      <c r="BA26" s="6"/>
      <c r="BB26" s="6"/>
      <c r="BC26" s="6"/>
      <c r="BD26" s="7"/>
      <c r="BE26" s="7"/>
      <c r="BF26" s="7"/>
      <c r="BG26" s="7"/>
      <c r="BH26" s="7"/>
      <c r="BI26" s="7"/>
      <c r="BJ26" s="7"/>
      <c r="BK26" s="7"/>
      <c r="BL26" s="7"/>
    </row>
    <row r="27" spans="1:65" x14ac:dyDescent="0.3">
      <c r="T27" s="30"/>
      <c r="AA27" s="5">
        <v>3</v>
      </c>
      <c r="AB27" s="7">
        <f t="shared" ref="AB27:AO27" si="66">AB8/AB$9*100</f>
        <v>25.984511450000667</v>
      </c>
      <c r="AC27" s="7">
        <f t="shared" si="66"/>
        <v>41.690243483605038</v>
      </c>
      <c r="AD27" s="7">
        <f t="shared" si="66"/>
        <v>20.966783329332962</v>
      </c>
      <c r="AE27" s="7">
        <f t="shared" si="66"/>
        <v>24.391327923299126</v>
      </c>
      <c r="AF27" s="7">
        <f t="shared" si="66"/>
        <v>31.745932301569894</v>
      </c>
      <c r="AG27" s="7">
        <f t="shared" si="66"/>
        <v>22.229289230714247</v>
      </c>
      <c r="AH27" s="7">
        <f t="shared" si="66"/>
        <v>27.307231320453901</v>
      </c>
      <c r="AI27" s="7">
        <f t="shared" si="66"/>
        <v>43.975835806186993</v>
      </c>
      <c r="AJ27" s="7">
        <f t="shared" si="66"/>
        <v>24.949982355793875</v>
      </c>
      <c r="AK27" s="7">
        <f t="shared" si="66"/>
        <v>40.524154939129367</v>
      </c>
      <c r="AL27" s="7">
        <f t="shared" si="66"/>
        <v>35.009393309035922</v>
      </c>
      <c r="AM27" s="7">
        <f t="shared" si="66"/>
        <v>31.255246780086569</v>
      </c>
      <c r="AN27" s="7">
        <f t="shared" si="66"/>
        <v>30.499142167197711</v>
      </c>
      <c r="AO27" s="7">
        <f t="shared" si="66"/>
        <v>30.385380897280502</v>
      </c>
      <c r="AP27" s="7">
        <f t="shared" si="59"/>
        <v>30.779603949549056</v>
      </c>
      <c r="AQ27" s="7">
        <f t="shared" si="52"/>
        <v>20.966783329332962</v>
      </c>
      <c r="AR27" s="7">
        <f t="shared" si="60"/>
        <v>43.975835806186993</v>
      </c>
      <c r="AS27" s="7">
        <f t="shared" si="53"/>
        <v>7.2677805948159557</v>
      </c>
      <c r="AT27" s="7">
        <f t="shared" si="54"/>
        <v>32.889907723130648</v>
      </c>
      <c r="AU27" s="30">
        <f t="shared" si="55"/>
        <v>22.229289230714247</v>
      </c>
      <c r="AV27" s="30">
        <f t="shared" si="56"/>
        <v>43.975835806186993</v>
      </c>
      <c r="AW27" s="7">
        <f t="shared" si="57"/>
        <v>8.277742607658972</v>
      </c>
      <c r="AX27" s="37">
        <f>score!C8</f>
        <v>22.501406337896118</v>
      </c>
      <c r="AY27" s="5">
        <v>3</v>
      </c>
      <c r="AZ27" s="6"/>
      <c r="BA27" s="6"/>
      <c r="BB27" s="6"/>
      <c r="BC27" s="6"/>
      <c r="BD27" s="7"/>
      <c r="BE27" s="7"/>
      <c r="BF27" s="7"/>
      <c r="BG27" s="7"/>
      <c r="BH27" s="7"/>
      <c r="BI27" s="7"/>
      <c r="BJ27" s="7"/>
      <c r="BK27" s="7"/>
      <c r="BL27" s="7"/>
    </row>
    <row r="28" spans="1:65" x14ac:dyDescent="0.3">
      <c r="AA28" s="18" t="s">
        <v>20</v>
      </c>
      <c r="AB28" s="14">
        <f t="shared" ref="AB28:AO28" si="67">SUM(AB21:AB27)</f>
        <v>100</v>
      </c>
      <c r="AC28" s="14">
        <f t="shared" si="67"/>
        <v>100.00000000000001</v>
      </c>
      <c r="AD28" s="14">
        <f t="shared" si="67"/>
        <v>100</v>
      </c>
      <c r="AE28" s="14">
        <f t="shared" si="67"/>
        <v>100.00000000000001</v>
      </c>
      <c r="AF28" s="14">
        <f t="shared" si="67"/>
        <v>100</v>
      </c>
      <c r="AG28" s="14">
        <f t="shared" si="67"/>
        <v>100.00000000000001</v>
      </c>
      <c r="AH28" s="14">
        <f t="shared" si="67"/>
        <v>100</v>
      </c>
      <c r="AI28" s="14">
        <f t="shared" si="67"/>
        <v>100</v>
      </c>
      <c r="AJ28" s="14">
        <f t="shared" si="67"/>
        <v>100</v>
      </c>
      <c r="AK28" s="14">
        <f t="shared" si="67"/>
        <v>100</v>
      </c>
      <c r="AL28" s="14">
        <f t="shared" si="67"/>
        <v>100</v>
      </c>
      <c r="AM28" s="14">
        <f t="shared" si="67"/>
        <v>99.999999999999986</v>
      </c>
      <c r="AN28" s="14">
        <f t="shared" si="67"/>
        <v>100</v>
      </c>
      <c r="AO28" s="14">
        <f t="shared" si="67"/>
        <v>100</v>
      </c>
      <c r="AP28" s="7">
        <f t="shared" ref="AP28" si="68">AVERAGE(AB28:AO28)</f>
        <v>100</v>
      </c>
      <c r="AQ28" s="7">
        <f t="shared" ref="AQ28" si="69">MIN(AB28:AO28)</f>
        <v>99.999999999999986</v>
      </c>
      <c r="AR28" s="7">
        <f t="shared" ref="AR28" si="70">MAX(AB28:AO28)</f>
        <v>100.00000000000001</v>
      </c>
      <c r="AS28" s="7">
        <f t="shared" ref="AS28" si="71">STDEV(AB28:AO28)</f>
        <v>7.8827638990507743E-15</v>
      </c>
      <c r="AT28" s="7">
        <f t="shared" ref="AT28" si="72">AVERAGE(AC28,AE28:AI28,AK28,AM28)</f>
        <v>100</v>
      </c>
      <c r="AU28" s="30">
        <f t="shared" ref="AU28" si="73">MIN(AC28,AE28:AI28,AK28,AM28)</f>
        <v>99.999999999999986</v>
      </c>
      <c r="AV28" s="30">
        <f t="shared" ref="AV28" si="74">MAX(AC28,AE28:AI28,AK28,AM28)</f>
        <v>100.00000000000001</v>
      </c>
      <c r="AW28" s="7">
        <f t="shared" ref="AW28" si="75">STDEV(AC28,AE28:AI28,AK28,AM28)</f>
        <v>1.0742396426884034E-14</v>
      </c>
      <c r="AX28" s="28">
        <f>SUM(AX21:AX27)</f>
        <v>100</v>
      </c>
      <c r="AY28" s="1"/>
      <c r="AZ28" s="6"/>
      <c r="BA28" s="6"/>
      <c r="BB28" s="6"/>
      <c r="BC28" s="6"/>
      <c r="BD28" s="7"/>
      <c r="BE28" s="7"/>
      <c r="BF28" s="7"/>
      <c r="BG28" s="7"/>
      <c r="BH28" s="7"/>
      <c r="BI28" s="7"/>
      <c r="BJ28" s="7"/>
      <c r="BK28" s="7"/>
      <c r="BL28" s="7"/>
    </row>
    <row r="29" spans="1:65" x14ac:dyDescent="0.3">
      <c r="A29" s="33" t="s">
        <v>35</v>
      </c>
      <c r="B29" s="25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25" t="s">
        <v>8</v>
      </c>
      <c r="H29" s="8" t="s">
        <v>9</v>
      </c>
      <c r="I29" s="8" t="s">
        <v>10</v>
      </c>
      <c r="J29" s="8" t="s">
        <v>11</v>
      </c>
      <c r="K29" s="8" t="s">
        <v>12</v>
      </c>
      <c r="L29" s="12" t="s">
        <v>13</v>
      </c>
      <c r="M29" s="12" t="s">
        <v>14</v>
      </c>
      <c r="N29" s="12" t="s">
        <v>15</v>
      </c>
      <c r="O29" s="12" t="s">
        <v>16</v>
      </c>
      <c r="P29" s="10"/>
      <c r="AA29" s="18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30"/>
      <c r="AV29" s="30"/>
      <c r="AW29" s="7"/>
      <c r="AX29" s="6"/>
      <c r="AY29" s="1"/>
      <c r="AZ29" s="6"/>
      <c r="BA29" s="6"/>
      <c r="BB29" s="6"/>
      <c r="BC29" s="6"/>
      <c r="BD29" s="16"/>
      <c r="BE29" s="7"/>
      <c r="BF29" s="7"/>
      <c r="BG29" s="6"/>
      <c r="BH29" s="6"/>
      <c r="BI29" s="6"/>
      <c r="BJ29" s="6"/>
      <c r="BK29" s="6"/>
      <c r="BL29" s="6"/>
      <c r="BM29" s="4"/>
    </row>
    <row r="30" spans="1:65" x14ac:dyDescent="0.3">
      <c r="A30" s="1">
        <v>1</v>
      </c>
      <c r="B30" s="7">
        <f t="shared" ref="B30:O30" si="76">(B2-$P2)/$P2*100</f>
        <v>2.1442979222256513</v>
      </c>
      <c r="C30" s="7">
        <f t="shared" si="76"/>
        <v>-6.2043931103195264</v>
      </c>
      <c r="D30" s="7">
        <f t="shared" si="76"/>
        <v>-0.39437614228384116</v>
      </c>
      <c r="E30" s="7">
        <f t="shared" si="76"/>
        <v>7.489980192882566</v>
      </c>
      <c r="F30" s="7">
        <f t="shared" si="76"/>
        <v>32.98172120460233</v>
      </c>
      <c r="G30" s="7">
        <f t="shared" si="76"/>
        <v>-0.82604405893490396</v>
      </c>
      <c r="H30" s="7">
        <f t="shared" si="76"/>
        <v>11.090323987915612</v>
      </c>
      <c r="I30" s="7">
        <f t="shared" si="76"/>
        <v>3.9765532715310163</v>
      </c>
      <c r="J30" s="7">
        <f t="shared" si="76"/>
        <v>-15.859754600220652</v>
      </c>
      <c r="K30" s="7">
        <f t="shared" si="76"/>
        <v>-13.847248718011828</v>
      </c>
      <c r="L30" s="7">
        <f t="shared" si="76"/>
        <v>-21.571771251798289</v>
      </c>
      <c r="M30" s="7">
        <f t="shared" si="76"/>
        <v>19.776182671462237</v>
      </c>
      <c r="N30" s="7">
        <f t="shared" si="76"/>
        <v>-11.043740536947759</v>
      </c>
      <c r="O30" s="7">
        <f t="shared" si="76"/>
        <v>-7.7117308321025106</v>
      </c>
      <c r="AA30" s="18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30"/>
      <c r="AV30" s="30"/>
      <c r="AW30" s="7"/>
      <c r="AX30" s="6"/>
      <c r="AY30" s="1"/>
      <c r="AZ30" s="6"/>
      <c r="BA30" s="6"/>
      <c r="BB30" s="6"/>
      <c r="BC30" s="6"/>
      <c r="BD30" s="2"/>
      <c r="BG30" s="2"/>
      <c r="BH30" s="2"/>
      <c r="BI30" s="2"/>
      <c r="BJ30" s="2"/>
      <c r="BK30" s="2"/>
      <c r="BL30" s="2"/>
      <c r="BM30" s="4"/>
    </row>
    <row r="31" spans="1:65" x14ac:dyDescent="0.3">
      <c r="A31" s="1">
        <v>2</v>
      </c>
      <c r="B31" s="7">
        <f t="shared" ref="B31:O31" si="77">(B3-$P3)/$P3*100</f>
        <v>-25.376644047156866</v>
      </c>
      <c r="C31" s="7">
        <f t="shared" si="77"/>
        <v>-26.124311859204802</v>
      </c>
      <c r="D31" s="7">
        <f t="shared" si="77"/>
        <v>40.917453481162951</v>
      </c>
      <c r="E31" s="7">
        <f t="shared" si="77"/>
        <v>3.5632792785787024</v>
      </c>
      <c r="F31" s="7">
        <f t="shared" si="77"/>
        <v>37.977246489643377</v>
      </c>
      <c r="G31" s="7">
        <f t="shared" si="77"/>
        <v>-5.0395485204248684</v>
      </c>
      <c r="H31" s="7">
        <f t="shared" si="77"/>
        <v>-8.9850565788887344</v>
      </c>
      <c r="I31" s="7">
        <f t="shared" si="77"/>
        <v>-20.070593062511481</v>
      </c>
      <c r="J31" s="7">
        <f t="shared" si="77"/>
        <v>7.4729311777880083</v>
      </c>
      <c r="K31" s="7">
        <f t="shared" si="77"/>
        <v>8.1661507252296719</v>
      </c>
      <c r="L31" s="7">
        <f t="shared" si="77"/>
        <v>-1.8337401995757352</v>
      </c>
      <c r="M31" s="7">
        <f t="shared" si="77"/>
        <v>15.958894402428314</v>
      </c>
      <c r="N31" s="7">
        <f t="shared" si="77"/>
        <v>-16.197461333639971</v>
      </c>
      <c r="O31" s="7">
        <f t="shared" si="77"/>
        <v>-10.428599953428588</v>
      </c>
      <c r="AA31" s="18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30"/>
      <c r="AV31" s="30"/>
      <c r="AW31" s="7"/>
      <c r="AX31" s="6"/>
      <c r="AY31" s="1"/>
      <c r="AZ31" s="6"/>
      <c r="BA31" s="6"/>
      <c r="BB31" s="6"/>
      <c r="BC31" s="6"/>
      <c r="BD31" s="26"/>
      <c r="BE31" s="5"/>
      <c r="BF31" s="1"/>
      <c r="BG31" s="26"/>
      <c r="BH31" s="26"/>
      <c r="BI31" s="26"/>
      <c r="BJ31" s="5"/>
      <c r="BK31" s="17"/>
      <c r="BL31" s="17"/>
      <c r="BM31" s="4"/>
    </row>
    <row r="32" spans="1:65" x14ac:dyDescent="0.3">
      <c r="A32" s="1">
        <v>3</v>
      </c>
      <c r="B32" s="7">
        <f t="shared" ref="B32:O32" si="78">(B4-$P4)/$P4*100</f>
        <v>-30.898886848986233</v>
      </c>
      <c r="C32" s="7">
        <f t="shared" si="78"/>
        <v>33.172732226307623</v>
      </c>
      <c r="D32" s="7">
        <f t="shared" si="78"/>
        <v>-30.438797009567615</v>
      </c>
      <c r="E32" s="7">
        <f t="shared" si="78"/>
        <v>-24.851991717420706</v>
      </c>
      <c r="F32" s="7">
        <f t="shared" si="78"/>
        <v>38.766384112586344</v>
      </c>
      <c r="G32" s="7">
        <f t="shared" si="78"/>
        <v>-38.742323292788285</v>
      </c>
      <c r="H32" s="7">
        <f t="shared" si="78"/>
        <v>-15.76658657638855</v>
      </c>
      <c r="I32" s="7">
        <f t="shared" si="78"/>
        <v>60.483720311878209</v>
      </c>
      <c r="J32" s="7">
        <f t="shared" si="78"/>
        <v>-30.329251775199356</v>
      </c>
      <c r="K32" s="7">
        <f t="shared" si="78"/>
        <v>44.888591538054584</v>
      </c>
      <c r="L32" s="7">
        <f t="shared" si="78"/>
        <v>4.1117595961326687</v>
      </c>
      <c r="M32" s="7">
        <f t="shared" si="78"/>
        <v>18.277323452454361</v>
      </c>
      <c r="N32" s="7">
        <f t="shared" si="78"/>
        <v>-16.263647897306654</v>
      </c>
      <c r="O32" s="7">
        <f t="shared" si="78"/>
        <v>-12.409026119756287</v>
      </c>
      <c r="AA32" s="18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30"/>
      <c r="AV32" s="30"/>
      <c r="AW32" s="7"/>
      <c r="AY32" s="1"/>
      <c r="AZ32" s="6"/>
      <c r="BA32" s="6"/>
      <c r="BB32" s="6"/>
      <c r="BC32" s="6"/>
      <c r="BD32" s="7"/>
      <c r="BE32" s="7"/>
      <c r="BF32" s="7"/>
      <c r="BG32" s="7"/>
      <c r="BH32" s="7"/>
      <c r="BI32" s="7"/>
      <c r="BJ32" s="7"/>
      <c r="BK32" s="9"/>
      <c r="BL32" s="11"/>
      <c r="BM32" s="4"/>
    </row>
    <row r="33" spans="1:65" x14ac:dyDescent="0.3">
      <c r="AA33" s="18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30"/>
      <c r="AV33" s="30"/>
      <c r="AW33" s="7"/>
      <c r="AY33" s="1"/>
      <c r="AZ33" s="6"/>
      <c r="BA33" s="6"/>
      <c r="BB33" s="6"/>
      <c r="BC33" s="6"/>
      <c r="BD33" s="7"/>
      <c r="BE33" s="7"/>
      <c r="BF33" s="7"/>
      <c r="BG33" s="7"/>
      <c r="BH33" s="7"/>
      <c r="BI33" s="7"/>
      <c r="BJ33" s="7"/>
      <c r="BK33" s="9"/>
      <c r="BL33" s="11"/>
      <c r="BM33" s="4"/>
    </row>
    <row r="34" spans="1:65" x14ac:dyDescent="0.3">
      <c r="AA34" s="18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30"/>
      <c r="AV34" s="30"/>
      <c r="AW34" s="7"/>
      <c r="AY34" s="1"/>
      <c r="AZ34" s="6"/>
      <c r="BA34" s="6"/>
      <c r="BB34" s="6"/>
      <c r="BC34" s="6"/>
      <c r="BD34" s="7"/>
      <c r="BF34" s="9"/>
      <c r="BG34" s="7"/>
      <c r="BH34" s="7"/>
      <c r="BI34" s="7"/>
      <c r="BJ34" s="7"/>
      <c r="BK34" s="9"/>
      <c r="BL34" s="7"/>
      <c r="BM34" s="4"/>
    </row>
    <row r="35" spans="1:65" x14ac:dyDescent="0.3">
      <c r="A35" s="33" t="s">
        <v>36</v>
      </c>
      <c r="B35" s="25"/>
      <c r="C35" s="8" t="s">
        <v>4</v>
      </c>
      <c r="D35" s="8"/>
      <c r="E35" s="8" t="s">
        <v>6</v>
      </c>
      <c r="F35" s="8" t="s">
        <v>7</v>
      </c>
      <c r="G35" s="25" t="s">
        <v>8</v>
      </c>
      <c r="H35" s="8" t="s">
        <v>9</v>
      </c>
      <c r="I35" s="8" t="s">
        <v>10</v>
      </c>
      <c r="J35" s="8"/>
      <c r="K35" s="8" t="s">
        <v>12</v>
      </c>
      <c r="L35" s="12"/>
      <c r="M35" s="12" t="s">
        <v>14</v>
      </c>
      <c r="N35" s="12"/>
      <c r="O35" s="12"/>
      <c r="P35" s="1" t="s">
        <v>2</v>
      </c>
      <c r="AQ35" s="23"/>
      <c r="AS35" s="11"/>
      <c r="AT35" s="11"/>
      <c r="AU35" s="3"/>
      <c r="AV35" s="3"/>
      <c r="AW35" s="11"/>
      <c r="AY35" s="1"/>
      <c r="AZ35" s="6"/>
      <c r="BA35" s="6"/>
      <c r="BB35" s="6"/>
      <c r="BC35" s="6"/>
      <c r="BD35" s="2"/>
      <c r="BG35" s="2"/>
      <c r="BH35" s="2"/>
      <c r="BI35" s="2"/>
      <c r="BJ35" s="2"/>
      <c r="BK35" s="2"/>
      <c r="BL35" s="2"/>
      <c r="BM35" s="4"/>
    </row>
    <row r="36" spans="1:65" x14ac:dyDescent="0.3">
      <c r="A36" s="1">
        <v>1</v>
      </c>
      <c r="B36" s="7"/>
      <c r="C36" s="7">
        <f>C10-$W10</f>
        <v>-2.3490490023395836</v>
      </c>
      <c r="D36" s="7"/>
      <c r="E36" s="7">
        <f t="shared" ref="E36:I38" si="79">E10-$W10</f>
        <v>4.1364535399810904</v>
      </c>
      <c r="F36" s="7">
        <f t="shared" si="79"/>
        <v>-1.1055427096907593</v>
      </c>
      <c r="G36" s="7">
        <f t="shared" si="79"/>
        <v>5.4270710913732216</v>
      </c>
      <c r="H36" s="7">
        <f t="shared" si="79"/>
        <v>5.456921962658555</v>
      </c>
      <c r="I36" s="7">
        <f t="shared" si="79"/>
        <v>-3.3717710523705051</v>
      </c>
      <c r="J36" s="7"/>
      <c r="K36" s="7">
        <f>K10-$W10</f>
        <v>-8.5307374693897877</v>
      </c>
      <c r="L36" s="7"/>
      <c r="M36" s="7">
        <f>M10-$W10</f>
        <v>0.33665363977775797</v>
      </c>
      <c r="N36" s="7"/>
      <c r="O36" s="7"/>
      <c r="P36" s="30">
        <f>T10-$W10</f>
        <v>5.0590120619907424</v>
      </c>
      <c r="AA36" s="5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2"/>
      <c r="AW36" s="2"/>
      <c r="AY36" s="1"/>
      <c r="AZ36" s="6"/>
      <c r="BA36" s="6"/>
      <c r="BB36" s="6"/>
      <c r="BC36" s="6"/>
      <c r="BD36" s="26"/>
      <c r="BE36" s="5"/>
      <c r="BF36" s="1"/>
      <c r="BG36" s="26"/>
      <c r="BH36" s="26"/>
      <c r="BI36" s="26"/>
      <c r="BJ36" s="5"/>
      <c r="BK36" s="5"/>
      <c r="BL36" s="5"/>
      <c r="BM36" s="4"/>
    </row>
    <row r="37" spans="1:65" x14ac:dyDescent="0.3">
      <c r="A37" s="1">
        <v>2</v>
      </c>
      <c r="B37" s="7"/>
      <c r="C37" s="7">
        <f>C11-$W11</f>
        <v>-6.4512867581348168</v>
      </c>
      <c r="D37" s="7"/>
      <c r="E37" s="7">
        <f t="shared" si="79"/>
        <v>4.3621262598504273</v>
      </c>
      <c r="F37" s="7">
        <f t="shared" si="79"/>
        <v>2.2495181312514987</v>
      </c>
      <c r="G37" s="7">
        <f t="shared" si="79"/>
        <v>5.2335474010431824</v>
      </c>
      <c r="H37" s="7">
        <f t="shared" si="79"/>
        <v>0.12575444001819491</v>
      </c>
      <c r="I37" s="7">
        <f t="shared" si="79"/>
        <v>-7.7141570306858469</v>
      </c>
      <c r="J37" s="7"/>
      <c r="K37" s="7">
        <f>K11-$W11</f>
        <v>0.89649025339106458</v>
      </c>
      <c r="L37" s="7"/>
      <c r="M37" s="7">
        <f>M11-$W11</f>
        <v>1.2980073032663029</v>
      </c>
      <c r="N37" s="7"/>
      <c r="O37" s="7"/>
      <c r="P37" s="30">
        <f>T11-$W11</f>
        <v>5.3294893232437843</v>
      </c>
      <c r="AA37" s="1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2"/>
      <c r="AW37" s="2"/>
      <c r="AY37" s="1"/>
      <c r="AZ37" s="6"/>
      <c r="BA37" s="6"/>
      <c r="BB37" s="6"/>
      <c r="BC37" s="6"/>
      <c r="BD37" s="21"/>
      <c r="BE37" s="21"/>
      <c r="BF37" s="21"/>
      <c r="BG37" s="7"/>
      <c r="BH37" s="7"/>
      <c r="BI37" s="7"/>
      <c r="BJ37" s="7"/>
      <c r="BK37" s="16"/>
      <c r="BL37" s="16"/>
      <c r="BM37" s="4"/>
    </row>
    <row r="38" spans="1:65" x14ac:dyDescent="0.3">
      <c r="A38" s="1">
        <v>3</v>
      </c>
      <c r="B38" s="7"/>
      <c r="C38" s="7">
        <f>C12-$W12</f>
        <v>8.8003357604743826</v>
      </c>
      <c r="D38" s="7"/>
      <c r="E38" s="7">
        <f t="shared" si="79"/>
        <v>-8.4985797998315213</v>
      </c>
      <c r="F38" s="7">
        <f t="shared" si="79"/>
        <v>-1.1439754215607536</v>
      </c>
      <c r="G38" s="7">
        <f t="shared" si="79"/>
        <v>-10.6606184924164</v>
      </c>
      <c r="H38" s="7">
        <f t="shared" si="79"/>
        <v>-5.5826764026767464</v>
      </c>
      <c r="I38" s="7">
        <f t="shared" si="79"/>
        <v>11.085928083056345</v>
      </c>
      <c r="J38" s="7"/>
      <c r="K38" s="7">
        <f>K12-$W12</f>
        <v>7.6342472159987196</v>
      </c>
      <c r="L38" s="7"/>
      <c r="M38" s="7">
        <f>M12-$W12</f>
        <v>-1.6346609430440786</v>
      </c>
      <c r="N38" s="7"/>
      <c r="O38" s="7"/>
      <c r="P38" s="30">
        <f>T12-$W12</f>
        <v>-10.38850138523453</v>
      </c>
      <c r="AA38" s="44" t="s">
        <v>18</v>
      </c>
      <c r="AB38" s="25" t="s">
        <v>3</v>
      </c>
      <c r="AC38" s="25" t="s">
        <v>4</v>
      </c>
      <c r="AD38" s="25" t="s">
        <v>5</v>
      </c>
      <c r="AE38" s="25" t="s">
        <v>6</v>
      </c>
      <c r="AF38" s="25" t="s">
        <v>7</v>
      </c>
      <c r="AG38" s="25" t="s">
        <v>8</v>
      </c>
      <c r="AH38" s="25" t="s">
        <v>9</v>
      </c>
      <c r="AI38" s="25" t="s">
        <v>10</v>
      </c>
      <c r="AJ38" s="25" t="s">
        <v>11</v>
      </c>
      <c r="AK38" s="25" t="s">
        <v>12</v>
      </c>
      <c r="AL38" s="10" t="s">
        <v>13</v>
      </c>
      <c r="AM38" s="10" t="s">
        <v>14</v>
      </c>
      <c r="AN38" s="10" t="s">
        <v>15</v>
      </c>
      <c r="AO38" s="10" t="s">
        <v>16</v>
      </c>
      <c r="AP38" s="5" t="s">
        <v>22</v>
      </c>
      <c r="AQ38" s="1" t="s">
        <v>23</v>
      </c>
      <c r="AR38" s="5" t="s">
        <v>24</v>
      </c>
      <c r="AS38" s="5" t="s">
        <v>25</v>
      </c>
      <c r="AT38" s="5" t="s">
        <v>26</v>
      </c>
      <c r="AU38" s="5" t="s">
        <v>29</v>
      </c>
      <c r="AV38" s="1" t="s">
        <v>27</v>
      </c>
      <c r="AW38" s="5" t="s">
        <v>28</v>
      </c>
      <c r="AY38" s="1"/>
      <c r="AZ38" s="6"/>
      <c r="BA38" s="6"/>
      <c r="BB38" s="6"/>
      <c r="BC38" s="6"/>
      <c r="BD38" s="21"/>
      <c r="BE38" s="21"/>
      <c r="BF38" s="21"/>
      <c r="BG38" s="7"/>
      <c r="BH38" s="7"/>
      <c r="BI38" s="7"/>
      <c r="BJ38" s="7"/>
      <c r="BK38" s="16"/>
      <c r="BL38" s="16"/>
      <c r="BM38" s="4"/>
    </row>
    <row r="39" spans="1:65" x14ac:dyDescent="0.3">
      <c r="AA39" s="5" t="s">
        <v>48</v>
      </c>
      <c r="AB39" s="21">
        <f t="shared" ref="AB39:AR39" si="80">AB2/86400</f>
        <v>1.5822625347222219E-5</v>
      </c>
      <c r="AC39" s="21">
        <f t="shared" si="80"/>
        <v>1.7592592592592591E-5</v>
      </c>
      <c r="AD39" s="21">
        <f t="shared" si="80"/>
        <v>1.8946837997685185E-5</v>
      </c>
      <c r="AE39" s="21">
        <f t="shared" si="80"/>
        <v>2.1083186365740739E-5</v>
      </c>
      <c r="AF39" s="21">
        <f t="shared" si="80"/>
        <v>1.8442932731481482E-5</v>
      </c>
      <c r="AG39" s="21">
        <f t="shared" si="80"/>
        <v>1.6747501469907409E-5</v>
      </c>
      <c r="AH39" s="21">
        <f t="shared" si="80"/>
        <v>1.6180608043981482E-5</v>
      </c>
      <c r="AI39" s="21">
        <f t="shared" si="80"/>
        <v>1.5811602418981485E-5</v>
      </c>
      <c r="AJ39" s="21">
        <f t="shared" si="80"/>
        <v>1.5904509942129629E-5</v>
      </c>
      <c r="AK39" s="21">
        <f t="shared" si="80"/>
        <v>1.6554337789351853E-5</v>
      </c>
      <c r="AL39" s="21">
        <f t="shared" si="80"/>
        <v>1.4558662974537038E-5</v>
      </c>
      <c r="AM39" s="21">
        <f t="shared" si="80"/>
        <v>2.3703756192129629E-5</v>
      </c>
      <c r="AN39" s="21">
        <f t="shared" si="80"/>
        <v>1.4512471655092597E-5</v>
      </c>
      <c r="AO39" s="21">
        <f t="shared" si="80"/>
        <v>1.3706223229166667E-5</v>
      </c>
      <c r="AP39" s="21">
        <f t="shared" si="80"/>
        <v>1.7111989196428575E-5</v>
      </c>
      <c r="AQ39" s="21">
        <f t="shared" si="80"/>
        <v>1.3706223229166667E-5</v>
      </c>
      <c r="AR39" s="21">
        <f t="shared" si="80"/>
        <v>2.3703756192129629E-5</v>
      </c>
      <c r="AS39" s="7">
        <f t="shared" ref="AS39:AS46" si="81">AS2</f>
        <v>15.846512023080713</v>
      </c>
      <c r="AT39" s="21">
        <f t="shared" ref="AT39:AV46" si="82">AT2/86400</f>
        <v>1.8264564700520838E-5</v>
      </c>
      <c r="AU39" s="21">
        <f t="shared" si="82"/>
        <v>1.5811602418981485E-5</v>
      </c>
      <c r="AV39" s="21">
        <f t="shared" si="82"/>
        <v>2.3703756192129629E-5</v>
      </c>
      <c r="AW39" s="7">
        <f t="shared" ref="AW39:AW46" si="83">AW2</f>
        <v>15.150263986728268</v>
      </c>
      <c r="AX39" s="5" t="s">
        <v>48</v>
      </c>
      <c r="AY39" s="1"/>
      <c r="AZ39" s="6"/>
      <c r="BA39" s="6"/>
      <c r="BB39" s="6"/>
      <c r="BC39" s="6"/>
      <c r="BD39" s="21"/>
      <c r="BE39" s="21"/>
      <c r="BF39" s="21"/>
      <c r="BG39" s="7"/>
      <c r="BH39" s="7"/>
      <c r="BI39" s="7"/>
      <c r="BJ39" s="7"/>
      <c r="BK39" s="9"/>
      <c r="BL39" s="9"/>
    </row>
    <row r="40" spans="1:65" x14ac:dyDescent="0.3">
      <c r="AA40" s="5" t="s">
        <v>49</v>
      </c>
      <c r="AB40" s="21">
        <f t="shared" ref="AB40:AR40" si="84">AB3/86400</f>
        <v>8.2640463657407459E-6</v>
      </c>
      <c r="AC40" s="21">
        <f t="shared" si="84"/>
        <v>7.3270974999999995E-6</v>
      </c>
      <c r="AD40" s="21">
        <f t="shared" si="84"/>
        <v>1.0951541111111113E-5</v>
      </c>
      <c r="AE40" s="21">
        <f t="shared" si="84"/>
        <v>1.1300600486111112E-5</v>
      </c>
      <c r="AF40" s="21">
        <f t="shared" si="84"/>
        <v>1.2194507430555559E-5</v>
      </c>
      <c r="AG40" s="21">
        <f t="shared" si="84"/>
        <v>5.2395649652777756E-6</v>
      </c>
      <c r="AH40" s="21">
        <f t="shared" si="84"/>
        <v>6.7691273958333352E-6</v>
      </c>
      <c r="AI40" s="21">
        <f t="shared" si="84"/>
        <v>1.130479969907407E-5</v>
      </c>
      <c r="AJ40" s="21">
        <f t="shared" si="84"/>
        <v>6.6830435879629588E-6</v>
      </c>
      <c r="AK40" s="21">
        <f t="shared" si="84"/>
        <v>7.5504430092592558E-6</v>
      </c>
      <c r="AL40" s="21">
        <f t="shared" si="84"/>
        <v>6.4331905555555547E-6</v>
      </c>
      <c r="AM40" s="21">
        <f t="shared" si="84"/>
        <v>1.4467592592592593E-5</v>
      </c>
      <c r="AN40" s="21">
        <f t="shared" si="84"/>
        <v>7.9743008333333269E-6</v>
      </c>
      <c r="AO40" s="21">
        <f t="shared" si="84"/>
        <v>1.179138321759259E-5</v>
      </c>
      <c r="AP40" s="21">
        <f t="shared" si="84"/>
        <v>9.1608027678571414E-6</v>
      </c>
      <c r="AQ40" s="21">
        <f t="shared" si="84"/>
        <v>5.2395649652777756E-6</v>
      </c>
      <c r="AR40" s="21">
        <f t="shared" si="84"/>
        <v>1.4467592592592593E-5</v>
      </c>
      <c r="AS40" s="7">
        <f t="shared" si="81"/>
        <v>30.201566830440218</v>
      </c>
      <c r="AT40" s="21">
        <f t="shared" si="82"/>
        <v>9.5192166348379623E-6</v>
      </c>
      <c r="AU40" s="21">
        <f t="shared" si="82"/>
        <v>5.2395649652777756E-6</v>
      </c>
      <c r="AV40" s="21">
        <f t="shared" si="82"/>
        <v>1.4467592592592593E-5</v>
      </c>
      <c r="AW40" s="7">
        <f t="shared" si="83"/>
        <v>33.82312154130706</v>
      </c>
      <c r="AX40" s="5" t="s">
        <v>49</v>
      </c>
      <c r="AY40" s="1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5" x14ac:dyDescent="0.3">
      <c r="A41" s="33" t="s">
        <v>37</v>
      </c>
      <c r="B41" s="25" t="s">
        <v>3</v>
      </c>
      <c r="C41" s="8" t="s">
        <v>4</v>
      </c>
      <c r="D41" s="8" t="s">
        <v>5</v>
      </c>
      <c r="E41" s="8" t="s">
        <v>6</v>
      </c>
      <c r="F41" s="8" t="s">
        <v>7</v>
      </c>
      <c r="G41" s="25" t="s">
        <v>8</v>
      </c>
      <c r="H41" s="8" t="s">
        <v>9</v>
      </c>
      <c r="I41" s="8" t="s">
        <v>10</v>
      </c>
      <c r="J41" s="8" t="s">
        <v>11</v>
      </c>
      <c r="K41" s="8" t="s">
        <v>12</v>
      </c>
      <c r="L41" s="12" t="s">
        <v>13</v>
      </c>
      <c r="M41" s="12" t="s">
        <v>14</v>
      </c>
      <c r="N41" s="12" t="s">
        <v>15</v>
      </c>
      <c r="O41" s="12" t="s">
        <v>16</v>
      </c>
      <c r="P41" s="12" t="s">
        <v>2</v>
      </c>
      <c r="AA41" s="5" t="s">
        <v>51</v>
      </c>
      <c r="AB41" s="21">
        <f t="shared" ref="AB41:AR41" si="85">AB4/86400</f>
        <v>2.1869488530092594E-5</v>
      </c>
      <c r="AC41" s="21">
        <f t="shared" si="85"/>
        <v>1.728027630787037E-5</v>
      </c>
      <c r="AD41" s="21">
        <f t="shared" si="85"/>
        <v>1.4915595868055556E-5</v>
      </c>
      <c r="AE41" s="21">
        <f t="shared" si="85"/>
        <v>1.5977471238425929E-5</v>
      </c>
      <c r="AF41" s="21">
        <f t="shared" si="85"/>
        <v>2.9192911736111109E-5</v>
      </c>
      <c r="AG41" s="21">
        <f t="shared" si="85"/>
        <v>2.2632695057870372E-5</v>
      </c>
      <c r="AH41" s="21">
        <f t="shared" si="85"/>
        <v>2.7031368101851849E-5</v>
      </c>
      <c r="AI41" s="21">
        <f t="shared" si="85"/>
        <v>1.9664115648148149E-5</v>
      </c>
      <c r="AJ41" s="21">
        <f t="shared" si="85"/>
        <v>1.5268329560185189E-5</v>
      </c>
      <c r="AK41" s="21">
        <f t="shared" si="85"/>
        <v>1.4656557071759258E-5</v>
      </c>
      <c r="AL41" s="21">
        <f t="shared" si="85"/>
        <v>1.4294112708333334E-5</v>
      </c>
      <c r="AM41" s="21">
        <f t="shared" si="85"/>
        <v>1.5717645081018518E-5</v>
      </c>
      <c r="AN41" s="21">
        <f t="shared" si="85"/>
        <v>1.7535903252314819E-5</v>
      </c>
      <c r="AO41" s="21">
        <f t="shared" si="85"/>
        <v>1.6024187453703704E-5</v>
      </c>
      <c r="AP41" s="21">
        <f t="shared" si="85"/>
        <v>1.8718618401124341E-5</v>
      </c>
      <c r="AQ41" s="21">
        <f t="shared" si="85"/>
        <v>1.4294112708333334E-5</v>
      </c>
      <c r="AR41" s="21">
        <f t="shared" si="85"/>
        <v>2.9192911736111109E-5</v>
      </c>
      <c r="AS41" s="7">
        <f t="shared" si="81"/>
        <v>25.433421252534572</v>
      </c>
      <c r="AT41" s="21">
        <f t="shared" si="82"/>
        <v>2.0269130030381941E-5</v>
      </c>
      <c r="AU41" s="21">
        <f t="shared" si="82"/>
        <v>1.4656557071759258E-5</v>
      </c>
      <c r="AV41" s="21">
        <f t="shared" si="82"/>
        <v>2.9192911736111109E-5</v>
      </c>
      <c r="AW41" s="7">
        <f t="shared" si="83"/>
        <v>27.079238588763765</v>
      </c>
      <c r="AX41" s="5" t="s">
        <v>51</v>
      </c>
      <c r="AY41" s="1"/>
    </row>
    <row r="42" spans="1:65" x14ac:dyDescent="0.3">
      <c r="A42" s="1">
        <v>1</v>
      </c>
      <c r="B42" s="7">
        <f t="shared" ref="B42:O42" si="86">B10-$P10</f>
        <v>8.1715049613114132</v>
      </c>
      <c r="C42" s="7">
        <f t="shared" si="86"/>
        <v>-2.4467511783718834</v>
      </c>
      <c r="D42" s="7">
        <f t="shared" si="86"/>
        <v>-1.6726536510316663</v>
      </c>
      <c r="E42" s="7">
        <f t="shared" si="86"/>
        <v>4.0387513639487906</v>
      </c>
      <c r="F42" s="7">
        <f t="shared" si="86"/>
        <v>-1.2032448857230591</v>
      </c>
      <c r="G42" s="7">
        <f t="shared" si="86"/>
        <v>5.3293689153409218</v>
      </c>
      <c r="H42" s="7">
        <f t="shared" si="86"/>
        <v>5.3592197866262552</v>
      </c>
      <c r="I42" s="7">
        <f t="shared" si="86"/>
        <v>-3.4694732284028049</v>
      </c>
      <c r="J42" s="7">
        <f t="shared" si="86"/>
        <v>-1.5446339868588623</v>
      </c>
      <c r="K42" s="7">
        <f t="shared" si="86"/>
        <v>-8.6284396454220875</v>
      </c>
      <c r="L42" s="7">
        <f t="shared" si="86"/>
        <v>-5.9563605343580761</v>
      </c>
      <c r="M42" s="7">
        <f t="shared" si="86"/>
        <v>0.23895146374545817</v>
      </c>
      <c r="N42" s="7">
        <f t="shared" si="86"/>
        <v>1.1181119408470579</v>
      </c>
      <c r="O42" s="7">
        <f t="shared" si="86"/>
        <v>0.66564867834857466</v>
      </c>
      <c r="P42" s="7">
        <f>T10-$P10</f>
        <v>4.9613098859584426</v>
      </c>
      <c r="AA42" s="5" t="s">
        <v>0</v>
      </c>
      <c r="AB42" s="21">
        <f t="shared" ref="AB42:AR42" si="87">AB5/86400</f>
        <v>8.6671705787037044E-6</v>
      </c>
      <c r="AC42" s="21">
        <f t="shared" si="87"/>
        <v>1.0229276898148145E-5</v>
      </c>
      <c r="AD42" s="21">
        <f t="shared" si="87"/>
        <v>2.2642143275462967E-5</v>
      </c>
      <c r="AE42" s="21">
        <f t="shared" si="87"/>
        <v>1.0776224062500001E-5</v>
      </c>
      <c r="AF42" s="21">
        <f t="shared" si="87"/>
        <v>2.1382380115740743E-5</v>
      </c>
      <c r="AG42" s="21">
        <f t="shared" si="87"/>
        <v>1.3227513217592597E-5</v>
      </c>
      <c r="AH42" s="21">
        <f t="shared" si="87"/>
        <v>1.1718946840277783E-5</v>
      </c>
      <c r="AI42" s="21">
        <f t="shared" si="87"/>
        <v>1.0711923657407408E-5</v>
      </c>
      <c r="AJ42" s="21">
        <f t="shared" si="87"/>
        <v>1.7334341145833334E-5</v>
      </c>
      <c r="AK42" s="21">
        <f t="shared" si="87"/>
        <v>6.1460695370370452E-6</v>
      </c>
      <c r="AL42" s="21">
        <f t="shared" si="87"/>
        <v>7.6593600462963006E-6</v>
      </c>
      <c r="AM42" s="21">
        <f t="shared" si="87"/>
        <v>1.1998456793981487E-5</v>
      </c>
      <c r="AN42" s="21">
        <f t="shared" si="87"/>
        <v>7.1806500347222171E-6</v>
      </c>
      <c r="AO42" s="21">
        <f t="shared" si="87"/>
        <v>7.3318216203703701E-6</v>
      </c>
      <c r="AP42" s="21">
        <f t="shared" si="87"/>
        <v>1.192901984457672E-5</v>
      </c>
      <c r="AQ42" s="21">
        <f t="shared" si="87"/>
        <v>6.1460695370370452E-6</v>
      </c>
      <c r="AR42" s="21">
        <f t="shared" si="87"/>
        <v>2.2642143275462967E-5</v>
      </c>
      <c r="AS42" s="7">
        <f t="shared" si="81"/>
        <v>43.296428237992217</v>
      </c>
      <c r="AT42" s="21">
        <f t="shared" si="82"/>
        <v>1.2023848890335651E-5</v>
      </c>
      <c r="AU42" s="21">
        <f t="shared" si="82"/>
        <v>6.1460695370370452E-6</v>
      </c>
      <c r="AV42" s="21">
        <f t="shared" si="82"/>
        <v>2.1382380115740743E-5</v>
      </c>
      <c r="AW42" s="7">
        <f t="shared" si="83"/>
        <v>35.86448693627203</v>
      </c>
      <c r="AX42" s="5" t="s">
        <v>0</v>
      </c>
      <c r="AY42" s="1"/>
    </row>
    <row r="43" spans="1:65" x14ac:dyDescent="0.3">
      <c r="A43" s="1">
        <v>2</v>
      </c>
      <c r="B43" s="7">
        <f t="shared" ref="B43:O43" si="88">B11-$P11</f>
        <v>-3.376412461763028</v>
      </c>
      <c r="C43" s="7">
        <f t="shared" si="88"/>
        <v>-8.4638883556841016</v>
      </c>
      <c r="D43" s="7">
        <f t="shared" si="88"/>
        <v>11.48547427124776</v>
      </c>
      <c r="E43" s="7">
        <f t="shared" si="88"/>
        <v>2.3495246623011425</v>
      </c>
      <c r="F43" s="7">
        <f t="shared" si="88"/>
        <v>0.23691653370221388</v>
      </c>
      <c r="G43" s="7">
        <f t="shared" si="88"/>
        <v>3.2209458034938976</v>
      </c>
      <c r="H43" s="7">
        <f t="shared" si="88"/>
        <v>-1.8868471575310899</v>
      </c>
      <c r="I43" s="7">
        <f t="shared" si="88"/>
        <v>-9.7267586282351317</v>
      </c>
      <c r="J43" s="7">
        <f t="shared" si="88"/>
        <v>7.3742555806140473</v>
      </c>
      <c r="K43" s="7">
        <f t="shared" si="88"/>
        <v>-1.1161113441582202</v>
      </c>
      <c r="L43" s="7">
        <f t="shared" si="88"/>
        <v>1.7265711748712178</v>
      </c>
      <c r="M43" s="7">
        <f t="shared" si="88"/>
        <v>-0.71459429428298193</v>
      </c>
      <c r="N43" s="7">
        <f t="shared" si="88"/>
        <v>-0.83765015849572322</v>
      </c>
      <c r="O43" s="7">
        <f t="shared" si="88"/>
        <v>-0.27142562608001697</v>
      </c>
      <c r="P43" s="7">
        <f>T11-$P11</f>
        <v>3.3168877256944995</v>
      </c>
      <c r="AA43" s="5" t="s">
        <v>1</v>
      </c>
      <c r="AB43" s="21">
        <f t="shared" ref="AB43:AR43" si="89">AB6/86400</f>
        <v>6.618480717592589E-6</v>
      </c>
      <c r="AC43" s="21">
        <f t="shared" si="89"/>
        <v>9.0905034837963038E-6</v>
      </c>
      <c r="AD43" s="21">
        <f t="shared" si="89"/>
        <v>1.2631225324074066E-5</v>
      </c>
      <c r="AE43" s="21">
        <f t="shared" si="89"/>
        <v>7.8428130555555606E-6</v>
      </c>
      <c r="AF43" s="21">
        <f t="shared" si="89"/>
        <v>9.5568782986111129E-6</v>
      </c>
      <c r="AG43" s="21">
        <f t="shared" si="89"/>
        <v>7.2068951041666643E-6</v>
      </c>
      <c r="AH43" s="21">
        <f t="shared" si="89"/>
        <v>1.0279667430555548E-5</v>
      </c>
      <c r="AI43" s="21">
        <f t="shared" si="89"/>
        <v>7.7706391203703713E-6</v>
      </c>
      <c r="AJ43" s="21">
        <f t="shared" si="89"/>
        <v>1.1740992685185186E-5</v>
      </c>
      <c r="AK43" s="21">
        <f t="shared" si="89"/>
        <v>6.2287414930555516E-6</v>
      </c>
      <c r="AL43" s="21">
        <f t="shared" si="89"/>
        <v>6.7523305555555542E-6</v>
      </c>
      <c r="AM43" s="21">
        <f t="shared" si="89"/>
        <v>1.0362601828703699E-5</v>
      </c>
      <c r="AN43" s="21">
        <f t="shared" si="89"/>
        <v>6.6263542476851865E-6</v>
      </c>
      <c r="AO43" s="21">
        <f t="shared" si="89"/>
        <v>7.6131687268518497E-6</v>
      </c>
      <c r="AP43" s="21">
        <f t="shared" si="89"/>
        <v>8.594378005125659E-6</v>
      </c>
      <c r="AQ43" s="21">
        <f t="shared" si="89"/>
        <v>6.2287414930555516E-6</v>
      </c>
      <c r="AR43" s="21">
        <f t="shared" si="89"/>
        <v>1.2631225324074066E-5</v>
      </c>
      <c r="AS43" s="7">
        <f t="shared" si="81"/>
        <v>23.765785966771698</v>
      </c>
      <c r="AT43" s="21">
        <f t="shared" si="82"/>
        <v>8.5423424768518507E-6</v>
      </c>
      <c r="AU43" s="21">
        <f t="shared" si="82"/>
        <v>6.2287414930555516E-6</v>
      </c>
      <c r="AV43" s="21">
        <f t="shared" si="82"/>
        <v>1.0362601828703699E-5</v>
      </c>
      <c r="AW43" s="7">
        <f t="shared" si="83"/>
        <v>17.633261283398117</v>
      </c>
      <c r="AX43" s="5" t="s">
        <v>1</v>
      </c>
      <c r="AY43" s="18"/>
    </row>
    <row r="44" spans="1:65" x14ac:dyDescent="0.3">
      <c r="A44" s="1">
        <v>3</v>
      </c>
      <c r="B44" s="7">
        <f t="shared" ref="B44:O44" si="90">B12-$P12</f>
        <v>-4.7950924995483888</v>
      </c>
      <c r="C44" s="7">
        <f t="shared" si="90"/>
        <v>10.910639534055974</v>
      </c>
      <c r="D44" s="7">
        <f t="shared" si="90"/>
        <v>-9.8128206202160939</v>
      </c>
      <c r="E44" s="7">
        <f t="shared" si="90"/>
        <v>-6.3882760262499296</v>
      </c>
      <c r="F44" s="7">
        <f t="shared" si="90"/>
        <v>0.96632835202083811</v>
      </c>
      <c r="G44" s="7">
        <f t="shared" si="90"/>
        <v>-8.5503147188348088</v>
      </c>
      <c r="H44" s="7">
        <f t="shared" si="90"/>
        <v>-3.4723726290951547</v>
      </c>
      <c r="I44" s="7">
        <f t="shared" si="90"/>
        <v>13.196231856637937</v>
      </c>
      <c r="J44" s="7">
        <f t="shared" si="90"/>
        <v>-5.8296215937551814</v>
      </c>
      <c r="K44" s="7">
        <f t="shared" si="90"/>
        <v>9.7445509895803113</v>
      </c>
      <c r="L44" s="7">
        <f t="shared" si="90"/>
        <v>4.2297893594868654</v>
      </c>
      <c r="M44" s="7">
        <f t="shared" si="90"/>
        <v>0.47564283053751311</v>
      </c>
      <c r="N44" s="7">
        <f t="shared" si="90"/>
        <v>-0.28046178235133823</v>
      </c>
      <c r="O44" s="7">
        <f t="shared" si="90"/>
        <v>-0.39422305226855414</v>
      </c>
      <c r="P44" s="7">
        <f>T12-$P12</f>
        <v>-8.2781976116529385</v>
      </c>
      <c r="AA44" s="5" t="s">
        <v>52</v>
      </c>
      <c r="AB44" s="21">
        <f t="shared" ref="AB44:AR44" si="91">AB7/86400</f>
        <v>1.4209603599537035E-5</v>
      </c>
      <c r="AC44" s="21">
        <f t="shared" si="91"/>
        <v>9.8799550694444405E-6</v>
      </c>
      <c r="AD44" s="21">
        <f t="shared" si="91"/>
        <v>2.0424960115740736E-5</v>
      </c>
      <c r="AE44" s="21">
        <f t="shared" si="91"/>
        <v>2.2314867303240734E-5</v>
      </c>
      <c r="AF44" s="21">
        <f t="shared" si="91"/>
        <v>2.3596938773148155E-5</v>
      </c>
      <c r="AG44" s="21">
        <f t="shared" si="91"/>
        <v>1.7099185358796305E-5</v>
      </c>
      <c r="AH44" s="21">
        <f t="shared" si="91"/>
        <v>1.3975497604166658E-5</v>
      </c>
      <c r="AI44" s="21">
        <f t="shared" si="91"/>
        <v>1.3109935324074083E-5</v>
      </c>
      <c r="AJ44" s="21">
        <f t="shared" si="91"/>
        <v>1.3403880069444449E-5</v>
      </c>
      <c r="AK44" s="21">
        <f t="shared" si="91"/>
        <v>3.0378401365740736E-5</v>
      </c>
      <c r="AL44" s="21">
        <f t="shared" si="91"/>
        <v>2.4389014861111107E-5</v>
      </c>
      <c r="AM44" s="21">
        <f t="shared" si="91"/>
        <v>2.3472274710648148E-5</v>
      </c>
      <c r="AN44" s="21">
        <f t="shared" si="91"/>
        <v>1.9316368518518513E-5</v>
      </c>
      <c r="AO44" s="21">
        <f t="shared" si="91"/>
        <v>2.0458553784722224E-5</v>
      </c>
      <c r="AP44" s="21">
        <f t="shared" si="91"/>
        <v>1.9002102604166664E-5</v>
      </c>
      <c r="AQ44" s="21">
        <f t="shared" si="91"/>
        <v>9.8799550694444405E-6</v>
      </c>
      <c r="AR44" s="21">
        <f t="shared" si="91"/>
        <v>3.0378401365740736E-5</v>
      </c>
      <c r="AS44" s="7">
        <f t="shared" si="81"/>
        <v>29.765332513786653</v>
      </c>
      <c r="AT44" s="21">
        <f t="shared" si="82"/>
        <v>1.9228381938657408E-5</v>
      </c>
      <c r="AU44" s="21">
        <f t="shared" si="82"/>
        <v>9.8799550694444405E-6</v>
      </c>
      <c r="AV44" s="21">
        <f t="shared" si="82"/>
        <v>3.0378401365740736E-5</v>
      </c>
      <c r="AW44" s="7">
        <f t="shared" si="83"/>
        <v>35.594121331798256</v>
      </c>
      <c r="AX44" s="5" t="s">
        <v>52</v>
      </c>
    </row>
    <row r="45" spans="1:65" x14ac:dyDescent="0.3">
      <c r="AA45" s="5">
        <v>3</v>
      </c>
      <c r="AB45" s="21">
        <f t="shared" ref="AB45:AR45" si="92">AB8/86400</f>
        <v>2.6488620138888887E-5</v>
      </c>
      <c r="AC45" s="21">
        <f t="shared" si="92"/>
        <v>5.1049277731481481E-5</v>
      </c>
      <c r="AD45" s="21">
        <f t="shared" si="92"/>
        <v>2.6664986979166677E-5</v>
      </c>
      <c r="AE45" s="21">
        <f t="shared" si="92"/>
        <v>2.8806584363425926E-5</v>
      </c>
      <c r="AF45" s="21">
        <f t="shared" si="92"/>
        <v>5.3193499629629624E-5</v>
      </c>
      <c r="AG45" s="21">
        <f t="shared" si="92"/>
        <v>2.3481985381944427E-5</v>
      </c>
      <c r="AH45" s="21">
        <f t="shared" si="92"/>
        <v>3.2289304606481493E-5</v>
      </c>
      <c r="AI45" s="21">
        <f t="shared" si="92"/>
        <v>6.1518434537037025E-5</v>
      </c>
      <c r="AJ45" s="21">
        <f t="shared" si="92"/>
        <v>2.6706979097222211E-5</v>
      </c>
      <c r="AK45" s="21">
        <f t="shared" si="92"/>
        <v>5.5540333414351859E-5</v>
      </c>
      <c r="AL45" s="21">
        <f t="shared" si="92"/>
        <v>3.9909297060185194E-5</v>
      </c>
      <c r="AM45" s="21">
        <f t="shared" si="92"/>
        <v>4.5339401192129621E-5</v>
      </c>
      <c r="AN45" s="21">
        <f t="shared" si="92"/>
        <v>3.2098765439814813E-5</v>
      </c>
      <c r="AO45" s="21">
        <f t="shared" si="92"/>
        <v>3.3576362650462969E-5</v>
      </c>
      <c r="AP45" s="21">
        <f t="shared" si="92"/>
        <v>3.8333130873015869E-5</v>
      </c>
      <c r="AQ45" s="21">
        <f t="shared" si="92"/>
        <v>2.3481985381944427E-5</v>
      </c>
      <c r="AR45" s="21">
        <f t="shared" si="92"/>
        <v>6.1518434537037025E-5</v>
      </c>
      <c r="AS45" s="7">
        <f t="shared" si="81"/>
        <v>33.066698922428664</v>
      </c>
      <c r="AT45" s="21">
        <f t="shared" si="82"/>
        <v>4.3902352607060182E-5</v>
      </c>
      <c r="AU45" s="21">
        <f t="shared" si="82"/>
        <v>2.3481985381944427E-5</v>
      </c>
      <c r="AV45" s="21">
        <f t="shared" si="82"/>
        <v>6.1518434537037025E-5</v>
      </c>
      <c r="AW45" s="7">
        <f t="shared" si="83"/>
        <v>31.807201166830911</v>
      </c>
      <c r="AX45" s="5">
        <v>3</v>
      </c>
    </row>
    <row r="46" spans="1:65" x14ac:dyDescent="0.3">
      <c r="AA46" s="18" t="s">
        <v>20</v>
      </c>
      <c r="AB46" s="21">
        <f t="shared" ref="AB46:AR46" si="93">AB9/86400</f>
        <v>1.0194003527777777E-4</v>
      </c>
      <c r="AC46" s="21">
        <f t="shared" si="93"/>
        <v>1.2244897958333333E-4</v>
      </c>
      <c r="AD46" s="21">
        <f t="shared" si="93"/>
        <v>1.271772906712963E-4</v>
      </c>
      <c r="AE46" s="21">
        <f t="shared" si="93"/>
        <v>1.18101746875E-4</v>
      </c>
      <c r="AF46" s="21">
        <f t="shared" si="93"/>
        <v>1.675600487152778E-4</v>
      </c>
      <c r="AG46" s="21">
        <f t="shared" si="93"/>
        <v>1.0563534055555554E-4</v>
      </c>
      <c r="AH46" s="21">
        <f t="shared" si="93"/>
        <v>1.1824452002314815E-4</v>
      </c>
      <c r="AI46" s="21">
        <f t="shared" si="93"/>
        <v>1.398914504050926E-4</v>
      </c>
      <c r="AJ46" s="21">
        <f t="shared" si="93"/>
        <v>1.0704207608796295E-4</v>
      </c>
      <c r="AK46" s="21">
        <f t="shared" si="93"/>
        <v>1.3705488368055555E-4</v>
      </c>
      <c r="AL46" s="21">
        <f t="shared" si="93"/>
        <v>1.1399596876157408E-4</v>
      </c>
      <c r="AM46" s="21">
        <f t="shared" si="93"/>
        <v>1.450617283912037E-4</v>
      </c>
      <c r="AN46" s="21">
        <f t="shared" si="93"/>
        <v>1.052448139814815E-4</v>
      </c>
      <c r="AO46" s="21">
        <f t="shared" si="93"/>
        <v>1.1050170068287037E-4</v>
      </c>
      <c r="AP46" s="21">
        <f t="shared" si="93"/>
        <v>1.2285004169229497E-4</v>
      </c>
      <c r="AQ46" s="21">
        <f t="shared" si="93"/>
        <v>1.0194003527777777E-4</v>
      </c>
      <c r="AR46" s="21">
        <f t="shared" si="93"/>
        <v>1.675600487152778E-4</v>
      </c>
      <c r="AS46" s="7">
        <f t="shared" si="81"/>
        <v>15.264426369917702</v>
      </c>
      <c r="AT46" s="21">
        <f t="shared" si="82"/>
        <v>1.3174983727864584E-4</v>
      </c>
      <c r="AU46" s="21">
        <f t="shared" si="82"/>
        <v>1.0563534055555554E-4</v>
      </c>
      <c r="AV46" s="21">
        <f t="shared" si="82"/>
        <v>1.675600487152778E-4</v>
      </c>
      <c r="AW46" s="7">
        <f t="shared" si="83"/>
        <v>14.882276024506528</v>
      </c>
      <c r="AX46" s="18"/>
    </row>
    <row r="47" spans="1:65" x14ac:dyDescent="0.3">
      <c r="AA47" s="18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7"/>
      <c r="AT47" s="21"/>
      <c r="AU47" s="21"/>
      <c r="AV47" s="21"/>
      <c r="AW47" s="7"/>
    </row>
    <row r="48" spans="1:65" x14ac:dyDescent="0.3">
      <c r="AA48" s="18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7"/>
      <c r="AT48" s="21"/>
      <c r="AU48" s="21"/>
      <c r="AV48" s="21"/>
      <c r="AW48" s="7"/>
    </row>
    <row r="49" spans="2:49" x14ac:dyDescent="0.3">
      <c r="B49" s="35" t="s">
        <v>39</v>
      </c>
      <c r="C49" s="1">
        <v>1</v>
      </c>
      <c r="D49" s="1">
        <v>2</v>
      </c>
      <c r="E49" s="1">
        <v>3</v>
      </c>
      <c r="F49" s="5" t="s">
        <v>20</v>
      </c>
      <c r="L49" s="2"/>
      <c r="O49" s="2"/>
      <c r="Q49" s="2"/>
      <c r="R49" s="2"/>
      <c r="V49"/>
      <c r="W49" s="18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7"/>
      <c r="AP49" s="21"/>
      <c r="AQ49" s="21"/>
      <c r="AR49" s="21"/>
      <c r="AS49" s="7"/>
    </row>
    <row r="50" spans="2:49" x14ac:dyDescent="0.3">
      <c r="B50" s="8" t="s">
        <v>3</v>
      </c>
      <c r="C50" s="21">
        <v>4.5956160243055551E-5</v>
      </c>
      <c r="D50" s="21">
        <v>2.949525489583333E-5</v>
      </c>
      <c r="E50" s="21">
        <v>2.6488620138888887E-5</v>
      </c>
      <c r="F50" s="21">
        <v>1.0194003527777777E-4</v>
      </c>
      <c r="L50" s="2"/>
      <c r="O50" s="2"/>
      <c r="Q50" s="2"/>
      <c r="R50" s="2"/>
      <c r="V50"/>
      <c r="W50" s="18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7"/>
      <c r="AP50" s="21"/>
      <c r="AQ50" s="21"/>
      <c r="AR50" s="21"/>
      <c r="AS50" s="7"/>
    </row>
    <row r="51" spans="2:49" x14ac:dyDescent="0.3">
      <c r="B51" s="8" t="s">
        <v>4</v>
      </c>
      <c r="C51" s="21">
        <v>4.2199966400462964E-5</v>
      </c>
      <c r="D51" s="21">
        <v>2.9199735451388889E-5</v>
      </c>
      <c r="E51" s="21">
        <v>5.1049277731481481E-5</v>
      </c>
      <c r="F51" s="21">
        <v>1.2244897958333333E-4</v>
      </c>
      <c r="L51" s="2"/>
      <c r="O51" s="2"/>
      <c r="Q51" s="2"/>
      <c r="R51" s="2"/>
      <c r="V51"/>
      <c r="W51" s="18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7"/>
      <c r="AP51" s="21"/>
      <c r="AQ51" s="21"/>
      <c r="AR51" s="21"/>
      <c r="AS51" s="7"/>
    </row>
    <row r="52" spans="2:49" x14ac:dyDescent="0.3">
      <c r="B52" s="8" t="s">
        <v>5</v>
      </c>
      <c r="C52" s="21">
        <v>4.4813974976851857E-5</v>
      </c>
      <c r="D52" s="21">
        <v>5.569832871527777E-5</v>
      </c>
      <c r="E52" s="21">
        <v>2.6664986979166677E-5</v>
      </c>
      <c r="F52" s="21">
        <v>1.271772906712963E-4</v>
      </c>
      <c r="L52" s="2"/>
      <c r="O52" s="2"/>
      <c r="Q52" s="2"/>
      <c r="R52" s="2"/>
      <c r="V52"/>
      <c r="W52" s="18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7"/>
      <c r="AP52" s="21"/>
      <c r="AQ52" s="21"/>
      <c r="AR52" s="21"/>
      <c r="AS52" s="7"/>
    </row>
    <row r="53" spans="2:49" x14ac:dyDescent="0.3">
      <c r="B53" s="8" t="s">
        <v>6</v>
      </c>
      <c r="C53" s="21">
        <v>4.8361258090277773E-5</v>
      </c>
      <c r="D53" s="21">
        <v>4.0933904421296294E-5</v>
      </c>
      <c r="E53" s="21">
        <v>2.8806584363425926E-5</v>
      </c>
      <c r="F53" s="21">
        <v>1.18101746875E-4</v>
      </c>
      <c r="L53" s="2"/>
      <c r="O53" s="2"/>
      <c r="Q53" s="2"/>
      <c r="R53" s="2"/>
      <c r="V53"/>
      <c r="W53" s="1"/>
      <c r="X53" s="1"/>
      <c r="Y53" s="1"/>
    </row>
    <row r="54" spans="2:49" x14ac:dyDescent="0.3">
      <c r="B54" s="8" t="s">
        <v>7</v>
      </c>
      <c r="C54" s="21">
        <v>5.9830351898148148E-5</v>
      </c>
      <c r="D54" s="21">
        <v>5.4536197187500013E-5</v>
      </c>
      <c r="E54" s="21">
        <v>5.3193499629629624E-5</v>
      </c>
      <c r="F54" s="21">
        <v>1.675600487152778E-4</v>
      </c>
      <c r="L54" s="2"/>
      <c r="O54" s="2"/>
      <c r="Q54" s="2"/>
      <c r="R54" s="2"/>
      <c r="V54"/>
      <c r="W54" s="1"/>
      <c r="X54" s="1"/>
      <c r="Y54" s="1"/>
      <c r="AA54" s="1"/>
      <c r="AB54"/>
      <c r="AD54" s="2"/>
      <c r="AE54"/>
      <c r="AG54" s="2"/>
      <c r="AP54" s="6"/>
      <c r="AQ54" s="6"/>
      <c r="AR54" s="6"/>
      <c r="AT54" s="6"/>
    </row>
    <row r="55" spans="2:49" x14ac:dyDescent="0.3">
      <c r="B55" s="8" t="s">
        <v>8</v>
      </c>
      <c r="C55" s="21">
        <v>4.4619761493055557E-5</v>
      </c>
      <c r="D55" s="21">
        <v>3.7533593680555564E-5</v>
      </c>
      <c r="E55" s="21">
        <v>2.3481985381944427E-5</v>
      </c>
      <c r="F55" s="21">
        <v>1.0563534055555554E-4</v>
      </c>
      <c r="L55" s="2"/>
      <c r="O55" s="2"/>
      <c r="Q55" s="2"/>
      <c r="R55" s="2"/>
      <c r="Y55" s="2"/>
      <c r="Z55"/>
      <c r="AA55" s="45" t="s">
        <v>21</v>
      </c>
      <c r="AB55" s="25" t="s">
        <v>3</v>
      </c>
      <c r="AC55" s="25" t="s">
        <v>4</v>
      </c>
      <c r="AD55" s="25" t="s">
        <v>5</v>
      </c>
      <c r="AE55" s="25" t="s">
        <v>6</v>
      </c>
      <c r="AF55" s="25" t="s">
        <v>7</v>
      </c>
      <c r="AG55" s="25" t="s">
        <v>8</v>
      </c>
      <c r="AH55" s="25" t="s">
        <v>9</v>
      </c>
      <c r="AI55" s="25" t="s">
        <v>10</v>
      </c>
      <c r="AJ55" s="25" t="s">
        <v>11</v>
      </c>
      <c r="AK55" s="25" t="s">
        <v>12</v>
      </c>
      <c r="AL55" s="10" t="s">
        <v>13</v>
      </c>
      <c r="AM55" s="10" t="s">
        <v>14</v>
      </c>
      <c r="AN55" s="10" t="s">
        <v>15</v>
      </c>
      <c r="AO55" s="10" t="s">
        <v>16</v>
      </c>
      <c r="AP55" s="6"/>
      <c r="AQ55" s="6"/>
      <c r="AR55" s="6"/>
      <c r="AT55" s="6"/>
      <c r="AU55" s="6"/>
      <c r="AV55" s="6"/>
      <c r="AW55" s="6"/>
    </row>
    <row r="56" spans="2:49" x14ac:dyDescent="0.3">
      <c r="B56" s="8" t="s">
        <v>9</v>
      </c>
      <c r="C56" s="21">
        <v>4.998110354166667E-5</v>
      </c>
      <c r="D56" s="21">
        <v>3.5974111874999992E-5</v>
      </c>
      <c r="E56" s="21">
        <v>3.2289304606481493E-5</v>
      </c>
      <c r="F56" s="21">
        <v>1.1824452002314815E-4</v>
      </c>
      <c r="L56" s="2"/>
      <c r="O56" s="2"/>
      <c r="Q56" s="2"/>
      <c r="R56" s="2"/>
      <c r="Y56" s="2"/>
      <c r="Z56"/>
      <c r="AA56" s="5" t="s">
        <v>48</v>
      </c>
      <c r="AB56" s="11">
        <f t="shared" ref="AB56:AO56" si="94">AB2-$AP2</f>
        <v>-0.11140103657142908</v>
      </c>
      <c r="AC56" s="11">
        <f t="shared" si="94"/>
        <v>4.1524133428571197E-2</v>
      </c>
      <c r="AD56" s="11">
        <f t="shared" si="94"/>
        <v>0.15853093642857119</v>
      </c>
      <c r="AE56" s="11">
        <f t="shared" si="94"/>
        <v>0.34311143542857114</v>
      </c>
      <c r="AF56" s="11">
        <f t="shared" si="94"/>
        <v>0.11499352142857111</v>
      </c>
      <c r="AG56" s="11">
        <f t="shared" si="94"/>
        <v>-3.1491739571428701E-2</v>
      </c>
      <c r="AH56" s="11">
        <f t="shared" si="94"/>
        <v>-8.0471331571428717E-2</v>
      </c>
      <c r="AI56" s="11">
        <f t="shared" si="94"/>
        <v>-0.11235341757142869</v>
      </c>
      <c r="AJ56" s="11">
        <f t="shared" si="94"/>
        <v>-0.10432620757142885</v>
      </c>
      <c r="AK56" s="11">
        <f t="shared" si="94"/>
        <v>-4.8181081571428752E-2</v>
      </c>
      <c r="AL56" s="11">
        <f t="shared" si="94"/>
        <v>-0.22060738557142878</v>
      </c>
      <c r="AM56" s="11">
        <f t="shared" si="94"/>
        <v>0.56952866842857119</v>
      </c>
      <c r="AN56" s="11">
        <f t="shared" si="94"/>
        <v>-0.2245983155714284</v>
      </c>
      <c r="AO56" s="11">
        <f t="shared" si="94"/>
        <v>-0.29425817957142875</v>
      </c>
      <c r="AP56" s="5" t="s">
        <v>48</v>
      </c>
      <c r="AQ56" s="6"/>
      <c r="AR56" s="6"/>
      <c r="AT56" s="6"/>
      <c r="AU56" s="6"/>
      <c r="AV56" s="6"/>
      <c r="AW56" s="6"/>
    </row>
    <row r="57" spans="2:49" x14ac:dyDescent="0.3">
      <c r="B57" s="8" t="s">
        <v>10</v>
      </c>
      <c r="C57" s="21">
        <v>4.6780517766203707E-5</v>
      </c>
      <c r="D57" s="21">
        <v>3.1592498101851864E-5</v>
      </c>
      <c r="E57" s="21">
        <v>6.1518434537037025E-5</v>
      </c>
      <c r="F57" s="21">
        <v>1.398914504050926E-4</v>
      </c>
      <c r="L57" s="2"/>
      <c r="O57" s="2"/>
      <c r="Q57" s="2"/>
      <c r="R57" s="2"/>
      <c r="Y57" s="2"/>
      <c r="Z57"/>
      <c r="AA57" s="5" t="s">
        <v>49</v>
      </c>
      <c r="AB57" s="11">
        <f t="shared" ref="AB57:AO57" si="95">AB3-$AP3</f>
        <v>-7.74797531428566E-2</v>
      </c>
      <c r="AC57" s="11">
        <f t="shared" si="95"/>
        <v>-0.15843213514285703</v>
      </c>
      <c r="AD57" s="11">
        <f t="shared" si="95"/>
        <v>0.1547197928571431</v>
      </c>
      <c r="AE57" s="11">
        <f t="shared" si="95"/>
        <v>0.18487852285714301</v>
      </c>
      <c r="AF57" s="11">
        <f t="shared" si="95"/>
        <v>0.26211208285714327</v>
      </c>
      <c r="AG57" s="11">
        <f t="shared" si="95"/>
        <v>-0.33879494614285721</v>
      </c>
      <c r="AH57" s="11">
        <f t="shared" si="95"/>
        <v>-0.20664075214285682</v>
      </c>
      <c r="AI57" s="11">
        <f t="shared" si="95"/>
        <v>0.18524133485714267</v>
      </c>
      <c r="AJ57" s="11">
        <f t="shared" si="95"/>
        <v>-0.21407839314285737</v>
      </c>
      <c r="AK57" s="11">
        <f t="shared" si="95"/>
        <v>-0.13913508314285727</v>
      </c>
      <c r="AL57" s="11">
        <f t="shared" si="95"/>
        <v>-0.23566569514285707</v>
      </c>
      <c r="AM57" s="11">
        <f t="shared" si="95"/>
        <v>0.45850664085714299</v>
      </c>
      <c r="AN57" s="11">
        <f t="shared" si="95"/>
        <v>-0.10251376714285754</v>
      </c>
      <c r="AO57" s="11">
        <f t="shared" si="95"/>
        <v>0.22728215085714276</v>
      </c>
      <c r="AP57" s="5" t="s">
        <v>49</v>
      </c>
      <c r="AQ57" s="6"/>
      <c r="AR57" s="6"/>
      <c r="AT57" s="6"/>
      <c r="AU57" s="6"/>
      <c r="AV57" s="6"/>
      <c r="AW57" s="6"/>
    </row>
    <row r="58" spans="2:49" x14ac:dyDescent="0.3">
      <c r="B58" s="8" t="s">
        <v>11</v>
      </c>
      <c r="C58" s="21">
        <v>3.7855883090277779E-5</v>
      </c>
      <c r="D58" s="21">
        <v>4.2479213900462966E-5</v>
      </c>
      <c r="E58" s="21">
        <v>2.6706979097222211E-5</v>
      </c>
      <c r="F58" s="21">
        <v>1.0704207608796295E-4</v>
      </c>
      <c r="L58" s="2"/>
      <c r="O58" s="2"/>
      <c r="Q58" s="2"/>
      <c r="R58" s="2"/>
      <c r="Y58" s="2"/>
      <c r="Z58"/>
      <c r="AA58" s="5" t="s">
        <v>51</v>
      </c>
      <c r="AB58" s="11">
        <f t="shared" ref="AB58:AO58" si="96">AB4-$AP4</f>
        <v>0.272235179142857</v>
      </c>
      <c r="AC58" s="11">
        <f t="shared" si="96"/>
        <v>-0.1242727568571429</v>
      </c>
      <c r="AD58" s="11">
        <f t="shared" si="96"/>
        <v>-0.3285811468571429</v>
      </c>
      <c r="AE58" s="11">
        <f t="shared" si="96"/>
        <v>-0.23683511485714281</v>
      </c>
      <c r="AF58" s="11">
        <f t="shared" si="96"/>
        <v>0.90497894414285684</v>
      </c>
      <c r="AG58" s="11">
        <f t="shared" si="96"/>
        <v>0.33817622314285711</v>
      </c>
      <c r="AH58" s="11">
        <f t="shared" si="96"/>
        <v>0.71822157414285681</v>
      </c>
      <c r="AI58" s="11">
        <f t="shared" si="96"/>
        <v>8.1690962142857204E-2</v>
      </c>
      <c r="AJ58" s="11">
        <f t="shared" si="96"/>
        <v>-0.29810495585714247</v>
      </c>
      <c r="AK58" s="11">
        <f t="shared" si="96"/>
        <v>-0.35096209885714313</v>
      </c>
      <c r="AL58" s="11">
        <f t="shared" si="96"/>
        <v>-0.38227729185714288</v>
      </c>
      <c r="AM58" s="11">
        <f t="shared" si="96"/>
        <v>-0.25928409485714288</v>
      </c>
      <c r="AN58" s="11">
        <f t="shared" si="96"/>
        <v>-0.10218658885714249</v>
      </c>
      <c r="AO58" s="11">
        <f t="shared" si="96"/>
        <v>-0.23279883385714295</v>
      </c>
      <c r="AP58" s="5" t="s">
        <v>51</v>
      </c>
    </row>
    <row r="59" spans="2:49" x14ac:dyDescent="0.3">
      <c r="B59" s="8" t="s">
        <v>12</v>
      </c>
      <c r="C59" s="21">
        <v>3.8761337870370364E-5</v>
      </c>
      <c r="D59" s="21">
        <v>4.2753212395833332E-5</v>
      </c>
      <c r="E59" s="21">
        <v>5.5540333414351859E-5</v>
      </c>
      <c r="F59" s="21">
        <v>1.3705488368055555E-4</v>
      </c>
      <c r="L59" s="2"/>
      <c r="O59" s="2"/>
      <c r="Q59" s="2"/>
      <c r="R59" s="2"/>
      <c r="Y59" s="2"/>
      <c r="Z59"/>
      <c r="AA59" s="5" t="s">
        <v>0</v>
      </c>
      <c r="AB59" s="11">
        <f t="shared" ref="AB59:AO59" si="97">AB5-$AP5</f>
        <v>-0.28182377657142865</v>
      </c>
      <c r="AC59" s="11">
        <f t="shared" si="97"/>
        <v>-0.146857790571429</v>
      </c>
      <c r="AD59" s="11">
        <f t="shared" si="97"/>
        <v>0.92561386442857163</v>
      </c>
      <c r="AE59" s="11">
        <f t="shared" si="97"/>
        <v>-9.960155557142869E-2</v>
      </c>
      <c r="AF59" s="11">
        <f t="shared" si="97"/>
        <v>0.81677032742857136</v>
      </c>
      <c r="AG59" s="11">
        <f t="shared" si="97"/>
        <v>0.11218982742857175</v>
      </c>
      <c r="AH59" s="11">
        <f t="shared" si="97"/>
        <v>-1.8150307571428215E-2</v>
      </c>
      <c r="AI59" s="11">
        <f t="shared" si="97"/>
        <v>-0.10515711057142862</v>
      </c>
      <c r="AJ59" s="11">
        <f t="shared" si="97"/>
        <v>0.4670197604285713</v>
      </c>
      <c r="AK59" s="11">
        <f t="shared" si="97"/>
        <v>-0.49964690657142796</v>
      </c>
      <c r="AL59" s="11">
        <f t="shared" si="97"/>
        <v>-0.36889860657142837</v>
      </c>
      <c r="AM59" s="11">
        <f t="shared" si="97"/>
        <v>5.999352428571747E-3</v>
      </c>
      <c r="AN59" s="11">
        <f t="shared" si="97"/>
        <v>-0.41025915157142911</v>
      </c>
      <c r="AO59" s="11">
        <f t="shared" si="97"/>
        <v>-0.39719792657142872</v>
      </c>
      <c r="AP59" s="5" t="s">
        <v>0</v>
      </c>
    </row>
    <row r="60" spans="2:49" x14ac:dyDescent="0.3">
      <c r="B60" s="12" t="s">
        <v>13</v>
      </c>
      <c r="C60" s="21">
        <v>3.5285966238425932E-5</v>
      </c>
      <c r="D60" s="21">
        <v>3.8800705462962964E-5</v>
      </c>
      <c r="E60" s="21">
        <v>3.9909297060185194E-5</v>
      </c>
      <c r="F60" s="21">
        <v>1.1399596876157408E-4</v>
      </c>
      <c r="L60" s="2"/>
      <c r="O60" s="2"/>
      <c r="Q60" s="2"/>
      <c r="R60" s="2"/>
      <c r="Y60" s="2"/>
      <c r="Z60"/>
      <c r="AA60" s="5" t="s">
        <v>1</v>
      </c>
      <c r="AB60" s="11">
        <f t="shared" ref="AB60:AO60" si="98">AB6-$AP6</f>
        <v>-0.17071752564285725</v>
      </c>
      <c r="AC60" s="11">
        <f t="shared" si="98"/>
        <v>4.2865241357143757E-2</v>
      </c>
      <c r="AD60" s="11">
        <f t="shared" si="98"/>
        <v>0.34878360835714228</v>
      </c>
      <c r="AE60" s="11">
        <f t="shared" si="98"/>
        <v>-6.4935211642856538E-2</v>
      </c>
      <c r="AF60" s="11">
        <f t="shared" si="98"/>
        <v>8.3160025357143175E-2</v>
      </c>
      <c r="AG60" s="11">
        <f t="shared" si="98"/>
        <v>-0.11987852264285714</v>
      </c>
      <c r="AH60" s="11">
        <f t="shared" si="98"/>
        <v>0.14560900635714247</v>
      </c>
      <c r="AI60" s="11">
        <f t="shared" si="98"/>
        <v>-7.117103964285687E-2</v>
      </c>
      <c r="AJ60" s="11">
        <f t="shared" si="98"/>
        <v>0.27186750835714313</v>
      </c>
      <c r="AK60" s="11">
        <f t="shared" si="98"/>
        <v>-0.20439099464285726</v>
      </c>
      <c r="AL60" s="11">
        <f t="shared" si="98"/>
        <v>-0.15915289964285706</v>
      </c>
      <c r="AM60" s="11">
        <f t="shared" si="98"/>
        <v>0.15277453835714261</v>
      </c>
      <c r="AN60" s="11">
        <f t="shared" si="98"/>
        <v>-0.17003725264285685</v>
      </c>
      <c r="AO60" s="11">
        <f t="shared" si="98"/>
        <v>-8.4776481642857116E-2</v>
      </c>
      <c r="AP60" s="5" t="s">
        <v>1</v>
      </c>
    </row>
    <row r="61" spans="2:49" x14ac:dyDescent="0.3">
      <c r="B61" s="12" t="s">
        <v>14</v>
      </c>
      <c r="C61" s="21">
        <v>5.388899386574074E-5</v>
      </c>
      <c r="D61" s="21">
        <v>4.5833333333333334E-5</v>
      </c>
      <c r="E61" s="21">
        <v>4.5339401192129621E-5</v>
      </c>
      <c r="F61" s="21">
        <v>1.450617283912037E-4</v>
      </c>
      <c r="L61" s="2"/>
      <c r="O61" s="2"/>
      <c r="Q61" s="2"/>
      <c r="R61" s="2"/>
      <c r="Y61" s="2"/>
      <c r="Z61"/>
      <c r="AA61" s="5" t="s">
        <v>52</v>
      </c>
      <c r="AB61" s="11">
        <f t="shared" ref="AB61:AO61" si="99">AB7-$AP7</f>
        <v>-0.41407191399999999</v>
      </c>
      <c r="AC61" s="11">
        <f t="shared" si="99"/>
        <v>-0.78815354700000029</v>
      </c>
      <c r="AD61" s="11">
        <f t="shared" si="99"/>
        <v>0.12293488899999971</v>
      </c>
      <c r="AE61" s="11">
        <f t="shared" si="99"/>
        <v>0.28622286999999957</v>
      </c>
      <c r="AF61" s="11">
        <f t="shared" si="99"/>
        <v>0.39699384500000079</v>
      </c>
      <c r="AG61" s="11">
        <f t="shared" si="99"/>
        <v>-0.16441204999999925</v>
      </c>
      <c r="AH61" s="11">
        <f t="shared" si="99"/>
        <v>-0.43429867200000061</v>
      </c>
      <c r="AI61" s="11">
        <f t="shared" si="99"/>
        <v>-0.50908325299999913</v>
      </c>
      <c r="AJ61" s="11">
        <f t="shared" si="99"/>
        <v>-0.48368642699999942</v>
      </c>
      <c r="AK61" s="11">
        <f t="shared" si="99"/>
        <v>0.98291221299999965</v>
      </c>
      <c r="AL61" s="11">
        <f t="shared" si="99"/>
        <v>0.46542921899999978</v>
      </c>
      <c r="AM61" s="11">
        <f t="shared" si="99"/>
        <v>0.38622287000000011</v>
      </c>
      <c r="AN61" s="11">
        <f t="shared" si="99"/>
        <v>2.7152574999999679E-2</v>
      </c>
      <c r="AO61" s="11">
        <f t="shared" si="99"/>
        <v>0.12583738200000028</v>
      </c>
      <c r="AP61" s="5" t="s">
        <v>52</v>
      </c>
    </row>
    <row r="62" spans="2:49" x14ac:dyDescent="0.3">
      <c r="B62" s="12" t="s">
        <v>15</v>
      </c>
      <c r="C62" s="21">
        <v>4.0022675740740745E-5</v>
      </c>
      <c r="D62" s="21">
        <v>3.3123372800925914E-5</v>
      </c>
      <c r="E62" s="21">
        <v>3.2098765439814813E-5</v>
      </c>
      <c r="F62" s="21">
        <v>1.0524481398148147E-4</v>
      </c>
      <c r="L62" s="2"/>
      <c r="O62" s="2"/>
      <c r="Q62" s="2"/>
      <c r="R62" s="2"/>
      <c r="Y62" s="2"/>
      <c r="Z62"/>
      <c r="AA62" s="5">
        <v>3</v>
      </c>
      <c r="AB62" s="11">
        <f t="shared" ref="AB62:AO62" si="100">AB8-$AP8</f>
        <v>-1.0233657274285712</v>
      </c>
      <c r="AC62" s="11">
        <f t="shared" si="100"/>
        <v>1.0986750885714289</v>
      </c>
      <c r="AD62" s="11">
        <f t="shared" si="100"/>
        <v>-1.0081276324285704</v>
      </c>
      <c r="AE62" s="11">
        <f t="shared" si="100"/>
        <v>-0.82309361842857109</v>
      </c>
      <c r="AF62" s="11">
        <f t="shared" si="100"/>
        <v>1.2839358605714284</v>
      </c>
      <c r="AG62" s="11">
        <f t="shared" si="100"/>
        <v>-1.2831389704285727</v>
      </c>
      <c r="AH62" s="11">
        <f t="shared" si="100"/>
        <v>-0.52218658942856999</v>
      </c>
      <c r="AI62" s="11">
        <f t="shared" si="100"/>
        <v>2.0032102365714279</v>
      </c>
      <c r="AJ62" s="11">
        <f t="shared" si="100"/>
        <v>-1.0044995134285721</v>
      </c>
      <c r="AK62" s="11">
        <f t="shared" si="100"/>
        <v>1.4867022995714296</v>
      </c>
      <c r="AL62" s="11">
        <f t="shared" si="100"/>
        <v>0.13618075857142964</v>
      </c>
      <c r="AM62" s="11">
        <f t="shared" si="100"/>
        <v>0.60534175557142822</v>
      </c>
      <c r="AN62" s="11">
        <f t="shared" si="100"/>
        <v>-0.53864917342857099</v>
      </c>
      <c r="AO62" s="11">
        <f t="shared" si="100"/>
        <v>-0.41098477442857062</v>
      </c>
      <c r="AP62" s="5">
        <v>3</v>
      </c>
    </row>
    <row r="63" spans="2:49" x14ac:dyDescent="0.3">
      <c r="B63" s="12" t="s">
        <v>16</v>
      </c>
      <c r="C63" s="21">
        <v>4.1521793900462959E-5</v>
      </c>
      <c r="D63" s="21">
        <v>3.5403544131944444E-5</v>
      </c>
      <c r="E63" s="21">
        <v>3.3576362650462969E-5</v>
      </c>
      <c r="F63" s="21">
        <v>1.1050170068287037E-4</v>
      </c>
      <c r="L63" s="2"/>
      <c r="O63" s="2"/>
      <c r="Q63" s="2"/>
      <c r="R63" s="2"/>
      <c r="Y63" s="2"/>
      <c r="Z63"/>
      <c r="AA63" s="18" t="s">
        <v>20</v>
      </c>
      <c r="AB63" s="11">
        <f t="shared" ref="AB63:AO63" si="101">AB9-$AP9</f>
        <v>-1.8066245542142862</v>
      </c>
      <c r="AC63" s="11">
        <f t="shared" si="101"/>
        <v>-3.4651766214286894E-2</v>
      </c>
      <c r="AD63" s="11">
        <f t="shared" si="101"/>
        <v>0.3738743117857144</v>
      </c>
      <c r="AE63" s="11">
        <f t="shared" si="101"/>
        <v>-0.41025267221428585</v>
      </c>
      <c r="AF63" s="11">
        <f t="shared" si="101"/>
        <v>3.8629446067857156</v>
      </c>
      <c r="AG63" s="11">
        <f t="shared" si="101"/>
        <v>-1.4873501782142871</v>
      </c>
      <c r="AH63" s="11">
        <f t="shared" si="101"/>
        <v>-0.39791707221428574</v>
      </c>
      <c r="AI63" s="11">
        <f t="shared" si="101"/>
        <v>1.4723777127857147</v>
      </c>
      <c r="AJ63" s="11">
        <f t="shared" si="101"/>
        <v>-1.365808228214286</v>
      </c>
      <c r="AK63" s="11">
        <f t="shared" si="101"/>
        <v>1.2272983477857142</v>
      </c>
      <c r="AL63" s="11">
        <f t="shared" si="101"/>
        <v>-0.76499190121428562</v>
      </c>
      <c r="AM63" s="11">
        <f t="shared" si="101"/>
        <v>1.9190897307857142</v>
      </c>
      <c r="AN63" s="11">
        <f t="shared" si="101"/>
        <v>-1.5210916742142846</v>
      </c>
      <c r="AO63" s="11">
        <f t="shared" si="101"/>
        <v>-1.0668966632142851</v>
      </c>
      <c r="AP63" s="18" t="s">
        <v>20</v>
      </c>
    </row>
    <row r="64" spans="2:49" x14ac:dyDescent="0.3">
      <c r="B64" s="5" t="s">
        <v>22</v>
      </c>
      <c r="C64" s="21">
        <v>4.4991410365410052E-5</v>
      </c>
      <c r="D64" s="21">
        <v>3.9525500453869045E-5</v>
      </c>
      <c r="E64" s="21">
        <v>3.8333130873015869E-5</v>
      </c>
      <c r="F64" s="21">
        <v>1.2285004169229497E-4</v>
      </c>
      <c r="L64" s="2"/>
      <c r="O64" s="2"/>
      <c r="Q64" s="2"/>
      <c r="R64" s="2"/>
      <c r="Y64" s="2"/>
      <c r="Z64"/>
      <c r="AA64" s="18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spans="2:53" x14ac:dyDescent="0.3">
      <c r="B65" s="5" t="s">
        <v>23</v>
      </c>
      <c r="C65" s="21">
        <v>3.5285966238425932E-5</v>
      </c>
      <c r="D65" s="21">
        <v>2.9199735451388889E-5</v>
      </c>
      <c r="E65" s="21">
        <v>2.3481985381944427E-5</v>
      </c>
      <c r="F65" s="21">
        <v>1.0194003527777777E-4</v>
      </c>
      <c r="G65" s="29" t="s">
        <v>54</v>
      </c>
      <c r="L65" s="2"/>
      <c r="O65" s="2"/>
      <c r="Q65" s="2"/>
      <c r="R65" s="2"/>
      <c r="Y65" s="2"/>
      <c r="Z65"/>
      <c r="AA65" s="18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2:53" x14ac:dyDescent="0.3">
      <c r="B66" s="5" t="s">
        <v>24</v>
      </c>
      <c r="C66" s="21">
        <v>5.9830351898148148E-5</v>
      </c>
      <c r="D66" s="21">
        <v>5.569832871527777E-5</v>
      </c>
      <c r="E66" s="21">
        <v>6.1518434537037025E-5</v>
      </c>
      <c r="F66" s="21">
        <v>1.675600487152778E-4</v>
      </c>
      <c r="G66" s="29" t="s">
        <v>53</v>
      </c>
      <c r="L66" s="2"/>
      <c r="O66" s="2"/>
      <c r="Q66" s="2"/>
      <c r="R66" s="2"/>
      <c r="Y66" s="2"/>
      <c r="Z66"/>
      <c r="AA66" s="18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spans="2:53" x14ac:dyDescent="0.3">
      <c r="B67" s="5" t="s">
        <v>25</v>
      </c>
      <c r="C67" s="7">
        <v>14.69637373972173</v>
      </c>
      <c r="D67" s="7">
        <v>20.969409995021362</v>
      </c>
      <c r="E67" s="7">
        <v>33.066698922428657</v>
      </c>
      <c r="F67" s="7">
        <v>15.264426369917681</v>
      </c>
      <c r="L67" s="2"/>
      <c r="O67" s="2"/>
      <c r="Q67" s="2"/>
      <c r="R67" s="2"/>
      <c r="Y67" s="2"/>
      <c r="Z67"/>
      <c r="AA67" s="18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2:53" x14ac:dyDescent="0.3">
      <c r="L68" s="2"/>
      <c r="O68" s="2"/>
      <c r="Q68" s="2"/>
      <c r="R68" s="2"/>
      <c r="X68" s="18"/>
      <c r="Y68" s="18"/>
      <c r="Z68" s="18"/>
      <c r="AA68" s="18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2:53" x14ac:dyDescent="0.3">
      <c r="B69" s="35" t="s">
        <v>40</v>
      </c>
      <c r="C69" s="1">
        <v>1</v>
      </c>
      <c r="D69" s="1">
        <v>2</v>
      </c>
      <c r="E69" s="1">
        <v>3</v>
      </c>
      <c r="F69" s="5" t="s">
        <v>20</v>
      </c>
      <c r="L69" s="2"/>
      <c r="O69" s="2"/>
      <c r="Q69" s="2"/>
      <c r="R69" s="2"/>
      <c r="X69" s="39"/>
      <c r="Y69" s="39"/>
      <c r="Z69" s="39"/>
      <c r="AA69" s="18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2:53" x14ac:dyDescent="0.3">
      <c r="B70" s="8" t="s">
        <v>4</v>
      </c>
      <c r="C70" s="21">
        <f t="shared" ref="C70:F70" si="102">C51</f>
        <v>4.2199966400462964E-5</v>
      </c>
      <c r="D70" s="21">
        <f t="shared" si="102"/>
        <v>2.9199735451388889E-5</v>
      </c>
      <c r="E70" s="21">
        <f t="shared" si="102"/>
        <v>5.1049277731481481E-5</v>
      </c>
      <c r="F70" s="21">
        <f t="shared" si="102"/>
        <v>1.2244897958333333E-4</v>
      </c>
      <c r="L70" s="2"/>
      <c r="O70" s="2"/>
      <c r="Q70" s="2"/>
      <c r="R70" s="2"/>
      <c r="X70" s="39"/>
      <c r="Y70" s="39"/>
      <c r="Z70" s="39"/>
    </row>
    <row r="71" spans="2:53" x14ac:dyDescent="0.3">
      <c r="B71" s="8" t="s">
        <v>6</v>
      </c>
      <c r="C71" s="21">
        <f t="shared" ref="C71:F75" si="103">C53</f>
        <v>4.8361258090277773E-5</v>
      </c>
      <c r="D71" s="21">
        <f t="shared" si="103"/>
        <v>4.0933904421296294E-5</v>
      </c>
      <c r="E71" s="21">
        <f t="shared" si="103"/>
        <v>2.8806584363425926E-5</v>
      </c>
      <c r="F71" s="21">
        <f t="shared" si="103"/>
        <v>1.18101746875E-4</v>
      </c>
      <c r="L71" s="2"/>
      <c r="O71" s="2"/>
      <c r="Q71" s="2"/>
      <c r="R71" s="2"/>
      <c r="X71" s="39"/>
      <c r="Y71" s="39"/>
      <c r="Z71" s="39"/>
    </row>
    <row r="72" spans="2:53" x14ac:dyDescent="0.3">
      <c r="B72" s="8" t="s">
        <v>7</v>
      </c>
      <c r="C72" s="21">
        <f t="shared" si="103"/>
        <v>5.9830351898148148E-5</v>
      </c>
      <c r="D72" s="21">
        <f t="shared" si="103"/>
        <v>5.4536197187500013E-5</v>
      </c>
      <c r="E72" s="21">
        <f t="shared" si="103"/>
        <v>5.3193499629629624E-5</v>
      </c>
      <c r="F72" s="21">
        <f t="shared" si="103"/>
        <v>1.675600487152778E-4</v>
      </c>
      <c r="L72" s="2"/>
      <c r="O72" s="2"/>
      <c r="Q72" s="2"/>
      <c r="R72" s="2"/>
      <c r="X72" s="39"/>
      <c r="Y72" s="39"/>
      <c r="Z72" s="39"/>
      <c r="AA72" s="44" t="s">
        <v>17</v>
      </c>
      <c r="AB72" s="8" t="s">
        <v>3</v>
      </c>
      <c r="AC72" s="8" t="s">
        <v>4</v>
      </c>
      <c r="AD72" s="8" t="s">
        <v>5</v>
      </c>
      <c r="AE72" s="8" t="s">
        <v>6</v>
      </c>
      <c r="AF72" s="8" t="s">
        <v>7</v>
      </c>
      <c r="AG72" s="8" t="s">
        <v>8</v>
      </c>
      <c r="AH72" s="8" t="s">
        <v>9</v>
      </c>
      <c r="AI72" s="8" t="s">
        <v>10</v>
      </c>
      <c r="AJ72" s="8" t="s">
        <v>11</v>
      </c>
      <c r="AK72" s="8" t="s">
        <v>12</v>
      </c>
      <c r="AL72" s="12" t="s">
        <v>13</v>
      </c>
      <c r="AM72" s="12" t="s">
        <v>14</v>
      </c>
      <c r="AN72" s="12" t="s">
        <v>15</v>
      </c>
      <c r="AO72" s="12" t="s">
        <v>16</v>
      </c>
    </row>
    <row r="73" spans="2:53" x14ac:dyDescent="0.3">
      <c r="B73" s="8" t="s">
        <v>8</v>
      </c>
      <c r="C73" s="21">
        <f t="shared" si="103"/>
        <v>4.4619761493055557E-5</v>
      </c>
      <c r="D73" s="21">
        <f t="shared" si="103"/>
        <v>3.7533593680555564E-5</v>
      </c>
      <c r="E73" s="21">
        <f t="shared" si="103"/>
        <v>2.3481985381944427E-5</v>
      </c>
      <c r="F73" s="21">
        <f t="shared" si="103"/>
        <v>1.0563534055555554E-4</v>
      </c>
      <c r="L73" s="2"/>
      <c r="O73" s="2"/>
      <c r="Q73" s="2"/>
      <c r="R73" s="2"/>
      <c r="X73" s="39"/>
      <c r="Y73" s="39"/>
      <c r="Z73" s="39"/>
      <c r="AA73" s="5" t="s">
        <v>48</v>
      </c>
      <c r="AB73" s="15">
        <v>0.92299319700000004</v>
      </c>
      <c r="AC73" s="15">
        <v>0.20408163300000001</v>
      </c>
      <c r="AD73" s="15" t="s">
        <v>50</v>
      </c>
      <c r="AE73" s="15">
        <v>0.26530612199999998</v>
      </c>
      <c r="AF73" s="15">
        <v>0.57179138299999999</v>
      </c>
      <c r="AG73" s="15">
        <v>1.185668934</v>
      </c>
      <c r="AH73" s="15">
        <v>0.74693877600000003</v>
      </c>
      <c r="AI73" s="15">
        <v>1.555102041</v>
      </c>
      <c r="AJ73" s="15">
        <v>2.0495238100000002</v>
      </c>
      <c r="AK73" s="15">
        <v>1.0571428570000001</v>
      </c>
      <c r="AL73" s="15">
        <v>0.66938775500000003</v>
      </c>
      <c r="AM73" s="15">
        <v>0.36</v>
      </c>
      <c r="AN73" s="15">
        <v>2.2497959179999998</v>
      </c>
      <c r="AO73" s="15">
        <v>0.121904762</v>
      </c>
      <c r="AP73" s="5" t="s">
        <v>48</v>
      </c>
    </row>
    <row r="74" spans="2:53" x14ac:dyDescent="0.3">
      <c r="B74" s="8" t="s">
        <v>9</v>
      </c>
      <c r="C74" s="21">
        <f t="shared" si="103"/>
        <v>4.998110354166667E-5</v>
      </c>
      <c r="D74" s="21">
        <f t="shared" si="103"/>
        <v>3.5974111874999992E-5</v>
      </c>
      <c r="E74" s="21">
        <f t="shared" si="103"/>
        <v>3.2289304606481493E-5</v>
      </c>
      <c r="F74" s="21">
        <f t="shared" si="103"/>
        <v>1.1824452002314815E-4</v>
      </c>
      <c r="L74" s="2"/>
      <c r="O74" s="2"/>
      <c r="Q74" s="2"/>
      <c r="R74" s="2"/>
      <c r="X74" s="39"/>
      <c r="Y74" s="39"/>
      <c r="Z74" s="39"/>
      <c r="AA74" s="5" t="s">
        <v>49</v>
      </c>
      <c r="AB74" s="15">
        <v>2.2900680269999998</v>
      </c>
      <c r="AC74" s="15">
        <v>1.7240816329999999</v>
      </c>
      <c r="AD74" s="15">
        <v>1.875011338</v>
      </c>
      <c r="AE74" s="15">
        <v>2.0868934239999999</v>
      </c>
      <c r="AF74" s="15">
        <v>2.1652607709999998</v>
      </c>
      <c r="AG74" s="15">
        <v>2.6326530610000001</v>
      </c>
      <c r="AH74" s="15">
        <v>2.144943311</v>
      </c>
      <c r="AI74" s="15">
        <v>2.9212244900000002</v>
      </c>
      <c r="AJ74" s="15">
        <v>3.4236734690000001</v>
      </c>
      <c r="AK74" s="15">
        <v>2.4874376420000002</v>
      </c>
      <c r="AL74" s="15">
        <v>1.9272562360000001</v>
      </c>
      <c r="AM74" s="15">
        <v>2.4080045349999999</v>
      </c>
      <c r="AN74" s="15">
        <v>3.5036734690000002</v>
      </c>
      <c r="AO74" s="15">
        <v>1.3061224490000001</v>
      </c>
      <c r="AP74" s="5" t="s">
        <v>49</v>
      </c>
    </row>
    <row r="75" spans="2:53" x14ac:dyDescent="0.3">
      <c r="B75" s="8" t="s">
        <v>10</v>
      </c>
      <c r="C75" s="21">
        <f t="shared" si="103"/>
        <v>4.6780517766203707E-5</v>
      </c>
      <c r="D75" s="21">
        <f t="shared" si="103"/>
        <v>3.1592498101851864E-5</v>
      </c>
      <c r="E75" s="21">
        <f t="shared" si="103"/>
        <v>6.1518434537037025E-5</v>
      </c>
      <c r="F75" s="21">
        <f t="shared" si="103"/>
        <v>1.398914504050926E-4</v>
      </c>
      <c r="L75" s="2"/>
      <c r="O75" s="2"/>
      <c r="Q75" s="2"/>
      <c r="R75" s="2"/>
      <c r="X75" s="39"/>
      <c r="Y75" s="39"/>
      <c r="Z75" s="39"/>
      <c r="AA75" s="5" t="s">
        <v>51</v>
      </c>
      <c r="AB75" s="15">
        <v>3.0040816330000002</v>
      </c>
      <c r="AC75" s="15">
        <v>2.3571428569999999</v>
      </c>
      <c r="AD75" s="15">
        <v>2.8212244900000001</v>
      </c>
      <c r="AE75" s="15">
        <v>3.0632653059999999</v>
      </c>
      <c r="AF75" s="15">
        <v>3.2188662130000001</v>
      </c>
      <c r="AG75" s="15">
        <v>3.0853514739999999</v>
      </c>
      <c r="AH75" s="15">
        <v>2.7297959180000002</v>
      </c>
      <c r="AI75" s="15">
        <v>3.8979591839999999</v>
      </c>
      <c r="AJ75" s="15">
        <v>4.0010884349999998</v>
      </c>
      <c r="AK75" s="15">
        <v>3.1397959179999999</v>
      </c>
      <c r="AL75" s="15">
        <v>2.4830839</v>
      </c>
      <c r="AM75" s="15">
        <v>3.6580045349999999</v>
      </c>
      <c r="AN75" s="15">
        <v>4.1926530609999997</v>
      </c>
      <c r="AO75" s="15">
        <v>2.3248979589999998</v>
      </c>
      <c r="AP75" s="5" t="s">
        <v>51</v>
      </c>
    </row>
    <row r="76" spans="2:53" x14ac:dyDescent="0.3">
      <c r="B76" s="8" t="s">
        <v>12</v>
      </c>
      <c r="C76" s="21">
        <f t="shared" ref="C76:F76" si="104">C59</f>
        <v>3.8761337870370364E-5</v>
      </c>
      <c r="D76" s="21">
        <f t="shared" si="104"/>
        <v>4.2753212395833332E-5</v>
      </c>
      <c r="E76" s="21">
        <f t="shared" si="104"/>
        <v>5.5540333414351859E-5</v>
      </c>
      <c r="F76" s="21">
        <f t="shared" si="104"/>
        <v>1.3705488368055555E-4</v>
      </c>
      <c r="L76" s="2"/>
      <c r="O76" s="2"/>
      <c r="Q76" s="2"/>
      <c r="R76" s="2"/>
      <c r="X76" s="39"/>
      <c r="Y76" s="39"/>
      <c r="Z76" s="39"/>
      <c r="AA76" s="5" t="s">
        <v>0</v>
      </c>
      <c r="AB76" s="15">
        <v>4.8936054420000001</v>
      </c>
      <c r="AC76" s="15">
        <v>3.85015873</v>
      </c>
      <c r="AD76" s="15">
        <v>4.1099319730000001</v>
      </c>
      <c r="AE76" s="15">
        <v>4.443718821</v>
      </c>
      <c r="AF76" s="15">
        <v>5.7411337869999999</v>
      </c>
      <c r="AG76" s="15">
        <v>5.0408163269999999</v>
      </c>
      <c r="AH76" s="15">
        <v>5.065306122</v>
      </c>
      <c r="AI76" s="15">
        <v>5.596938776</v>
      </c>
      <c r="AJ76" s="15">
        <v>5.3202721090000002</v>
      </c>
      <c r="AK76" s="15">
        <v>4.4061224489999997</v>
      </c>
      <c r="AL76" s="15">
        <v>3.7180952380000001</v>
      </c>
      <c r="AM76" s="15">
        <v>5.01600907</v>
      </c>
      <c r="AN76" s="15">
        <v>5.7077551020000001</v>
      </c>
      <c r="AO76" s="15">
        <v>3.7093877549999998</v>
      </c>
      <c r="AP76" s="5" t="s">
        <v>0</v>
      </c>
    </row>
    <row r="77" spans="2:53" x14ac:dyDescent="0.3">
      <c r="B77" s="12" t="s">
        <v>14</v>
      </c>
      <c r="C77" s="21">
        <f t="shared" ref="C77:F77" si="105">C61</f>
        <v>5.388899386574074E-5</v>
      </c>
      <c r="D77" s="21">
        <f t="shared" si="105"/>
        <v>4.5833333333333334E-5</v>
      </c>
      <c r="E77" s="21">
        <f t="shared" si="105"/>
        <v>4.5339401192129621E-5</v>
      </c>
      <c r="F77" s="21">
        <f t="shared" si="105"/>
        <v>1.450617283912037E-4</v>
      </c>
      <c r="L77" s="2"/>
      <c r="O77" s="2"/>
      <c r="Q77" s="2"/>
      <c r="R77" s="2"/>
      <c r="X77" s="39"/>
      <c r="Y77" s="39"/>
      <c r="Z77" s="39"/>
      <c r="AA77" s="5" t="s">
        <v>1</v>
      </c>
      <c r="AB77" s="15">
        <v>5.6424489800000002</v>
      </c>
      <c r="AC77" s="15">
        <v>4.7339682539999997</v>
      </c>
      <c r="AD77" s="15">
        <v>6.0662131520000004</v>
      </c>
      <c r="AE77" s="15">
        <v>5.37478458</v>
      </c>
      <c r="AF77" s="15">
        <v>7.5885714289999999</v>
      </c>
      <c r="AG77" s="15">
        <v>6.1836734690000004</v>
      </c>
      <c r="AH77" s="15">
        <v>6.0778231290000004</v>
      </c>
      <c r="AI77" s="15">
        <v>6.5224489800000001</v>
      </c>
      <c r="AJ77" s="15">
        <v>6.8179591840000002</v>
      </c>
      <c r="AK77" s="15">
        <v>4.9371428570000004</v>
      </c>
      <c r="AL77" s="15">
        <v>4.3798639460000004</v>
      </c>
      <c r="AM77" s="15">
        <v>6.0526757370000004</v>
      </c>
      <c r="AN77" s="15">
        <v>6.3281632649999997</v>
      </c>
      <c r="AO77" s="15">
        <v>4.3428571429999998</v>
      </c>
      <c r="AP77" s="5" t="s">
        <v>1</v>
      </c>
    </row>
    <row r="78" spans="2:53" x14ac:dyDescent="0.3">
      <c r="B78" s="5" t="s">
        <v>26</v>
      </c>
      <c r="C78" s="21">
        <v>4.8052911365740734E-5</v>
      </c>
      <c r="D78" s="21">
        <v>3.9794573305844915E-5</v>
      </c>
      <c r="E78" s="21">
        <v>4.3902352607060182E-5</v>
      </c>
      <c r="F78" s="21">
        <v>1.3174983727864584E-4</v>
      </c>
      <c r="L78" s="2"/>
      <c r="O78" s="2"/>
      <c r="Q78" s="2"/>
      <c r="R78" s="2"/>
      <c r="X78" s="39"/>
      <c r="Y78" s="39"/>
      <c r="Z78" s="39"/>
      <c r="AA78" s="5" t="s">
        <v>52</v>
      </c>
      <c r="AB78" s="15">
        <v>6.2142857139999998</v>
      </c>
      <c r="AC78" s="15">
        <v>5.5193877550000003</v>
      </c>
      <c r="AD78" s="15">
        <v>7.1575510199999997</v>
      </c>
      <c r="AE78" s="15">
        <v>6.0524036280000004</v>
      </c>
      <c r="AF78" s="15">
        <v>8.414285714</v>
      </c>
      <c r="AG78" s="15">
        <v>6.8063492060000002</v>
      </c>
      <c r="AH78" s="15">
        <v>6.9659863949999998</v>
      </c>
      <c r="AI78" s="15">
        <v>7.1938322000000001</v>
      </c>
      <c r="AJ78" s="15">
        <v>7.8323809520000003</v>
      </c>
      <c r="AK78" s="15">
        <v>5.4753061220000001</v>
      </c>
      <c r="AL78" s="15">
        <v>4.9632653060000003</v>
      </c>
      <c r="AM78" s="15">
        <v>6.9480045349999999</v>
      </c>
      <c r="AN78" s="15">
        <v>6.9006802719999998</v>
      </c>
      <c r="AO78" s="15">
        <v>5.0006349209999996</v>
      </c>
      <c r="AP78" s="5" t="s">
        <v>52</v>
      </c>
      <c r="AY78" s="6"/>
      <c r="AZ78" s="6"/>
      <c r="BA78" s="6"/>
    </row>
    <row r="79" spans="2:53" x14ac:dyDescent="0.3">
      <c r="B79" s="5" t="s">
        <v>29</v>
      </c>
      <c r="C79" s="21">
        <v>3.8761337870370364E-5</v>
      </c>
      <c r="D79" s="21">
        <v>2.9199735451388889E-5</v>
      </c>
      <c r="E79" s="21">
        <v>2.3481985381944427E-5</v>
      </c>
      <c r="F79" s="21">
        <v>1.0563534055555554E-4</v>
      </c>
      <c r="G79" s="29" t="s">
        <v>55</v>
      </c>
      <c r="L79" s="2"/>
      <c r="O79" s="2"/>
      <c r="Q79" s="2"/>
      <c r="R79" s="2"/>
      <c r="X79" s="39"/>
      <c r="Y79" s="39"/>
      <c r="Z79" s="39"/>
      <c r="AA79" s="5">
        <v>3</v>
      </c>
      <c r="AB79" s="15">
        <v>7.4419954649999998</v>
      </c>
      <c r="AC79" s="15">
        <v>6.3730158729999999</v>
      </c>
      <c r="AD79" s="15">
        <v>8.9222675739999993</v>
      </c>
      <c r="AE79" s="15">
        <v>7.9804081629999999</v>
      </c>
      <c r="AF79" s="15">
        <v>10.453061224000001</v>
      </c>
      <c r="AG79" s="15">
        <v>8.2837188210000008</v>
      </c>
      <c r="AH79" s="15">
        <v>8.1734693879999991</v>
      </c>
      <c r="AI79" s="15">
        <v>8.3265306120000009</v>
      </c>
      <c r="AJ79" s="15">
        <v>8.9904761900000008</v>
      </c>
      <c r="AK79" s="15">
        <v>8.1</v>
      </c>
      <c r="AL79" s="15">
        <v>7.0704761899999999</v>
      </c>
      <c r="AM79" s="15">
        <v>8.9760090699999999</v>
      </c>
      <c r="AN79" s="15">
        <v>8.5696145119999994</v>
      </c>
      <c r="AO79" s="15">
        <v>6.7682539679999998</v>
      </c>
      <c r="AP79" s="5">
        <v>3</v>
      </c>
    </row>
    <row r="80" spans="2:53" x14ac:dyDescent="0.3">
      <c r="B80" s="5" t="s">
        <v>27</v>
      </c>
      <c r="C80" s="21">
        <v>5.9830351898148148E-5</v>
      </c>
      <c r="D80" s="21">
        <v>5.4536197187500013E-5</v>
      </c>
      <c r="E80" s="21">
        <v>6.1518434537037025E-5</v>
      </c>
      <c r="F80" s="21">
        <v>1.675600487152778E-4</v>
      </c>
      <c r="G80" s="29" t="s">
        <v>53</v>
      </c>
      <c r="L80" s="2"/>
      <c r="O80" s="2"/>
      <c r="Q80" s="2"/>
      <c r="R80" s="2"/>
      <c r="X80" s="39"/>
      <c r="Y80" s="39"/>
      <c r="Z80" s="39"/>
      <c r="AA80" s="1"/>
      <c r="AB80" s="15">
        <v>9.7306122449999997</v>
      </c>
      <c r="AC80" s="15">
        <v>10.783673469</v>
      </c>
      <c r="AD80" s="15">
        <v>11.226122449</v>
      </c>
      <c r="AE80" s="15">
        <v>10.469297052</v>
      </c>
      <c r="AF80" s="15">
        <v>15.048979592</v>
      </c>
      <c r="AG80" s="15">
        <v>10.312562357999999</v>
      </c>
      <c r="AH80" s="15">
        <v>10.963265306</v>
      </c>
      <c r="AI80" s="15">
        <v>13.641723356</v>
      </c>
      <c r="AJ80" s="15">
        <v>11.297959184</v>
      </c>
      <c r="AK80" s="15">
        <v>12.898684807</v>
      </c>
      <c r="AL80" s="15">
        <v>10.518639456000001</v>
      </c>
      <c r="AM80" s="15">
        <v>12.893333332999999</v>
      </c>
      <c r="AN80" s="15">
        <v>11.342947846</v>
      </c>
      <c r="AO80" s="15">
        <v>9.6692517010000003</v>
      </c>
      <c r="AP80" s="1"/>
    </row>
    <row r="81" spans="2:42" x14ac:dyDescent="0.3">
      <c r="B81" s="5" t="s">
        <v>38</v>
      </c>
      <c r="C81" s="7">
        <v>13.861676579808762</v>
      </c>
      <c r="D81" s="7">
        <v>20.438485688696094</v>
      </c>
      <c r="E81" s="7">
        <v>31.80720116683089</v>
      </c>
      <c r="F81" s="7">
        <v>14.882276024506616</v>
      </c>
      <c r="L81" s="2"/>
      <c r="O81" s="2"/>
      <c r="Q81" s="2"/>
      <c r="R81" s="2"/>
      <c r="X81" s="39"/>
      <c r="Y81" s="39"/>
      <c r="Z81" s="39"/>
      <c r="AA81" s="1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"/>
    </row>
    <row r="82" spans="2:42" x14ac:dyDescent="0.3">
      <c r="C82" s="30"/>
      <c r="L82" s="2"/>
      <c r="O82" s="2"/>
      <c r="Q82" s="2"/>
      <c r="R82" s="2"/>
      <c r="X82" s="39"/>
      <c r="Y82" s="39"/>
      <c r="Z82" s="39"/>
      <c r="AA82" s="1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"/>
    </row>
    <row r="83" spans="2:42" x14ac:dyDescent="0.3">
      <c r="B83" s="33" t="s">
        <v>41</v>
      </c>
      <c r="C83" s="1">
        <v>1</v>
      </c>
      <c r="D83" s="1">
        <v>2</v>
      </c>
      <c r="E83" s="1">
        <v>3</v>
      </c>
      <c r="F83" s="5"/>
      <c r="L83" s="2"/>
      <c r="O83" s="2"/>
      <c r="Q83" s="2"/>
      <c r="R83" s="2"/>
      <c r="X83" s="39"/>
      <c r="Y83" s="39"/>
      <c r="Z83" s="39"/>
      <c r="AA83" s="1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"/>
    </row>
    <row r="84" spans="2:42" x14ac:dyDescent="0.3">
      <c r="B84" s="8" t="s">
        <v>3</v>
      </c>
      <c r="C84" s="7">
        <v>45.081562035787996</v>
      </c>
      <c r="D84" s="7">
        <v>28.933926514211333</v>
      </c>
      <c r="E84" s="7">
        <v>25.984511450000667</v>
      </c>
      <c r="F84" s="7"/>
      <c r="G84" s="7"/>
      <c r="H84" s="7"/>
      <c r="L84" s="2"/>
      <c r="O84" s="2"/>
      <c r="Q84" s="2"/>
      <c r="R84" s="2"/>
      <c r="X84" s="39"/>
      <c r="Y84" s="39"/>
      <c r="Z84" s="39"/>
      <c r="AA84" s="1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"/>
    </row>
    <row r="85" spans="2:42" x14ac:dyDescent="0.3">
      <c r="B85" s="8" t="s">
        <v>4</v>
      </c>
      <c r="C85" s="7">
        <v>34.4633058961047</v>
      </c>
      <c r="D85" s="7">
        <v>23.846450620290259</v>
      </c>
      <c r="E85" s="7">
        <v>41.69024348360503</v>
      </c>
      <c r="F85" s="7"/>
      <c r="G85" s="7"/>
      <c r="H85" s="7"/>
      <c r="L85" s="2"/>
      <c r="O85" s="2"/>
      <c r="Q85" s="2"/>
      <c r="R85" s="2"/>
      <c r="X85" s="39"/>
      <c r="Y85" s="39"/>
      <c r="Z85" s="39"/>
      <c r="AA85" s="1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"/>
    </row>
    <row r="86" spans="2:42" x14ac:dyDescent="0.3">
      <c r="B86" s="8" t="s">
        <v>5</v>
      </c>
      <c r="C86" s="7">
        <v>35.237403423444917</v>
      </c>
      <c r="D86" s="7">
        <v>43.795813247222121</v>
      </c>
      <c r="E86" s="7">
        <v>20.966783329332962</v>
      </c>
      <c r="F86" s="7"/>
      <c r="G86" s="7"/>
      <c r="H86" s="7"/>
      <c r="L86" s="2"/>
      <c r="O86" s="2"/>
      <c r="Q86" s="2"/>
      <c r="R86" s="2"/>
      <c r="X86" s="30"/>
      <c r="Y86" s="30"/>
      <c r="Z86" s="30"/>
      <c r="AA86" s="1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"/>
    </row>
    <row r="87" spans="2:42" x14ac:dyDescent="0.3">
      <c r="B87" s="8" t="s">
        <v>6</v>
      </c>
      <c r="C87" s="7">
        <v>40.948808438425374</v>
      </c>
      <c r="D87" s="7">
        <v>34.659863638275503</v>
      </c>
      <c r="E87" s="7">
        <v>24.391327923299126</v>
      </c>
      <c r="F87" s="7"/>
      <c r="G87" s="7"/>
      <c r="H87" s="7"/>
      <c r="L87" s="2"/>
      <c r="O87" s="2"/>
      <c r="Q87" s="2"/>
      <c r="R87" s="2"/>
      <c r="Y87" s="2"/>
      <c r="Z87" s="2"/>
      <c r="AA87" s="1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"/>
    </row>
    <row r="88" spans="2:42" x14ac:dyDescent="0.3">
      <c r="B88" s="8" t="s">
        <v>7</v>
      </c>
      <c r="C88" s="7">
        <v>35.706812188753524</v>
      </c>
      <c r="D88" s="7">
        <v>32.547255509676575</v>
      </c>
      <c r="E88" s="7">
        <v>31.745932301569894</v>
      </c>
      <c r="F88" s="7"/>
      <c r="G88" s="7"/>
      <c r="H88" s="7"/>
      <c r="L88" s="2"/>
      <c r="O88" s="2"/>
      <c r="Q88" s="2"/>
      <c r="R88" s="2"/>
      <c r="X88" s="18"/>
      <c r="Y88" s="18"/>
      <c r="Z88" s="18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8"/>
    </row>
    <row r="89" spans="2:42" x14ac:dyDescent="0.3">
      <c r="B89" s="8" t="s">
        <v>8</v>
      </c>
      <c r="C89" s="7">
        <v>42.239425989817505</v>
      </c>
      <c r="D89" s="7">
        <v>35.531284779468258</v>
      </c>
      <c r="E89" s="7">
        <v>22.229289230714247</v>
      </c>
      <c r="F89" s="7"/>
      <c r="G89" s="7"/>
      <c r="H89" s="7"/>
      <c r="L89" s="2"/>
      <c r="O89" s="2"/>
      <c r="Q89" s="2"/>
      <c r="R89" s="2"/>
      <c r="X89" s="39"/>
      <c r="Y89" s="39"/>
      <c r="Z89" s="39"/>
      <c r="AE89"/>
      <c r="AF89"/>
    </row>
    <row r="90" spans="2:42" x14ac:dyDescent="0.3">
      <c r="B90" s="8" t="s">
        <v>9</v>
      </c>
      <c r="C90" s="7">
        <v>42.269276861102838</v>
      </c>
      <c r="D90" s="7">
        <v>30.423491818443271</v>
      </c>
      <c r="E90" s="7">
        <v>27.307231320453901</v>
      </c>
      <c r="F90" s="7"/>
      <c r="G90" s="7"/>
      <c r="H90" s="7"/>
      <c r="L90" s="2"/>
      <c r="O90" s="2"/>
      <c r="Q90" s="2"/>
      <c r="R90" s="2"/>
      <c r="X90" s="39"/>
      <c r="Y90" s="39"/>
      <c r="Z90" s="39"/>
      <c r="AA90" s="39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12"/>
      <c r="AM90" s="12"/>
      <c r="AN90" s="12"/>
      <c r="AO90" s="12"/>
    </row>
    <row r="91" spans="2:42" x14ac:dyDescent="0.3">
      <c r="B91" s="8" t="s">
        <v>10</v>
      </c>
      <c r="C91" s="7">
        <v>33.440583846073778</v>
      </c>
      <c r="D91" s="7">
        <v>22.583580347739229</v>
      </c>
      <c r="E91" s="7">
        <v>43.975835806186993</v>
      </c>
      <c r="F91" s="7"/>
      <c r="G91" s="7"/>
      <c r="H91" s="7"/>
      <c r="L91" s="2"/>
      <c r="O91" s="2"/>
      <c r="Q91" s="2"/>
      <c r="R91" s="2"/>
      <c r="X91" s="39"/>
      <c r="Y91" s="39"/>
      <c r="Z91" s="39"/>
      <c r="AA91" s="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</row>
    <row r="92" spans="2:42" x14ac:dyDescent="0.3">
      <c r="B92" s="8" t="s">
        <v>11</v>
      </c>
      <c r="C92" s="7">
        <v>35.365423087617721</v>
      </c>
      <c r="D92" s="7">
        <v>39.684594556588408</v>
      </c>
      <c r="E92" s="7">
        <v>24.949982355793875</v>
      </c>
      <c r="F92" s="7"/>
      <c r="G92" s="7"/>
      <c r="H92" s="7"/>
      <c r="L92" s="2"/>
      <c r="O92" s="2"/>
      <c r="Q92" s="2"/>
      <c r="R92" s="2"/>
      <c r="X92" s="39"/>
      <c r="Y92" s="39"/>
      <c r="Z92" s="39"/>
      <c r="AA92" s="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</row>
    <row r="93" spans="2:42" x14ac:dyDescent="0.3">
      <c r="B93" s="8" t="s">
        <v>12</v>
      </c>
      <c r="C93" s="7">
        <v>28.281617429054496</v>
      </c>
      <c r="D93" s="7">
        <v>31.19422763181614</v>
      </c>
      <c r="E93" s="7">
        <v>40.524154939129367</v>
      </c>
      <c r="F93" s="7"/>
      <c r="G93" s="7"/>
      <c r="H93" s="7"/>
      <c r="L93" s="2"/>
      <c r="O93" s="2"/>
      <c r="Q93" s="2"/>
      <c r="R93" s="2"/>
      <c r="X93" s="39"/>
      <c r="Y93" s="39"/>
      <c r="Z93" s="39"/>
      <c r="AA93" s="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</row>
    <row r="94" spans="2:42" x14ac:dyDescent="0.3">
      <c r="B94" s="12" t="s">
        <v>13</v>
      </c>
      <c r="C94" s="7">
        <v>30.953696540118507</v>
      </c>
      <c r="D94" s="7">
        <v>34.036910150845578</v>
      </c>
      <c r="E94" s="7">
        <v>35.009393309035922</v>
      </c>
      <c r="F94" s="7"/>
      <c r="G94" s="7"/>
      <c r="H94" s="7"/>
      <c r="L94" s="2"/>
      <c r="O94" s="2"/>
      <c r="Q94" s="2"/>
      <c r="R94" s="2"/>
      <c r="X94" s="39"/>
      <c r="Y94" s="39"/>
      <c r="Z94" s="39"/>
      <c r="AA94" s="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</row>
    <row r="95" spans="2:42" x14ac:dyDescent="0.3">
      <c r="B95" s="12" t="s">
        <v>14</v>
      </c>
      <c r="C95" s="7">
        <v>37.149008538222041</v>
      </c>
      <c r="D95" s="7">
        <v>31.595744681691379</v>
      </c>
      <c r="E95" s="7">
        <v>31.255246780086569</v>
      </c>
      <c r="F95" s="7"/>
      <c r="G95" s="7"/>
      <c r="H95" s="7"/>
      <c r="L95" s="2"/>
      <c r="O95" s="2"/>
      <c r="Q95" s="2"/>
      <c r="R95" s="2"/>
      <c r="X95" s="39"/>
      <c r="Y95" s="39"/>
      <c r="Z95" s="39"/>
      <c r="AA95" s="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</row>
    <row r="96" spans="2:42" x14ac:dyDescent="0.3">
      <c r="B96" s="12" t="s">
        <v>15</v>
      </c>
      <c r="C96" s="7">
        <v>38.028169015323641</v>
      </c>
      <c r="D96" s="7">
        <v>31.472688817478637</v>
      </c>
      <c r="E96" s="7">
        <v>30.499142167197718</v>
      </c>
      <c r="F96" s="7"/>
      <c r="G96" s="7"/>
      <c r="H96" s="7"/>
      <c r="L96" s="2"/>
      <c r="O96" s="2"/>
      <c r="Q96" s="2"/>
      <c r="R96" s="2"/>
      <c r="X96" s="39"/>
      <c r="Y96" s="39"/>
      <c r="Z96" s="39"/>
      <c r="AA96" s="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</row>
    <row r="97" spans="2:41" x14ac:dyDescent="0.3">
      <c r="B97" s="12" t="s">
        <v>16</v>
      </c>
      <c r="C97" s="7">
        <v>37.575705752825158</v>
      </c>
      <c r="D97" s="7">
        <v>32.038913349894344</v>
      </c>
      <c r="E97" s="7">
        <v>30.385380897280502</v>
      </c>
      <c r="F97" s="7"/>
      <c r="G97" s="7"/>
      <c r="H97" s="7"/>
      <c r="L97" s="2"/>
      <c r="O97" s="2"/>
      <c r="Q97" s="2"/>
      <c r="R97" s="2"/>
      <c r="X97" s="39"/>
      <c r="Y97" s="39"/>
      <c r="Z97" s="39"/>
      <c r="AA97" s="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</row>
    <row r="98" spans="2:41" x14ac:dyDescent="0.3">
      <c r="B98" s="5" t="s">
        <v>22</v>
      </c>
      <c r="C98" s="7">
        <v>36.910057074476583</v>
      </c>
      <c r="D98" s="7">
        <v>32.310338975974361</v>
      </c>
      <c r="E98" s="7">
        <v>30.779603949549056</v>
      </c>
      <c r="F98" s="7"/>
      <c r="G98" s="7"/>
      <c r="H98" s="7"/>
      <c r="L98" s="2"/>
      <c r="O98" s="2"/>
      <c r="Q98" s="2"/>
      <c r="R98" s="2"/>
      <c r="X98" s="39"/>
      <c r="Y98" s="39"/>
      <c r="Z98" s="39"/>
      <c r="AA98" s="18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</row>
    <row r="99" spans="2:41" x14ac:dyDescent="0.3">
      <c r="B99" s="36" t="s">
        <v>2</v>
      </c>
      <c r="C99" s="7">
        <v>41.871366960435026</v>
      </c>
      <c r="D99" s="7">
        <v>35.62722670166886</v>
      </c>
      <c r="E99" s="7">
        <v>22.501406337896118</v>
      </c>
      <c r="F99" s="30"/>
      <c r="G99" s="30"/>
      <c r="H99" s="30"/>
      <c r="I99" s="38"/>
      <c r="L99" s="2"/>
      <c r="O99" s="2"/>
      <c r="Q99" s="2"/>
      <c r="R99" s="2"/>
      <c r="X99" s="39"/>
      <c r="Y99" s="39"/>
      <c r="Z99" s="39"/>
      <c r="AA99" s="2"/>
      <c r="AB99" s="39"/>
      <c r="AC99" s="39"/>
      <c r="AE99"/>
      <c r="AG99" s="2"/>
    </row>
    <row r="100" spans="2:41" x14ac:dyDescent="0.3">
      <c r="B100" s="5" t="s">
        <v>23</v>
      </c>
      <c r="C100" s="7">
        <v>28.281617429054496</v>
      </c>
      <c r="D100" s="7">
        <v>22.583580347739229</v>
      </c>
      <c r="E100" s="7">
        <v>20.966783329332962</v>
      </c>
      <c r="F100" s="7"/>
      <c r="G100" s="7"/>
      <c r="H100" s="7"/>
      <c r="L100" s="2"/>
      <c r="O100" s="2"/>
      <c r="Q100" s="2"/>
      <c r="R100" s="2"/>
      <c r="T100" s="30"/>
      <c r="U100" s="30"/>
      <c r="V100" s="30"/>
      <c r="W100" s="7"/>
      <c r="X100" s="39"/>
      <c r="Y100" s="39"/>
      <c r="Z100"/>
      <c r="AE100"/>
      <c r="AF100"/>
    </row>
    <row r="101" spans="2:41" x14ac:dyDescent="0.3">
      <c r="B101" s="5" t="s">
        <v>24</v>
      </c>
      <c r="C101" s="7">
        <v>45.081562035787996</v>
      </c>
      <c r="D101" s="7">
        <v>43.795813247222121</v>
      </c>
      <c r="E101" s="7">
        <v>43.975835806186993</v>
      </c>
      <c r="F101" s="7"/>
      <c r="G101" s="7"/>
      <c r="H101" s="7"/>
      <c r="L101" s="2"/>
      <c r="O101" s="2"/>
      <c r="Q101" s="2"/>
      <c r="R101" s="2"/>
      <c r="W101" s="7"/>
      <c r="X101" s="39"/>
      <c r="Y101" s="39"/>
      <c r="Z101" s="2"/>
      <c r="AE101"/>
      <c r="AF101"/>
    </row>
    <row r="102" spans="2:41" x14ac:dyDescent="0.3">
      <c r="B102" s="5" t="s">
        <v>30</v>
      </c>
      <c r="C102" s="7">
        <v>4.6122101821234898</v>
      </c>
      <c r="D102" s="7">
        <v>5.4699667562702157</v>
      </c>
      <c r="E102" s="7">
        <v>7.2677805948159362</v>
      </c>
      <c r="F102" s="7"/>
      <c r="G102" s="7"/>
      <c r="H102" s="7"/>
      <c r="L102" s="2"/>
      <c r="O102" s="2"/>
      <c r="Q102" s="2"/>
      <c r="R102" s="2"/>
      <c r="T102" s="18"/>
      <c r="U102" s="18"/>
      <c r="V102" s="18"/>
      <c r="W102" s="7"/>
      <c r="X102" s="39"/>
      <c r="Y102" s="39"/>
      <c r="Z102" s="2"/>
      <c r="AE102"/>
      <c r="AF102"/>
    </row>
    <row r="103" spans="2:41" x14ac:dyDescent="0.3">
      <c r="L103" s="2"/>
      <c r="O103" s="2"/>
      <c r="Q103" s="2"/>
      <c r="R103" s="2"/>
      <c r="W103" s="7"/>
      <c r="X103" s="30"/>
      <c r="Y103" s="30"/>
      <c r="Z103"/>
      <c r="AE103"/>
      <c r="AF103"/>
    </row>
    <row r="104" spans="2:41" x14ac:dyDescent="0.3">
      <c r="B104" s="33" t="s">
        <v>42</v>
      </c>
      <c r="C104" s="1">
        <v>1</v>
      </c>
      <c r="D104" s="1">
        <v>2</v>
      </c>
      <c r="E104" s="1">
        <v>3</v>
      </c>
      <c r="F104" s="5"/>
      <c r="L104" s="2"/>
      <c r="O104" s="2"/>
      <c r="Q104" s="2"/>
      <c r="R104" s="2"/>
      <c r="T104" s="7"/>
      <c r="U104" s="7"/>
      <c r="V104" s="7"/>
      <c r="W104" s="7"/>
      <c r="Y104" s="2"/>
      <c r="Z104"/>
      <c r="AE104"/>
      <c r="AF104"/>
    </row>
    <row r="105" spans="2:41" x14ac:dyDescent="0.3">
      <c r="B105" s="8" t="s">
        <v>4</v>
      </c>
      <c r="C105" s="7">
        <f t="shared" ref="C105:E105" si="106">C85</f>
        <v>34.4633058961047</v>
      </c>
      <c r="D105" s="7">
        <f t="shared" si="106"/>
        <v>23.846450620290259</v>
      </c>
      <c r="E105" s="7">
        <f t="shared" si="106"/>
        <v>41.69024348360503</v>
      </c>
      <c r="L105" s="2"/>
      <c r="O105" s="2"/>
      <c r="Q105" s="2"/>
      <c r="R105" s="2"/>
      <c r="T105" s="7"/>
      <c r="U105" s="7"/>
      <c r="V105" s="7"/>
      <c r="W105" s="7"/>
      <c r="X105" s="18"/>
      <c r="Y105" s="18"/>
      <c r="Z105"/>
      <c r="AE105"/>
      <c r="AF105"/>
    </row>
    <row r="106" spans="2:41" x14ac:dyDescent="0.3">
      <c r="B106" s="8" t="s">
        <v>6</v>
      </c>
      <c r="C106" s="7">
        <f t="shared" ref="C106:E110" si="107">C87</f>
        <v>40.948808438425374</v>
      </c>
      <c r="D106" s="7">
        <f t="shared" si="107"/>
        <v>34.659863638275503</v>
      </c>
      <c r="E106" s="7">
        <f t="shared" si="107"/>
        <v>24.391327923299126</v>
      </c>
      <c r="L106" s="2"/>
      <c r="O106" s="2"/>
      <c r="Q106" s="2"/>
      <c r="R106" s="2"/>
      <c r="T106" s="7"/>
      <c r="U106" s="7"/>
      <c r="V106" s="7"/>
      <c r="W106" s="7"/>
      <c r="X106" s="39"/>
      <c r="Y106" s="39"/>
      <c r="Z106"/>
      <c r="AA106" s="18"/>
      <c r="AC106"/>
    </row>
    <row r="107" spans="2:41" x14ac:dyDescent="0.3">
      <c r="B107" s="8" t="s">
        <v>7</v>
      </c>
      <c r="C107" s="7">
        <f t="shared" si="107"/>
        <v>35.706812188753524</v>
      </c>
      <c r="D107" s="7">
        <f t="shared" si="107"/>
        <v>32.547255509676575</v>
      </c>
      <c r="E107" s="7">
        <f t="shared" si="107"/>
        <v>31.745932301569894</v>
      </c>
      <c r="L107" s="2"/>
      <c r="O107" s="2"/>
      <c r="Q107" s="2"/>
      <c r="R107" s="2"/>
      <c r="T107" s="7"/>
      <c r="U107" s="7"/>
      <c r="V107" s="7"/>
      <c r="W107" s="7"/>
      <c r="X107" s="39"/>
      <c r="Y107" s="39"/>
      <c r="Z107"/>
      <c r="AA107" s="2"/>
      <c r="AC107"/>
    </row>
    <row r="108" spans="2:41" x14ac:dyDescent="0.3">
      <c r="B108" s="8" t="s">
        <v>8</v>
      </c>
      <c r="C108" s="7">
        <f t="shared" si="107"/>
        <v>42.239425989817505</v>
      </c>
      <c r="D108" s="7">
        <f t="shared" si="107"/>
        <v>35.531284779468258</v>
      </c>
      <c r="E108" s="7">
        <f t="shared" si="107"/>
        <v>22.229289230714247</v>
      </c>
      <c r="L108" s="2"/>
      <c r="O108" s="2"/>
      <c r="Q108" s="2"/>
      <c r="R108" s="2"/>
      <c r="T108" s="7"/>
      <c r="U108" s="7"/>
      <c r="V108" s="7"/>
      <c r="W108" s="7"/>
      <c r="X108" s="39"/>
      <c r="Y108" s="39"/>
      <c r="Z108"/>
      <c r="AA108" s="7"/>
      <c r="AC108"/>
    </row>
    <row r="109" spans="2:41" x14ac:dyDescent="0.3">
      <c r="B109" s="8" t="s">
        <v>9</v>
      </c>
      <c r="C109" s="7">
        <f t="shared" si="107"/>
        <v>42.269276861102838</v>
      </c>
      <c r="D109" s="7">
        <f t="shared" si="107"/>
        <v>30.423491818443271</v>
      </c>
      <c r="E109" s="7">
        <f t="shared" si="107"/>
        <v>27.307231320453901</v>
      </c>
      <c r="L109" s="2"/>
      <c r="O109" s="2"/>
      <c r="Q109" s="2"/>
      <c r="R109" s="2"/>
      <c r="T109" s="7"/>
      <c r="U109" s="7"/>
      <c r="V109" s="7"/>
      <c r="W109" s="7"/>
      <c r="X109" s="39"/>
      <c r="Y109" s="39"/>
      <c r="Z109"/>
      <c r="AA109" s="7"/>
      <c r="AC109"/>
    </row>
    <row r="110" spans="2:41" x14ac:dyDescent="0.3">
      <c r="B110" s="8" t="s">
        <v>10</v>
      </c>
      <c r="C110" s="7">
        <f t="shared" si="107"/>
        <v>33.440583846073778</v>
      </c>
      <c r="D110" s="7">
        <f t="shared" si="107"/>
        <v>22.583580347739229</v>
      </c>
      <c r="E110" s="7">
        <f t="shared" si="107"/>
        <v>43.975835806186993</v>
      </c>
      <c r="L110" s="2"/>
      <c r="O110" s="2"/>
      <c r="Q110" s="2"/>
      <c r="R110" s="2"/>
      <c r="T110" s="7"/>
      <c r="U110" s="7"/>
      <c r="V110" s="7"/>
      <c r="W110" s="7"/>
      <c r="X110" s="39"/>
      <c r="Y110" s="39"/>
      <c r="Z110"/>
      <c r="AA110" s="7"/>
      <c r="AC110"/>
    </row>
    <row r="111" spans="2:41" x14ac:dyDescent="0.3">
      <c r="B111" s="8" t="s">
        <v>12</v>
      </c>
      <c r="C111" s="7">
        <f t="shared" ref="C111:E111" si="108">C93</f>
        <v>28.281617429054496</v>
      </c>
      <c r="D111" s="7">
        <f t="shared" si="108"/>
        <v>31.19422763181614</v>
      </c>
      <c r="E111" s="7">
        <f t="shared" si="108"/>
        <v>40.524154939129367</v>
      </c>
      <c r="L111" s="2"/>
      <c r="O111" s="2"/>
      <c r="Q111" s="2"/>
      <c r="R111" s="2"/>
      <c r="T111" s="7"/>
      <c r="U111" s="7"/>
      <c r="V111" s="7"/>
      <c r="W111" s="7"/>
      <c r="X111" s="39"/>
      <c r="Y111" s="39"/>
      <c r="Z111"/>
      <c r="AA111" s="7"/>
      <c r="AC111"/>
    </row>
    <row r="112" spans="2:41" x14ac:dyDescent="0.3">
      <c r="B112" s="12" t="s">
        <v>14</v>
      </c>
      <c r="C112" s="7">
        <f t="shared" ref="C112:E112" si="109">C95</f>
        <v>37.149008538222041</v>
      </c>
      <c r="D112" s="7">
        <f t="shared" si="109"/>
        <v>31.595744681691379</v>
      </c>
      <c r="E112" s="7">
        <f t="shared" si="109"/>
        <v>31.255246780086569</v>
      </c>
      <c r="L112" s="2"/>
      <c r="O112" s="2"/>
      <c r="Q112" s="2"/>
      <c r="R112" s="2"/>
      <c r="T112" s="7"/>
      <c r="U112" s="7"/>
      <c r="V112" s="7"/>
      <c r="W112" s="7"/>
      <c r="X112" s="39"/>
      <c r="Y112" s="39"/>
      <c r="Z112"/>
      <c r="AA112" s="7"/>
      <c r="AC112"/>
    </row>
    <row r="113" spans="2:43" x14ac:dyDescent="0.3">
      <c r="B113" s="5" t="s">
        <v>26</v>
      </c>
      <c r="C113" s="7">
        <v>36.812354898444283</v>
      </c>
      <c r="D113" s="7">
        <v>30.297737378425076</v>
      </c>
      <c r="E113" s="7">
        <v>32.889907723130648</v>
      </c>
      <c r="F113" s="7"/>
      <c r="G113" s="7"/>
      <c r="H113" s="7"/>
      <c r="L113" s="2"/>
      <c r="O113" s="2"/>
      <c r="Q113" s="2"/>
      <c r="R113" s="2"/>
      <c r="T113" s="7"/>
      <c r="U113" s="7"/>
      <c r="V113" s="7"/>
      <c r="W113" s="7"/>
      <c r="X113" s="39"/>
      <c r="Y113" s="39"/>
      <c r="Z113"/>
      <c r="AA113" s="7"/>
      <c r="AC113"/>
    </row>
    <row r="114" spans="2:43" x14ac:dyDescent="0.3">
      <c r="B114" s="36" t="s">
        <v>2</v>
      </c>
      <c r="C114" s="7">
        <f t="shared" ref="C114:E114" si="110">C99</f>
        <v>41.871366960435026</v>
      </c>
      <c r="D114" s="7">
        <f t="shared" si="110"/>
        <v>35.62722670166886</v>
      </c>
      <c r="E114" s="7">
        <f t="shared" si="110"/>
        <v>22.501406337896118</v>
      </c>
      <c r="F114" s="7"/>
      <c r="G114" s="7"/>
      <c r="H114" s="7"/>
      <c r="L114" s="2"/>
      <c r="O114" s="2"/>
      <c r="Q114" s="2"/>
      <c r="R114" s="2"/>
      <c r="T114" s="7"/>
      <c r="U114" s="7"/>
      <c r="V114" s="7"/>
      <c r="W114" s="7"/>
      <c r="X114" s="39"/>
      <c r="Y114" s="39"/>
      <c r="Z114"/>
      <c r="AA114" s="7"/>
      <c r="AC114"/>
    </row>
    <row r="115" spans="2:43" x14ac:dyDescent="0.3">
      <c r="B115" s="5" t="s">
        <v>29</v>
      </c>
      <c r="C115" s="7">
        <v>28.281617429054496</v>
      </c>
      <c r="D115" s="7">
        <v>22.583580347739229</v>
      </c>
      <c r="E115" s="7">
        <v>22.229289230714247</v>
      </c>
      <c r="F115" s="7"/>
      <c r="G115" s="7"/>
      <c r="H115" s="7"/>
      <c r="L115" s="2"/>
      <c r="O115" s="2"/>
      <c r="Q115" s="2"/>
      <c r="R115" s="2"/>
      <c r="T115" s="7"/>
      <c r="U115" s="7"/>
      <c r="V115" s="7"/>
      <c r="Y115" s="2"/>
      <c r="Z115" s="2"/>
      <c r="AA115" s="7"/>
      <c r="AB115" s="7"/>
      <c r="AC115" s="7"/>
      <c r="AD115" s="7"/>
      <c r="AE115" s="39"/>
      <c r="AF115" s="39"/>
      <c r="AG115" s="29"/>
      <c r="AH115" s="7"/>
      <c r="AI115" s="2"/>
      <c r="AL115" s="2"/>
      <c r="AM115" s="2"/>
    </row>
    <row r="116" spans="2:43" x14ac:dyDescent="0.3">
      <c r="B116" s="5" t="s">
        <v>27</v>
      </c>
      <c r="C116" s="7">
        <v>42.269276861102838</v>
      </c>
      <c r="D116" s="7">
        <v>35.531284779468258</v>
      </c>
      <c r="E116" s="7">
        <v>43.975835806186993</v>
      </c>
      <c r="F116" s="7"/>
      <c r="G116" s="7"/>
      <c r="H116" s="7"/>
      <c r="L116" s="2"/>
      <c r="O116" s="2"/>
      <c r="Q116" s="2"/>
      <c r="R116" s="2"/>
      <c r="T116" s="7"/>
      <c r="U116" s="7"/>
      <c r="V116" s="7"/>
      <c r="Y116" s="2"/>
      <c r="Z116" s="2"/>
      <c r="AA116" s="7"/>
      <c r="AB116" s="7"/>
      <c r="AC116" s="7"/>
      <c r="AD116" s="7"/>
      <c r="AE116" s="39"/>
      <c r="AF116" s="39"/>
      <c r="AG116" s="29"/>
      <c r="AH116" s="7"/>
      <c r="AI116" s="2"/>
      <c r="AL116" s="2"/>
      <c r="AM116" s="2"/>
    </row>
    <row r="117" spans="2:43" x14ac:dyDescent="0.3">
      <c r="B117" s="5" t="s">
        <v>47</v>
      </c>
      <c r="C117" s="7">
        <v>4.8893069797928703</v>
      </c>
      <c r="D117" s="7">
        <v>4.7072914136533219</v>
      </c>
      <c r="E117" s="7">
        <v>8.277742607658972</v>
      </c>
      <c r="L117" s="2"/>
      <c r="O117" s="2"/>
      <c r="Q117" s="2"/>
      <c r="R117" s="2"/>
      <c r="T117" s="7"/>
      <c r="U117" s="7"/>
      <c r="V117" s="7"/>
      <c r="Y117" s="2"/>
      <c r="Z117" s="2"/>
      <c r="AA117" s="7"/>
      <c r="AB117" s="7"/>
      <c r="AC117" s="7"/>
      <c r="AD117" s="7"/>
      <c r="AE117" s="30"/>
      <c r="AF117" s="30"/>
      <c r="AH117" s="7"/>
      <c r="AI117" s="2"/>
      <c r="AL117" s="2"/>
      <c r="AM117" s="2"/>
    </row>
    <row r="118" spans="2:43" x14ac:dyDescent="0.3">
      <c r="G118" s="7"/>
      <c r="P118"/>
      <c r="Q118" s="2"/>
      <c r="S118"/>
      <c r="X118" s="7"/>
      <c r="Y118" s="7"/>
      <c r="Z118" s="7"/>
      <c r="AA118" s="2"/>
      <c r="AD118" s="2"/>
      <c r="AG118" s="2"/>
      <c r="AH118" s="2"/>
      <c r="AI118" s="2"/>
      <c r="AJ118" s="2"/>
      <c r="AL118" s="7"/>
      <c r="AM118" s="2"/>
      <c r="AP118" s="2"/>
      <c r="AQ118" s="2"/>
    </row>
    <row r="119" spans="2:43" x14ac:dyDescent="0.3">
      <c r="B119" s="33" t="s">
        <v>43</v>
      </c>
      <c r="C119" s="1" t="s">
        <v>48</v>
      </c>
      <c r="D119" s="1" t="s">
        <v>49</v>
      </c>
      <c r="E119" s="1" t="s">
        <v>51</v>
      </c>
      <c r="F119" s="1" t="s">
        <v>0</v>
      </c>
      <c r="G119" s="1" t="s">
        <v>1</v>
      </c>
      <c r="H119" s="1" t="s">
        <v>52</v>
      </c>
      <c r="I119" s="1">
        <v>3</v>
      </c>
      <c r="J119" s="41" t="s">
        <v>20</v>
      </c>
      <c r="K119" s="18"/>
      <c r="V119" s="18"/>
      <c r="W119" s="18"/>
      <c r="X119" s="18"/>
      <c r="Y119" s="18"/>
      <c r="Z119" s="7"/>
      <c r="AA119" s="2"/>
      <c r="AB119"/>
      <c r="AC119"/>
      <c r="AD119" s="2"/>
      <c r="AF119"/>
    </row>
    <row r="120" spans="2:43" x14ac:dyDescent="0.3">
      <c r="B120" s="8" t="s">
        <v>3</v>
      </c>
      <c r="C120" s="39">
        <v>1.5822625347222219E-5</v>
      </c>
      <c r="D120" s="39">
        <v>8.2640463657407459E-6</v>
      </c>
      <c r="E120" s="39">
        <v>2.1869488530092594E-5</v>
      </c>
      <c r="F120" s="39">
        <v>8.6671705787037044E-6</v>
      </c>
      <c r="G120" s="39">
        <v>6.618480717592589E-6</v>
      </c>
      <c r="H120" s="39">
        <v>1.4209603599537035E-5</v>
      </c>
      <c r="I120" s="39">
        <v>2.6488620138888887E-5</v>
      </c>
      <c r="J120" s="39">
        <v>1.0194003527777777E-4</v>
      </c>
      <c r="K120" s="39"/>
      <c r="V120" s="7"/>
      <c r="W120" s="7"/>
      <c r="X120" s="7"/>
      <c r="Y120" s="7"/>
      <c r="Z120" s="7"/>
      <c r="AA120" s="2"/>
      <c r="AB120"/>
      <c r="AC120"/>
      <c r="AD120" s="2"/>
      <c r="AF120"/>
    </row>
    <row r="121" spans="2:43" x14ac:dyDescent="0.3">
      <c r="B121" s="8" t="s">
        <v>4</v>
      </c>
      <c r="C121" s="39">
        <v>1.7592592592592591E-5</v>
      </c>
      <c r="D121" s="39">
        <v>7.3270974999999995E-6</v>
      </c>
      <c r="E121" s="39">
        <v>1.728027630787037E-5</v>
      </c>
      <c r="F121" s="39">
        <v>1.0229276898148145E-5</v>
      </c>
      <c r="G121" s="39">
        <v>9.0905034837963038E-6</v>
      </c>
      <c r="H121" s="39">
        <v>9.8799550694444405E-6</v>
      </c>
      <c r="I121" s="39">
        <v>5.1049277731481481E-5</v>
      </c>
      <c r="J121" s="39">
        <v>1.2244897958333333E-4</v>
      </c>
      <c r="K121" s="39"/>
      <c r="V121" s="7"/>
      <c r="W121" s="7"/>
      <c r="X121" s="7"/>
      <c r="Y121" s="7"/>
      <c r="Z121" s="7"/>
      <c r="AA121" s="2"/>
      <c r="AB121"/>
      <c r="AC121"/>
      <c r="AD121" s="2"/>
      <c r="AF121"/>
    </row>
    <row r="122" spans="2:43" x14ac:dyDescent="0.3">
      <c r="B122" s="8" t="s">
        <v>5</v>
      </c>
      <c r="C122" s="39">
        <v>1.8946837997685185E-5</v>
      </c>
      <c r="D122" s="39">
        <v>1.0951541111111113E-5</v>
      </c>
      <c r="E122" s="39">
        <v>1.4915595868055556E-5</v>
      </c>
      <c r="F122" s="39">
        <v>2.2642143275462967E-5</v>
      </c>
      <c r="G122" s="39">
        <v>1.2631225324074066E-5</v>
      </c>
      <c r="H122" s="39">
        <v>2.0424960115740736E-5</v>
      </c>
      <c r="I122" s="39">
        <v>2.6664986979166677E-5</v>
      </c>
      <c r="J122" s="39">
        <v>1.271772906712963E-4</v>
      </c>
      <c r="K122" s="39"/>
      <c r="V122" s="7"/>
      <c r="W122" s="7"/>
      <c r="X122" s="7"/>
      <c r="Y122" s="7"/>
      <c r="Z122" s="7"/>
      <c r="AA122" s="2"/>
      <c r="AB122"/>
      <c r="AC122"/>
      <c r="AD122" s="2"/>
      <c r="AF122"/>
    </row>
    <row r="123" spans="2:43" x14ac:dyDescent="0.3">
      <c r="B123" s="8" t="s">
        <v>6</v>
      </c>
      <c r="C123" s="39">
        <v>2.1083186365740739E-5</v>
      </c>
      <c r="D123" s="39">
        <v>1.1300600486111112E-5</v>
      </c>
      <c r="E123" s="39">
        <v>1.5977471238425929E-5</v>
      </c>
      <c r="F123" s="39">
        <v>1.0776224062500001E-5</v>
      </c>
      <c r="G123" s="39">
        <v>7.8428130555555606E-6</v>
      </c>
      <c r="H123" s="39">
        <v>2.2314867303240734E-5</v>
      </c>
      <c r="I123" s="39">
        <v>2.8806584363425926E-5</v>
      </c>
      <c r="J123" s="39">
        <v>1.18101746875E-4</v>
      </c>
      <c r="K123" s="39"/>
      <c r="O123" s="2"/>
      <c r="P123"/>
      <c r="R123" s="2"/>
      <c r="V123" s="7"/>
      <c r="W123" s="7"/>
      <c r="X123" s="7"/>
      <c r="Y123" s="7"/>
      <c r="Z123" s="7"/>
      <c r="AA123" s="2"/>
      <c r="AB123"/>
      <c r="AC123"/>
      <c r="AD123" s="2"/>
      <c r="AF123"/>
    </row>
    <row r="124" spans="2:43" x14ac:dyDescent="0.3">
      <c r="B124" s="8" t="s">
        <v>7</v>
      </c>
      <c r="C124" s="39">
        <v>1.8442932731481482E-5</v>
      </c>
      <c r="D124" s="39">
        <v>1.2194507430555559E-5</v>
      </c>
      <c r="E124" s="39">
        <v>2.9192911736111109E-5</v>
      </c>
      <c r="F124" s="39">
        <v>2.1382380115740743E-5</v>
      </c>
      <c r="G124" s="39">
        <v>9.5568782986111129E-6</v>
      </c>
      <c r="H124" s="39">
        <v>2.3596938773148155E-5</v>
      </c>
      <c r="I124" s="39">
        <v>5.3193499629629624E-5</v>
      </c>
      <c r="J124" s="39">
        <v>1.675600487152778E-4</v>
      </c>
      <c r="K124" s="39"/>
      <c r="O124" s="2"/>
      <c r="P124"/>
      <c r="R124" s="2"/>
      <c r="V124" s="7"/>
      <c r="W124" s="7"/>
      <c r="X124" s="7"/>
      <c r="Y124" s="7"/>
      <c r="Z124" s="7"/>
      <c r="AA124" s="2"/>
      <c r="AB124"/>
      <c r="AC124"/>
      <c r="AD124" s="2"/>
      <c r="AF124"/>
    </row>
    <row r="125" spans="2:43" x14ac:dyDescent="0.3">
      <c r="B125" s="8" t="s">
        <v>8</v>
      </c>
      <c r="C125" s="39">
        <v>1.6747501469907409E-5</v>
      </c>
      <c r="D125" s="39">
        <v>5.2395649652777756E-6</v>
      </c>
      <c r="E125" s="39">
        <v>2.2632695057870372E-5</v>
      </c>
      <c r="F125" s="39">
        <v>1.3227513217592597E-5</v>
      </c>
      <c r="G125" s="39">
        <v>7.2068951041666643E-6</v>
      </c>
      <c r="H125" s="39">
        <v>1.7099185358796305E-5</v>
      </c>
      <c r="I125" s="39">
        <v>2.3481985381944427E-5</v>
      </c>
      <c r="J125" s="39">
        <v>1.0563534055555554E-4</v>
      </c>
      <c r="K125" s="39"/>
      <c r="O125" s="2"/>
      <c r="P125"/>
      <c r="R125" s="2"/>
      <c r="V125" s="7"/>
      <c r="W125" s="7"/>
      <c r="X125" s="7"/>
      <c r="Y125" s="7"/>
      <c r="Z125" s="7"/>
      <c r="AA125" s="2"/>
      <c r="AB125"/>
      <c r="AC125"/>
      <c r="AD125" s="2"/>
      <c r="AF125"/>
    </row>
    <row r="126" spans="2:43" x14ac:dyDescent="0.3">
      <c r="B126" s="8" t="s">
        <v>9</v>
      </c>
      <c r="C126" s="39">
        <v>1.6180608043981482E-5</v>
      </c>
      <c r="D126" s="39">
        <v>6.7691273958333352E-6</v>
      </c>
      <c r="E126" s="39">
        <v>2.7031368101851849E-5</v>
      </c>
      <c r="F126" s="39">
        <v>1.1718946840277783E-5</v>
      </c>
      <c r="G126" s="39">
        <v>1.0279667430555548E-5</v>
      </c>
      <c r="H126" s="39">
        <v>1.3975497604166658E-5</v>
      </c>
      <c r="I126" s="39">
        <v>3.2289304606481493E-5</v>
      </c>
      <c r="J126" s="39">
        <v>1.1824452002314815E-4</v>
      </c>
      <c r="K126" s="39"/>
      <c r="O126" s="2"/>
      <c r="P126"/>
      <c r="R126" s="2"/>
      <c r="X126"/>
      <c r="Y126" s="1"/>
      <c r="Z126" s="2"/>
      <c r="AA126" s="2"/>
      <c r="AB126"/>
      <c r="AC126"/>
      <c r="AD126" s="2"/>
      <c r="AF126"/>
    </row>
    <row r="127" spans="2:43" x14ac:dyDescent="0.3">
      <c r="B127" s="8" t="s">
        <v>10</v>
      </c>
      <c r="C127" s="39">
        <v>1.5811602418981485E-5</v>
      </c>
      <c r="D127" s="39">
        <v>1.130479969907407E-5</v>
      </c>
      <c r="E127" s="39">
        <v>1.9664115648148149E-5</v>
      </c>
      <c r="F127" s="39">
        <v>1.0711923657407408E-5</v>
      </c>
      <c r="G127" s="39">
        <v>7.7706391203703713E-6</v>
      </c>
      <c r="H127" s="39">
        <v>1.3109935324074083E-5</v>
      </c>
      <c r="I127" s="39">
        <v>6.1518434537037025E-5</v>
      </c>
      <c r="J127" s="39">
        <v>1.398914504050926E-4</v>
      </c>
      <c r="K127" s="39"/>
      <c r="O127" s="2"/>
      <c r="P127"/>
      <c r="R127" s="2"/>
      <c r="X127"/>
      <c r="Y127" s="1"/>
      <c r="Z127" s="18"/>
      <c r="AA127" s="2"/>
      <c r="AB127"/>
      <c r="AC127"/>
      <c r="AD127" s="2"/>
      <c r="AF127"/>
    </row>
    <row r="128" spans="2:43" x14ac:dyDescent="0.3">
      <c r="B128" s="8" t="s">
        <v>11</v>
      </c>
      <c r="C128" s="39">
        <v>1.5904509942129629E-5</v>
      </c>
      <c r="D128" s="39">
        <v>6.6830435879629588E-6</v>
      </c>
      <c r="E128" s="39">
        <v>1.5268329560185189E-5</v>
      </c>
      <c r="F128" s="39">
        <v>1.7334341145833334E-5</v>
      </c>
      <c r="G128" s="39">
        <v>1.1740992685185186E-5</v>
      </c>
      <c r="H128" s="39">
        <v>1.3403880069444449E-5</v>
      </c>
      <c r="I128" s="39">
        <v>2.6706979097222211E-5</v>
      </c>
      <c r="J128" s="39">
        <v>1.0704207608796295E-4</v>
      </c>
      <c r="K128" s="39"/>
      <c r="O128" s="2"/>
      <c r="P128"/>
      <c r="R128" s="2"/>
      <c r="X128"/>
      <c r="Y128" s="1"/>
      <c r="Z128" s="7"/>
      <c r="AA128" s="2"/>
      <c r="AB128"/>
      <c r="AC128"/>
      <c r="AD128" s="2"/>
      <c r="AF128"/>
    </row>
    <row r="129" spans="2:32" x14ac:dyDescent="0.3">
      <c r="B129" s="8" t="s">
        <v>12</v>
      </c>
      <c r="C129" s="39">
        <v>1.6554337789351853E-5</v>
      </c>
      <c r="D129" s="39">
        <v>7.5504430092592558E-6</v>
      </c>
      <c r="E129" s="39">
        <v>1.4656557071759258E-5</v>
      </c>
      <c r="F129" s="39">
        <v>6.1460695370370452E-6</v>
      </c>
      <c r="G129" s="39">
        <v>6.2287414930555516E-6</v>
      </c>
      <c r="H129" s="39">
        <v>3.0378401365740736E-5</v>
      </c>
      <c r="I129" s="39">
        <v>5.5540333414351859E-5</v>
      </c>
      <c r="J129" s="39">
        <v>1.3705488368055555E-4</v>
      </c>
      <c r="K129" s="39"/>
      <c r="O129" s="2"/>
      <c r="P129"/>
      <c r="R129" s="2"/>
      <c r="X129"/>
      <c r="Y129" s="1"/>
      <c r="Z129" s="7"/>
      <c r="AA129" s="2"/>
      <c r="AB129"/>
      <c r="AC129"/>
      <c r="AD129" s="2"/>
      <c r="AF129"/>
    </row>
    <row r="130" spans="2:32" x14ac:dyDescent="0.3">
      <c r="B130" s="12" t="s">
        <v>13</v>
      </c>
      <c r="C130" s="39">
        <v>1.4558662974537038E-5</v>
      </c>
      <c r="D130" s="39">
        <v>6.4331905555555547E-6</v>
      </c>
      <c r="E130" s="39">
        <v>1.4294112708333334E-5</v>
      </c>
      <c r="F130" s="39">
        <v>7.6593600462963006E-6</v>
      </c>
      <c r="G130" s="39">
        <v>6.7523305555555542E-6</v>
      </c>
      <c r="H130" s="39">
        <v>2.4389014861111107E-5</v>
      </c>
      <c r="I130" s="39">
        <v>3.9909297060185194E-5</v>
      </c>
      <c r="J130" s="39">
        <v>1.1399596876157408E-4</v>
      </c>
      <c r="K130" s="39"/>
      <c r="O130" s="2"/>
      <c r="P130"/>
      <c r="R130" s="2"/>
      <c r="X130"/>
      <c r="Y130" s="1"/>
      <c r="Z130" s="7"/>
      <c r="AA130" s="2"/>
      <c r="AB130"/>
      <c r="AC130"/>
      <c r="AD130" s="2"/>
      <c r="AF130"/>
    </row>
    <row r="131" spans="2:32" x14ac:dyDescent="0.3">
      <c r="B131" s="12" t="s">
        <v>14</v>
      </c>
      <c r="C131" s="39">
        <v>2.3703756192129629E-5</v>
      </c>
      <c r="D131" s="39">
        <v>1.4467592592592593E-5</v>
      </c>
      <c r="E131" s="39">
        <v>1.5717645081018518E-5</v>
      </c>
      <c r="F131" s="39">
        <v>1.1998456793981487E-5</v>
      </c>
      <c r="G131" s="39">
        <v>1.0362601828703699E-5</v>
      </c>
      <c r="H131" s="39">
        <v>2.3472274710648148E-5</v>
      </c>
      <c r="I131" s="39">
        <v>4.5339401192129621E-5</v>
      </c>
      <c r="J131" s="39">
        <v>1.450617283912037E-4</v>
      </c>
      <c r="K131" s="39"/>
      <c r="O131" s="2"/>
      <c r="P131"/>
      <c r="R131" s="2"/>
      <c r="X131"/>
      <c r="Y131" s="1"/>
      <c r="Z131" s="7"/>
      <c r="AA131" s="2"/>
      <c r="AB131"/>
      <c r="AC131"/>
      <c r="AD131" s="2"/>
      <c r="AF131"/>
    </row>
    <row r="132" spans="2:32" x14ac:dyDescent="0.3">
      <c r="B132" s="12" t="s">
        <v>15</v>
      </c>
      <c r="C132" s="39">
        <v>1.4512471655092597E-5</v>
      </c>
      <c r="D132" s="39">
        <v>7.9743008333333269E-6</v>
      </c>
      <c r="E132" s="39">
        <v>1.7535903252314819E-5</v>
      </c>
      <c r="F132" s="39">
        <v>7.1806500347222171E-6</v>
      </c>
      <c r="G132" s="39">
        <v>6.6263542476851865E-6</v>
      </c>
      <c r="H132" s="39">
        <v>1.9316368518518513E-5</v>
      </c>
      <c r="I132" s="39">
        <v>3.2098765439814813E-5</v>
      </c>
      <c r="J132" s="39">
        <v>1.052448139814815E-4</v>
      </c>
      <c r="K132" s="39"/>
      <c r="O132" s="2"/>
      <c r="P132"/>
      <c r="R132" s="2"/>
      <c r="X132"/>
      <c r="Y132" s="1"/>
      <c r="Z132" s="7"/>
      <c r="AA132" s="2"/>
      <c r="AB132"/>
      <c r="AC132"/>
      <c r="AD132" s="2"/>
      <c r="AF132"/>
    </row>
    <row r="133" spans="2:32" x14ac:dyDescent="0.3">
      <c r="B133" s="12" t="s">
        <v>16</v>
      </c>
      <c r="C133" s="39">
        <v>1.3706223229166667E-5</v>
      </c>
      <c r="D133" s="39">
        <v>1.179138321759259E-5</v>
      </c>
      <c r="E133" s="39">
        <v>1.6024187453703704E-5</v>
      </c>
      <c r="F133" s="39">
        <v>7.3318216203703701E-6</v>
      </c>
      <c r="G133" s="39">
        <v>7.6131687268518497E-6</v>
      </c>
      <c r="H133" s="39">
        <v>2.0458553784722224E-5</v>
      </c>
      <c r="I133" s="39">
        <v>3.3576362650462969E-5</v>
      </c>
      <c r="J133" s="39">
        <v>1.1050170068287037E-4</v>
      </c>
      <c r="K133" s="39"/>
      <c r="O133" s="2"/>
      <c r="P133"/>
      <c r="R133" s="2"/>
      <c r="X133"/>
      <c r="Y133" s="1"/>
      <c r="Z133" s="7"/>
      <c r="AA133" s="2"/>
      <c r="AB133"/>
      <c r="AC133"/>
      <c r="AD133" s="2"/>
      <c r="AF133"/>
    </row>
    <row r="134" spans="2:32" x14ac:dyDescent="0.3">
      <c r="B134" s="5" t="s">
        <v>22</v>
      </c>
      <c r="C134" s="39">
        <v>1.7111989196428575E-5</v>
      </c>
      <c r="D134" s="39">
        <v>9.1608027678571414E-6</v>
      </c>
      <c r="E134" s="39">
        <v>1.8718618401124341E-5</v>
      </c>
      <c r="F134" s="39">
        <v>1.192901984457672E-5</v>
      </c>
      <c r="G134" s="39">
        <v>8.594378005125659E-6</v>
      </c>
      <c r="H134" s="39">
        <v>1.9002102604166664E-5</v>
      </c>
      <c r="I134" s="39">
        <v>3.8333130873015869E-5</v>
      </c>
      <c r="J134" s="39">
        <v>1.2285004169229497E-4</v>
      </c>
      <c r="K134" s="39"/>
      <c r="O134" s="2"/>
      <c r="P134"/>
      <c r="R134" s="2"/>
      <c r="X134"/>
      <c r="Y134" s="1"/>
      <c r="Z134"/>
      <c r="AA134" s="2"/>
      <c r="AC134"/>
      <c r="AD134" s="2"/>
      <c r="AF134"/>
    </row>
    <row r="135" spans="2:32" x14ac:dyDescent="0.3">
      <c r="B135" s="5" t="s">
        <v>23</v>
      </c>
      <c r="C135" s="39">
        <v>1.3706223229166667E-5</v>
      </c>
      <c r="D135" s="39">
        <v>5.2395649652777756E-6</v>
      </c>
      <c r="E135" s="39">
        <v>1.4294112708333334E-5</v>
      </c>
      <c r="F135" s="39">
        <v>6.1460695370370452E-6</v>
      </c>
      <c r="G135" s="39">
        <v>6.2287414930555516E-6</v>
      </c>
      <c r="H135" s="39">
        <v>9.8799550694444405E-6</v>
      </c>
      <c r="I135" s="39">
        <v>2.3481985381944427E-5</v>
      </c>
      <c r="J135" s="39">
        <v>1.0194003527777777E-4</v>
      </c>
      <c r="K135" s="29" t="s">
        <v>54</v>
      </c>
      <c r="O135" s="2"/>
      <c r="P135"/>
      <c r="R135" s="2"/>
      <c r="X135"/>
      <c r="Y135" s="1"/>
      <c r="Z135"/>
      <c r="AA135" s="2"/>
      <c r="AC135"/>
      <c r="AD135" s="2"/>
      <c r="AF135"/>
    </row>
    <row r="136" spans="2:32" x14ac:dyDescent="0.3">
      <c r="B136" s="5" t="s">
        <v>24</v>
      </c>
      <c r="C136" s="39">
        <v>2.3703756192129629E-5</v>
      </c>
      <c r="D136" s="39">
        <v>1.4467592592592593E-5</v>
      </c>
      <c r="E136" s="39">
        <v>2.9192911736111109E-5</v>
      </c>
      <c r="F136" s="39">
        <v>2.2642143275462967E-5</v>
      </c>
      <c r="G136" s="39">
        <v>1.2631225324074066E-5</v>
      </c>
      <c r="H136" s="39">
        <v>3.0378401365740736E-5</v>
      </c>
      <c r="I136" s="39">
        <v>6.1518434537037025E-5</v>
      </c>
      <c r="J136" s="39">
        <v>1.675600487152778E-4</v>
      </c>
      <c r="K136" s="29" t="s">
        <v>53</v>
      </c>
      <c r="O136" s="2"/>
      <c r="P136"/>
      <c r="R136" s="2"/>
      <c r="X136"/>
      <c r="Y136" s="1"/>
      <c r="Z136"/>
      <c r="AA136" s="2"/>
      <c r="AC136"/>
      <c r="AD136" s="2"/>
      <c r="AF136"/>
    </row>
    <row r="137" spans="2:32" x14ac:dyDescent="0.3">
      <c r="B137" s="5" t="s">
        <v>25</v>
      </c>
      <c r="C137" s="7">
        <v>15.846512023080713</v>
      </c>
      <c r="D137" s="7">
        <v>30.201566830440218</v>
      </c>
      <c r="E137" s="7">
        <v>25.433421252534572</v>
      </c>
      <c r="F137" s="7">
        <v>43.296428237992217</v>
      </c>
      <c r="G137" s="7">
        <v>23.765785966771698</v>
      </c>
      <c r="H137" s="7">
        <v>29.765332513786653</v>
      </c>
      <c r="I137" s="7">
        <v>33.066698922428664</v>
      </c>
      <c r="J137" s="30">
        <v>15.264426369917702</v>
      </c>
      <c r="O137" s="2"/>
      <c r="P137"/>
      <c r="R137" s="2"/>
      <c r="X137"/>
      <c r="Y137" s="1"/>
      <c r="Z137"/>
      <c r="AA137" s="2"/>
      <c r="AC137"/>
      <c r="AD137" s="2"/>
      <c r="AF137"/>
    </row>
    <row r="138" spans="2:32" x14ac:dyDescent="0.3">
      <c r="B138"/>
      <c r="C138"/>
      <c r="D138"/>
      <c r="J138" s="2"/>
      <c r="O138" s="2"/>
      <c r="P138"/>
      <c r="R138" s="2"/>
      <c r="X138"/>
      <c r="Y138" s="1"/>
      <c r="Z138"/>
      <c r="AA138" s="2"/>
      <c r="AC138"/>
      <c r="AD138" s="2"/>
      <c r="AF138"/>
    </row>
    <row r="139" spans="2:32" x14ac:dyDescent="0.3">
      <c r="B139" s="33" t="s">
        <v>44</v>
      </c>
      <c r="C139" s="1" t="s">
        <v>48</v>
      </c>
      <c r="D139" s="1" t="s">
        <v>49</v>
      </c>
      <c r="E139" s="1" t="s">
        <v>51</v>
      </c>
      <c r="F139" s="1" t="s">
        <v>0</v>
      </c>
      <c r="G139" s="1" t="s">
        <v>1</v>
      </c>
      <c r="H139" s="1" t="s">
        <v>52</v>
      </c>
      <c r="I139" s="1">
        <v>3</v>
      </c>
      <c r="J139" s="41" t="s">
        <v>20</v>
      </c>
      <c r="O139" s="2"/>
      <c r="P139"/>
      <c r="R139" s="2"/>
      <c r="X139"/>
      <c r="Y139" s="1"/>
      <c r="Z139"/>
      <c r="AA139" s="2"/>
      <c r="AC139"/>
      <c r="AD139" s="2"/>
      <c r="AF139"/>
    </row>
    <row r="140" spans="2:32" x14ac:dyDescent="0.3">
      <c r="B140" s="8" t="s">
        <v>4</v>
      </c>
      <c r="C140" s="39">
        <f>C121</f>
        <v>1.7592592592592591E-5</v>
      </c>
      <c r="D140" s="39">
        <f t="shared" ref="D140:J140" si="111">D121</f>
        <v>7.3270974999999995E-6</v>
      </c>
      <c r="E140" s="39">
        <f t="shared" si="111"/>
        <v>1.728027630787037E-5</v>
      </c>
      <c r="F140" s="39">
        <f t="shared" si="111"/>
        <v>1.0229276898148145E-5</v>
      </c>
      <c r="G140" s="39">
        <f t="shared" si="111"/>
        <v>9.0905034837963038E-6</v>
      </c>
      <c r="H140" s="39">
        <f t="shared" si="111"/>
        <v>9.8799550694444405E-6</v>
      </c>
      <c r="I140" s="39">
        <f t="shared" si="111"/>
        <v>5.1049277731481481E-5</v>
      </c>
      <c r="J140" s="39">
        <f t="shared" si="111"/>
        <v>1.2244897958333333E-4</v>
      </c>
      <c r="O140" s="2"/>
      <c r="P140"/>
      <c r="R140" s="2"/>
      <c r="X140"/>
      <c r="Y140" s="1"/>
      <c r="Z140"/>
      <c r="AA140" s="2"/>
      <c r="AC140"/>
      <c r="AD140" s="2"/>
      <c r="AF140"/>
    </row>
    <row r="141" spans="2:32" x14ac:dyDescent="0.3">
      <c r="B141" s="8" t="s">
        <v>6</v>
      </c>
      <c r="C141" s="39">
        <f t="shared" ref="C141:J141" si="112">C123</f>
        <v>2.1083186365740739E-5</v>
      </c>
      <c r="D141" s="39">
        <f t="shared" si="112"/>
        <v>1.1300600486111112E-5</v>
      </c>
      <c r="E141" s="39">
        <f t="shared" si="112"/>
        <v>1.5977471238425929E-5</v>
      </c>
      <c r="F141" s="39">
        <f t="shared" si="112"/>
        <v>1.0776224062500001E-5</v>
      </c>
      <c r="G141" s="39">
        <f t="shared" si="112"/>
        <v>7.8428130555555606E-6</v>
      </c>
      <c r="H141" s="39">
        <f t="shared" si="112"/>
        <v>2.2314867303240734E-5</v>
      </c>
      <c r="I141" s="39">
        <f t="shared" si="112"/>
        <v>2.8806584363425926E-5</v>
      </c>
      <c r="J141" s="39">
        <f t="shared" si="112"/>
        <v>1.18101746875E-4</v>
      </c>
      <c r="O141" s="2"/>
      <c r="P141"/>
      <c r="R141" s="2"/>
      <c r="X141"/>
      <c r="Y141" s="1"/>
      <c r="Z141"/>
      <c r="AA141" s="2"/>
      <c r="AC141"/>
      <c r="AD141" s="2"/>
      <c r="AF141"/>
    </row>
    <row r="142" spans="2:32" x14ac:dyDescent="0.3">
      <c r="B142" s="8" t="s">
        <v>7</v>
      </c>
      <c r="C142" s="39">
        <f t="shared" ref="C142:J142" si="113">C124</f>
        <v>1.8442932731481482E-5</v>
      </c>
      <c r="D142" s="39">
        <f t="shared" si="113"/>
        <v>1.2194507430555559E-5</v>
      </c>
      <c r="E142" s="39">
        <f t="shared" si="113"/>
        <v>2.9192911736111109E-5</v>
      </c>
      <c r="F142" s="39">
        <f t="shared" si="113"/>
        <v>2.1382380115740743E-5</v>
      </c>
      <c r="G142" s="39">
        <f t="shared" si="113"/>
        <v>9.5568782986111129E-6</v>
      </c>
      <c r="H142" s="39">
        <f t="shared" si="113"/>
        <v>2.3596938773148155E-5</v>
      </c>
      <c r="I142" s="39">
        <f t="shared" si="113"/>
        <v>5.3193499629629624E-5</v>
      </c>
      <c r="J142" s="39">
        <f t="shared" si="113"/>
        <v>1.675600487152778E-4</v>
      </c>
      <c r="O142" s="2"/>
      <c r="P142"/>
      <c r="R142" s="2"/>
      <c r="X142"/>
      <c r="Y142" s="1"/>
      <c r="Z142"/>
      <c r="AA142" s="2"/>
      <c r="AC142"/>
      <c r="AD142" s="2"/>
      <c r="AF142"/>
    </row>
    <row r="143" spans="2:32" x14ac:dyDescent="0.3">
      <c r="B143" s="8" t="s">
        <v>8</v>
      </c>
      <c r="C143" s="39">
        <f t="shared" ref="C143:J143" si="114">C125</f>
        <v>1.6747501469907409E-5</v>
      </c>
      <c r="D143" s="39">
        <f t="shared" si="114"/>
        <v>5.2395649652777756E-6</v>
      </c>
      <c r="E143" s="39">
        <f t="shared" si="114"/>
        <v>2.2632695057870372E-5</v>
      </c>
      <c r="F143" s="39">
        <f t="shared" si="114"/>
        <v>1.3227513217592597E-5</v>
      </c>
      <c r="G143" s="39">
        <f t="shared" si="114"/>
        <v>7.2068951041666643E-6</v>
      </c>
      <c r="H143" s="39">
        <f t="shared" si="114"/>
        <v>1.7099185358796305E-5</v>
      </c>
      <c r="I143" s="39">
        <f t="shared" si="114"/>
        <v>2.3481985381944427E-5</v>
      </c>
      <c r="J143" s="39">
        <f t="shared" si="114"/>
        <v>1.0563534055555554E-4</v>
      </c>
      <c r="O143" s="2"/>
      <c r="P143"/>
      <c r="R143" s="2"/>
      <c r="X143"/>
      <c r="Y143" s="1"/>
      <c r="Z143"/>
      <c r="AA143" s="2"/>
      <c r="AC143"/>
      <c r="AD143" s="2"/>
      <c r="AF143"/>
    </row>
    <row r="144" spans="2:32" x14ac:dyDescent="0.3">
      <c r="B144" s="8" t="s">
        <v>9</v>
      </c>
      <c r="C144" s="39">
        <f t="shared" ref="C144:J144" si="115">C126</f>
        <v>1.6180608043981482E-5</v>
      </c>
      <c r="D144" s="39">
        <f t="shared" si="115"/>
        <v>6.7691273958333352E-6</v>
      </c>
      <c r="E144" s="39">
        <f t="shared" si="115"/>
        <v>2.7031368101851849E-5</v>
      </c>
      <c r="F144" s="39">
        <f t="shared" si="115"/>
        <v>1.1718946840277783E-5</v>
      </c>
      <c r="G144" s="39">
        <f t="shared" si="115"/>
        <v>1.0279667430555548E-5</v>
      </c>
      <c r="H144" s="39">
        <f t="shared" si="115"/>
        <v>1.3975497604166658E-5</v>
      </c>
      <c r="I144" s="39">
        <f t="shared" si="115"/>
        <v>3.2289304606481493E-5</v>
      </c>
      <c r="J144" s="39">
        <f t="shared" si="115"/>
        <v>1.1824452002314815E-4</v>
      </c>
      <c r="O144" s="2"/>
      <c r="P144"/>
      <c r="R144" s="2"/>
      <c r="X144"/>
      <c r="Y144" s="1"/>
      <c r="Z144"/>
      <c r="AA144" s="2"/>
      <c r="AC144"/>
      <c r="AD144" s="2"/>
      <c r="AF144"/>
    </row>
    <row r="145" spans="2:32" x14ac:dyDescent="0.3">
      <c r="B145" s="8" t="s">
        <v>10</v>
      </c>
      <c r="C145" s="39">
        <f t="shared" ref="C145:J145" si="116">C127</f>
        <v>1.5811602418981485E-5</v>
      </c>
      <c r="D145" s="39">
        <f t="shared" si="116"/>
        <v>1.130479969907407E-5</v>
      </c>
      <c r="E145" s="39">
        <f t="shared" si="116"/>
        <v>1.9664115648148149E-5</v>
      </c>
      <c r="F145" s="39">
        <f t="shared" si="116"/>
        <v>1.0711923657407408E-5</v>
      </c>
      <c r="G145" s="39">
        <f t="shared" si="116"/>
        <v>7.7706391203703713E-6</v>
      </c>
      <c r="H145" s="39">
        <f t="shared" si="116"/>
        <v>1.3109935324074083E-5</v>
      </c>
      <c r="I145" s="39">
        <f t="shared" si="116"/>
        <v>6.1518434537037025E-5</v>
      </c>
      <c r="J145" s="39">
        <f t="shared" si="116"/>
        <v>1.398914504050926E-4</v>
      </c>
      <c r="O145" s="2"/>
      <c r="P145"/>
      <c r="R145" s="2"/>
      <c r="X145"/>
      <c r="Y145" s="1"/>
      <c r="Z145"/>
      <c r="AA145" s="2"/>
      <c r="AC145"/>
      <c r="AD145" s="2"/>
      <c r="AF145"/>
    </row>
    <row r="146" spans="2:32" x14ac:dyDescent="0.3">
      <c r="B146" s="8" t="s">
        <v>12</v>
      </c>
      <c r="C146" s="39">
        <f t="shared" ref="C146:J146" si="117">C129</f>
        <v>1.6554337789351853E-5</v>
      </c>
      <c r="D146" s="39">
        <f t="shared" si="117"/>
        <v>7.5504430092592558E-6</v>
      </c>
      <c r="E146" s="39">
        <f t="shared" si="117"/>
        <v>1.4656557071759258E-5</v>
      </c>
      <c r="F146" s="39">
        <f t="shared" si="117"/>
        <v>6.1460695370370452E-6</v>
      </c>
      <c r="G146" s="39">
        <f t="shared" si="117"/>
        <v>6.2287414930555516E-6</v>
      </c>
      <c r="H146" s="39">
        <f t="shared" si="117"/>
        <v>3.0378401365740736E-5</v>
      </c>
      <c r="I146" s="39">
        <f t="shared" si="117"/>
        <v>5.5540333414351859E-5</v>
      </c>
      <c r="J146" s="39">
        <f t="shared" si="117"/>
        <v>1.3705488368055555E-4</v>
      </c>
      <c r="O146" s="2"/>
      <c r="P146"/>
      <c r="R146" s="2"/>
      <c r="X146"/>
      <c r="Y146" s="1"/>
      <c r="Z146"/>
      <c r="AA146" s="2"/>
      <c r="AC146"/>
      <c r="AD146" s="2"/>
      <c r="AF146"/>
    </row>
    <row r="147" spans="2:32" x14ac:dyDescent="0.3">
      <c r="B147" s="12" t="s">
        <v>14</v>
      </c>
      <c r="C147" s="39">
        <f t="shared" ref="C147:J147" si="118">C131</f>
        <v>2.3703756192129629E-5</v>
      </c>
      <c r="D147" s="39">
        <f t="shared" si="118"/>
        <v>1.4467592592592593E-5</v>
      </c>
      <c r="E147" s="39">
        <f t="shared" si="118"/>
        <v>1.5717645081018518E-5</v>
      </c>
      <c r="F147" s="39">
        <f t="shared" si="118"/>
        <v>1.1998456793981487E-5</v>
      </c>
      <c r="G147" s="39">
        <f t="shared" si="118"/>
        <v>1.0362601828703699E-5</v>
      </c>
      <c r="H147" s="39">
        <f t="shared" si="118"/>
        <v>2.3472274710648148E-5</v>
      </c>
      <c r="I147" s="39">
        <f t="shared" si="118"/>
        <v>4.5339401192129621E-5</v>
      </c>
      <c r="J147" s="39">
        <f t="shared" si="118"/>
        <v>1.450617283912037E-4</v>
      </c>
      <c r="O147" s="2"/>
      <c r="P147"/>
      <c r="R147" s="2"/>
      <c r="X147"/>
      <c r="Y147" s="1"/>
      <c r="Z147"/>
      <c r="AA147" s="2"/>
      <c r="AC147"/>
      <c r="AD147" s="2"/>
      <c r="AF147"/>
    </row>
    <row r="148" spans="2:32" x14ac:dyDescent="0.3">
      <c r="B148" s="5" t="s">
        <v>26</v>
      </c>
      <c r="C148" s="39">
        <v>1.8264564700520838E-5</v>
      </c>
      <c r="D148" s="39">
        <v>9.5192166348379623E-6</v>
      </c>
      <c r="E148" s="39">
        <v>2.0269130030381941E-5</v>
      </c>
      <c r="F148" s="39">
        <v>1.2023848890335651E-5</v>
      </c>
      <c r="G148" s="39">
        <v>8.5423424768518507E-6</v>
      </c>
      <c r="H148" s="39">
        <v>1.9228381938657408E-5</v>
      </c>
      <c r="I148" s="39">
        <v>4.3902352607060182E-5</v>
      </c>
      <c r="J148" s="39">
        <v>1.3174983727864584E-4</v>
      </c>
      <c r="O148" s="2"/>
      <c r="P148"/>
      <c r="R148" s="2"/>
      <c r="X148"/>
      <c r="Y148" s="1"/>
      <c r="Z148"/>
      <c r="AA148" s="2"/>
      <c r="AC148"/>
      <c r="AD148" s="2"/>
      <c r="AF148"/>
    </row>
    <row r="149" spans="2:32" x14ac:dyDescent="0.3">
      <c r="B149" s="5" t="s">
        <v>29</v>
      </c>
      <c r="C149" s="39">
        <v>1.5811602418981485E-5</v>
      </c>
      <c r="D149" s="39">
        <v>5.2395649652777756E-6</v>
      </c>
      <c r="E149" s="39">
        <v>1.4656557071759258E-5</v>
      </c>
      <c r="F149" s="39">
        <v>6.1460695370370452E-6</v>
      </c>
      <c r="G149" s="39">
        <v>6.2287414930555516E-6</v>
      </c>
      <c r="H149" s="39">
        <v>9.8799550694444405E-6</v>
      </c>
      <c r="I149" s="39">
        <v>2.3481985381944427E-5</v>
      </c>
      <c r="J149" s="39">
        <v>1.0563534055555554E-4</v>
      </c>
      <c r="K149" s="29" t="s">
        <v>55</v>
      </c>
      <c r="O149" s="2"/>
      <c r="P149"/>
      <c r="R149" s="2"/>
      <c r="X149"/>
      <c r="Y149" s="1"/>
      <c r="Z149"/>
      <c r="AA149" s="2"/>
      <c r="AC149"/>
      <c r="AD149" s="2"/>
      <c r="AF149"/>
    </row>
    <row r="150" spans="2:32" x14ac:dyDescent="0.3">
      <c r="B150" s="5" t="s">
        <v>27</v>
      </c>
      <c r="C150" s="39">
        <v>2.3703756192129629E-5</v>
      </c>
      <c r="D150" s="39">
        <v>1.4467592592592593E-5</v>
      </c>
      <c r="E150" s="39">
        <v>2.9192911736111109E-5</v>
      </c>
      <c r="F150" s="39">
        <v>2.1382380115740743E-5</v>
      </c>
      <c r="G150" s="39">
        <v>1.0362601828703699E-5</v>
      </c>
      <c r="H150" s="39">
        <v>3.0378401365740736E-5</v>
      </c>
      <c r="I150" s="39">
        <v>6.1518434537037025E-5</v>
      </c>
      <c r="J150" s="39">
        <v>1.675600487152778E-4</v>
      </c>
      <c r="K150" s="29" t="s">
        <v>53</v>
      </c>
      <c r="O150" s="2"/>
      <c r="P150"/>
      <c r="R150" s="2"/>
      <c r="X150"/>
      <c r="Y150" s="1"/>
      <c r="Z150"/>
      <c r="AA150" s="2"/>
      <c r="AC150"/>
      <c r="AD150" s="2"/>
      <c r="AF150"/>
    </row>
    <row r="151" spans="2:32" x14ac:dyDescent="0.3">
      <c r="B151" s="5" t="s">
        <v>28</v>
      </c>
      <c r="C151" s="7">
        <v>15.150263986728268</v>
      </c>
      <c r="D151" s="7">
        <v>33.82312154130706</v>
      </c>
      <c r="E151" s="7">
        <v>27.079238588763765</v>
      </c>
      <c r="F151" s="7">
        <v>35.86448693627203</v>
      </c>
      <c r="G151" s="7">
        <v>17.633261283398117</v>
      </c>
      <c r="H151" s="7">
        <v>35.594121331798256</v>
      </c>
      <c r="I151" s="7">
        <v>31.807201166830911</v>
      </c>
      <c r="J151" s="30">
        <v>14.882276024506528</v>
      </c>
      <c r="K151" s="38"/>
      <c r="O151" s="2"/>
      <c r="P151"/>
      <c r="R151" s="2"/>
      <c r="X151"/>
      <c r="Y151" s="1"/>
      <c r="Z151"/>
      <c r="AA151" s="2"/>
      <c r="AC151"/>
      <c r="AD151" s="2"/>
      <c r="AF151"/>
    </row>
    <row r="152" spans="2:32" x14ac:dyDescent="0.3">
      <c r="B152"/>
      <c r="C152"/>
      <c r="D152"/>
      <c r="J152" s="2"/>
      <c r="O152" s="2"/>
      <c r="P152"/>
      <c r="R152" s="2"/>
      <c r="X152"/>
      <c r="Y152" s="1"/>
      <c r="Z152"/>
      <c r="AA152" s="2"/>
      <c r="AC152"/>
      <c r="AD152" s="2"/>
      <c r="AF152"/>
    </row>
    <row r="153" spans="2:32" x14ac:dyDescent="0.3">
      <c r="B153" s="33" t="s">
        <v>45</v>
      </c>
      <c r="C153" s="1" t="s">
        <v>48</v>
      </c>
      <c r="D153" s="1" t="s">
        <v>49</v>
      </c>
      <c r="E153" s="1" t="s">
        <v>51</v>
      </c>
      <c r="F153" s="1" t="s">
        <v>0</v>
      </c>
      <c r="G153" s="1" t="s">
        <v>1</v>
      </c>
      <c r="H153" s="1" t="s">
        <v>52</v>
      </c>
      <c r="I153" s="1">
        <v>3</v>
      </c>
      <c r="J153" s="41"/>
      <c r="K153" s="18"/>
      <c r="O153" s="2"/>
      <c r="P153"/>
      <c r="R153" s="2"/>
      <c r="X153"/>
      <c r="Y153" s="1"/>
      <c r="Z153"/>
      <c r="AA153" s="2"/>
      <c r="AC153"/>
      <c r="AD153" s="2"/>
      <c r="AF153"/>
    </row>
    <row r="154" spans="2:32" x14ac:dyDescent="0.3">
      <c r="B154" s="8" t="s">
        <v>3</v>
      </c>
      <c r="C154" s="7">
        <v>15.521502718835572</v>
      </c>
      <c r="D154" s="7">
        <v>8.1067721265957342</v>
      </c>
      <c r="E154" s="7">
        <v>21.453287190356694</v>
      </c>
      <c r="F154" s="7">
        <v>8.502224425454056</v>
      </c>
      <c r="G154" s="7">
        <v>6.4925234718212543</v>
      </c>
      <c r="H154" s="7">
        <v>13.939178616936021</v>
      </c>
      <c r="I154" s="7">
        <v>25.984511450000667</v>
      </c>
      <c r="J154" s="30"/>
      <c r="K154" s="30"/>
      <c r="L154" s="30"/>
      <c r="M154" s="30"/>
      <c r="N154" s="30"/>
      <c r="O154" s="30"/>
      <c r="P154" s="30"/>
      <c r="R154" s="2"/>
      <c r="X154"/>
      <c r="Y154" s="1"/>
      <c r="Z154"/>
      <c r="AA154" s="2"/>
      <c r="AC154"/>
      <c r="AD154" s="2"/>
      <c r="AF154"/>
    </row>
    <row r="155" spans="2:32" x14ac:dyDescent="0.3">
      <c r="B155" s="8" t="s">
        <v>4</v>
      </c>
      <c r="C155" s="7">
        <v>14.367283951615015</v>
      </c>
      <c r="D155" s="7">
        <v>5.983796292082209</v>
      </c>
      <c r="E155" s="7">
        <v>14.112225652407487</v>
      </c>
      <c r="F155" s="7">
        <v>8.3539094674011185</v>
      </c>
      <c r="G155" s="7">
        <v>7.4239111789491981</v>
      </c>
      <c r="H155" s="7">
        <v>8.0686299739399487</v>
      </c>
      <c r="I155" s="7">
        <v>41.690243483605038</v>
      </c>
      <c r="J155" s="7"/>
      <c r="K155" s="7"/>
      <c r="L155" s="30"/>
      <c r="M155" s="30"/>
      <c r="N155" s="30"/>
      <c r="O155" s="30"/>
      <c r="P155" s="30"/>
      <c r="R155" s="2"/>
      <c r="X155"/>
      <c r="Y155" s="1"/>
      <c r="Z155"/>
      <c r="AA155" s="2"/>
      <c r="AC155"/>
      <c r="AD155" s="2"/>
      <c r="AF155"/>
    </row>
    <row r="156" spans="2:32" x14ac:dyDescent="0.3">
      <c r="B156" s="8" t="s">
        <v>5</v>
      </c>
      <c r="C156" s="7">
        <v>14.897972662946071</v>
      </c>
      <c r="D156" s="7">
        <v>8.6112395171372036</v>
      </c>
      <c r="E156" s="7">
        <v>11.728191243361644</v>
      </c>
      <c r="F156" s="7">
        <v>17.803605624831306</v>
      </c>
      <c r="G156" s="7">
        <v>9.9319817692302141</v>
      </c>
      <c r="H156" s="7">
        <v>16.060225853160603</v>
      </c>
      <c r="I156" s="7">
        <v>20.966783329332962</v>
      </c>
      <c r="J156" s="7"/>
      <c r="K156" s="7"/>
      <c r="L156" s="30"/>
      <c r="M156" s="30"/>
      <c r="N156" s="30"/>
      <c r="O156" s="30"/>
      <c r="P156" s="30"/>
      <c r="R156" s="2"/>
      <c r="X156"/>
      <c r="Y156" s="1"/>
      <c r="Z156"/>
      <c r="AA156" s="2"/>
      <c r="AC156"/>
      <c r="AD156" s="2"/>
      <c r="AF156"/>
    </row>
    <row r="157" spans="2:32" x14ac:dyDescent="0.3">
      <c r="B157" s="8" t="s">
        <v>6</v>
      </c>
      <c r="C157" s="7">
        <v>17.851714240988649</v>
      </c>
      <c r="D157" s="7">
        <v>9.5685294969191048</v>
      </c>
      <c r="E157" s="7">
        <v>13.528564700517625</v>
      </c>
      <c r="F157" s="7">
        <v>9.124525544830135</v>
      </c>
      <c r="G157" s="7">
        <v>6.640725698881039</v>
      </c>
      <c r="H157" s="7">
        <v>18.894612394564327</v>
      </c>
      <c r="I157" s="7">
        <v>24.391327923299126</v>
      </c>
      <c r="J157" s="7"/>
      <c r="K157" s="7"/>
      <c r="L157" s="30"/>
      <c r="M157" s="30"/>
      <c r="N157" s="30"/>
      <c r="O157" s="30"/>
      <c r="P157" s="30"/>
      <c r="R157" s="2"/>
      <c r="X157"/>
      <c r="Y157" s="1"/>
      <c r="Z157"/>
      <c r="AA157" s="2"/>
      <c r="AC157"/>
      <c r="AD157" s="2"/>
      <c r="AF157"/>
    </row>
    <row r="158" spans="2:32" x14ac:dyDescent="0.3">
      <c r="B158" s="8" t="s">
        <v>7</v>
      </c>
      <c r="C158" s="7">
        <v>11.006760187101742</v>
      </c>
      <c r="D158" s="7">
        <v>7.2776938918636684</v>
      </c>
      <c r="E158" s="7">
        <v>17.42235810978811</v>
      </c>
      <c r="F158" s="7">
        <v>12.761025244194228</v>
      </c>
      <c r="G158" s="7">
        <v>5.7035542612251193</v>
      </c>
      <c r="H158" s="7">
        <v>14.082676004257234</v>
      </c>
      <c r="I158" s="7">
        <v>31.745932301569894</v>
      </c>
      <c r="J158" s="7"/>
      <c r="K158" s="7"/>
      <c r="L158" s="30"/>
      <c r="M158" s="30"/>
      <c r="N158" s="30"/>
      <c r="O158" s="30"/>
      <c r="P158" s="30"/>
      <c r="R158" s="2"/>
      <c r="X158"/>
      <c r="Y158" s="1"/>
      <c r="Z158"/>
      <c r="AA158" s="2"/>
      <c r="AC158"/>
      <c r="AD158" s="2"/>
      <c r="AF158"/>
    </row>
    <row r="159" spans="2:32" x14ac:dyDescent="0.3">
      <c r="B159" s="8" t="s">
        <v>8</v>
      </c>
      <c r="C159" s="7">
        <v>15.854070599696316</v>
      </c>
      <c r="D159" s="7">
        <v>4.9600492957394247</v>
      </c>
      <c r="E159" s="7">
        <v>21.425306094381764</v>
      </c>
      <c r="F159" s="7">
        <v>12.521863561973381</v>
      </c>
      <c r="G159" s="7">
        <v>6.8224280494238831</v>
      </c>
      <c r="H159" s="7">
        <v>16.186993168070995</v>
      </c>
      <c r="I159" s="7">
        <v>22.229289230714247</v>
      </c>
      <c r="J159" s="7"/>
      <c r="K159" s="7"/>
      <c r="L159" s="30"/>
      <c r="M159" s="30"/>
      <c r="N159" s="30"/>
      <c r="O159" s="30"/>
      <c r="P159" s="30"/>
      <c r="R159" s="2"/>
      <c r="X159"/>
      <c r="Y159" s="1"/>
      <c r="Z159"/>
      <c r="AA159" s="2"/>
      <c r="AC159"/>
      <c r="AD159" s="2"/>
      <c r="AF159"/>
    </row>
    <row r="160" spans="2:32" x14ac:dyDescent="0.3">
      <c r="B160" s="8" t="s">
        <v>9</v>
      </c>
      <c r="C160" s="7">
        <v>13.684023615482463</v>
      </c>
      <c r="D160" s="7">
        <v>5.7246859258324836</v>
      </c>
      <c r="E160" s="7">
        <v>22.860567319787886</v>
      </c>
      <c r="F160" s="7">
        <v>9.910773740705805</v>
      </c>
      <c r="G160" s="7">
        <v>8.6935677260503486</v>
      </c>
      <c r="H160" s="7">
        <v>11.819150351687117</v>
      </c>
      <c r="I160" s="7">
        <v>27.307231320453901</v>
      </c>
      <c r="J160" s="7"/>
      <c r="K160" s="7"/>
      <c r="L160" s="30"/>
      <c r="M160" s="30"/>
      <c r="N160" s="30"/>
      <c r="O160" s="30"/>
      <c r="P160" s="30"/>
      <c r="R160" s="2"/>
      <c r="X160"/>
      <c r="Y160" s="1"/>
      <c r="Z160"/>
      <c r="AA160" s="2"/>
      <c r="AC160"/>
      <c r="AD160" s="2"/>
      <c r="AF160"/>
    </row>
    <row r="161" spans="2:32" x14ac:dyDescent="0.3">
      <c r="B161" s="8" t="s">
        <v>10</v>
      </c>
      <c r="C161" s="7">
        <v>11.302765375006706</v>
      </c>
      <c r="D161" s="7">
        <v>8.0811226607044535</v>
      </c>
      <c r="E161" s="7">
        <v>14.056695810362619</v>
      </c>
      <c r="F161" s="7">
        <v>7.6573111697592715</v>
      </c>
      <c r="G161" s="7">
        <v>5.5547634239751149</v>
      </c>
      <c r="H161" s="7">
        <v>9.3715057540048434</v>
      </c>
      <c r="I161" s="7">
        <v>43.975835806186993</v>
      </c>
      <c r="J161" s="7"/>
      <c r="K161" s="7"/>
      <c r="L161" s="30"/>
      <c r="M161" s="30"/>
      <c r="N161" s="30"/>
      <c r="O161" s="30"/>
      <c r="P161" s="30"/>
      <c r="R161" s="2"/>
      <c r="X161"/>
      <c r="Y161" s="1"/>
      <c r="Z161"/>
      <c r="AA161" s="2"/>
      <c r="AC161"/>
      <c r="AD161" s="2"/>
      <c r="AF161"/>
    </row>
    <row r="162" spans="2:32" x14ac:dyDescent="0.3">
      <c r="B162" s="8" t="s">
        <v>11</v>
      </c>
      <c r="C162" s="7">
        <v>14.858185232748971</v>
      </c>
      <c r="D162" s="7">
        <v>6.2433800167245419</v>
      </c>
      <c r="E162" s="7">
        <v>14.263857838144206</v>
      </c>
      <c r="F162" s="7">
        <v>16.193950808267822</v>
      </c>
      <c r="G162" s="7">
        <v>10.968577137402399</v>
      </c>
      <c r="H162" s="7">
        <v>12.522066610918186</v>
      </c>
      <c r="I162" s="7">
        <v>24.949982355793875</v>
      </c>
      <c r="J162" s="7"/>
      <c r="K162" s="7"/>
      <c r="L162" s="30"/>
      <c r="M162" s="30"/>
      <c r="N162" s="30"/>
      <c r="O162" s="30"/>
      <c r="P162" s="30"/>
      <c r="R162" s="2"/>
      <c r="X162"/>
      <c r="Y162" s="1"/>
      <c r="Z162"/>
      <c r="AA162" s="2"/>
      <c r="AC162"/>
      <c r="AD162" s="2"/>
      <c r="AF162"/>
    </row>
    <row r="163" spans="2:32" x14ac:dyDescent="0.3">
      <c r="B163" s="8" t="s">
        <v>12</v>
      </c>
      <c r="C163" s="7">
        <v>12.078619414931854</v>
      </c>
      <c r="D163" s="7">
        <v>5.509065278445429</v>
      </c>
      <c r="E163" s="7">
        <v>10.693932735677212</v>
      </c>
      <c r="F163" s="7">
        <v>4.4843856504684396</v>
      </c>
      <c r="G163" s="7">
        <v>4.5447059789371407</v>
      </c>
      <c r="H163" s="7">
        <v>22.165136002410559</v>
      </c>
      <c r="I163" s="7">
        <v>40.524154939129367</v>
      </c>
      <c r="J163" s="7"/>
      <c r="K163" s="7"/>
      <c r="L163" s="30"/>
      <c r="M163" s="30"/>
      <c r="N163" s="30"/>
      <c r="O163" s="30"/>
      <c r="P163" s="30"/>
      <c r="R163" s="2"/>
      <c r="X163"/>
      <c r="Y163" s="1"/>
      <c r="Z163"/>
      <c r="AA163" s="2"/>
      <c r="AC163"/>
      <c r="AD163" s="2"/>
      <c r="AF163"/>
    </row>
    <row r="164" spans="2:32" x14ac:dyDescent="0.3">
      <c r="B164" s="12" t="s">
        <v>13</v>
      </c>
      <c r="C164" s="7">
        <v>12.771208607373573</v>
      </c>
      <c r="D164" s="7">
        <v>5.6433491687857513</v>
      </c>
      <c r="E164" s="7">
        <v>12.539138763959182</v>
      </c>
      <c r="F164" s="7">
        <v>6.718974477348473</v>
      </c>
      <c r="G164" s="7">
        <v>5.9233064369830934</v>
      </c>
      <c r="H164" s="7">
        <v>21.394629236514014</v>
      </c>
      <c r="I164" s="7">
        <v>35.009393309035922</v>
      </c>
      <c r="J164" s="7"/>
      <c r="K164" s="7"/>
      <c r="L164" s="30"/>
      <c r="M164" s="30"/>
      <c r="N164" s="30"/>
      <c r="O164" s="30"/>
      <c r="P164" s="30"/>
      <c r="R164" s="2"/>
      <c r="X164"/>
      <c r="Y164" s="1"/>
      <c r="Z164"/>
      <c r="AA164" s="2"/>
      <c r="AC164"/>
      <c r="AD164" s="2"/>
      <c r="AF164"/>
    </row>
    <row r="165" spans="2:32" x14ac:dyDescent="0.3">
      <c r="B165" s="12" t="s">
        <v>14</v>
      </c>
      <c r="C165" s="7">
        <v>16.340461715860119</v>
      </c>
      <c r="D165" s="7">
        <v>9.9734042555843985</v>
      </c>
      <c r="E165" s="7">
        <v>10.835142566777531</v>
      </c>
      <c r="F165" s="7">
        <v>8.2712765986242403</v>
      </c>
      <c r="G165" s="7">
        <v>7.1435808352963672</v>
      </c>
      <c r="H165" s="7">
        <v>16.180887247770766</v>
      </c>
      <c r="I165" s="7">
        <v>31.255246780086569</v>
      </c>
      <c r="J165" s="7"/>
      <c r="K165" s="7"/>
      <c r="L165" s="30"/>
      <c r="M165" s="30"/>
      <c r="N165" s="30"/>
      <c r="O165" s="30"/>
      <c r="P165" s="30"/>
      <c r="R165" s="2"/>
      <c r="X165"/>
      <c r="Y165" s="1"/>
      <c r="Z165"/>
      <c r="AA165" s="2"/>
      <c r="AC165"/>
      <c r="AD165" s="2"/>
      <c r="AF165"/>
    </row>
    <row r="166" spans="2:32" x14ac:dyDescent="0.3">
      <c r="B166" s="12" t="s">
        <v>15</v>
      </c>
      <c r="C166" s="7">
        <v>13.789251086182889</v>
      </c>
      <c r="D166" s="7">
        <v>7.5769061977119909</v>
      </c>
      <c r="E166" s="7">
        <v>16.662011731428759</v>
      </c>
      <c r="F166" s="7">
        <v>6.8228065242109688</v>
      </c>
      <c r="G166" s="7">
        <v>6.2961337447478751</v>
      </c>
      <c r="H166" s="7">
        <v>18.353748548519793</v>
      </c>
      <c r="I166" s="7">
        <v>30.499142167197711</v>
      </c>
      <c r="J166" s="7"/>
      <c r="K166" s="7"/>
      <c r="L166" s="30"/>
      <c r="M166" s="30"/>
      <c r="N166" s="30"/>
      <c r="O166" s="30"/>
      <c r="P166" s="30"/>
      <c r="R166" s="2"/>
      <c r="X166"/>
      <c r="Y166" s="1"/>
      <c r="Z166"/>
      <c r="AA166" s="2"/>
      <c r="AC166"/>
      <c r="AD166" s="2"/>
      <c r="AF166"/>
    </row>
    <row r="167" spans="2:32" x14ac:dyDescent="0.3">
      <c r="B167" s="12" t="s">
        <v>16</v>
      </c>
      <c r="C167" s="7">
        <v>12.403631025102731</v>
      </c>
      <c r="D167" s="7">
        <v>10.67077080689714</v>
      </c>
      <c r="E167" s="7">
        <v>14.501303920825286</v>
      </c>
      <c r="F167" s="7">
        <v>6.635030569721291</v>
      </c>
      <c r="G167" s="7">
        <v>6.8896394171352497</v>
      </c>
      <c r="H167" s="7">
        <v>18.514243363037799</v>
      </c>
      <c r="I167" s="7">
        <v>30.385380897280502</v>
      </c>
      <c r="J167" s="7"/>
      <c r="K167" s="7"/>
      <c r="L167" s="30"/>
      <c r="M167" s="30"/>
      <c r="N167" s="30"/>
      <c r="O167" s="30"/>
      <c r="P167" s="30"/>
      <c r="R167" s="2"/>
      <c r="X167"/>
      <c r="Y167" s="1"/>
      <c r="Z167"/>
      <c r="AA167" s="2"/>
      <c r="AC167"/>
      <c r="AD167" s="2"/>
      <c r="AF167"/>
    </row>
    <row r="168" spans="2:32" x14ac:dyDescent="0.3">
      <c r="B168" s="5" t="s">
        <v>22</v>
      </c>
      <c r="C168" s="7">
        <v>14.05196074527662</v>
      </c>
      <c r="D168" s="7">
        <v>7.4236260665016811</v>
      </c>
      <c r="E168" s="7">
        <v>15.434470262698285</v>
      </c>
      <c r="F168" s="7">
        <v>9.6972616719850375</v>
      </c>
      <c r="G168" s="7">
        <v>7.0735285092898783</v>
      </c>
      <c r="H168" s="7">
        <v>15.539548794699442</v>
      </c>
      <c r="I168" s="7">
        <v>30.779603949549056</v>
      </c>
      <c r="J168" s="7"/>
      <c r="K168" s="7"/>
      <c r="L168" s="30"/>
      <c r="M168" s="30"/>
      <c r="N168" s="30"/>
      <c r="O168" s="30"/>
      <c r="P168" s="30"/>
      <c r="R168" s="2"/>
      <c r="X168"/>
      <c r="Y168" s="1"/>
      <c r="Z168"/>
      <c r="AA168" s="2"/>
      <c r="AC168"/>
      <c r="AD168" s="2"/>
      <c r="AF168"/>
    </row>
    <row r="169" spans="2:32" x14ac:dyDescent="0.3">
      <c r="B169" s="1" t="s">
        <v>2</v>
      </c>
      <c r="C169" s="7">
        <v>17.494843427714233</v>
      </c>
      <c r="D169" s="7">
        <v>11.250703168948059</v>
      </c>
      <c r="E169" s="7">
        <v>13.125820363772736</v>
      </c>
      <c r="F169" s="7">
        <v>5.6253515844740294</v>
      </c>
      <c r="G169" s="7">
        <v>9.3755859741233838</v>
      </c>
      <c r="H169" s="7">
        <v>20.626289143071443</v>
      </c>
      <c r="I169" s="7">
        <v>22.501406337896118</v>
      </c>
      <c r="J169" s="11"/>
      <c r="K169" s="11"/>
      <c r="L169" s="3"/>
      <c r="M169" s="3"/>
      <c r="N169" s="3"/>
      <c r="O169" s="3"/>
      <c r="P169" s="3"/>
      <c r="R169" s="2"/>
      <c r="X169"/>
      <c r="Y169" s="1"/>
      <c r="Z169"/>
      <c r="AA169" s="2"/>
      <c r="AC169"/>
      <c r="AD169" s="2"/>
      <c r="AF169"/>
    </row>
    <row r="170" spans="2:32" x14ac:dyDescent="0.3">
      <c r="B170" s="5" t="s">
        <v>23</v>
      </c>
      <c r="C170" s="7">
        <v>11.006760187101742</v>
      </c>
      <c r="D170" s="7">
        <v>4.9600492957394247</v>
      </c>
      <c r="E170" s="7">
        <v>10.693932735677212</v>
      </c>
      <c r="F170" s="7">
        <v>4.4843856504684396</v>
      </c>
      <c r="G170" s="7">
        <v>4.5447059789371407</v>
      </c>
      <c r="H170" s="7">
        <v>8.0686299739399487</v>
      </c>
      <c r="I170" s="7">
        <v>20.966783329332962</v>
      </c>
      <c r="J170" s="7"/>
      <c r="K170" s="7"/>
      <c r="L170" s="30"/>
      <c r="M170" s="30"/>
      <c r="N170" s="30"/>
      <c r="O170" s="30"/>
      <c r="P170" s="30"/>
      <c r="R170" s="2"/>
      <c r="X170"/>
      <c r="Y170" s="1"/>
      <c r="Z170"/>
      <c r="AA170" s="2"/>
      <c r="AC170"/>
      <c r="AD170" s="2"/>
      <c r="AF170"/>
    </row>
    <row r="171" spans="2:32" x14ac:dyDescent="0.3">
      <c r="B171" s="5" t="s">
        <v>24</v>
      </c>
      <c r="C171" s="7">
        <v>17.851714240988649</v>
      </c>
      <c r="D171" s="7">
        <v>10.67077080689714</v>
      </c>
      <c r="E171" s="7">
        <v>22.860567319787886</v>
      </c>
      <c r="F171" s="7">
        <v>17.803605624831306</v>
      </c>
      <c r="G171" s="7">
        <v>10.968577137402399</v>
      </c>
      <c r="H171" s="7">
        <v>22.165136002410559</v>
      </c>
      <c r="I171" s="7">
        <v>43.975835806186993</v>
      </c>
      <c r="J171" s="7"/>
      <c r="K171" s="7"/>
      <c r="L171" s="30"/>
      <c r="M171" s="30"/>
      <c r="N171" s="30"/>
      <c r="O171" s="30"/>
      <c r="P171" s="30"/>
      <c r="R171" s="2"/>
      <c r="X171"/>
      <c r="Y171" s="1"/>
      <c r="Z171"/>
      <c r="AA171" s="2"/>
      <c r="AC171"/>
      <c r="AD171" s="2"/>
      <c r="AF171"/>
    </row>
    <row r="172" spans="2:32" x14ac:dyDescent="0.3">
      <c r="B172" s="5" t="s">
        <v>30</v>
      </c>
      <c r="C172" s="7">
        <v>1.9968203244266314</v>
      </c>
      <c r="D172" s="7">
        <v>1.8241280949794743</v>
      </c>
      <c r="E172" s="7">
        <v>3.9998837186134621</v>
      </c>
      <c r="F172" s="7">
        <v>3.8106125345520954</v>
      </c>
      <c r="G172" s="7">
        <v>1.7369709859357441</v>
      </c>
      <c r="H172" s="7">
        <v>4.1952039077481009</v>
      </c>
      <c r="I172" s="7">
        <v>7.2677805948159557</v>
      </c>
      <c r="J172" s="7"/>
      <c r="K172" s="7"/>
      <c r="L172" s="30"/>
      <c r="M172" s="30"/>
      <c r="N172" s="30"/>
      <c r="O172" s="30"/>
      <c r="P172" s="30"/>
      <c r="R172" s="2"/>
      <c r="X172"/>
      <c r="Y172" s="1"/>
      <c r="Z172"/>
      <c r="AA172" s="2"/>
      <c r="AC172"/>
      <c r="AD172" s="2"/>
      <c r="AF172"/>
    </row>
    <row r="173" spans="2:32" x14ac:dyDescent="0.3">
      <c r="B173" s="36"/>
      <c r="C173" s="5"/>
      <c r="D173" s="5"/>
      <c r="E173" s="5"/>
      <c r="F173" s="5"/>
      <c r="G173" s="5"/>
      <c r="H173" s="5"/>
      <c r="I173" s="5"/>
      <c r="J173" s="7"/>
      <c r="K173" s="7"/>
      <c r="O173" s="2"/>
      <c r="P173"/>
      <c r="R173" s="2"/>
      <c r="X173"/>
      <c r="Y173" s="1"/>
      <c r="Z173"/>
      <c r="AA173" s="2"/>
      <c r="AC173"/>
      <c r="AD173" s="2"/>
      <c r="AF173"/>
    </row>
    <row r="174" spans="2:32" x14ac:dyDescent="0.3">
      <c r="B174" s="33" t="s">
        <v>46</v>
      </c>
      <c r="C174" s="1" t="s">
        <v>48</v>
      </c>
      <c r="D174" s="1" t="s">
        <v>49</v>
      </c>
      <c r="E174" s="1" t="s">
        <v>51</v>
      </c>
      <c r="F174" s="1" t="s">
        <v>0</v>
      </c>
      <c r="G174" s="1" t="s">
        <v>1</v>
      </c>
      <c r="H174" s="1" t="s">
        <v>52</v>
      </c>
      <c r="I174" s="1">
        <v>3</v>
      </c>
      <c r="J174" s="2"/>
      <c r="O174" s="2"/>
      <c r="P174"/>
      <c r="R174" s="2"/>
      <c r="X174"/>
      <c r="Y174" s="1"/>
      <c r="Z174"/>
      <c r="AA174" s="2"/>
      <c r="AC174"/>
      <c r="AD174" s="2"/>
      <c r="AF174"/>
    </row>
    <row r="175" spans="2:32" x14ac:dyDescent="0.3">
      <c r="B175" s="8" t="s">
        <v>4</v>
      </c>
      <c r="C175" s="7">
        <f t="shared" ref="C175:I175" si="119">C155</f>
        <v>14.367283951615015</v>
      </c>
      <c r="D175" s="7">
        <f t="shared" si="119"/>
        <v>5.983796292082209</v>
      </c>
      <c r="E175" s="7">
        <f t="shared" si="119"/>
        <v>14.112225652407487</v>
      </c>
      <c r="F175" s="7">
        <f t="shared" si="119"/>
        <v>8.3539094674011185</v>
      </c>
      <c r="G175" s="7">
        <f t="shared" si="119"/>
        <v>7.4239111789491981</v>
      </c>
      <c r="H175" s="7">
        <f t="shared" si="119"/>
        <v>8.0686299739399487</v>
      </c>
      <c r="I175" s="7">
        <f t="shared" si="119"/>
        <v>41.690243483605038</v>
      </c>
      <c r="J175" s="41"/>
      <c r="K175" s="18"/>
      <c r="O175" s="2"/>
      <c r="P175"/>
      <c r="R175" s="2"/>
      <c r="X175"/>
      <c r="Y175" s="1"/>
      <c r="Z175"/>
      <c r="AA175" s="2"/>
      <c r="AC175"/>
      <c r="AD175" s="2"/>
      <c r="AF175"/>
    </row>
    <row r="176" spans="2:32" x14ac:dyDescent="0.3">
      <c r="B176" s="8" t="s">
        <v>6</v>
      </c>
      <c r="C176" s="7">
        <f t="shared" ref="C176:I176" si="120">C157</f>
        <v>17.851714240988649</v>
      </c>
      <c r="D176" s="7">
        <f t="shared" si="120"/>
        <v>9.5685294969191048</v>
      </c>
      <c r="E176" s="7">
        <f t="shared" si="120"/>
        <v>13.528564700517625</v>
      </c>
      <c r="F176" s="7">
        <f t="shared" si="120"/>
        <v>9.124525544830135</v>
      </c>
      <c r="G176" s="7">
        <f t="shared" si="120"/>
        <v>6.640725698881039</v>
      </c>
      <c r="H176" s="7">
        <f t="shared" si="120"/>
        <v>18.894612394564327</v>
      </c>
      <c r="I176" s="7">
        <f t="shared" si="120"/>
        <v>24.391327923299126</v>
      </c>
      <c r="O176" s="2"/>
      <c r="P176"/>
      <c r="R176" s="2"/>
      <c r="X176"/>
      <c r="Y176" s="1"/>
      <c r="Z176"/>
      <c r="AA176" s="2"/>
      <c r="AC176"/>
      <c r="AD176" s="2"/>
      <c r="AF176"/>
    </row>
    <row r="177" spans="2:32" x14ac:dyDescent="0.3">
      <c r="B177" s="8" t="s">
        <v>7</v>
      </c>
      <c r="C177" s="7">
        <f t="shared" ref="C177:I177" si="121">C158</f>
        <v>11.006760187101742</v>
      </c>
      <c r="D177" s="7">
        <f t="shared" si="121"/>
        <v>7.2776938918636684</v>
      </c>
      <c r="E177" s="7">
        <f t="shared" si="121"/>
        <v>17.42235810978811</v>
      </c>
      <c r="F177" s="7">
        <f t="shared" si="121"/>
        <v>12.761025244194228</v>
      </c>
      <c r="G177" s="7">
        <f t="shared" si="121"/>
        <v>5.7035542612251193</v>
      </c>
      <c r="H177" s="7">
        <f t="shared" si="121"/>
        <v>14.082676004257234</v>
      </c>
      <c r="I177" s="7">
        <f t="shared" si="121"/>
        <v>31.745932301569894</v>
      </c>
      <c r="J177" s="7"/>
      <c r="K177" s="7"/>
      <c r="O177" s="2"/>
      <c r="P177"/>
      <c r="R177" s="2"/>
      <c r="X177"/>
      <c r="Y177" s="1"/>
      <c r="Z177"/>
      <c r="AA177" s="2"/>
      <c r="AC177"/>
      <c r="AD177" s="2"/>
      <c r="AF177"/>
    </row>
    <row r="178" spans="2:32" x14ac:dyDescent="0.3">
      <c r="B178" s="8" t="s">
        <v>8</v>
      </c>
      <c r="C178" s="7">
        <f t="shared" ref="C178:I178" si="122">C159</f>
        <v>15.854070599696316</v>
      </c>
      <c r="D178" s="7">
        <f t="shared" si="122"/>
        <v>4.9600492957394247</v>
      </c>
      <c r="E178" s="7">
        <f t="shared" si="122"/>
        <v>21.425306094381764</v>
      </c>
      <c r="F178" s="7">
        <f t="shared" si="122"/>
        <v>12.521863561973381</v>
      </c>
      <c r="G178" s="7">
        <f t="shared" si="122"/>
        <v>6.8224280494238831</v>
      </c>
      <c r="H178" s="7">
        <f t="shared" si="122"/>
        <v>16.186993168070995</v>
      </c>
      <c r="I178" s="7">
        <f t="shared" si="122"/>
        <v>22.229289230714247</v>
      </c>
      <c r="J178" s="7"/>
      <c r="K178" s="7"/>
      <c r="O178" s="2"/>
      <c r="P178"/>
      <c r="R178" s="2"/>
      <c r="X178"/>
      <c r="Y178" s="1"/>
      <c r="Z178"/>
      <c r="AA178" s="2"/>
      <c r="AC178"/>
      <c r="AD178" s="2"/>
      <c r="AF178"/>
    </row>
    <row r="179" spans="2:32" x14ac:dyDescent="0.3">
      <c r="B179" s="8" t="s">
        <v>9</v>
      </c>
      <c r="C179" s="7">
        <f t="shared" ref="C179:I179" si="123">C160</f>
        <v>13.684023615482463</v>
      </c>
      <c r="D179" s="7">
        <f t="shared" si="123"/>
        <v>5.7246859258324836</v>
      </c>
      <c r="E179" s="7">
        <f t="shared" si="123"/>
        <v>22.860567319787886</v>
      </c>
      <c r="F179" s="7">
        <f t="shared" si="123"/>
        <v>9.910773740705805</v>
      </c>
      <c r="G179" s="7">
        <f t="shared" si="123"/>
        <v>8.6935677260503486</v>
      </c>
      <c r="H179" s="7">
        <f t="shared" si="123"/>
        <v>11.819150351687117</v>
      </c>
      <c r="I179" s="7">
        <f t="shared" si="123"/>
        <v>27.307231320453901</v>
      </c>
      <c r="J179" s="7"/>
      <c r="K179" s="7"/>
      <c r="O179" s="2"/>
      <c r="P179"/>
      <c r="R179" s="2"/>
      <c r="X179"/>
      <c r="Y179" s="1"/>
      <c r="Z179"/>
      <c r="AA179" s="2"/>
      <c r="AC179"/>
      <c r="AD179" s="2"/>
      <c r="AF179"/>
    </row>
    <row r="180" spans="2:32" x14ac:dyDescent="0.3">
      <c r="B180" s="8" t="s">
        <v>10</v>
      </c>
      <c r="C180" s="7">
        <f t="shared" ref="C180:I180" si="124">C161</f>
        <v>11.302765375006706</v>
      </c>
      <c r="D180" s="7">
        <f t="shared" si="124"/>
        <v>8.0811226607044535</v>
      </c>
      <c r="E180" s="7">
        <f t="shared" si="124"/>
        <v>14.056695810362619</v>
      </c>
      <c r="F180" s="7">
        <f t="shared" si="124"/>
        <v>7.6573111697592715</v>
      </c>
      <c r="G180" s="7">
        <f t="shared" si="124"/>
        <v>5.5547634239751149</v>
      </c>
      <c r="H180" s="7">
        <f t="shared" si="124"/>
        <v>9.3715057540048434</v>
      </c>
      <c r="I180" s="7">
        <f t="shared" si="124"/>
        <v>43.975835806186993</v>
      </c>
      <c r="J180" s="7"/>
      <c r="K180" s="7"/>
      <c r="O180" s="2"/>
      <c r="P180"/>
      <c r="R180" s="2"/>
      <c r="X180"/>
      <c r="Y180" s="1"/>
      <c r="Z180"/>
      <c r="AA180" s="2"/>
      <c r="AC180"/>
      <c r="AD180" s="2"/>
      <c r="AF180"/>
    </row>
    <row r="181" spans="2:32" x14ac:dyDescent="0.3">
      <c r="B181" s="8" t="s">
        <v>12</v>
      </c>
      <c r="C181" s="7">
        <f t="shared" ref="C181:I181" si="125">C163</f>
        <v>12.078619414931854</v>
      </c>
      <c r="D181" s="7">
        <f t="shared" si="125"/>
        <v>5.509065278445429</v>
      </c>
      <c r="E181" s="7">
        <f t="shared" si="125"/>
        <v>10.693932735677212</v>
      </c>
      <c r="F181" s="7">
        <f t="shared" si="125"/>
        <v>4.4843856504684396</v>
      </c>
      <c r="G181" s="7">
        <f t="shared" si="125"/>
        <v>4.5447059789371407</v>
      </c>
      <c r="H181" s="7">
        <f t="shared" si="125"/>
        <v>22.165136002410559</v>
      </c>
      <c r="I181" s="7">
        <f t="shared" si="125"/>
        <v>40.524154939129367</v>
      </c>
      <c r="J181" s="7"/>
      <c r="K181" s="7"/>
      <c r="O181" s="2"/>
      <c r="P181"/>
      <c r="R181" s="2"/>
      <c r="X181"/>
      <c r="Y181" s="1"/>
      <c r="Z181"/>
      <c r="AA181" s="2"/>
      <c r="AC181"/>
      <c r="AD181" s="2"/>
      <c r="AF181"/>
    </row>
    <row r="182" spans="2:32" x14ac:dyDescent="0.3">
      <c r="B182" s="12" t="s">
        <v>14</v>
      </c>
      <c r="C182" s="7">
        <f t="shared" ref="C182:I182" si="126">C165</f>
        <v>16.340461715860119</v>
      </c>
      <c r="D182" s="7">
        <f t="shared" si="126"/>
        <v>9.9734042555843985</v>
      </c>
      <c r="E182" s="7">
        <f t="shared" si="126"/>
        <v>10.835142566777531</v>
      </c>
      <c r="F182" s="7">
        <f t="shared" si="126"/>
        <v>8.2712765986242403</v>
      </c>
      <c r="G182" s="7">
        <f t="shared" si="126"/>
        <v>7.1435808352963672</v>
      </c>
      <c r="H182" s="7">
        <f t="shared" si="126"/>
        <v>16.180887247770766</v>
      </c>
      <c r="I182" s="7">
        <f t="shared" si="126"/>
        <v>31.255246780086569</v>
      </c>
      <c r="J182" s="7"/>
      <c r="K182" s="7"/>
      <c r="O182" s="2"/>
      <c r="P182"/>
      <c r="R182" s="2"/>
      <c r="X182"/>
      <c r="Y182" s="1"/>
      <c r="Z182"/>
      <c r="AA182" s="2"/>
      <c r="AC182"/>
      <c r="AD182" s="2"/>
      <c r="AF182"/>
    </row>
    <row r="183" spans="2:32" x14ac:dyDescent="0.3">
      <c r="B183" s="5" t="s">
        <v>26</v>
      </c>
      <c r="C183" s="7">
        <v>14.060712387585356</v>
      </c>
      <c r="D183" s="7">
        <v>7.134793387146396</v>
      </c>
      <c r="E183" s="7">
        <v>15.61684912371253</v>
      </c>
      <c r="F183" s="7">
        <v>9.1356338722445773</v>
      </c>
      <c r="G183" s="7">
        <v>6.565904644092277</v>
      </c>
      <c r="H183" s="7">
        <v>14.596198862088224</v>
      </c>
      <c r="I183" s="7">
        <v>32.889907723130648</v>
      </c>
      <c r="J183" s="7"/>
      <c r="K183" s="7"/>
      <c r="L183" s="30"/>
      <c r="M183" s="30"/>
      <c r="N183" s="30"/>
      <c r="O183" s="30"/>
      <c r="P183" s="30"/>
      <c r="R183" s="2"/>
      <c r="X183"/>
      <c r="Y183" s="1"/>
      <c r="Z183"/>
      <c r="AA183" s="2"/>
      <c r="AC183"/>
      <c r="AD183" s="2"/>
      <c r="AF183"/>
    </row>
    <row r="184" spans="2:32" x14ac:dyDescent="0.3">
      <c r="B184" s="1" t="s">
        <v>2</v>
      </c>
      <c r="C184" s="7">
        <f t="shared" ref="C184:I184" si="127">C169</f>
        <v>17.494843427714233</v>
      </c>
      <c r="D184" s="7">
        <f t="shared" si="127"/>
        <v>11.250703168948059</v>
      </c>
      <c r="E184" s="7">
        <f t="shared" si="127"/>
        <v>13.125820363772736</v>
      </c>
      <c r="F184" s="7">
        <f t="shared" si="127"/>
        <v>5.6253515844740294</v>
      </c>
      <c r="G184" s="7">
        <f t="shared" si="127"/>
        <v>9.3755859741233838</v>
      </c>
      <c r="H184" s="7">
        <f t="shared" si="127"/>
        <v>20.626289143071443</v>
      </c>
      <c r="I184" s="7">
        <f t="shared" si="127"/>
        <v>22.501406337896118</v>
      </c>
      <c r="J184" s="7"/>
      <c r="K184" s="7"/>
      <c r="L184" s="30"/>
      <c r="M184" s="30"/>
      <c r="N184" s="30"/>
      <c r="O184" s="30"/>
      <c r="P184" s="30"/>
      <c r="R184" s="2"/>
      <c r="S184"/>
      <c r="V184"/>
      <c r="Z184"/>
      <c r="AB184"/>
      <c r="AC184"/>
      <c r="AE184"/>
      <c r="AF184"/>
    </row>
    <row r="185" spans="2:32" x14ac:dyDescent="0.3">
      <c r="B185" s="5" t="s">
        <v>29</v>
      </c>
      <c r="C185" s="7">
        <v>11.006760187101742</v>
      </c>
      <c r="D185" s="7">
        <v>4.9600492957394247</v>
      </c>
      <c r="E185" s="7">
        <v>10.693932735677212</v>
      </c>
      <c r="F185" s="7">
        <v>4.4843856504684396</v>
      </c>
      <c r="G185" s="7">
        <v>4.5447059789371407</v>
      </c>
      <c r="H185" s="7">
        <v>8.0686299739399487</v>
      </c>
      <c r="I185" s="7">
        <v>22.229289230714247</v>
      </c>
      <c r="J185" s="7"/>
      <c r="K185" s="7"/>
      <c r="L185" s="30"/>
      <c r="M185" s="30"/>
      <c r="N185" s="30"/>
      <c r="O185" s="30"/>
      <c r="P185" s="30"/>
      <c r="R185" s="2"/>
      <c r="S185"/>
      <c r="V185"/>
      <c r="Z185"/>
      <c r="AB185"/>
      <c r="AC185"/>
      <c r="AE185"/>
      <c r="AF185"/>
    </row>
    <row r="186" spans="2:32" x14ac:dyDescent="0.3">
      <c r="B186" s="5" t="s">
        <v>27</v>
      </c>
      <c r="C186" s="7">
        <v>17.851714240988649</v>
      </c>
      <c r="D186" s="7">
        <v>9.9734042555843985</v>
      </c>
      <c r="E186" s="7">
        <v>22.860567319787886</v>
      </c>
      <c r="F186" s="7">
        <v>12.761025244194228</v>
      </c>
      <c r="G186" s="7">
        <v>8.6935677260503486</v>
      </c>
      <c r="H186" s="7">
        <v>22.165136002410559</v>
      </c>
      <c r="I186" s="7">
        <v>43.975835806186993</v>
      </c>
      <c r="J186" s="7"/>
      <c r="K186" s="7"/>
      <c r="L186" s="30"/>
      <c r="M186" s="30"/>
      <c r="N186" s="30"/>
      <c r="O186" s="30"/>
      <c r="P186" s="30"/>
      <c r="R186" s="2"/>
      <c r="S186"/>
      <c r="V186"/>
      <c r="Z186"/>
      <c r="AB186"/>
      <c r="AC186"/>
      <c r="AE186"/>
      <c r="AF186"/>
    </row>
    <row r="187" spans="2:32" x14ac:dyDescent="0.3">
      <c r="B187" s="5" t="s">
        <v>31</v>
      </c>
      <c r="C187" s="7">
        <v>2.5037844100308635</v>
      </c>
      <c r="D187" s="7">
        <v>1.911709925489173</v>
      </c>
      <c r="E187" s="7">
        <v>4.5611435553411068</v>
      </c>
      <c r="F187" s="7">
        <v>2.6829816541854874</v>
      </c>
      <c r="G187" s="7">
        <v>1.2828281494788447</v>
      </c>
      <c r="H187" s="7">
        <v>4.7612919908030955</v>
      </c>
      <c r="I187" s="7">
        <v>8.277742607658972</v>
      </c>
      <c r="J187" s="7"/>
      <c r="K187" s="7"/>
      <c r="O187" s="2"/>
      <c r="P187"/>
      <c r="R187" s="2"/>
      <c r="S187"/>
      <c r="V187"/>
      <c r="Z187"/>
      <c r="AB187"/>
      <c r="AC187"/>
      <c r="AE187"/>
      <c r="AF187"/>
    </row>
    <row r="188" spans="2:32" x14ac:dyDescent="0.3">
      <c r="K188" s="2"/>
      <c r="L188" s="2"/>
      <c r="M188" s="2"/>
      <c r="N188" s="2"/>
      <c r="O188" s="2"/>
      <c r="R188" s="1"/>
      <c r="S188"/>
      <c r="V188"/>
      <c r="Z188"/>
      <c r="AB188"/>
      <c r="AC188"/>
      <c r="AE188"/>
      <c r="AF188"/>
    </row>
    <row r="189" spans="2:32" x14ac:dyDescent="0.3">
      <c r="K189" s="2"/>
      <c r="L189" s="2"/>
      <c r="M189" s="2"/>
      <c r="N189" s="2"/>
      <c r="O189" s="2"/>
      <c r="R189" s="1"/>
      <c r="S189"/>
      <c r="V189"/>
      <c r="Z189"/>
      <c r="AB189"/>
      <c r="AC189"/>
      <c r="AE189"/>
      <c r="AF189"/>
    </row>
    <row r="190" spans="2:32" x14ac:dyDescent="0.3">
      <c r="K190" s="2"/>
      <c r="L190" s="2"/>
      <c r="M190" s="2"/>
      <c r="N190" s="2"/>
      <c r="O190" s="2"/>
      <c r="R190" s="1"/>
      <c r="S190"/>
      <c r="V190"/>
      <c r="Z190"/>
      <c r="AB190"/>
      <c r="AC190"/>
      <c r="AE190"/>
      <c r="AF190"/>
    </row>
  </sheetData>
  <conditionalFormatting sqref="BJ26:BJ28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26:BG28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2:BG34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2:BL34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0"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0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:AY20 AX20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AZ20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21"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4:BC20 BB21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0:AW11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66 C50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0:C13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0:K134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X85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9:Y85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9:Z85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5:AA116 X118 T104:T117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5:AB116 Y118 U104:U117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5:AC116 Z118 V104:V117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0:W114 AD115:AD116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9:Z124 AA108:AA114 AL118 AH115:AH117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:X99">
    <cfRule type="colorScale" priority="2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9:Y99">
    <cfRule type="colorScale" priority="2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89:Z99">
    <cfRule type="colorScale" priority="2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:X114 AE115:AE116">
    <cfRule type="colorScale" priority="2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6:Y114 AF115:AF116">
    <cfRule type="colorScale" priority="2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7:J182">
    <cfRule type="colorScale" priority="2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7:K182">
    <cfRule type="colorScale" priority="2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:C80">
    <cfRule type="colorScale" priority="2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8:C150">
    <cfRule type="colorScale" priority="2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0:V125">
    <cfRule type="colorScale" priority="2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0:W125">
    <cfRule type="colorScale" priority="2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:X125">
    <cfRule type="colorScale" priority="2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0:Y125">
    <cfRule type="colorScale" priority="2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8:Z133">
    <cfRule type="colorScale" priority="2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C75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C80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0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1:C145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6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7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0:C150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5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7:C180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2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5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6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7:I180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1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2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:X102 AB99">
    <cfRule type="colorScale" priority="2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0:Y102 AC99">
    <cfRule type="colorScale" priority="2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0">
    <cfRule type="colorScale" priority="2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C66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66 D50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:D66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66 E50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:E66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66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:F66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D80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:D75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:D80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:E80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1:E75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6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7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:E80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:F80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:F75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F80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97">
    <cfRule type="colorScale" priority="2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97">
    <cfRule type="colorScale" priority="2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2 C114">
    <cfRule type="colorScale" priority="2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97">
    <cfRule type="colorScale" priority="2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1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97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97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97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1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97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97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97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101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2 D114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6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2 E114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6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0:D13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0:E13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0:F13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0:G13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0:H13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0:I13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0:J13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8:D150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0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1:D14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6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7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0:D150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8:E150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0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1:E14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6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7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0:E150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8:F150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1:F145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6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7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:F150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8:G150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1:G14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6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:G150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8:H150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0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1:H145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6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7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0:H150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8:I150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0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1:I145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6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7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0:I15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8:J150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0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1:J14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0:J150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C171 C154:C168">
    <cfRule type="colorScale" priority="2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5:C182">
    <cfRule type="colorScale" priority="2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5:I182">
    <cfRule type="colorScale" priority="2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4:C171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0:D171 D154:D16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4:D171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0:E171 E154:E168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4:E17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0:F171 F154:F168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4:F171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G171 G154:G168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4:G171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0:H171 H154:H16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4:H171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0:I171 I154:I168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4:I17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5:C18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7:D180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5:D18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5:D18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7:E18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5:E182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5:E18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7:F180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5:F18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5:F18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7:G18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:G182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:G18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7:H18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5:H182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5:H18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5:I18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4">
    <cfRule type="colorScale" priority="2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">
    <cfRule type="colorScale" priority="2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9"/>
  <sheetViews>
    <sheetView zoomScale="55" zoomScaleNormal="55" workbookViewId="0">
      <selection activeCell="A17" sqref="A17"/>
    </sheetView>
  </sheetViews>
  <sheetFormatPr baseColWidth="10" defaultRowHeight="14.4" x14ac:dyDescent="0.3"/>
  <cols>
    <col min="1" max="1" width="10.21875" style="2" bestFit="1" customWidth="1"/>
    <col min="2" max="2" width="26.33203125" style="2" bestFit="1" customWidth="1"/>
    <col min="3" max="3" width="26.33203125" style="11" bestFit="1" customWidth="1"/>
    <col min="4" max="5" width="23.109375" style="11" bestFit="1" customWidth="1"/>
    <col min="6" max="6" width="34" style="11" bestFit="1" customWidth="1"/>
    <col min="7" max="7" width="36.21875" style="11" bestFit="1" customWidth="1"/>
    <col min="8" max="8" width="28.77734375" style="11" bestFit="1" customWidth="1"/>
    <col min="9" max="9" width="23.109375" style="11" bestFit="1" customWidth="1"/>
    <col min="10" max="10" width="28.77734375" style="11" bestFit="1" customWidth="1"/>
    <col min="11" max="11" width="22.33203125" style="11" bestFit="1" customWidth="1"/>
    <col min="12" max="12" width="22.33203125" bestFit="1" customWidth="1"/>
    <col min="13" max="13" width="28.44140625" bestFit="1" customWidth="1"/>
    <col min="14" max="15" width="22.33203125" bestFit="1" customWidth="1"/>
    <col min="17" max="17" width="7.44140625" customWidth="1"/>
  </cols>
  <sheetData>
    <row r="1" spans="1:17" s="5" customFormat="1" x14ac:dyDescent="0.3">
      <c r="A1" s="12" t="s">
        <v>76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14</v>
      </c>
      <c r="N1" s="12" t="s">
        <v>15</v>
      </c>
      <c r="O1" s="12" t="s">
        <v>16</v>
      </c>
    </row>
    <row r="2" spans="1:17" x14ac:dyDescent="0.3">
      <c r="A2" s="11" t="s">
        <v>69</v>
      </c>
      <c r="B2" s="11">
        <v>100.962</v>
      </c>
      <c r="C2" s="11">
        <v>103.895</v>
      </c>
      <c r="D2" s="52">
        <v>84.58</v>
      </c>
      <c r="E2" s="11">
        <v>72.147199999999998</v>
      </c>
      <c r="F2" s="11">
        <v>98.989900000000006</v>
      </c>
      <c r="G2" s="11">
        <v>110.39700000000001</v>
      </c>
      <c r="H2" s="11">
        <v>112.033</v>
      </c>
      <c r="I2" s="11">
        <v>121.337</v>
      </c>
      <c r="J2" s="11">
        <v>118.59099999999999</v>
      </c>
      <c r="K2" s="11">
        <v>109.23099999999999</v>
      </c>
      <c r="L2" s="11">
        <v>107.771</v>
      </c>
      <c r="M2" s="11">
        <v>62.760899999999999</v>
      </c>
      <c r="N2" s="11">
        <v>112.73</v>
      </c>
      <c r="O2" s="11">
        <v>103.23</v>
      </c>
      <c r="Q2" s="4"/>
    </row>
    <row r="3" spans="1:17" x14ac:dyDescent="0.3">
      <c r="A3" s="11" t="s">
        <v>68</v>
      </c>
      <c r="B3" s="11">
        <v>117.506</v>
      </c>
      <c r="C3" s="11">
        <v>113.64</v>
      </c>
      <c r="D3" s="52">
        <v>103.61799999999999</v>
      </c>
      <c r="E3" s="11">
        <v>93.630600000000001</v>
      </c>
      <c r="F3" s="11">
        <v>98.327799999999996</v>
      </c>
      <c r="G3" s="11">
        <v>101.333</v>
      </c>
      <c r="H3" s="11">
        <v>102.622</v>
      </c>
      <c r="I3" s="11">
        <v>106.81399999999999</v>
      </c>
      <c r="J3" s="11">
        <v>112.04300000000001</v>
      </c>
      <c r="K3" s="11">
        <v>109.95699999999999</v>
      </c>
      <c r="L3" s="11">
        <v>125</v>
      </c>
      <c r="M3" s="11">
        <v>84.745199999999997</v>
      </c>
      <c r="N3" s="11">
        <v>131.25</v>
      </c>
      <c r="O3" s="11">
        <v>130.73099999999999</v>
      </c>
    </row>
    <row r="4" spans="1:17" x14ac:dyDescent="0.3">
      <c r="A4" s="11" t="s">
        <v>67</v>
      </c>
      <c r="B4" s="11">
        <v>102.55</v>
      </c>
      <c r="C4" s="11">
        <v>105.92100000000001</v>
      </c>
      <c r="D4" s="52">
        <v>101.70699999999999</v>
      </c>
      <c r="E4" s="11">
        <v>92.018799999999999</v>
      </c>
      <c r="F4" s="11">
        <v>78.961500000000001</v>
      </c>
      <c r="G4" s="11">
        <v>166.85599999999999</v>
      </c>
      <c r="H4" s="11">
        <v>126.61499999999999</v>
      </c>
      <c r="I4" s="11">
        <v>68.257400000000004</v>
      </c>
      <c r="J4" s="11">
        <v>168.83600000000001</v>
      </c>
      <c r="K4" s="11">
        <v>118.46299999999999</v>
      </c>
      <c r="L4" s="11">
        <v>154.33099999999999</v>
      </c>
      <c r="M4" s="11">
        <v>69.605900000000005</v>
      </c>
      <c r="N4" s="11">
        <v>109.884</v>
      </c>
      <c r="O4" s="11">
        <v>104.33799999999999</v>
      </c>
    </row>
    <row r="5" spans="1:17" x14ac:dyDescent="0.3">
      <c r="A5" s="11" t="s">
        <v>66</v>
      </c>
      <c r="B5" s="11">
        <v>68.308499999999995</v>
      </c>
      <c r="C5" s="11">
        <v>86.301400000000001</v>
      </c>
      <c r="D5" s="52">
        <v>96.541200000000003</v>
      </c>
      <c r="E5" s="11">
        <v>82.967500000000001</v>
      </c>
      <c r="F5" s="11">
        <v>47.9009</v>
      </c>
      <c r="G5" s="11">
        <v>66.0839</v>
      </c>
      <c r="H5" s="11">
        <v>56.910600000000002</v>
      </c>
      <c r="I5" s="11">
        <v>73.479600000000005</v>
      </c>
      <c r="J5" s="11">
        <v>86.8566</v>
      </c>
      <c r="K5" s="11">
        <v>95.654700000000005</v>
      </c>
      <c r="L5" s="11">
        <v>97.627600000000001</v>
      </c>
      <c r="M5" s="11">
        <v>77.291600000000003</v>
      </c>
      <c r="N5" s="11">
        <v>81.583600000000004</v>
      </c>
      <c r="O5" s="11">
        <v>78.302599999999998</v>
      </c>
    </row>
    <row r="6" spans="1:17" x14ac:dyDescent="0.3">
      <c r="A6" s="11" t="s">
        <v>65</v>
      </c>
      <c r="B6" s="11">
        <v>68.306799999999996</v>
      </c>
      <c r="C6" s="11">
        <v>86.298599999999993</v>
      </c>
      <c r="D6" s="52">
        <v>96.541200000000003</v>
      </c>
      <c r="E6" s="11">
        <v>82.9649</v>
      </c>
      <c r="F6" s="11">
        <v>47.9009</v>
      </c>
      <c r="G6" s="11">
        <v>66.0839</v>
      </c>
      <c r="H6" s="11">
        <v>56.910600000000002</v>
      </c>
      <c r="I6" s="11">
        <v>73.477500000000006</v>
      </c>
      <c r="J6" s="11">
        <v>86.8566</v>
      </c>
      <c r="K6" s="11">
        <v>95.654700000000005</v>
      </c>
      <c r="L6" s="11">
        <v>97.623999999999995</v>
      </c>
      <c r="M6" s="11">
        <v>77.289299999999997</v>
      </c>
      <c r="N6" s="11">
        <v>81.581100000000006</v>
      </c>
      <c r="O6" s="11">
        <v>78.302599999999998</v>
      </c>
    </row>
    <row r="7" spans="1:17" x14ac:dyDescent="0.3">
      <c r="A7" s="11" t="s">
        <v>64</v>
      </c>
      <c r="B7" s="11">
        <v>61.387799999999999</v>
      </c>
      <c r="C7" s="11">
        <v>58.674799999999998</v>
      </c>
      <c r="D7" s="52">
        <v>25.473700000000001</v>
      </c>
      <c r="E7" s="11">
        <v>53.510800000000003</v>
      </c>
      <c r="F7" s="11">
        <v>27.6402</v>
      </c>
      <c r="G7" s="11">
        <v>43.931600000000003</v>
      </c>
      <c r="H7" s="11">
        <v>40.844700000000003</v>
      </c>
      <c r="I7" s="11">
        <v>53.165599999999998</v>
      </c>
      <c r="J7" s="11">
        <v>36.2029</v>
      </c>
      <c r="K7" s="11">
        <v>82.166300000000007</v>
      </c>
      <c r="L7" s="11">
        <v>75.119200000000006</v>
      </c>
      <c r="M7" s="11">
        <v>48.776899999999998</v>
      </c>
      <c r="N7" s="11">
        <v>74.298699999999997</v>
      </c>
      <c r="O7" s="11">
        <v>64.599599999999995</v>
      </c>
    </row>
    <row r="8" spans="1:17" x14ac:dyDescent="0.3">
      <c r="A8" s="11" t="s">
        <v>63</v>
      </c>
      <c r="B8" s="11">
        <v>109.375</v>
      </c>
      <c r="C8" s="11">
        <v>73.387900000000002</v>
      </c>
      <c r="D8" s="52">
        <v>90.073499999999996</v>
      </c>
      <c r="E8" s="11">
        <v>91.579300000000003</v>
      </c>
      <c r="F8" s="11">
        <v>73.049499999999995</v>
      </c>
      <c r="G8" s="11">
        <v>96.453199999999995</v>
      </c>
      <c r="H8" s="11">
        <v>78.539599999999993</v>
      </c>
      <c r="I8" s="11">
        <v>89.096900000000005</v>
      </c>
      <c r="J8" s="11">
        <v>59.146999999999998</v>
      </c>
      <c r="K8" s="11">
        <v>112.687</v>
      </c>
      <c r="L8" s="11">
        <v>99.384</v>
      </c>
      <c r="M8" s="11">
        <v>67.014499999999998</v>
      </c>
      <c r="N8" s="11">
        <v>104.8</v>
      </c>
      <c r="O8" s="11">
        <v>131.14599999999999</v>
      </c>
    </row>
    <row r="9" spans="1:17" x14ac:dyDescent="0.3">
      <c r="A9" s="11" t="s">
        <v>62</v>
      </c>
      <c r="B9" s="11">
        <v>134.499</v>
      </c>
      <c r="C9" s="11">
        <v>210.87</v>
      </c>
      <c r="D9" s="52">
        <v>83.776600000000002</v>
      </c>
      <c r="E9" s="11">
        <v>93.363</v>
      </c>
      <c r="F9" s="11">
        <v>88.288300000000007</v>
      </c>
      <c r="G9" s="11">
        <v>121.29300000000001</v>
      </c>
      <c r="H9" s="11">
        <v>149.07</v>
      </c>
      <c r="I9" s="11">
        <v>158.91900000000001</v>
      </c>
      <c r="J9" s="11">
        <v>155.428</v>
      </c>
      <c r="K9" s="11">
        <v>69.605900000000005</v>
      </c>
      <c r="L9" s="11">
        <v>85.421000000000006</v>
      </c>
      <c r="M9" s="11">
        <v>88.759200000000007</v>
      </c>
      <c r="N9" s="11">
        <v>107.855</v>
      </c>
      <c r="O9" s="11">
        <v>92.891000000000005</v>
      </c>
    </row>
    <row r="10" spans="1:17" x14ac:dyDescent="0.3">
      <c r="A10" s="11" t="s">
        <v>61</v>
      </c>
      <c r="B10" s="11">
        <v>134.499</v>
      </c>
      <c r="C10" s="11">
        <v>210.87</v>
      </c>
      <c r="D10" s="52">
        <v>83.776600000000002</v>
      </c>
      <c r="E10" s="11">
        <v>93.359700000000004</v>
      </c>
      <c r="F10" s="11">
        <v>88.288300000000007</v>
      </c>
      <c r="G10" s="11">
        <v>121.28700000000001</v>
      </c>
      <c r="H10" s="11">
        <v>149.07</v>
      </c>
      <c r="I10" s="11">
        <v>158.90899999999999</v>
      </c>
      <c r="J10" s="11">
        <v>155.428</v>
      </c>
      <c r="K10" s="11">
        <v>69.605900000000005</v>
      </c>
      <c r="L10" s="11">
        <v>85.421000000000006</v>
      </c>
      <c r="M10" s="11">
        <v>88.756200000000007</v>
      </c>
      <c r="N10" s="11">
        <v>107.855</v>
      </c>
      <c r="O10" s="11">
        <v>92.891000000000005</v>
      </c>
    </row>
    <row r="11" spans="1:17" x14ac:dyDescent="0.3">
      <c r="A11" s="11" t="s">
        <v>60</v>
      </c>
      <c r="B11" s="11">
        <v>134.49199999999999</v>
      </c>
      <c r="C11" s="11">
        <v>210.85300000000001</v>
      </c>
      <c r="D11" s="52">
        <v>83.776600000000002</v>
      </c>
      <c r="E11" s="11">
        <v>93.359700000000004</v>
      </c>
      <c r="F11" s="11">
        <v>88.288300000000007</v>
      </c>
      <c r="G11" s="11">
        <v>121.28700000000001</v>
      </c>
      <c r="H11" s="11">
        <v>149.07</v>
      </c>
      <c r="I11" s="11">
        <v>158.90899999999999</v>
      </c>
      <c r="J11" s="11">
        <v>155.428</v>
      </c>
      <c r="K11" s="11">
        <v>69.605900000000005</v>
      </c>
      <c r="L11" s="11">
        <v>85.421000000000006</v>
      </c>
      <c r="M11" s="11">
        <v>88.756200000000007</v>
      </c>
      <c r="N11" s="11">
        <v>107.85</v>
      </c>
      <c r="O11" s="11">
        <v>92.887699999999995</v>
      </c>
    </row>
    <row r="12" spans="1:17" x14ac:dyDescent="0.3">
      <c r="A12" s="11" t="s">
        <v>59</v>
      </c>
      <c r="B12" s="11">
        <v>141.346</v>
      </c>
      <c r="C12" s="11">
        <v>149.745</v>
      </c>
      <c r="D12" s="52">
        <v>87.039500000000004</v>
      </c>
      <c r="E12" s="11">
        <v>85.953699999999998</v>
      </c>
      <c r="F12" s="11">
        <v>96.3934</v>
      </c>
      <c r="G12" s="11">
        <v>102.99299999999999</v>
      </c>
      <c r="H12" s="11">
        <v>126.724</v>
      </c>
      <c r="I12" s="11">
        <v>139.911</v>
      </c>
      <c r="J12" s="11">
        <v>139.55699999999999</v>
      </c>
      <c r="K12" s="11">
        <v>99.962199999999996</v>
      </c>
      <c r="L12" s="11">
        <v>101.566</v>
      </c>
      <c r="M12" s="11">
        <v>60.484099999999998</v>
      </c>
      <c r="N12" s="11">
        <v>90.566800000000001</v>
      </c>
      <c r="O12" s="11">
        <v>85.069400000000002</v>
      </c>
    </row>
    <row r="13" spans="1:17" x14ac:dyDescent="0.3">
      <c r="A13" s="11" t="s">
        <v>58</v>
      </c>
      <c r="B13" s="11">
        <v>133.636</v>
      </c>
      <c r="C13" s="11">
        <v>126.361</v>
      </c>
      <c r="D13" s="52">
        <v>94.230800000000002</v>
      </c>
      <c r="E13" s="11">
        <v>81.315299999999993</v>
      </c>
      <c r="F13" s="11">
        <v>57.240499999999997</v>
      </c>
      <c r="G13" s="11">
        <v>81.543300000000002</v>
      </c>
      <c r="H13" s="11">
        <v>102.43899999999999</v>
      </c>
      <c r="I13" s="11">
        <v>109.961</v>
      </c>
      <c r="J13" s="11">
        <v>93.511499999999998</v>
      </c>
      <c r="K13" s="11">
        <v>89.938800000000001</v>
      </c>
      <c r="L13" s="11">
        <v>78.909700000000001</v>
      </c>
      <c r="M13" s="11">
        <v>92.025199999999998</v>
      </c>
      <c r="N13" s="11">
        <v>88.863500000000002</v>
      </c>
      <c r="O13" s="11">
        <v>68.055599999999998</v>
      </c>
    </row>
    <row r="14" spans="1:17" s="51" customFormat="1" x14ac:dyDescent="0.3">
      <c r="A14" s="50" t="s">
        <v>57</v>
      </c>
      <c r="B14" s="50">
        <v>181.38200000000001</v>
      </c>
      <c r="C14" s="50">
        <v>155.37299999999999</v>
      </c>
      <c r="D14" s="53">
        <v>76.990200000000002</v>
      </c>
      <c r="E14" s="50">
        <v>74.334199999999996</v>
      </c>
      <c r="F14" s="50">
        <v>142.45699999999999</v>
      </c>
      <c r="G14" s="50">
        <v>90.560599999999994</v>
      </c>
      <c r="H14" s="50">
        <v>121.55500000000001</v>
      </c>
      <c r="I14" s="50">
        <v>169.43100000000001</v>
      </c>
      <c r="J14" s="50">
        <v>120.492</v>
      </c>
      <c r="K14" s="50">
        <v>196.291</v>
      </c>
      <c r="L14" s="50">
        <v>152.209</v>
      </c>
      <c r="M14" s="50">
        <v>42.857100000000003</v>
      </c>
      <c r="N14" s="50">
        <v>89.731399999999994</v>
      </c>
      <c r="O14" s="50">
        <v>52.801699999999997</v>
      </c>
    </row>
    <row r="15" spans="1:17" s="51" customFormat="1" x14ac:dyDescent="0.3">
      <c r="A15" s="50" t="s">
        <v>56</v>
      </c>
      <c r="B15" s="50">
        <v>181.38200000000001</v>
      </c>
      <c r="C15" s="50">
        <v>155.37299999999999</v>
      </c>
      <c r="D15" s="53">
        <v>76.990200000000002</v>
      </c>
      <c r="E15" s="50">
        <v>74.334199999999996</v>
      </c>
      <c r="F15" s="50">
        <v>142.45699999999999</v>
      </c>
      <c r="G15" s="50">
        <v>90.560599999999994</v>
      </c>
      <c r="H15" s="50">
        <v>121.55500000000001</v>
      </c>
      <c r="I15" s="50">
        <v>169.43100000000001</v>
      </c>
      <c r="J15" s="50">
        <v>120.492</v>
      </c>
      <c r="K15" s="50">
        <v>196.291</v>
      </c>
      <c r="L15" s="50">
        <v>152.209</v>
      </c>
      <c r="M15" s="50">
        <v>42.857100000000003</v>
      </c>
      <c r="N15" s="50">
        <v>89.731399999999994</v>
      </c>
      <c r="O15" s="50">
        <v>52.801699999999997</v>
      </c>
    </row>
    <row r="16" spans="1:17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50"/>
      <c r="O16" s="12"/>
      <c r="Q16" s="4"/>
    </row>
    <row r="17" spans="1:15" x14ac:dyDescent="0.3">
      <c r="A17" s="2" t="s">
        <v>70</v>
      </c>
      <c r="B17" s="3">
        <f>AVERAGE(B2:B15)</f>
        <v>119.25943571428573</v>
      </c>
      <c r="C17" s="3">
        <f t="shared" ref="C17:O17" si="0">AVERAGE(C2:C15)</f>
        <v>131.96883571428575</v>
      </c>
      <c r="D17" s="3">
        <f t="shared" si="0"/>
        <v>84.65107857142857</v>
      </c>
      <c r="E17" s="3">
        <f t="shared" si="0"/>
        <v>83.202778571428567</v>
      </c>
      <c r="F17" s="3">
        <f t="shared" si="0"/>
        <v>84.013107142857152</v>
      </c>
      <c r="G17" s="3">
        <f t="shared" si="0"/>
        <v>98.618792857142878</v>
      </c>
      <c r="H17" s="3">
        <f t="shared" si="0"/>
        <v>106.71132142857142</v>
      </c>
      <c r="I17" s="3">
        <f t="shared" si="0"/>
        <v>117.93564285714287</v>
      </c>
      <c r="J17" s="3">
        <f t="shared" si="0"/>
        <v>114.91925714285716</v>
      </c>
      <c r="K17" s="3">
        <f t="shared" si="0"/>
        <v>108.22245714285712</v>
      </c>
      <c r="L17" s="3">
        <f t="shared" si="0"/>
        <v>107.0009642857143</v>
      </c>
      <c r="M17" s="3">
        <f t="shared" si="0"/>
        <v>70.855671428571441</v>
      </c>
      <c r="N17" s="3">
        <f t="shared" si="0"/>
        <v>98.4700357142857</v>
      </c>
      <c r="O17" s="3">
        <f t="shared" si="0"/>
        <v>87.717707142857122</v>
      </c>
    </row>
    <row r="18" spans="1:15" x14ac:dyDescent="0.3">
      <c r="A18" s="2" t="s">
        <v>71</v>
      </c>
      <c r="B18" s="3">
        <f>STDEV(B2:B15)/B17*100</f>
        <v>31.516443045364746</v>
      </c>
      <c r="C18" s="3">
        <f t="shared" ref="C18:O18" si="1">STDEV(C2:C15)/C17*100</f>
        <v>39.258403785436791</v>
      </c>
      <c r="D18" s="3">
        <f t="shared" si="1"/>
        <v>22.418556661956451</v>
      </c>
      <c r="E18" s="3">
        <f t="shared" si="1"/>
        <v>13.899092474478527</v>
      </c>
      <c r="F18" s="3">
        <f t="shared" si="1"/>
        <v>39.224436637906479</v>
      </c>
      <c r="G18" s="3">
        <f t="shared" si="1"/>
        <v>30.675477430168247</v>
      </c>
      <c r="H18" s="3">
        <f t="shared" si="1"/>
        <v>33.663396645915775</v>
      </c>
      <c r="I18" s="3">
        <f t="shared" si="1"/>
        <v>35.252246070226064</v>
      </c>
      <c r="J18" s="3">
        <f t="shared" si="1"/>
        <v>34.012220442999123</v>
      </c>
      <c r="K18" s="3">
        <f t="shared" si="1"/>
        <v>37.588202659826145</v>
      </c>
      <c r="L18" s="3">
        <f t="shared" si="1"/>
        <v>26.073099336082301</v>
      </c>
      <c r="M18" s="3">
        <f t="shared" si="1"/>
        <v>24.538606226361832</v>
      </c>
      <c r="N18" s="3">
        <f t="shared" si="1"/>
        <v>15.869385724458581</v>
      </c>
      <c r="O18" s="3">
        <f t="shared" si="1"/>
        <v>28.061975280336643</v>
      </c>
    </row>
    <row r="19" spans="1:15" s="6" customFormat="1" x14ac:dyDescent="0.3">
      <c r="B19" s="12" t="s">
        <v>3</v>
      </c>
      <c r="C19" s="12" t="s">
        <v>4</v>
      </c>
      <c r="D19" s="12" t="s">
        <v>5</v>
      </c>
      <c r="E19" s="12" t="s">
        <v>6</v>
      </c>
      <c r="F19" s="12" t="s">
        <v>7</v>
      </c>
      <c r="G19" s="12" t="s">
        <v>8</v>
      </c>
      <c r="H19" s="12" t="s">
        <v>9</v>
      </c>
      <c r="I19" s="12" t="s">
        <v>10</v>
      </c>
      <c r="J19" s="12" t="s">
        <v>11</v>
      </c>
      <c r="K19" s="12" t="s">
        <v>12</v>
      </c>
      <c r="L19" s="12" t="s">
        <v>13</v>
      </c>
      <c r="M19" s="12" t="s">
        <v>14</v>
      </c>
      <c r="N19" s="12" t="s">
        <v>15</v>
      </c>
      <c r="O19" s="12" t="s">
        <v>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"/>
  <sheetViews>
    <sheetView zoomScale="55" zoomScaleNormal="55" workbookViewId="0"/>
  </sheetViews>
  <sheetFormatPr baseColWidth="10" defaultRowHeight="14.4" x14ac:dyDescent="0.3"/>
  <cols>
    <col min="1" max="1" width="10.21875" style="2" bestFit="1" customWidth="1"/>
    <col min="2" max="2" width="26.33203125" style="11" bestFit="1" customWidth="1"/>
    <col min="3" max="3" width="23.109375" style="11" bestFit="1" customWidth="1"/>
    <col min="4" max="4" width="34" style="11" bestFit="1" customWidth="1"/>
    <col min="5" max="5" width="36.21875" style="11" bestFit="1" customWidth="1"/>
    <col min="6" max="6" width="28.77734375" style="11" bestFit="1" customWidth="1"/>
    <col min="7" max="7" width="23.109375" style="11" bestFit="1" customWidth="1"/>
    <col min="8" max="8" width="22.33203125" style="11" bestFit="1" customWidth="1"/>
    <col min="9" max="9" width="28.44140625" style="6" bestFit="1" customWidth="1"/>
    <col min="10" max="10" width="11.44140625" style="6" bestFit="1" customWidth="1"/>
    <col min="11" max="11" width="7.44140625" customWidth="1"/>
  </cols>
  <sheetData>
    <row r="1" spans="1:11" s="29" customFormat="1" x14ac:dyDescent="0.3">
      <c r="A1" s="12" t="s">
        <v>76</v>
      </c>
      <c r="B1" s="12" t="s">
        <v>4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12</v>
      </c>
      <c r="I1" s="12" t="s">
        <v>14</v>
      </c>
      <c r="J1" s="5" t="s">
        <v>72</v>
      </c>
    </row>
    <row r="2" spans="1:11" x14ac:dyDescent="0.3">
      <c r="A2" s="11" t="s">
        <v>69</v>
      </c>
      <c r="B2" s="11">
        <v>103.895</v>
      </c>
      <c r="C2" s="11">
        <v>72.147199999999998</v>
      </c>
      <c r="D2" s="11">
        <v>98.989900000000006</v>
      </c>
      <c r="E2" s="11">
        <v>110.39700000000001</v>
      </c>
      <c r="F2" s="11">
        <v>112.033</v>
      </c>
      <c r="G2" s="11">
        <v>121.337</v>
      </c>
      <c r="H2" s="11">
        <v>109.23099999999999</v>
      </c>
      <c r="I2" s="11">
        <v>62.760899999999999</v>
      </c>
      <c r="J2" s="11">
        <f>AVERAGE(B2:I2)</f>
        <v>98.848875000000007</v>
      </c>
      <c r="K2" s="4"/>
    </row>
    <row r="3" spans="1:11" x14ac:dyDescent="0.3">
      <c r="A3" s="11" t="s">
        <v>68</v>
      </c>
      <c r="B3" s="11">
        <v>113.64</v>
      </c>
      <c r="C3" s="11">
        <v>93.630600000000001</v>
      </c>
      <c r="D3" s="11">
        <v>98.327799999999996</v>
      </c>
      <c r="E3" s="11">
        <v>101.333</v>
      </c>
      <c r="F3" s="11">
        <v>102.622</v>
      </c>
      <c r="G3" s="11">
        <v>106.81399999999999</v>
      </c>
      <c r="H3" s="11">
        <v>109.95699999999999</v>
      </c>
      <c r="I3" s="11">
        <v>84.745199999999997</v>
      </c>
      <c r="J3" s="11">
        <f t="shared" ref="J3:J14" si="0">AVERAGE(B3:I3)</f>
        <v>101.38369999999999</v>
      </c>
    </row>
    <row r="4" spans="1:11" x14ac:dyDescent="0.3">
      <c r="A4" s="11" t="s">
        <v>67</v>
      </c>
      <c r="B4" s="11">
        <v>105.92100000000001</v>
      </c>
      <c r="C4" s="11">
        <v>92.018799999999999</v>
      </c>
      <c r="D4" s="11">
        <v>78.961500000000001</v>
      </c>
      <c r="E4" s="11">
        <v>166.85599999999999</v>
      </c>
      <c r="F4" s="11">
        <v>126.61499999999999</v>
      </c>
      <c r="G4" s="11">
        <v>68.257400000000004</v>
      </c>
      <c r="H4" s="11">
        <v>118.46299999999999</v>
      </c>
      <c r="I4" s="11">
        <v>69.605900000000005</v>
      </c>
      <c r="J4" s="11">
        <f t="shared" si="0"/>
        <v>103.33732499999999</v>
      </c>
    </row>
    <row r="5" spans="1:11" x14ac:dyDescent="0.3">
      <c r="A5" s="11" t="s">
        <v>66</v>
      </c>
      <c r="B5" s="11">
        <v>86.301400000000001</v>
      </c>
      <c r="C5" s="11">
        <v>82.967500000000001</v>
      </c>
      <c r="D5" s="11">
        <v>47.9009</v>
      </c>
      <c r="E5" s="11">
        <v>66.0839</v>
      </c>
      <c r="F5" s="11">
        <v>56.910600000000002</v>
      </c>
      <c r="G5" s="11">
        <v>73.479600000000005</v>
      </c>
      <c r="H5" s="11">
        <v>95.654700000000005</v>
      </c>
      <c r="I5" s="11">
        <v>77.291600000000003</v>
      </c>
      <c r="J5" s="11">
        <f t="shared" si="0"/>
        <v>73.323774999999998</v>
      </c>
    </row>
    <row r="6" spans="1:11" x14ac:dyDescent="0.3">
      <c r="A6" s="11" t="s">
        <v>65</v>
      </c>
      <c r="B6" s="11">
        <v>86.298599999999993</v>
      </c>
      <c r="C6" s="11">
        <v>82.9649</v>
      </c>
      <c r="D6" s="11">
        <v>47.9009</v>
      </c>
      <c r="E6" s="11">
        <v>66.0839</v>
      </c>
      <c r="F6" s="11">
        <v>56.910600000000002</v>
      </c>
      <c r="G6" s="11">
        <v>73.477500000000006</v>
      </c>
      <c r="H6" s="11">
        <v>95.654700000000005</v>
      </c>
      <c r="I6" s="11">
        <v>77.289299999999997</v>
      </c>
      <c r="J6" s="11">
        <f t="shared" si="0"/>
        <v>73.322549999999993</v>
      </c>
    </row>
    <row r="7" spans="1:11" x14ac:dyDescent="0.3">
      <c r="A7" s="11" t="s">
        <v>64</v>
      </c>
      <c r="B7" s="11">
        <v>58.674799999999998</v>
      </c>
      <c r="C7" s="11">
        <v>53.510800000000003</v>
      </c>
      <c r="D7" s="11">
        <v>27.6402</v>
      </c>
      <c r="E7" s="11">
        <v>43.931600000000003</v>
      </c>
      <c r="F7" s="11">
        <v>40.844700000000003</v>
      </c>
      <c r="G7" s="11">
        <v>53.165599999999998</v>
      </c>
      <c r="H7" s="11">
        <v>82.166300000000007</v>
      </c>
      <c r="I7" s="11">
        <v>48.776899999999998</v>
      </c>
      <c r="J7" s="11">
        <f t="shared" si="0"/>
        <v>51.088862499999998</v>
      </c>
    </row>
    <row r="8" spans="1:11" x14ac:dyDescent="0.3">
      <c r="A8" s="11" t="s">
        <v>63</v>
      </c>
      <c r="B8" s="11">
        <v>73.387900000000002</v>
      </c>
      <c r="C8" s="11">
        <v>91.579300000000003</v>
      </c>
      <c r="D8" s="11">
        <v>73.049499999999995</v>
      </c>
      <c r="E8" s="11">
        <v>96.453199999999995</v>
      </c>
      <c r="F8" s="11">
        <v>78.539599999999993</v>
      </c>
      <c r="G8" s="11">
        <v>89.096900000000005</v>
      </c>
      <c r="H8" s="11">
        <v>112.687</v>
      </c>
      <c r="I8" s="11">
        <v>67.014499999999998</v>
      </c>
      <c r="J8" s="11">
        <f t="shared" si="0"/>
        <v>85.225987500000002</v>
      </c>
    </row>
    <row r="9" spans="1:11" x14ac:dyDescent="0.3">
      <c r="A9" s="11" t="s">
        <v>62</v>
      </c>
      <c r="B9" s="11">
        <v>210.87</v>
      </c>
      <c r="C9" s="11">
        <v>93.363</v>
      </c>
      <c r="D9" s="11">
        <v>88.288300000000007</v>
      </c>
      <c r="E9" s="11">
        <v>121.29300000000001</v>
      </c>
      <c r="F9" s="11">
        <v>149.07</v>
      </c>
      <c r="G9" s="11">
        <v>158.91900000000001</v>
      </c>
      <c r="H9" s="11">
        <v>69.605900000000005</v>
      </c>
      <c r="I9" s="11">
        <v>88.759200000000007</v>
      </c>
      <c r="J9" s="11">
        <f t="shared" si="0"/>
        <v>122.52104999999999</v>
      </c>
    </row>
    <row r="10" spans="1:11" x14ac:dyDescent="0.3">
      <c r="A10" s="11" t="s">
        <v>61</v>
      </c>
      <c r="B10" s="11">
        <v>210.87</v>
      </c>
      <c r="C10" s="11">
        <v>93.359700000000004</v>
      </c>
      <c r="D10" s="11">
        <v>88.288300000000007</v>
      </c>
      <c r="E10" s="11">
        <v>121.28700000000001</v>
      </c>
      <c r="F10" s="11">
        <v>149.07</v>
      </c>
      <c r="G10" s="11">
        <v>158.90899999999999</v>
      </c>
      <c r="H10" s="11">
        <v>69.605900000000005</v>
      </c>
      <c r="I10" s="11">
        <v>88.756200000000007</v>
      </c>
      <c r="J10" s="11">
        <f t="shared" si="0"/>
        <v>122.51826250000001</v>
      </c>
    </row>
    <row r="11" spans="1:11" x14ac:dyDescent="0.3">
      <c r="A11" s="11" t="s">
        <v>60</v>
      </c>
      <c r="B11" s="11">
        <v>210.85300000000001</v>
      </c>
      <c r="C11" s="11">
        <v>93.359700000000004</v>
      </c>
      <c r="D11" s="11">
        <v>88.288300000000007</v>
      </c>
      <c r="E11" s="11">
        <v>121.28700000000001</v>
      </c>
      <c r="F11" s="11">
        <v>149.07</v>
      </c>
      <c r="G11" s="11">
        <v>158.90899999999999</v>
      </c>
      <c r="H11" s="11">
        <v>69.605900000000005</v>
      </c>
      <c r="I11" s="11">
        <v>88.756200000000007</v>
      </c>
      <c r="J11" s="11">
        <f t="shared" si="0"/>
        <v>122.5161375</v>
      </c>
    </row>
    <row r="12" spans="1:11" x14ac:dyDescent="0.3">
      <c r="A12" s="11" t="s">
        <v>59</v>
      </c>
      <c r="B12" s="11">
        <v>149.745</v>
      </c>
      <c r="C12" s="11">
        <v>85.953699999999998</v>
      </c>
      <c r="D12" s="11">
        <v>96.3934</v>
      </c>
      <c r="E12" s="11">
        <v>102.99299999999999</v>
      </c>
      <c r="F12" s="11">
        <v>126.724</v>
      </c>
      <c r="G12" s="11">
        <v>139.911</v>
      </c>
      <c r="H12" s="11">
        <v>99.962199999999996</v>
      </c>
      <c r="I12" s="11">
        <v>60.484099999999998</v>
      </c>
      <c r="J12" s="11">
        <f t="shared" si="0"/>
        <v>107.77079999999999</v>
      </c>
    </row>
    <row r="13" spans="1:11" x14ac:dyDescent="0.3">
      <c r="A13" s="11" t="s">
        <v>58</v>
      </c>
      <c r="B13" s="11">
        <v>126.361</v>
      </c>
      <c r="C13" s="11">
        <v>81.315299999999993</v>
      </c>
      <c r="D13" s="11">
        <v>57.240499999999997</v>
      </c>
      <c r="E13" s="11">
        <v>81.543300000000002</v>
      </c>
      <c r="F13" s="11">
        <v>102.43899999999999</v>
      </c>
      <c r="G13" s="11">
        <v>109.961</v>
      </c>
      <c r="H13" s="11">
        <v>89.938800000000001</v>
      </c>
      <c r="I13" s="11">
        <v>92.025199999999998</v>
      </c>
      <c r="J13" s="11">
        <f t="shared" si="0"/>
        <v>92.603012500000006</v>
      </c>
    </row>
    <row r="14" spans="1:11" s="51" customFormat="1" x14ac:dyDescent="0.3">
      <c r="A14" s="50" t="s">
        <v>57</v>
      </c>
      <c r="B14" s="50">
        <v>155.37299999999999</v>
      </c>
      <c r="C14" s="50">
        <v>74.334199999999996</v>
      </c>
      <c r="D14" s="50">
        <v>142.45699999999999</v>
      </c>
      <c r="E14" s="50">
        <v>90.560599999999994</v>
      </c>
      <c r="F14" s="50">
        <v>121.55500000000001</v>
      </c>
      <c r="G14" s="50">
        <v>169.43100000000001</v>
      </c>
      <c r="H14" s="50">
        <v>196.291</v>
      </c>
      <c r="I14" s="50">
        <v>42.857100000000003</v>
      </c>
      <c r="J14" s="11">
        <f t="shared" si="0"/>
        <v>124.10736249999999</v>
      </c>
    </row>
    <row r="15" spans="1:11" s="51" customFormat="1" x14ac:dyDescent="0.3">
      <c r="A15" s="50" t="s">
        <v>56</v>
      </c>
      <c r="B15" s="50">
        <v>155.37299999999999</v>
      </c>
      <c r="C15" s="50">
        <v>74.334199999999996</v>
      </c>
      <c r="D15" s="50">
        <v>142.45699999999999</v>
      </c>
      <c r="E15" s="50">
        <v>90.560599999999994</v>
      </c>
      <c r="F15" s="50">
        <v>121.55500000000001</v>
      </c>
      <c r="G15" s="50">
        <v>169.43100000000001</v>
      </c>
      <c r="H15" s="50">
        <v>196.291</v>
      </c>
      <c r="I15" s="50">
        <v>42.857100000000003</v>
      </c>
      <c r="J15" s="11">
        <f>AVERAGE(B15:I15)</f>
        <v>124.10736249999999</v>
      </c>
    </row>
    <row r="16" spans="1:11" x14ac:dyDescent="0.3">
      <c r="A16" s="12"/>
      <c r="B16" s="12"/>
      <c r="C16" s="12"/>
      <c r="D16" s="12"/>
      <c r="E16" s="12"/>
      <c r="F16" s="12"/>
      <c r="G16" s="12"/>
      <c r="H16" s="12"/>
      <c r="I16" s="12"/>
      <c r="K16" s="4"/>
    </row>
    <row r="17" spans="1:10" x14ac:dyDescent="0.3">
      <c r="A17" s="2" t="s">
        <v>70</v>
      </c>
      <c r="B17" s="11">
        <f>AVERAGE(B2:B15)</f>
        <v>131.96883571428575</v>
      </c>
      <c r="C17" s="11">
        <f t="shared" ref="C17:J17" si="1">AVERAGE(C2:C15)</f>
        <v>83.202778571428567</v>
      </c>
      <c r="D17" s="11">
        <f t="shared" si="1"/>
        <v>84.013107142857152</v>
      </c>
      <c r="E17" s="11">
        <f t="shared" si="1"/>
        <v>98.618792857142878</v>
      </c>
      <c r="F17" s="11">
        <f t="shared" si="1"/>
        <v>106.71132142857142</v>
      </c>
      <c r="G17" s="11">
        <f t="shared" si="1"/>
        <v>117.93564285714287</v>
      </c>
      <c r="H17" s="11">
        <f t="shared" si="1"/>
        <v>108.22245714285712</v>
      </c>
      <c r="I17" s="11">
        <f t="shared" si="1"/>
        <v>70.855671428571441</v>
      </c>
      <c r="J17" s="11">
        <f t="shared" si="1"/>
        <v>100.19107589285713</v>
      </c>
    </row>
    <row r="18" spans="1:10" x14ac:dyDescent="0.3">
      <c r="A18" s="2" t="s">
        <v>71</v>
      </c>
      <c r="B18" s="11">
        <f>STDEV(B2:B15)/B17*100</f>
        <v>39.258403785436791</v>
      </c>
      <c r="C18" s="11">
        <f t="shared" ref="C18:J18" si="2">STDEV(C2:C15)/C17*100</f>
        <v>13.899092474478527</v>
      </c>
      <c r="D18" s="11">
        <f t="shared" si="2"/>
        <v>39.224436637906479</v>
      </c>
      <c r="E18" s="11">
        <f t="shared" si="2"/>
        <v>30.675477430168247</v>
      </c>
      <c r="F18" s="11">
        <f t="shared" si="2"/>
        <v>33.663396645915775</v>
      </c>
      <c r="G18" s="11">
        <f t="shared" si="2"/>
        <v>35.252246070226064</v>
      </c>
      <c r="H18" s="11">
        <f t="shared" si="2"/>
        <v>37.588202659826145</v>
      </c>
      <c r="I18" s="11">
        <f t="shared" si="2"/>
        <v>24.538606226361832</v>
      </c>
      <c r="J18" s="11">
        <f t="shared" si="2"/>
        <v>22.905042142751984</v>
      </c>
    </row>
    <row r="19" spans="1:10" s="6" customFormat="1" x14ac:dyDescent="0.3">
      <c r="B19" s="12" t="s">
        <v>4</v>
      </c>
      <c r="C19" s="12" t="s">
        <v>6</v>
      </c>
      <c r="D19" s="12" t="s">
        <v>7</v>
      </c>
      <c r="E19" s="12" t="s">
        <v>8</v>
      </c>
      <c r="F19" s="12" t="s">
        <v>9</v>
      </c>
      <c r="G19" s="12" t="s">
        <v>10</v>
      </c>
      <c r="H19" s="12" t="s">
        <v>12</v>
      </c>
      <c r="I19" s="12" t="s">
        <v>14</v>
      </c>
      <c r="J19" s="5" t="s">
        <v>72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9</vt:i4>
      </vt:variant>
      <vt:variant>
        <vt:lpstr>Benannte Bereiche</vt:lpstr>
      </vt:variant>
      <vt:variant>
        <vt:i4>77</vt:i4>
      </vt:variant>
    </vt:vector>
  </HeadingPairs>
  <TitlesOfParts>
    <vt:vector size="90" baseType="lpstr">
      <vt:lpstr>score</vt:lpstr>
      <vt:lpstr>KF_08_dur+rat</vt:lpstr>
      <vt:lpstr>KF08_tpo14</vt:lpstr>
      <vt:lpstr>KF08_tpo8</vt:lpstr>
      <vt:lpstr>diag dur sec 14</vt:lpstr>
      <vt:lpstr>diag dur sec 8</vt:lpstr>
      <vt:lpstr>perc sec 14</vt:lpstr>
      <vt:lpstr>perc sec 8</vt:lpstr>
      <vt:lpstr>dur sec rel dev (%) 14</vt:lpstr>
      <vt:lpstr>dur rel dev (%) 8</vt:lpstr>
      <vt:lpstr>perc 14 dev</vt:lpstr>
      <vt:lpstr>perc 8 dev</vt:lpstr>
      <vt:lpstr>KF08_tpo8_diag</vt:lpstr>
      <vt:lpstr>'KF_08_dur+rat'!AP_27</vt:lpstr>
      <vt:lpstr>'KF_08_dur+rat'!Arnold_Pogossian_2006__live_DVD__06_dur</vt:lpstr>
      <vt:lpstr>'KF_08_dur+rat'!Arnold_Pogossian_2006__live_DVD__08_dur_1</vt:lpstr>
      <vt:lpstr>KF08_tpo14!Arnold_Pogossian_2006__live_DVD__08_tpo</vt:lpstr>
      <vt:lpstr>'KF_08_dur+rat'!Arnold_Pogossian_2006__live_DVD__14_dur</vt:lpstr>
      <vt:lpstr>'KF_08_dur+rat'!Arnold_Pogossian_2006__live_DVD__27_dur</vt:lpstr>
      <vt:lpstr>'KF_08_dur+rat'!Arnold_Pogossian_2009_08_dur_1</vt:lpstr>
      <vt:lpstr>KF08_tpo14!Arnold_Pogossian_2009_08_tpo</vt:lpstr>
      <vt:lpstr>KF08_tpo8!Arnold_Pogossian_2009_08_tpo</vt:lpstr>
      <vt:lpstr>'KF_08_dur+rat'!Arnold_Pogossian_2009_14</vt:lpstr>
      <vt:lpstr>'KF_08_dur+rat'!Arnold_Pogossian_2009_7</vt:lpstr>
      <vt:lpstr>'KF_08_dur+rat'!Banse_Keller_2005_08_dur_1</vt:lpstr>
      <vt:lpstr>KF08_tpo14!Banse_Keller_2005_08_tpo</vt:lpstr>
      <vt:lpstr>KF08_tpo8!Banse_Keller_2005_08_tpo</vt:lpstr>
      <vt:lpstr>'KF_08_dur+rat'!Banse_Keller_2005_14</vt:lpstr>
      <vt:lpstr>'KF_08_dur+rat'!Banse_Keller_2005_7</vt:lpstr>
      <vt:lpstr>'KF_08_dur+rat'!BK_2005_32_dur</vt:lpstr>
      <vt:lpstr>'KF_08_dur+rat'!BK_27</vt:lpstr>
      <vt:lpstr>'KF_08_dur+rat'!CK_1990_32_dur</vt:lpstr>
      <vt:lpstr>'KF_08_dur+rat'!Csengery_Keller_1987_04__Nimmermehr__1</vt:lpstr>
      <vt:lpstr>'KF_08_dur+rat'!Csengery_Keller_1987_08_Es_zupfte_mich_jemand_am_Kleid_dur_1</vt:lpstr>
      <vt:lpstr>KF08_tpo14!Csengery_Keller_1987_08_Es_zupfte_mich_jemand_am_Kleid_tpo</vt:lpstr>
      <vt:lpstr>'KF_08_dur+rat'!Csengery_Keller_1990_08_dur_1</vt:lpstr>
      <vt:lpstr>KF08_tpo14!Csengery_Keller_1990_08_tpo</vt:lpstr>
      <vt:lpstr>KF08_tpo8!Csengery_Keller_1990_08_tpo</vt:lpstr>
      <vt:lpstr>'KF_08_dur+rat'!Csengery_Keller_1990_7</vt:lpstr>
      <vt:lpstr>'KF_08_dur+rat'!Kammer_Widmann_2017_06_Abschnitte_Dauern</vt:lpstr>
      <vt:lpstr>'KF_08_dur+rat'!Kammer_Widmann_2017_08_Abschnitte_Dauern_1</vt:lpstr>
      <vt:lpstr>KF08_tpo14!Kammer_Widmann_2017_08_tpo</vt:lpstr>
      <vt:lpstr>KF08_tpo8!Kammer_Widmann_2017_08_tpo</vt:lpstr>
      <vt:lpstr>KF08_tpo14!Kammer_Widmann_2017_08_tpo_1</vt:lpstr>
      <vt:lpstr>'KF_08_dur+rat'!Kammer_Widmann_2017_14_Abschnitte_Dauern</vt:lpstr>
      <vt:lpstr>'KF_08_dur+rat'!Kammer_Widmann_2017_27_Abschnitte_Dauern</vt:lpstr>
      <vt:lpstr>'KF_08_dur+rat'!KO_27</vt:lpstr>
      <vt:lpstr>'KF_08_dur+rat'!KO_94_27</vt:lpstr>
      <vt:lpstr>'KF_08_dur+rat'!Komsi_Oramo_1994_06</vt:lpstr>
      <vt:lpstr>'KF_08_dur+rat'!Komsi_Oramo_1994_08_dur_1</vt:lpstr>
      <vt:lpstr>KF08_tpo14!Komsi_Oramo_1994_08_tpo</vt:lpstr>
      <vt:lpstr>'KF_08_dur+rat'!Komsi_Oramo_1994_14</vt:lpstr>
      <vt:lpstr>'KF_08_dur+rat'!Komsi_Oramo_1996_08_dur_1</vt:lpstr>
      <vt:lpstr>KF08_tpo14!Komsi_Oramo_1996_08_tpo</vt:lpstr>
      <vt:lpstr>KF08_tpo8!Komsi_Oramo_1996_08_tpo</vt:lpstr>
      <vt:lpstr>'KF_08_dur+rat'!Komsi_Oramo_1996_14</vt:lpstr>
      <vt:lpstr>'KF_08_dur+rat'!Komsi_Oramo_1996_7</vt:lpstr>
      <vt:lpstr>'KF_08_dur+rat'!Melzer_Stark_2012_08_dur_1</vt:lpstr>
      <vt:lpstr>KF08_tpo14!Melzer_Stark_2012_08_tpo</vt:lpstr>
      <vt:lpstr>KF08_tpo8!Melzer_Stark_2012_08_tpo</vt:lpstr>
      <vt:lpstr>'KF_08_dur+rat'!Melzer_Stark_2012_14</vt:lpstr>
      <vt:lpstr>'KF_08_dur+rat'!Melzer_Stark_2012_7</vt:lpstr>
      <vt:lpstr>'KF_08_dur+rat'!Melzer_Stark_2013_08_dur_1</vt:lpstr>
      <vt:lpstr>'KF_08_dur+rat'!Melzer_Stark_2013_7</vt:lpstr>
      <vt:lpstr>'KF_08_dur+rat'!Melzer_Stark_2014_14</vt:lpstr>
      <vt:lpstr>'KF_08_dur+rat'!Melzer_Stark_2017_Wien_modern_06_dur_1</vt:lpstr>
      <vt:lpstr>'KF_08_dur+rat'!Melzer_Stark_2017_Wien_modern_08_dur_1</vt:lpstr>
      <vt:lpstr>KF08_tpo14!Melzer_Stark_2017_Wien_modern_08_tpo</vt:lpstr>
      <vt:lpstr>KF08_tpo8!Melzer_Stark_2017_Wien_modern_08_tpo</vt:lpstr>
      <vt:lpstr>'KF_08_dur+rat'!Melzer_Stark_2017_Wien_modern_14_dur</vt:lpstr>
      <vt:lpstr>'KF_08_dur+rat'!Melzer_Stark_2017_Wien_modern_27_dur</vt:lpstr>
      <vt:lpstr>'KF_08_dur+rat'!Melzer_Stark_2019_06</vt:lpstr>
      <vt:lpstr>'KF_08_dur+rat'!Melzer_Stark_2019_08_dur_1</vt:lpstr>
      <vt:lpstr>KF08_tpo14!Melzer_Stark_2019_08_tpo</vt:lpstr>
      <vt:lpstr>'KF_08_dur+rat'!Melzer_Stark_2019_14</vt:lpstr>
      <vt:lpstr>'KF_08_dur+rat'!MS_27</vt:lpstr>
      <vt:lpstr>'KF_08_dur+rat'!MS13_27</vt:lpstr>
      <vt:lpstr>'KF_08_dur+rat'!MS19_27</vt:lpstr>
      <vt:lpstr>'KF_08_dur+rat'!Pammer_Kopatchinskaja_2004_12</vt:lpstr>
      <vt:lpstr>'KF_08_dur+rat'!Pammer_Kopatchinskaja_2004_7</vt:lpstr>
      <vt:lpstr>'KF_08_dur+rat'!Pammer_Kopatchinskaja_2004_dur_1</vt:lpstr>
      <vt:lpstr>KF08_tpo14!Pammer_Kopatchinskaja_2004_tpo</vt:lpstr>
      <vt:lpstr>KF08_tpo8!Pammer_Kopatchinskaja_2004_tpo</vt:lpstr>
      <vt:lpstr>'KF_08_dur+rat'!PK_27</vt:lpstr>
      <vt:lpstr>'KF_08_dur+rat'!Whittlesey_Sallaberger_1997_08_dur_1</vt:lpstr>
      <vt:lpstr>KF08_tpo14!Whittlesey_Sallaberger_1997_08_tpo</vt:lpstr>
      <vt:lpstr>KF08_tpo8!Whittlesey_Sallaberger_1997_08_tpo</vt:lpstr>
      <vt:lpstr>'KF_08_dur+rat'!Whittlesey_Sallaberger_1997_14</vt:lpstr>
      <vt:lpstr>'KF_08_dur+rat'!Whittlesey_Sallaberger_1997_7</vt:lpstr>
      <vt:lpstr>'KF_08_dur+rat'!WS_27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Author2</cp:lastModifiedBy>
  <cp:lastPrinted>2019-04-01T14:57:22Z</cp:lastPrinted>
  <dcterms:created xsi:type="dcterms:W3CDTF">2019-03-12T16:44:39Z</dcterms:created>
  <dcterms:modified xsi:type="dcterms:W3CDTF">2020-12-08T17:23:24Z</dcterms:modified>
</cp:coreProperties>
</file>