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CA5DDBE7-A6B0-4871-A1BC-959BC999C1AD}" xr6:coauthVersionLast="45" xr6:coauthVersionMax="45" xr10:uidLastSave="{00000000-0000-0000-0000-000000000000}"/>
  <bookViews>
    <workbookView xWindow="-108" yWindow="-108" windowWidth="23256" windowHeight="12576" tabRatio="840" activeTab="1" xr2:uid="{00000000-000D-0000-FFFF-FFFF00000000}"/>
  </bookViews>
  <sheets>
    <sheet name="score" sheetId="35" r:id="rId1"/>
    <sheet name="KF_09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  <sheet name="KF09_tpo14" sheetId="36" r:id="rId11"/>
    <sheet name="KF09_tpo8" sheetId="39" r:id="rId12"/>
    <sheet name="KF09_tpo8_diag" sheetId="38" r:id="rId13"/>
  </sheets>
  <definedNames>
    <definedName name="AP_2009_20" localSheetId="1">'KF_09_dur+rat'!#REF!</definedName>
    <definedName name="AP_2009_21" localSheetId="1">'KF_09_dur+rat'!#REF!</definedName>
    <definedName name="AP_2009_23" localSheetId="1">'KF_09_dur+rat'!#REF!</definedName>
    <definedName name="AP_27" localSheetId="1">'KF_09_dur+rat'!$AH$63:$AH$65</definedName>
    <definedName name="Arnold_Pogossian_2006__live_DVD__04_dur" localSheetId="1">'KF_09_dur+rat'!#REF!</definedName>
    <definedName name="Arnold_Pogossian_2006__live_DVD__06_dur" localSheetId="1">'KF_09_dur+rat'!$AJ$63:$AJ$78</definedName>
    <definedName name="Arnold_Pogossian_2006__live_DVD__09_dur_1" localSheetId="1">'KF_09_dur+rat'!$AJ$63:$AJ$68</definedName>
    <definedName name="Arnold_Pogossian_2006__live_DVD__09_tpo" localSheetId="10">KF09_tpo14!$J$2:$J$31</definedName>
    <definedName name="Arnold_Pogossian_2006__live_DVD__09_tpo" localSheetId="11">KF09_tpo8!#REF!</definedName>
    <definedName name="Arnold_Pogossian_2006__live_DVD__14_dur" localSheetId="1">'KF_09_dur+rat'!$AJ$63:$AJ$65</definedName>
    <definedName name="Arnold_Pogossian_2006__live_DVD__20_dur_1" localSheetId="1">'KF_09_dur+rat'!#REF!</definedName>
    <definedName name="Arnold_Pogossian_2006__live_DVD__20_dur_3" localSheetId="1">'KF_09_dur+rat'!#REF!</definedName>
    <definedName name="Arnold_Pogossian_2006__live_DVD__27_dur" localSheetId="1">'KF_09_dur+rat'!$AJ$63:$AJ$65</definedName>
    <definedName name="Arnold_Pogossian_2009_09_dur_2" localSheetId="1">'KF_09_dur+rat'!$AH$63:$AH$68</definedName>
    <definedName name="Arnold_Pogossian_2009_09_tpo" localSheetId="10">KF09_tpo14!$H$1:$H$30</definedName>
    <definedName name="Arnold_Pogossian_2009_09_tpo" localSheetId="11">KF09_tpo8!$F$1:$F$30</definedName>
    <definedName name="Arnold_Pogossian_2009_14" localSheetId="1">'KF_09_dur+rat'!$AH$63:$AH$65</definedName>
    <definedName name="Arnold_Pogossian_2009_6" localSheetId="1">'KF_09_dur+rat'!#REF!</definedName>
    <definedName name="Arnold_Pogossian_2009_7" localSheetId="1">'KF_09_dur+rat'!$AH$63:$AH$78</definedName>
    <definedName name="Banse_Keller_2005_06" localSheetId="1">'KF_09_dur+rat'!#REF!</definedName>
    <definedName name="Banse_Keller_2005_09_dur_2" localSheetId="1">'KF_09_dur+rat'!$AI$63:$AI$68</definedName>
    <definedName name="Banse_Keller_2005_09_tpo" localSheetId="10">KF09_tpo14!$I$1:$I$30</definedName>
    <definedName name="Banse_Keller_2005_09_tpo" localSheetId="11">KF09_tpo8!$G$1:$G$30</definedName>
    <definedName name="Banse_Keller_2005_14" localSheetId="1">'KF_09_dur+rat'!$AI$63:$AI$65</definedName>
    <definedName name="Banse_Keller_2005_7" localSheetId="1">'KF_09_dur+rat'!$AI$63:$AI$78</definedName>
    <definedName name="BK_2005_20" localSheetId="1">'KF_09_dur+rat'!#REF!</definedName>
    <definedName name="BK_2005_21" localSheetId="1">'KF_09_dur+rat'!#REF!</definedName>
    <definedName name="BK_2005_23" localSheetId="1">'KF_09_dur+rat'!#REF!</definedName>
    <definedName name="BK_27" localSheetId="1">'KF_09_dur+rat'!$AI$63:$AI$65</definedName>
    <definedName name="CK_1987_20" localSheetId="1">'KF_09_dur+rat'!#REF!</definedName>
    <definedName name="CK_1987_21" localSheetId="1">'KF_09_dur+rat'!#REF!</definedName>
    <definedName name="CK_1987_23" localSheetId="1">'KF_09_dur+rat'!#REF!</definedName>
    <definedName name="CK_1990_20" localSheetId="1">'KF_09_dur+rat'!#REF!</definedName>
    <definedName name="CK_1990_21" localSheetId="1">'KF_09_dur+rat'!#REF!</definedName>
    <definedName name="CK_1990_23" localSheetId="1">'KF_09_dur+rat'!#REF!</definedName>
    <definedName name="CK_1990_32_dur" localSheetId="1">'KF_09_dur+rat'!$AA$2:$AA$17</definedName>
    <definedName name="CK_27" localSheetId="1">'KF_09_dur+rat'!#REF!</definedName>
    <definedName name="CK87_27" localSheetId="1">'KF_09_dur+rat'!#REF!</definedName>
    <definedName name="Csengery_Keller_1987_04__Nimmermehr" localSheetId="1">'KF_09_dur+rat'!#REF!</definedName>
    <definedName name="Csengery_Keller_1987_04__Nimmermehr__1" localSheetId="1">'KF_09_dur+rat'!$AB$63:$AB$78</definedName>
    <definedName name="Csengery_Keller_1987_07__Die_Weissnäherinnen__dur_2" localSheetId="1">'KF_09_dur+rat'!$AB$63:$AB$68</definedName>
    <definedName name="Csengery_Keller_1987_07__Die_Weissnäherinnen__tpo" localSheetId="10">KF09_tpo14!$B$2:$B$30</definedName>
    <definedName name="Csengery_Keller_1987_07__Die_Weissnäherinnen__tpo" localSheetId="11">KF09_tpo8!#REF!</definedName>
    <definedName name="Csengery_Keller_1987_08_Es_zupfte_mich_jemand_am_Kleid_tpo" localSheetId="10">KF09_tpo14!$B$2:$B$15</definedName>
    <definedName name="Csengery_Keller_1987_08_Es_zupfte_mich_jemand_am_Kleid_tpo" localSheetId="11">KF09_tpo8!#REF!</definedName>
    <definedName name="Csengery_Keller_1987_12__Umpanzert" localSheetId="1">'KF_09_dur+rat'!#REF!</definedName>
    <definedName name="Csengery_Keller_1990_06" localSheetId="1">'KF_09_dur+rat'!#REF!</definedName>
    <definedName name="Csengery_Keller_1990_09_dur_2" localSheetId="1">'KF_09_dur+rat'!$AC$63:$AC$68</definedName>
    <definedName name="Csengery_Keller_1990_09_tpo_1" localSheetId="10">KF09_tpo14!$A$2:$A$31</definedName>
    <definedName name="Csengery_Keller_1990_09_tpo_1" localSheetId="11">KF09_tpo8!$A$2:$A$31</definedName>
    <definedName name="Csengery_Keller_1990_09_tpo_2" localSheetId="10">KF09_tpo14!$C$2:$C$30</definedName>
    <definedName name="Csengery_Keller_1990_09_tpo_2" localSheetId="11">KF09_tpo8!$B$2:$B$30</definedName>
    <definedName name="Csengery_Keller_1990_14" localSheetId="1">'KF_09_dur+rat'!#REF!</definedName>
    <definedName name="Csengery_Keller_1990_7" localSheetId="1">'KF_09_dur+rat'!$AC$63:$AC$78</definedName>
    <definedName name="Kammer_Widmann_2017_04_Abschnitte_Dauern" localSheetId="1">'KF_09_dur+rat'!#REF!</definedName>
    <definedName name="Kammer_Widmann_2017_06_Abschnitte_Dauern" localSheetId="1">'KF_09_dur+rat'!$AM$63:$AM$78</definedName>
    <definedName name="Kammer_Widmann_2017_09_Abschnitte_Dauern_1" localSheetId="1">'KF_09_dur+rat'!$AM$63:$AM$68</definedName>
    <definedName name="Kammer_Widmann_2017_09_tpo" localSheetId="10">KF09_tpo14!$M$2:$M$30</definedName>
    <definedName name="Kammer_Widmann_2017_09_tpo" localSheetId="11">KF09_tpo8!$I$2:$I$30</definedName>
    <definedName name="Kammer_Widmann_2017_14_Abschnitte_Dauern" localSheetId="1">'KF_09_dur+rat'!$AM$63:$AM$65</definedName>
    <definedName name="Kammer_Widmann_2017_20_Abschnitte_Dauern_1" localSheetId="1">'KF_09_dur+rat'!#REF!</definedName>
    <definedName name="Kammer_Widmann_2017_20_Abschnitte_Dauern_3" localSheetId="1">'KF_09_dur+rat'!#REF!</definedName>
    <definedName name="Kammer_Widmann_2017_27_Abschnitte_Dauern" localSheetId="1">'KF_09_dur+rat'!$AM$63:$AM$65</definedName>
    <definedName name="KO_1994_21" localSheetId="1">'KF_09_dur+rat'!#REF!</definedName>
    <definedName name="KO_1994_23" localSheetId="1">'KF_09_dur+rat'!#REF!</definedName>
    <definedName name="KO_1996_20" localSheetId="1">'KF_09_dur+rat'!#REF!</definedName>
    <definedName name="KO_1996_21" localSheetId="1">'KF_09_dur+rat'!#REF!</definedName>
    <definedName name="KO_1996_23" localSheetId="1">'KF_09_dur+rat'!#REF!</definedName>
    <definedName name="KO_27" localSheetId="1">'KF_09_dur+rat'!$AE$63:$AE$65</definedName>
    <definedName name="KO_94_27" localSheetId="1">'KF_09_dur+rat'!$AD$63:$AD$65</definedName>
    <definedName name="Komsi_Oramo_1994_04" localSheetId="1">'KF_09_dur+rat'!#REF!</definedName>
    <definedName name="Komsi_Oramo_1994_06" localSheetId="1">'KF_09_dur+rat'!$AD$63:$AD$78</definedName>
    <definedName name="Komsi_Oramo_1994_09_dur_1" localSheetId="1">'KF_09_dur+rat'!$AD$63:$AD$68</definedName>
    <definedName name="Komsi_Oramo_1994_09_tpo" localSheetId="10">KF09_tpo14!$D$2:$D$29</definedName>
    <definedName name="Komsi_Oramo_1994_09_tpo" localSheetId="11">KF09_tpo8!#REF!</definedName>
    <definedName name="Komsi_Oramo_1994_14" localSheetId="1">'KF_09_dur+rat'!$AD$63:$AD$65</definedName>
    <definedName name="Komsi_Oramo_1996_06" localSheetId="1">'KF_09_dur+rat'!#REF!</definedName>
    <definedName name="Komsi_Oramo_1996_09_dur_2" localSheetId="1">'KF_09_dur+rat'!$AE$63:$AE$68</definedName>
    <definedName name="Komsi_Oramo_1996_09_tpo" localSheetId="10">KF09_tpo14!$E$1:$E$30</definedName>
    <definedName name="Komsi_Oramo_1996_09_tpo" localSheetId="11">KF09_tpo8!$C$1:$C$30</definedName>
    <definedName name="Komsi_Oramo_1996_14" localSheetId="1">'KF_09_dur+rat'!$AE$63:$AE$65</definedName>
    <definedName name="Komsi_Oramo_1996_7" localSheetId="1">'KF_09_dur+rat'!$AE$63:$AE$78</definedName>
    <definedName name="Melzer_Stark_2012_06" localSheetId="1">'KF_09_dur+rat'!#REF!</definedName>
    <definedName name="Melzer_Stark_2012_09_dur_2" localSheetId="1">'KF_09_dur+rat'!$AK$63:$AK$68</definedName>
    <definedName name="Melzer_Stark_2012_09_tpo" localSheetId="10">KF09_tpo14!$K$1:$K$30</definedName>
    <definedName name="Melzer_Stark_2012_09_tpo" localSheetId="11">KF09_tpo8!$H$1:$H$30</definedName>
    <definedName name="Melzer_Stark_2012_14" localSheetId="1">'KF_09_dur+rat'!$AK$63:$AK$65</definedName>
    <definedName name="Melzer_Stark_2012_7" localSheetId="1">'KF_09_dur+rat'!$AK$63:$AK$78</definedName>
    <definedName name="Melzer_Stark_2013_06" localSheetId="1">'KF_09_dur+rat'!#REF!</definedName>
    <definedName name="Melzer_Stark_2013_09_dur_2" localSheetId="1">'KF_09_dur+rat'!$AL$63:$AL$68</definedName>
    <definedName name="Melzer_Stark_2013_7" localSheetId="1">'KF_09_dur+rat'!$AL$63:$AL$78</definedName>
    <definedName name="Melzer_Stark_2014_14" localSheetId="1">'KF_09_dur+rat'!$AL$63:$AL$65</definedName>
    <definedName name="Melzer_Stark_2017_Wien_modern_04_dur" localSheetId="1">'KF_09_dur+rat'!#REF!</definedName>
    <definedName name="Melzer_Stark_2017_Wien_modern_06_dur_1" localSheetId="1">'KF_09_dur+rat'!$AN$63:$AN$78</definedName>
    <definedName name="Melzer_Stark_2017_Wien_modern_09_dur_1" localSheetId="1">'KF_09_dur+rat'!$AN$63:$AN$68</definedName>
    <definedName name="Melzer_Stark_2017_Wien_modern_09_tpo" localSheetId="10">KF09_tpo14!$N$2:$N$30</definedName>
    <definedName name="Melzer_Stark_2017_Wien_modern_09_tpo" localSheetId="11">KF09_tpo8!#REF!</definedName>
    <definedName name="Melzer_Stark_2017_Wien_modern_14_dur" localSheetId="1">'KF_09_dur+rat'!$AN$63:$AN$65</definedName>
    <definedName name="Melzer_Stark_2017_Wien_modern_20_dur_1" localSheetId="1">'KF_09_dur+rat'!#REF!</definedName>
    <definedName name="Melzer_Stark_2017_Wien_modern_20_dur_3" localSheetId="1">'KF_09_dur+rat'!#REF!</definedName>
    <definedName name="Melzer_Stark_2017_Wien_modern_27_dur" localSheetId="1">'KF_09_dur+rat'!$AN$63:$AN$65</definedName>
    <definedName name="Melzer_Stark_2019_04" localSheetId="1">'KF_09_dur+rat'!#REF!</definedName>
    <definedName name="Melzer_Stark_2019_06" localSheetId="1">'KF_09_dur+rat'!$AO$63:$AO$78</definedName>
    <definedName name="Melzer_Stark_2019_09_dur_1" localSheetId="1">'KF_09_dur+rat'!$AO$63:$AO$68</definedName>
    <definedName name="Melzer_Stark_2019_09_tpo" localSheetId="10">KF09_tpo14!$O$2:$O$29</definedName>
    <definedName name="Melzer_Stark_2019_09_tpo" localSheetId="11">KF09_tpo8!$I$2:$I$29</definedName>
    <definedName name="Melzer_Stark_2019_14" localSheetId="1">'KF_09_dur+rat'!$AO$63:$AO$65</definedName>
    <definedName name="MS_2012_20" localSheetId="1">'KF_09_dur+rat'!#REF!</definedName>
    <definedName name="MS_2012_21" localSheetId="1">'KF_09_dur+rat'!#REF!</definedName>
    <definedName name="MS_2012_23" localSheetId="1">'KF_09_dur+rat'!#REF!</definedName>
    <definedName name="MS_2013_20" localSheetId="1">'KF_09_dur+rat'!#REF!</definedName>
    <definedName name="MS_2013_21" localSheetId="1">'KF_09_dur+rat'!#REF!</definedName>
    <definedName name="MS_2013_23" localSheetId="1">'KF_09_dur+rat'!#REF!</definedName>
    <definedName name="MS_2019_21" localSheetId="1">'KF_09_dur+rat'!#REF!</definedName>
    <definedName name="MS_2019_23" localSheetId="1">'KF_09_dur+rat'!#REF!</definedName>
    <definedName name="MS_27" localSheetId="1">'KF_09_dur+rat'!$AK$63:$AK$65</definedName>
    <definedName name="MS13_27" localSheetId="1">'KF_09_dur+rat'!$AL$63:$AL$65</definedName>
    <definedName name="MS19_27" localSheetId="1">'KF_09_dur+rat'!$AO$63:$AO$65</definedName>
    <definedName name="Pammer_Kopatchinskaja_2004_06" localSheetId="1">'KF_09_dur+rat'!#REF!</definedName>
    <definedName name="Pammer_Kopatchinskaja_2004_09_dur_2" localSheetId="1">'KF_09_dur+rat'!$AG$63:$AG$68</definedName>
    <definedName name="Pammer_Kopatchinskaja_2004_09_tpo" localSheetId="10">KF09_tpo14!$G$2:$G$29</definedName>
    <definedName name="Pammer_Kopatchinskaja_2004_09_tpo" localSheetId="11">KF09_tpo8!$E$2:$E$29</definedName>
    <definedName name="Pammer_Kopatchinskaja_2004_12" localSheetId="1">'KF_09_dur+rat'!$AG$63:$AG$65</definedName>
    <definedName name="Pammer_Kopatchinskaja_2004_7" localSheetId="1">'KF_09_dur+rat'!$AG$63:$AG$78</definedName>
    <definedName name="PK_2004_20" localSheetId="1">'KF_09_dur+rat'!#REF!</definedName>
    <definedName name="PK_2004_21" localSheetId="1">'KF_09_dur+rat'!#REF!</definedName>
    <definedName name="PK_2004_23" localSheetId="1">'KF_09_dur+rat'!#REF!</definedName>
    <definedName name="PK_27" localSheetId="1">'KF_09_dur+rat'!$AG$63:$AG$65</definedName>
    <definedName name="Whittlesey_Sallaberger_1997_06" localSheetId="1">'KF_09_dur+rat'!#REF!</definedName>
    <definedName name="Whittlesey_Sallaberger_1997_09_dur_2" localSheetId="1">'KF_09_dur+rat'!$AF$63:$AF$68</definedName>
    <definedName name="Whittlesey_Sallaberger_1997_09_tpo" localSheetId="10">KF09_tpo14!$F$1:$F$30</definedName>
    <definedName name="Whittlesey_Sallaberger_1997_09_tpo" localSheetId="11">KF09_tpo8!$D$1:$D$30</definedName>
    <definedName name="Whittlesey_Sallaberger_1997_14" localSheetId="1">'KF_09_dur+rat'!$AF$63:$AF$65</definedName>
    <definedName name="Whittlesey_Sallaberger_1997_7" localSheetId="1">'KF_09_dur+rat'!$AF$63:$AF$78</definedName>
    <definedName name="WS_1997_20" localSheetId="1">'KF_09_dur+rat'!#REF!</definedName>
    <definedName name="WS_1997_21" localSheetId="1">'KF_09_dur+rat'!#REF!</definedName>
    <definedName name="WS_1997_23" localSheetId="1">'KF_09_dur+rat'!#REF!</definedName>
    <definedName name="WS_27" localSheetId="1">'KF_09_dur+rat'!$AF$63:$AF$65</definedName>
  </definedNames>
  <calcPr calcId="181029"/>
</workbook>
</file>

<file path=xl/calcChain.xml><?xml version="1.0" encoding="utf-8"?>
<calcChain xmlns="http://schemas.openxmlformats.org/spreadsheetml/2006/main">
  <c r="J3" i="39" l="1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27" i="39"/>
  <c r="J28" i="39"/>
  <c r="J29" i="39"/>
  <c r="J30" i="39"/>
  <c r="J2" i="39"/>
  <c r="J32" i="39" s="1"/>
  <c r="J33" i="39" s="1"/>
  <c r="I32" i="39" l="1"/>
  <c r="I33" i="39" s="1"/>
  <c r="H32" i="39" l="1"/>
  <c r="H33" i="39" s="1"/>
  <c r="G32" i="39"/>
  <c r="G33" i="39" s="1"/>
  <c r="F32" i="39"/>
  <c r="F33" i="39" s="1"/>
  <c r="E32" i="39"/>
  <c r="E33" i="39" s="1"/>
  <c r="D32" i="39"/>
  <c r="D33" i="39" s="1"/>
  <c r="C32" i="39"/>
  <c r="C33" i="39" s="1"/>
  <c r="B32" i="39"/>
  <c r="B33" i="39" s="1"/>
  <c r="D32" i="36" l="1"/>
  <c r="D33" i="36" s="1"/>
  <c r="E32" i="36"/>
  <c r="E33" i="36" s="1"/>
  <c r="F32" i="36"/>
  <c r="F33" i="36" s="1"/>
  <c r="G32" i="36"/>
  <c r="G33" i="36" s="1"/>
  <c r="H32" i="36"/>
  <c r="H33" i="36" s="1"/>
  <c r="I32" i="36"/>
  <c r="I33" i="36" s="1"/>
  <c r="J32" i="36"/>
  <c r="J33" i="36" s="1"/>
  <c r="K32" i="36"/>
  <c r="K33" i="36" s="1"/>
  <c r="L32" i="36"/>
  <c r="L33" i="36" s="1"/>
  <c r="M32" i="36"/>
  <c r="M33" i="36" s="1"/>
  <c r="N32" i="36"/>
  <c r="N33" i="36" s="1"/>
  <c r="O32" i="36"/>
  <c r="O33" i="36" s="1"/>
  <c r="B32" i="36"/>
  <c r="B33" i="36" s="1"/>
  <c r="C32" i="36"/>
  <c r="C33" i="36" s="1"/>
  <c r="C140" i="3" l="1"/>
  <c r="D140" i="3"/>
  <c r="E140" i="3"/>
  <c r="F140" i="3"/>
  <c r="G140" i="3"/>
  <c r="H140" i="3"/>
  <c r="C141" i="3"/>
  <c r="D141" i="3"/>
  <c r="E141" i="3"/>
  <c r="F141" i="3"/>
  <c r="G141" i="3"/>
  <c r="H141" i="3"/>
  <c r="B7" i="35" l="1"/>
  <c r="C6" i="35" s="1"/>
  <c r="AX23" i="3" s="1"/>
  <c r="D6" i="35"/>
  <c r="D4" i="35"/>
  <c r="D2" i="35"/>
  <c r="C5" i="35" l="1"/>
  <c r="AX22" i="3" s="1"/>
  <c r="C3" i="35"/>
  <c r="AX20" i="3" s="1"/>
  <c r="C4" i="35"/>
  <c r="AX21" i="3" s="1"/>
  <c r="D7" i="35"/>
  <c r="E4" i="35" s="1"/>
  <c r="C2" i="35"/>
  <c r="C7" i="35" l="1"/>
  <c r="AX19" i="3"/>
  <c r="E6" i="35"/>
  <c r="E2" i="35"/>
  <c r="E7" i="35" l="1"/>
  <c r="C184" i="3"/>
  <c r="D184" i="3"/>
  <c r="E184" i="3"/>
  <c r="F184" i="3"/>
  <c r="G184" i="3"/>
  <c r="C182" i="3"/>
  <c r="D182" i="3"/>
  <c r="E182" i="3"/>
  <c r="F182" i="3"/>
  <c r="G182" i="3"/>
  <c r="C181" i="3"/>
  <c r="D181" i="3"/>
  <c r="E181" i="3"/>
  <c r="F181" i="3"/>
  <c r="G181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75" i="3"/>
  <c r="D175" i="3"/>
  <c r="E175" i="3"/>
  <c r="F175" i="3"/>
  <c r="G175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C147" i="3"/>
  <c r="H147" i="3"/>
  <c r="C146" i="3"/>
  <c r="H146" i="3"/>
  <c r="C142" i="3"/>
  <c r="H142" i="3"/>
  <c r="C143" i="3"/>
  <c r="H143" i="3"/>
  <c r="C144" i="3"/>
  <c r="H144" i="3"/>
  <c r="C145" i="3"/>
  <c r="H145" i="3"/>
  <c r="C114" i="3"/>
  <c r="D114" i="3"/>
  <c r="E114" i="3"/>
  <c r="C112" i="3"/>
  <c r="D112" i="3"/>
  <c r="E112" i="3"/>
  <c r="C111" i="3"/>
  <c r="D111" i="3"/>
  <c r="E111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05" i="3"/>
  <c r="D105" i="3"/>
  <c r="E105" i="3"/>
  <c r="C77" i="3"/>
  <c r="D77" i="3"/>
  <c r="E77" i="3"/>
  <c r="F77" i="3"/>
  <c r="C76" i="3"/>
  <c r="D76" i="3"/>
  <c r="E76" i="3"/>
  <c r="F76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0" i="3"/>
  <c r="D70" i="3"/>
  <c r="E70" i="3"/>
  <c r="F70" i="3"/>
  <c r="T12" i="3" l="1"/>
  <c r="AC2" i="3" l="1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C4" i="3" s="1"/>
  <c r="AD6" i="3"/>
  <c r="D4" i="3" s="1"/>
  <c r="AE6" i="3"/>
  <c r="E4" i="3" s="1"/>
  <c r="AF6" i="3"/>
  <c r="F4" i="3" s="1"/>
  <c r="AG6" i="3"/>
  <c r="G4" i="3" s="1"/>
  <c r="AH6" i="3"/>
  <c r="H4" i="3" s="1"/>
  <c r="AI6" i="3"/>
  <c r="I4" i="3" s="1"/>
  <c r="AJ6" i="3"/>
  <c r="J4" i="3" s="1"/>
  <c r="AK6" i="3"/>
  <c r="K4" i="3" s="1"/>
  <c r="AL6" i="3"/>
  <c r="L4" i="3" s="1"/>
  <c r="AM6" i="3"/>
  <c r="M4" i="3" s="1"/>
  <c r="AN6" i="3"/>
  <c r="N4" i="3" s="1"/>
  <c r="AO6" i="3"/>
  <c r="O4" i="3" s="1"/>
  <c r="AB3" i="3"/>
  <c r="AB4" i="3"/>
  <c r="AB5" i="3"/>
  <c r="AB6" i="3"/>
  <c r="B4" i="3" s="1"/>
  <c r="AB2" i="3"/>
  <c r="J2" i="3" l="1"/>
  <c r="H3" i="3"/>
  <c r="L3" i="3"/>
  <c r="D3" i="3"/>
  <c r="N2" i="3"/>
  <c r="F2" i="3"/>
  <c r="O3" i="3"/>
  <c r="G3" i="3"/>
  <c r="K3" i="3"/>
  <c r="C3" i="3"/>
  <c r="M2" i="3"/>
  <c r="E2" i="3"/>
  <c r="L2" i="3"/>
  <c r="D2" i="3"/>
  <c r="J3" i="3"/>
  <c r="I2" i="3"/>
  <c r="N3" i="3"/>
  <c r="F3" i="3"/>
  <c r="H2" i="3"/>
  <c r="M3" i="3"/>
  <c r="E3" i="3"/>
  <c r="O2" i="3"/>
  <c r="G2" i="3"/>
  <c r="I3" i="3"/>
  <c r="K2" i="3"/>
  <c r="C2" i="3"/>
  <c r="B3" i="3"/>
  <c r="B2" i="3"/>
  <c r="AI7" i="3"/>
  <c r="AB7" i="3"/>
  <c r="AO7" i="3"/>
  <c r="AG7" i="3"/>
  <c r="AL7" i="3"/>
  <c r="AD7" i="3"/>
  <c r="AN7" i="3"/>
  <c r="AF7" i="3"/>
  <c r="AK7" i="3"/>
  <c r="AC7" i="3"/>
  <c r="AM7" i="3"/>
  <c r="AE7" i="3"/>
  <c r="AH7" i="3"/>
  <c r="AJ7" i="3"/>
  <c r="O5" i="3" l="1"/>
  <c r="G5" i="3"/>
  <c r="H5" i="3"/>
  <c r="L5" i="3"/>
  <c r="D5" i="3"/>
  <c r="C5" i="3"/>
  <c r="K5" i="3"/>
  <c r="M5" i="3"/>
  <c r="J5" i="3"/>
  <c r="N5" i="3"/>
  <c r="B5" i="3"/>
  <c r="E5" i="3"/>
  <c r="F5" i="3"/>
  <c r="I5" i="3"/>
  <c r="T10" i="3" l="1"/>
  <c r="T11" i="3"/>
  <c r="T13" i="3" l="1"/>
  <c r="B19" i="3"/>
  <c r="B18" i="3"/>
  <c r="AC39" i="3" l="1"/>
  <c r="AE39" i="3"/>
  <c r="AH39" i="3"/>
  <c r="AI39" i="3"/>
  <c r="AM39" i="3"/>
  <c r="AG38" i="3"/>
  <c r="AJ39" i="3"/>
  <c r="AO36" i="3"/>
  <c r="AO39" i="3"/>
  <c r="AB37" i="3"/>
  <c r="AB38" i="3"/>
  <c r="AB36" i="3"/>
  <c r="AD39" i="3"/>
  <c r="AL39" i="3"/>
  <c r="AN35" i="3"/>
  <c r="K17" i="3" l="1"/>
  <c r="D17" i="3"/>
  <c r="O17" i="3"/>
  <c r="G17" i="3"/>
  <c r="C17" i="3"/>
  <c r="AL37" i="3"/>
  <c r="L18" i="3"/>
  <c r="I17" i="3"/>
  <c r="AM37" i="3"/>
  <c r="AG37" i="3"/>
  <c r="AJ37" i="3"/>
  <c r="AI37" i="3"/>
  <c r="AE37" i="3"/>
  <c r="AN37" i="3"/>
  <c r="F17" i="3"/>
  <c r="H17" i="3"/>
  <c r="AK37" i="3"/>
  <c r="AF37" i="3"/>
  <c r="K19" i="3"/>
  <c r="M19" i="3"/>
  <c r="L17" i="3"/>
  <c r="N17" i="3"/>
  <c r="AD37" i="3"/>
  <c r="G19" i="3"/>
  <c r="M17" i="3"/>
  <c r="J17" i="3"/>
  <c r="E17" i="3"/>
  <c r="AH37" i="3"/>
  <c r="AC37" i="3"/>
  <c r="F19" i="3"/>
  <c r="AF36" i="3"/>
  <c r="AH36" i="3"/>
  <c r="AI40" i="3"/>
  <c r="AF40" i="3"/>
  <c r="AJ38" i="3"/>
  <c r="AE38" i="3"/>
  <c r="AI36" i="3"/>
  <c r="AO38" i="3"/>
  <c r="AC36" i="3"/>
  <c r="AI38" i="3"/>
  <c r="AN38" i="3"/>
  <c r="AJ36" i="3"/>
  <c r="AE36" i="3"/>
  <c r="AH38" i="3"/>
  <c r="AC38" i="3"/>
  <c r="AN36" i="3"/>
  <c r="AD38" i="3"/>
  <c r="AL38" i="3"/>
  <c r="AM38" i="3"/>
  <c r="AD36" i="3"/>
  <c r="AK36" i="3"/>
  <c r="AN40" i="3"/>
  <c r="AK35" i="3"/>
  <c r="AK40" i="3"/>
  <c r="AH40" i="3"/>
  <c r="AC40" i="3"/>
  <c r="AO35" i="3"/>
  <c r="AO40" i="3"/>
  <c r="AG40" i="3"/>
  <c r="AD40" i="3"/>
  <c r="AM40" i="3"/>
  <c r="AL35" i="3"/>
  <c r="AL40" i="3"/>
  <c r="AJ40" i="3"/>
  <c r="AE35" i="3"/>
  <c r="AE40" i="3"/>
  <c r="AT2" i="3"/>
  <c r="AW2" i="3" s="1"/>
  <c r="AW35" i="3" s="1"/>
  <c r="AC35" i="3"/>
  <c r="AR2" i="3"/>
  <c r="AR35" i="3" s="1"/>
  <c r="AQ2" i="3"/>
  <c r="AQ35" i="3" s="1"/>
  <c r="AD35" i="3"/>
  <c r="AB35" i="3"/>
  <c r="AL36" i="3"/>
  <c r="AB39" i="3"/>
  <c r="AG39" i="3"/>
  <c r="AH35" i="3"/>
  <c r="AK38" i="3"/>
  <c r="AU5" i="3"/>
  <c r="AU38" i="3" s="1"/>
  <c r="AQ5" i="3"/>
  <c r="AQ38" i="3" s="1"/>
  <c r="AF38" i="3"/>
  <c r="AT5" i="3"/>
  <c r="AR5" i="3"/>
  <c r="AR38" i="3" s="1"/>
  <c r="AF39" i="3"/>
  <c r="AQ6" i="3"/>
  <c r="AQ39" i="3" s="1"/>
  <c r="AV6" i="3"/>
  <c r="AV39" i="3" s="1"/>
  <c r="AP6" i="3"/>
  <c r="AF54" i="3" s="1"/>
  <c r="AU6" i="3"/>
  <c r="AU39" i="3" s="1"/>
  <c r="AM35" i="3"/>
  <c r="AV3" i="3"/>
  <c r="AV36" i="3" s="1"/>
  <c r="AP3" i="3"/>
  <c r="AE51" i="3" s="1"/>
  <c r="AQ3" i="3"/>
  <c r="AQ36" i="3" s="1"/>
  <c r="AG36" i="3"/>
  <c r="AU3" i="3"/>
  <c r="AU36" i="3" s="1"/>
  <c r="AK39" i="3"/>
  <c r="AP4" i="3"/>
  <c r="AO52" i="3" s="1"/>
  <c r="AQ4" i="3"/>
  <c r="AQ37" i="3" s="1"/>
  <c r="AO37" i="3"/>
  <c r="AN39" i="3"/>
  <c r="AI35" i="3"/>
  <c r="AV2" i="3"/>
  <c r="AV35" i="3" s="1"/>
  <c r="AR4" i="3"/>
  <c r="AR37" i="3" s="1"/>
  <c r="AM36" i="3"/>
  <c r="AV4" i="3"/>
  <c r="AV37" i="3" s="1"/>
  <c r="AU4" i="3"/>
  <c r="AU37" i="3" s="1"/>
  <c r="AG35" i="3"/>
  <c r="AF35" i="3"/>
  <c r="AU2" i="3"/>
  <c r="AU35" i="3" s="1"/>
  <c r="AJ35" i="3"/>
  <c r="AT4" i="3"/>
  <c r="AT6" i="3"/>
  <c r="AR6" i="3"/>
  <c r="AR39" i="3" s="1"/>
  <c r="AR3" i="3"/>
  <c r="AR36" i="3" s="1"/>
  <c r="AP2" i="3"/>
  <c r="AT3" i="3"/>
  <c r="AP5" i="3"/>
  <c r="AM53" i="3" s="1"/>
  <c r="AV5" i="3"/>
  <c r="AV38" i="3" s="1"/>
  <c r="AT35" i="3" l="1"/>
  <c r="Y2" i="3"/>
  <c r="Y17" i="3" s="1"/>
  <c r="W2" i="3"/>
  <c r="Z2" i="3" s="1"/>
  <c r="X2" i="3"/>
  <c r="X17" i="3" s="1"/>
  <c r="B10" i="3"/>
  <c r="L20" i="3"/>
  <c r="J18" i="3"/>
  <c r="J11" i="3"/>
  <c r="O19" i="3"/>
  <c r="F18" i="3"/>
  <c r="F11" i="3"/>
  <c r="D11" i="3"/>
  <c r="D18" i="3"/>
  <c r="C18" i="3"/>
  <c r="P3" i="3"/>
  <c r="J31" i="3" s="1"/>
  <c r="Q3" i="3"/>
  <c r="Q18" i="3" s="1"/>
  <c r="Y3" i="3"/>
  <c r="Y18" i="3" s="1"/>
  <c r="W3" i="3"/>
  <c r="W18" i="3" s="1"/>
  <c r="R3" i="3"/>
  <c r="R18" i="3" s="1"/>
  <c r="X3" i="3"/>
  <c r="X18" i="3" s="1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18" i="3"/>
  <c r="E19" i="3"/>
  <c r="G11" i="3"/>
  <c r="G18" i="3"/>
  <c r="H19" i="3"/>
  <c r="J19" i="3"/>
  <c r="H18" i="3"/>
  <c r="K18" i="3"/>
  <c r="L19" i="3"/>
  <c r="N18" i="3"/>
  <c r="E18" i="3"/>
  <c r="M11" i="3"/>
  <c r="M18" i="3"/>
  <c r="N19" i="3"/>
  <c r="I19" i="3"/>
  <c r="O11" i="3"/>
  <c r="O18" i="3"/>
  <c r="AJ50" i="3"/>
  <c r="AP9" i="3"/>
  <c r="AB52" i="3"/>
  <c r="AC54" i="3"/>
  <c r="AN54" i="3"/>
  <c r="AO54" i="3"/>
  <c r="AD54" i="3"/>
  <c r="AK54" i="3"/>
  <c r="AG52" i="3"/>
  <c r="AE52" i="3"/>
  <c r="AG50" i="3"/>
  <c r="AE50" i="3"/>
  <c r="AO51" i="3"/>
  <c r="AF53" i="3"/>
  <c r="AK50" i="3"/>
  <c r="AD50" i="3"/>
  <c r="AH50" i="3"/>
  <c r="AO50" i="3"/>
  <c r="AS2" i="3"/>
  <c r="AS35" i="3" s="1"/>
  <c r="AB50" i="3"/>
  <c r="AP35" i="3"/>
  <c r="AN50" i="3"/>
  <c r="AC50" i="3"/>
  <c r="AI50" i="3"/>
  <c r="AM50" i="3"/>
  <c r="AH51" i="3"/>
  <c r="AL54" i="3"/>
  <c r="AE54" i="3"/>
  <c r="AS6" i="3"/>
  <c r="AS39" i="3" s="1"/>
  <c r="AI54" i="3"/>
  <c r="AB54" i="3"/>
  <c r="AM54" i="3"/>
  <c r="AG54" i="3"/>
  <c r="AP39" i="3"/>
  <c r="AH54" i="3"/>
  <c r="AJ54" i="3"/>
  <c r="B17" i="3"/>
  <c r="Q2" i="3"/>
  <c r="Q17" i="3" s="1"/>
  <c r="R2" i="3"/>
  <c r="R17" i="3" s="1"/>
  <c r="P2" i="3"/>
  <c r="AJ53" i="3"/>
  <c r="AG53" i="3"/>
  <c r="AB53" i="3"/>
  <c r="AC53" i="3"/>
  <c r="AE53" i="3"/>
  <c r="AL53" i="3"/>
  <c r="AN53" i="3"/>
  <c r="AD53" i="3"/>
  <c r="AP38" i="3"/>
  <c r="AS5" i="3"/>
  <c r="AS38" i="3" s="1"/>
  <c r="AH53" i="3"/>
  <c r="AO53" i="3"/>
  <c r="AL50" i="3"/>
  <c r="AI53" i="3"/>
  <c r="AW6" i="3"/>
  <c r="AW39" i="3" s="1"/>
  <c r="AT39" i="3"/>
  <c r="AF50" i="3"/>
  <c r="AH52" i="3"/>
  <c r="AK52" i="3"/>
  <c r="AS4" i="3"/>
  <c r="AS37" i="3" s="1"/>
  <c r="AD52" i="3"/>
  <c r="AL52" i="3"/>
  <c r="AP37" i="3"/>
  <c r="AI52" i="3"/>
  <c r="AN52" i="3"/>
  <c r="AF52" i="3"/>
  <c r="AC52" i="3"/>
  <c r="AM52" i="3"/>
  <c r="AJ52" i="3"/>
  <c r="AK53" i="3"/>
  <c r="AW3" i="3"/>
  <c r="AW36" i="3" s="1"/>
  <c r="AT36" i="3"/>
  <c r="AN51" i="3"/>
  <c r="AC51" i="3"/>
  <c r="AI51" i="3"/>
  <c r="AD51" i="3"/>
  <c r="AK51" i="3"/>
  <c r="AJ51" i="3"/>
  <c r="AS3" i="3"/>
  <c r="AS36" i="3" s="1"/>
  <c r="AL51" i="3"/>
  <c r="AB51" i="3"/>
  <c r="AP36" i="3"/>
  <c r="AF51" i="3"/>
  <c r="AM51" i="3"/>
  <c r="AG51" i="3"/>
  <c r="AT38" i="3"/>
  <c r="AW5" i="3"/>
  <c r="AW38" i="3" s="1"/>
  <c r="AW4" i="3"/>
  <c r="AW37" i="3" s="1"/>
  <c r="AT37" i="3"/>
  <c r="P6" i="3" l="1"/>
  <c r="L12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1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S2" i="3"/>
  <c r="W17" i="3"/>
  <c r="Z17" i="3" s="1"/>
  <c r="D13" i="3" l="1"/>
  <c r="H13" i="3"/>
  <c r="L13" i="3"/>
  <c r="K13" i="3"/>
  <c r="Z5" i="3"/>
  <c r="W20" i="3"/>
  <c r="Z20" i="3" s="1"/>
  <c r="I13" i="3"/>
  <c r="B13" i="3"/>
  <c r="N13" i="3"/>
  <c r="F13" i="3"/>
  <c r="M13" i="3"/>
  <c r="O13" i="3"/>
  <c r="J13" i="3"/>
  <c r="C13" i="3"/>
  <c r="G13" i="3"/>
  <c r="E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X11" i="3"/>
  <c r="S11" i="3"/>
  <c r="Y11" i="3"/>
  <c r="W11" i="3"/>
  <c r="Q11" i="3"/>
  <c r="Z11" i="3"/>
  <c r="R11" i="3"/>
  <c r="P11" i="3"/>
  <c r="P43" i="3" s="1"/>
  <c r="Y10" i="3"/>
  <c r="R10" i="3"/>
  <c r="X10" i="3"/>
  <c r="Z10" i="3"/>
  <c r="S10" i="3"/>
  <c r="W10" i="3"/>
  <c r="C36" i="3" s="1"/>
  <c r="P10" i="3"/>
  <c r="E42" i="3" s="1"/>
  <c r="Q10" i="3"/>
  <c r="P36" i="3" l="1"/>
  <c r="W13" i="3"/>
  <c r="P42" i="3"/>
  <c r="P13" i="3"/>
  <c r="E37" i="3"/>
  <c r="P37" i="3"/>
  <c r="M38" i="3"/>
  <c r="P38" i="3"/>
  <c r="F42" i="3"/>
  <c r="U10" i="3"/>
  <c r="F44" i="3"/>
  <c r="U12" i="3"/>
  <c r="K43" i="3"/>
  <c r="U11" i="3"/>
  <c r="H38" i="3"/>
  <c r="G36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L42" i="3"/>
  <c r="O44" i="3"/>
  <c r="K36" i="3"/>
  <c r="M36" i="3"/>
  <c r="E36" i="3"/>
  <c r="B42" i="3"/>
  <c r="AB40" i="3"/>
  <c r="AB8" i="3"/>
  <c r="AB20" i="3"/>
  <c r="AB21" i="3"/>
  <c r="AB19" i="3"/>
  <c r="AB22" i="3"/>
  <c r="AB23" i="3"/>
  <c r="AB24" i="3" l="1"/>
  <c r="AL22" i="3"/>
  <c r="AL8" i="3"/>
  <c r="AL21" i="3"/>
  <c r="AL23" i="3"/>
  <c r="AL20" i="3"/>
  <c r="AO8" i="3"/>
  <c r="AO22" i="3"/>
  <c r="AO21" i="3"/>
  <c r="AO23" i="3"/>
  <c r="AO20" i="3"/>
  <c r="AJ23" i="3"/>
  <c r="AJ20" i="3"/>
  <c r="AJ21" i="3"/>
  <c r="AJ8" i="3"/>
  <c r="AJ22" i="3"/>
  <c r="AD21" i="3"/>
  <c r="AD23" i="3"/>
  <c r="AD20" i="3"/>
  <c r="AD22" i="3"/>
  <c r="AD8" i="3"/>
  <c r="AF21" i="3"/>
  <c r="AF23" i="3"/>
  <c r="AF20" i="3"/>
  <c r="AF8" i="3"/>
  <c r="AF22" i="3"/>
  <c r="AM20" i="3"/>
  <c r="AM8" i="3"/>
  <c r="AM23" i="3"/>
  <c r="AM22" i="3"/>
  <c r="AM21" i="3"/>
  <c r="AE8" i="3"/>
  <c r="AE23" i="3"/>
  <c r="AE20" i="3"/>
  <c r="AE21" i="3"/>
  <c r="AE22" i="3"/>
  <c r="AH22" i="3"/>
  <c r="AH21" i="3"/>
  <c r="AH8" i="3"/>
  <c r="AH20" i="3"/>
  <c r="AH23" i="3"/>
  <c r="AN21" i="3"/>
  <c r="AN23" i="3"/>
  <c r="AN8" i="3"/>
  <c r="AN22" i="3"/>
  <c r="AN20" i="3"/>
  <c r="AG23" i="3"/>
  <c r="AG8" i="3"/>
  <c r="AG21" i="3"/>
  <c r="AG20" i="3"/>
  <c r="AG22" i="3"/>
  <c r="AK22" i="3"/>
  <c r="AK23" i="3"/>
  <c r="AK21" i="3"/>
  <c r="AK20" i="3"/>
  <c r="AK8" i="3"/>
  <c r="AH19" i="3"/>
  <c r="AJ19" i="3"/>
  <c r="AC20" i="3"/>
  <c r="AC22" i="3"/>
  <c r="AC21" i="3"/>
  <c r="AC8" i="3"/>
  <c r="AI23" i="3"/>
  <c r="AI20" i="3"/>
  <c r="AI8" i="3"/>
  <c r="AI21" i="3"/>
  <c r="AI22" i="3"/>
  <c r="AE19" i="3"/>
  <c r="AU7" i="3"/>
  <c r="AC23" i="3"/>
  <c r="AM19" i="3"/>
  <c r="AO19" i="3"/>
  <c r="AD19" i="3"/>
  <c r="AG19" i="3"/>
  <c r="AP7" i="3"/>
  <c r="AP8" i="3" s="1"/>
  <c r="AF19" i="3"/>
  <c r="AT7" i="3"/>
  <c r="AI19" i="3"/>
  <c r="AC19" i="3"/>
  <c r="AQ7" i="3"/>
  <c r="AN19" i="3"/>
  <c r="AV7" i="3"/>
  <c r="AR7" i="3"/>
  <c r="AL19" i="3"/>
  <c r="AK19" i="3"/>
  <c r="AD24" i="3" l="1"/>
  <c r="AO24" i="3"/>
  <c r="AN24" i="3"/>
  <c r="AM24" i="3"/>
  <c r="AC24" i="3"/>
  <c r="AI24" i="3"/>
  <c r="AK24" i="3"/>
  <c r="AU40" i="3"/>
  <c r="AU8" i="3"/>
  <c r="AL24" i="3"/>
  <c r="AJ24" i="3"/>
  <c r="AT40" i="3"/>
  <c r="AT8" i="3"/>
  <c r="AF24" i="3"/>
  <c r="AR40" i="3"/>
  <c r="AR8" i="3"/>
  <c r="AE24" i="3"/>
  <c r="AH24" i="3"/>
  <c r="AQ40" i="3"/>
  <c r="AQ8" i="3"/>
  <c r="AV40" i="3"/>
  <c r="AV8" i="3"/>
  <c r="AG24" i="3"/>
  <c r="AP20" i="3"/>
  <c r="AP23" i="3"/>
  <c r="AU21" i="3"/>
  <c r="AP22" i="3"/>
  <c r="AV20" i="3"/>
  <c r="AR20" i="3"/>
  <c r="AW19" i="3"/>
  <c r="AT23" i="3"/>
  <c r="AS23" i="3"/>
  <c r="AP40" i="3"/>
  <c r="AV21" i="3"/>
  <c r="AR21" i="3"/>
  <c r="AQ21" i="3"/>
  <c r="AW20" i="3"/>
  <c r="AU23" i="3"/>
  <c r="AR22" i="3"/>
  <c r="AQ23" i="3"/>
  <c r="AW23" i="3"/>
  <c r="AV19" i="3"/>
  <c r="AW21" i="3"/>
  <c r="AQ20" i="3"/>
  <c r="AT22" i="3"/>
  <c r="AP19" i="3"/>
  <c r="AR19" i="3"/>
  <c r="AS20" i="3"/>
  <c r="AS22" i="3"/>
  <c r="AW22" i="3"/>
  <c r="AR23" i="3"/>
  <c r="AQ19" i="3"/>
  <c r="AS21" i="3"/>
  <c r="AU20" i="3"/>
  <c r="AU22" i="3"/>
  <c r="AW7" i="3"/>
  <c r="AS19" i="3"/>
  <c r="AU19" i="3"/>
  <c r="AP21" i="3"/>
  <c r="AT20" i="3"/>
  <c r="AQ22" i="3"/>
  <c r="AV23" i="3"/>
  <c r="AT19" i="3"/>
  <c r="AT21" i="3"/>
  <c r="AV22" i="3"/>
  <c r="AS7" i="3"/>
  <c r="AS40" i="3" s="1"/>
  <c r="AW40" i="3" l="1"/>
  <c r="AQ24" i="3"/>
  <c r="AS24" i="3"/>
  <c r="AR24" i="3"/>
  <c r="AP24" i="3"/>
  <c r="AV24" i="3"/>
  <c r="AW24" i="3"/>
  <c r="AU24" i="3"/>
  <c r="AT24" i="3"/>
  <c r="AX2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00000000-0015-0000-FFFF-FFFF03000000}" name="Arnold_Pogossian_2009_09_dur11" type="6" refreshedVersion="4" background="1" saveData="1">
    <textPr codePage="850" sourceFile="C:\Users\p3039\Dropbox (PETAL)\Team-Ordner „PETAL“\Audio\Kurtag_Kafka-Fragmente\_tempo mapping\09_Die Weissnäherinnen\data_KF09\Arnold_Pogossian_2009_09_dur.txt" decimal="," thousands=" " comma="1">
      <textFields count="2">
        <textField type="text"/>
        <textField type="skip"/>
      </textFields>
    </textPr>
  </connection>
  <connection id="5" xr16:uid="{00000000-0015-0000-FFFF-FFFF04000000}" name="Arnold_Pogossian_2009_09_tpo" type="6" refreshedVersion="4" background="1" saveData="1">
    <textPr codePage="850" sourceFile="C:\Users\p3039\Dropbox (PETAL)\Team-Ordner „PETAL“\Audio\Kurtag_Kafka-Fragmente\_tempo mapping\09_Die Weissnäherinnen\Arnold_Pogossian_2009_09_tpo.txt" decimal="," thousands=" ">
      <textFields count="3">
        <textField type="skip"/>
        <textField type="text"/>
        <textField type="skip"/>
      </textFields>
    </textPr>
  </connection>
  <connection id="6" xr16:uid="{00000000-0015-0000-FFFF-FFFF05000000}" name="Arnold_Pogossian_2009_09_tpo1" type="6" refreshedVersion="4" background="1" saveData="1">
    <textPr codePage="850" sourceFile="C:\Users\p3039\Dropbox (PETAL)\Team-Ordner „PETAL“\Audio\Kurtag_Kafka-Fragmente\_tempo mapping\09_Die Weissnäherinnen\Arnold_Pogossian_2009_09_tpo.txt" decimal="," thousands=" ">
      <textFields count="3">
        <textField type="skip"/>
        <textField type="text"/>
        <textField type="skip"/>
      </textFields>
    </textPr>
  </connection>
  <connection id="7" xr16:uid="{00000000-0015-0000-FFFF-FFFF06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8" xr16:uid="{00000000-0015-0000-FFFF-FFFF07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09_dur1" type="6" refreshedVersion="4" background="1" saveData="1">
    <textPr codePage="850" sourceFile="C:\Users\p3039\Dropbox (PETAL)\Team-Ordner „PETAL“\Audio\Kurtag_Kafka-Fragmente\_tempo mapping\09_Die Weissnäherinnen\data_KF09\Arnold+Pogossian_2006 [live DVD]_09_dur.txt" decimal="," thousands=" " comma="1">
      <textFields count="2">
        <textField type="text"/>
        <textField type="skip"/>
      </textFields>
    </textPr>
  </connection>
  <connection id="10" xr16:uid="{00000000-0015-0000-FFFF-FFFF09000000}" name="Arnold+Pogossian_2006 [live DVD]_09_tpo" type="6" refreshedVersion="4" background="1" saveData="1">
    <textPr codePage="850" sourceFile="C:\Users\p3039\Dropbox (PETAL)\Team-Ordner „PETAL“\Audio\Kurtag_Kafka-Fragmente\_tempo mapping\09_Die Weissnäherinnen\data_KF09\Arnold+Pogossian_2006 [live DVD]_09_tpo.txt" decimal="," thousands=" " comma="1">
      <textFields count="3">
        <textField type="skip"/>
        <textField type="text"/>
        <textField type="skip"/>
      </textFields>
    </textPr>
  </connection>
  <connection id="11" xr16:uid="{00000000-0015-0000-FFFF-FFFF0A000000}" name="Arnold+Pogossian_2006 [live DVD]_09_tpo1" type="6" refreshedVersion="4" background="1" saveData="1">
    <textPr codePage="850" sourceFile="C:\Users\p3039\Dropbox (PETAL)\Team-Ordner „PETAL“\Audio\Kurtag_Kafka-Fragmente\_tempo mapping\09_Die Weissnäherinnen\data_KF09\Arnold+Pogossian_2006 [live DVD]_09_tpo.txt" decimal="," thousands=" " comma="1">
      <textFields count="3">
        <textField type="skip"/>
        <textField type="text"/>
        <textField type="skip"/>
      </textFields>
    </textPr>
  </connection>
  <connection id="12" xr16:uid="{00000000-0015-0000-FFFF-FFFF0B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13" xr16:uid="{00000000-0015-0000-FFFF-FFFF0C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4" xr16:uid="{00000000-0015-0000-FFFF-FFFF0D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5" xr16:uid="{00000000-0015-0000-FFFF-FFFF0E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6" xr16:uid="{00000000-0015-0000-FFFF-FFFF0F000000}" name="Banse_Keller_2005_09_dur11" type="6" refreshedVersion="4" background="1" saveData="1">
    <textPr codePage="850" sourceFile="C:\Users\p3039\Dropbox (PETAL)\Team-Ordner „PETAL“\Audio\Kurtag_Kafka-Fragmente\_tempo mapping\09_Die Weissnäherinnen\data_KF09\Banse_Keller_2005_09_dur.txt" decimal="," thousands=" " comma="1">
      <textFields count="2">
        <textField type="text"/>
        <textField type="skip"/>
      </textFields>
    </textPr>
  </connection>
  <connection id="17" xr16:uid="{00000000-0015-0000-FFFF-FFFF10000000}" name="Banse_Keller_2005_09_tpo" type="6" refreshedVersion="4" background="1" saveData="1">
    <textPr codePage="850" sourceFile="C:\Users\p3039\Dropbox (PETAL)\Team-Ordner „PETAL“\Audio\Kurtag_Kafka-Fragmente\_tempo mapping\09_Die Weissnäherinnen\Banse_Keller_2005_09_tpo.txt" decimal="," thousands=" ">
      <textFields count="3">
        <textField type="skip"/>
        <textField type="text"/>
        <textField type="skip"/>
      </textFields>
    </textPr>
  </connection>
  <connection id="18" xr16:uid="{00000000-0015-0000-FFFF-FFFF11000000}" name="Banse_Keller_2005_09_tpo1" type="6" refreshedVersion="4" background="1" saveData="1">
    <textPr codePage="850" sourceFile="C:\Users\p3039\Dropbox (PETAL)\Team-Ordner „PETAL“\Audio\Kurtag_Kafka-Fragmente\_tempo mapping\09_Die Weissnäherinnen\Banse_Keller_2005_09_tpo.txt" decimal="," thousands=" ">
      <textFields count="3">
        <textField type="skip"/>
        <textField type="text"/>
        <textField type="skip"/>
      </textFields>
    </textPr>
  </connection>
  <connection id="19" xr16:uid="{00000000-0015-0000-FFFF-FFFF12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20" xr16:uid="{00000000-0015-0000-FFFF-FFFF13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21" xr16:uid="{00000000-0015-0000-FFFF-FFFF14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2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3" xr16:uid="{00000000-0015-0000-FFFF-FFFF16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24" xr16:uid="{00000000-0015-0000-FFFF-FFFF17000000}" name="Csengery_Keller_1987_07 (Die Weissnäherinnen)_dur11" type="6" refreshedVersion="4" background="1" saveData="1">
    <textPr codePage="850" sourceFile="C:\Users\p3039\Dropbox (PETAL)\Team-Ordner „PETAL“\Audio\Kurtag_Kafka-Fragmente\_tempo mapping\09_Die Weissnäherinnen\data_KF09\Csengery_Keller_1987_07 (Die Weissnäherinnen)_dur.txt" decimal="," thousands=" " comma="1">
      <textFields count="2">
        <textField type="text"/>
        <textField type="skip"/>
      </textFields>
    </textPr>
  </connection>
  <connection id="25" xr16:uid="{00000000-0015-0000-FFFF-FFFF18000000}" name="Csengery_Keller_1987_07 (Die Weissnäherinnen)_tpo" type="6" refreshedVersion="4" background="1" saveData="1">
    <textPr codePage="850" sourceFile="C:\Users\p3401\Dropbox (PETAL)\Team-Ordner „PETAL“\Audio\Kurtag_Kafka-Fragmente\_tempo mapping\09_Die Weissnäherinnen\data_KF09\Csengery_Keller_1987_07 (Die Weissnäherinnen)_tpo.txt" decimal="," thousands=" ">
      <textFields count="3">
        <textField type="skip"/>
        <textField type="text"/>
        <textField type="skip"/>
      </textFields>
    </textPr>
  </connection>
  <connection id="26" xr16:uid="{00000000-0015-0000-FFFF-FFFF19000000}" name="Csengery_Keller_1987_07 (Die Weissnäherinnen)_tpo1" type="6" refreshedVersion="4" background="1" saveData="1">
    <textPr codePage="850" sourceFile="C:\Users\p3401\Dropbox (PETAL)\Team-Ordner „PETAL“\Audio\Kurtag_Kafka-Fragmente\_tempo mapping\09_Die Weissnäherinnen\data_KF09\Csengery_Keller_1987_07 (Die Weissnäherinnen)_tpo.txt" decimal="," thousands=" ">
      <textFields count="3">
        <textField type="skip"/>
        <textField type="text"/>
        <textField type="skip"/>
      </textFields>
    </textPr>
  </connection>
  <connection id="27" xr16:uid="{00000000-0015-0000-FFFF-FFFF1A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8" xr16:uid="{00000000-0015-0000-FFFF-FFFF1B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29" xr16:uid="{00000000-0015-0000-FFFF-FFFF1C000000}" name="Csengery_Keller_1990_09_dur11" type="6" refreshedVersion="4" background="1" saveData="1">
    <textPr codePage="850" sourceFile="C:\Users\p3039\Dropbox (PETAL)\Team-Ordner „PETAL“\Audio\Kurtag_Kafka-Fragmente\_tempo mapping\09_Die Weissnäherinnen\data_KF09\Csengery_Keller_1990_09_dur.txt" decimal="," thousands=" " comma="1">
      <textFields count="2">
        <textField type="text"/>
        <textField type="skip"/>
      </textFields>
    </textPr>
  </connection>
  <connection id="30" xr16:uid="{00000000-0015-0000-FFFF-FFFF1D000000}" name="Csengery_Keller_1990_09_tpo" type="6" refreshedVersion="4" background="1" saveData="1">
    <textPr codePage="850" sourceFile="C:\Users\p3039\Dropbox (PETAL)\Team-Ordner „PETAL“\Audio\Kurtag_Kafka-Fragmente\_tempo mapping\09_Die Weissnäherinnen\Csengery_Keller_1990_09_tpo.txt" decimal="," thousands=" ">
      <textFields count="3">
        <textField type="skip"/>
        <textField type="text"/>
        <textField type="skip"/>
      </textFields>
    </textPr>
  </connection>
  <connection id="31" xr16:uid="{00000000-0015-0000-FFFF-FFFF1E000000}" name="Csengery_Keller_1990_09_tpo1" type="6" refreshedVersion="4" background="1" saveData="1">
    <textPr codePage="850" sourceFile="C:\Users\p3039\Dropbox (PETAL)\Team-Ordner „PETAL“\Audio\Kurtag_Kafka-Fragmente\_tempo mapping\09_Die Weissnäherinnen\Csengery_Keller_1990_09_tpo.txt" decimal="," thousands=" ">
      <textFields count="3">
        <textField type="skip"/>
        <textField type="text"/>
        <textField type="text"/>
      </textFields>
    </textPr>
  </connection>
  <connection id="32" xr16:uid="{00000000-0015-0000-FFFF-FFFF1F000000}" name="Csengery_Keller_1990_09_tpo11" type="6" refreshedVersion="4" background="1" saveData="1">
    <textPr codePage="850" sourceFile="C:\Users\p3039\Dropbox (PETAL)\Team-Ordner „PETAL“\Audio\Kurtag_Kafka-Fragmente\_tempo mapping\09_Die Weissnäherinnen\Csengery_Keller_1990_09_tpo.txt" decimal="," thousands=" ">
      <textFields count="3">
        <textField type="skip"/>
        <textField type="text"/>
        <textField type="text"/>
      </textFields>
    </textPr>
  </connection>
  <connection id="33" xr16:uid="{00000000-0015-0000-FFFF-FFFF20000000}" name="Csengery_Keller_1990_09_tpo2" type="6" refreshedVersion="4" background="1" saveData="1">
    <textPr codePage="850" sourceFile="C:\Users\p3039\Dropbox (PETAL)\Team-Ordner „PETAL“\Audio\Kurtag_Kafka-Fragmente\_tempo mapping\09_Die Weissnäherinnen\Csengery_Keller_1990_09_tpo.txt" decimal="," thousands=" ">
      <textFields count="3">
        <textField type="skip"/>
        <textField type="text"/>
        <textField type="skip"/>
      </textFields>
    </textPr>
  </connection>
  <connection id="34" xr16:uid="{00000000-0015-0000-FFFF-FFFF21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35" xr16:uid="{00000000-0015-0000-FFFF-FFFF22000000}" name="Kammer+Widmann_2017_09_Abschnitte-Dauern1" type="6" refreshedVersion="4" background="1" saveData="1">
    <textPr codePage="850" sourceFile="C:\Users\p3039\Dropbox (PETAL)\Team-Ordner „PETAL“\Audio\Kurtag_Kafka-Fragmente\_tempo mapping\09_Die Weissnäherinnen\data_KF09\Kammer+Widmann_2017_09_Abschnitte-Dauern.txt" decimal="," thousands=" " comma="1">
      <textFields count="2">
        <textField type="text"/>
        <textField type="skip"/>
      </textFields>
    </textPr>
  </connection>
  <connection id="36" xr16:uid="{00000000-0015-0000-FFFF-FFFF23000000}" name="Kammer+Widmann_2017_09_tpo" type="6" refreshedVersion="4" background="1" saveData="1">
    <textPr codePage="850" sourceFile="C:\Users\p3039\Dropbox (PETAL)\Team-Ordner „PETAL“\Audio\Kurtag_Kafka-Fragmente\_tempo mapping\09_Die Weissnäherinnen\data_KF09\Kammer+Widmann_2017_09_tpo.txt" decimal="," thousands=" " comma="1">
      <textFields count="3">
        <textField type="skip"/>
        <textField type="text"/>
        <textField type="skip"/>
      </textFields>
    </textPr>
  </connection>
  <connection id="37" xr16:uid="{00000000-0015-0000-FFFF-FFFF24000000}" name="Kammer+Widmann_2017_09_tpo1" type="6" refreshedVersion="4" background="1" saveData="1">
    <textPr codePage="850" sourceFile="C:\Users\p3039\Dropbox (PETAL)\Team-Ordner „PETAL“\Audio\Kurtag_Kafka-Fragmente\_tempo mapping\09_Die Weissnäherinnen\data_KF09\Kammer+Widmann_2017_09_tpo.txt" decimal="," thousands=" " comma="1">
      <textFields count="3">
        <textField type="skip"/>
        <textField type="text"/>
        <textField type="skip"/>
      </textFields>
    </textPr>
  </connection>
  <connection id="38" xr16:uid="{00000000-0015-0000-FFFF-FFFF25000000}" name="Kammer+Widmann_2017_09_tpo2" type="6" refreshedVersion="4" background="1" saveData="1">
    <textPr codePage="850" sourceFile="C:\Users\p3039\Dropbox (PETAL)\Team-Ordner „PETAL“\Audio\Kurtag_Kafka-Fragmente\_tempo mapping\09_Die Weissnäherinnen\data_KF09\Kammer+Widmann_2017_09_tpo.txt" decimal="," thousands=" " comma="1">
      <textFields count="3">
        <textField type="skip"/>
        <textField type="text"/>
        <textField type="skip"/>
      </textFields>
    </textPr>
  </connection>
  <connection id="39" xr16:uid="{00000000-0015-0000-FFFF-FFFF26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40" xr16:uid="{00000000-0015-0000-FFFF-FFFF27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41" xr16:uid="{00000000-0015-0000-FFFF-FFFF28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2" xr16:uid="{00000000-0015-0000-FFFF-FFFF29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3" xr16:uid="{00000000-0015-0000-FFFF-FFFF2A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44" xr16:uid="{00000000-0015-0000-FFFF-FFFF2B000000}" name="Komsi_Oramo_1994_09_dur1" type="6" refreshedVersion="4" background="1" saveData="1">
    <textPr codePage="850" sourceFile="C:\Users\p3039\Dropbox (PETAL)\Team-Ordner „PETAL“\Audio\Kurtag_Kafka-Fragmente\_tempo mapping\09_Die Weissnäherinnen\data_KF09\Komsi_Oramo_1994_09_dur.txt" decimal="," thousands=" " comma="1">
      <textFields count="2">
        <textField type="text"/>
        <textField type="skip"/>
      </textFields>
    </textPr>
  </connection>
  <connection id="45" xr16:uid="{00000000-0015-0000-FFFF-FFFF2C000000}" name="Komsi_Oramo_1994_09_tpo" type="6" refreshedVersion="4" background="1" saveData="1">
    <textPr codePage="850" sourceFile="C:\Users\p3039\Dropbox (PETAL)\Team-Ordner „PETAL“\Audio\Kurtag_Kafka-Fragmente\_tempo mapping\09_Die Weissnäherinnen\data_KF09\Komsi_Oramo_1994_09_tpo.txt" decimal="," thousands=" " comma="1">
      <textFields count="3">
        <textField type="skip"/>
        <textField type="text"/>
        <textField type="skip"/>
      </textFields>
    </textPr>
  </connection>
  <connection id="46" xr16:uid="{00000000-0015-0000-FFFF-FFFF2D000000}" name="Komsi_Oramo_1994_09_tpo1" type="6" refreshedVersion="4" background="1" saveData="1">
    <textPr codePage="850" sourceFile="C:\Users\p3039\Dropbox (PETAL)\Team-Ordner „PETAL“\Audio\Kurtag_Kafka-Fragmente\_tempo mapping\09_Die Weissnäherinnen\data_KF09\Komsi_Oramo_1994_09_tpo.txt" decimal="," thousands=" " comma="1">
      <textFields count="3">
        <textField type="skip"/>
        <textField type="text"/>
        <textField type="skip"/>
      </textFields>
    </textPr>
  </connection>
  <connection id="47" xr16:uid="{00000000-0015-0000-FFFF-FFFF2E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8" xr16:uid="{00000000-0015-0000-FFFF-FFFF2F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9" xr16:uid="{00000000-0015-0000-FFFF-FFFF30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50" xr16:uid="{00000000-0015-0000-FFFF-FFFF31000000}" name="Komsi_Oramo_1996_09_dur11" type="6" refreshedVersion="4" background="1" saveData="1">
    <textPr codePage="850" sourceFile="C:\Users\p3039\Dropbox (PETAL)\Team-Ordner „PETAL“\Audio\Kurtag_Kafka-Fragmente\_tempo mapping\09_Die Weissnäherinnen\data_KF09\Komsi_Oramo_1996_09_dur.txt" decimal="," thousands=" " comma="1">
      <textFields count="2">
        <textField type="text"/>
        <textField type="skip"/>
      </textFields>
    </textPr>
  </connection>
  <connection id="51" xr16:uid="{00000000-0015-0000-FFFF-FFFF32000000}" name="Komsi_Oramo_1996_09_tpo" type="6" refreshedVersion="4" background="1" saveData="1">
    <textPr codePage="850" sourceFile="C:\Users\p3039\Dropbox (PETAL)\Team-Ordner „PETAL“\Audio\Kurtag_Kafka-Fragmente\_tempo mapping\09_Die Weissnäherinnen\Komsi_Oramo_1996_09_tpo.txt" decimal="," thousands=" ">
      <textFields count="3">
        <textField type="skip"/>
        <textField type="text"/>
        <textField type="skip"/>
      </textFields>
    </textPr>
  </connection>
  <connection id="52" xr16:uid="{00000000-0015-0000-FFFF-FFFF33000000}" name="Komsi_Oramo_1996_09_tpo1" type="6" refreshedVersion="4" background="1" saveData="1">
    <textPr codePage="850" sourceFile="C:\Users\p3039\Dropbox (PETAL)\Team-Ordner „PETAL“\Audio\Kurtag_Kafka-Fragmente\_tempo mapping\09_Die Weissnäherinnen\Komsi_Oramo_1996_09_tpo.txt" decimal="," thousands=" ">
      <textFields count="3">
        <textField type="skip"/>
        <textField type="text"/>
        <textField type="skip"/>
      </textFields>
    </textPr>
  </connection>
  <connection id="53" xr16:uid="{00000000-0015-0000-FFFF-FFFF34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4" xr16:uid="{00000000-0015-0000-FFFF-FFFF35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5" xr16:uid="{00000000-0015-0000-FFFF-FFFF36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56" xr16:uid="{00000000-0015-0000-FFFF-FFFF37000000}" name="Melzer_Stark_2012_09_dur11" type="6" refreshedVersion="4" background="1" saveData="1">
    <textPr codePage="850" sourceFile="C:\Users\p3039\Dropbox (PETAL)\Team-Ordner „PETAL“\Audio\Kurtag_Kafka-Fragmente\_tempo mapping\09_Die Weissnäherinnen\data_KF09\Melzer_Stark_2012_09_dur.txt" decimal="," thousands=" " comma="1">
      <textFields count="2">
        <textField type="text"/>
        <textField type="skip"/>
      </textFields>
    </textPr>
  </connection>
  <connection id="57" xr16:uid="{00000000-0015-0000-FFFF-FFFF38000000}" name="Melzer_Stark_2012_09_tpo" type="6" refreshedVersion="4" background="1" saveData="1">
    <textPr codePage="850" sourceFile="C:\Users\p3039\Dropbox (PETAL)\Team-Ordner „PETAL“\Audio\Kurtag_Kafka-Fragmente\_tempo mapping\09_Die Weissnäherinnen\Melzer_Stark_2012_09_tpo.txt" decimal="," thousands=" ">
      <textFields count="3">
        <textField type="skip"/>
        <textField type="text"/>
        <textField type="skip"/>
      </textFields>
    </textPr>
  </connection>
  <connection id="58" xr16:uid="{00000000-0015-0000-FFFF-FFFF39000000}" name="Melzer_Stark_2012_09_tpo1" type="6" refreshedVersion="4" background="1" saveData="1">
    <textPr codePage="850" sourceFile="C:\Users\p3039\Dropbox (PETAL)\Team-Ordner „PETAL“\Audio\Kurtag_Kafka-Fragmente\_tempo mapping\09_Die Weissnäherinnen\Melzer_Stark_2012_09_tpo.txt" decimal="," thousands=" ">
      <textFields count="3">
        <textField type="skip"/>
        <textField type="text"/>
        <textField type="skip"/>
      </textFields>
    </textPr>
  </connection>
  <connection id="59" xr16:uid="{00000000-0015-0000-FFFF-FFFF3A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60" xr16:uid="{00000000-0015-0000-FFFF-FFFF3B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61" xr16:uid="{00000000-0015-0000-FFFF-FFFF3C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62" xr16:uid="{00000000-0015-0000-FFFF-FFFF3D000000}" name="Melzer_Stark_2013_09_dur11" type="6" refreshedVersion="4" background="1" saveData="1">
    <textPr codePage="850" sourceFile="C:\Users\p3039\Dropbox (PETAL)\Team-Ordner „PETAL“\Audio\Kurtag_Kafka-Fragmente\_tempo mapping\09_Die Weissnäherinnen\data_KF09\Melzer_Stark_2013_09_dur.txt" decimal="," thousands=" " comma="1">
      <textFields count="2">
        <textField type="text"/>
        <textField type="skip"/>
      </textFields>
    </textPr>
  </connection>
  <connection id="63" xr16:uid="{00000000-0015-0000-FFFF-FFFF3E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64" xr16:uid="{00000000-0015-0000-FFFF-FFFF3F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65" xr16:uid="{00000000-0015-0000-FFFF-FFFF40000000}" name="Melzer_Stark_2017_Wien modern_09_dur1" type="6" refreshedVersion="4" background="1" saveData="1">
    <textPr codePage="850" sourceFile="C:\Users\p3039\Dropbox (PETAL)\Team-Ordner „PETAL“\Audio\Kurtag_Kafka-Fragmente\_tempo mapping\09_Die Weissnäherinnen\data_KF09\Melzer_Stark_2017_Wien modern_09_dur.txt" decimal="," thousands=" " comma="1">
      <textFields count="2">
        <textField type="text"/>
        <textField type="skip"/>
      </textFields>
    </textPr>
  </connection>
  <connection id="66" xr16:uid="{00000000-0015-0000-FFFF-FFFF41000000}" name="Melzer_Stark_2017_Wien modern_09_tpo" type="6" refreshedVersion="4" background="1" saveData="1">
    <textPr codePage="850" sourceFile="C:\Users\p3039\Dropbox (PETAL)\Team-Ordner „PETAL“\Audio\Kurtag_Kafka-Fragmente\_tempo mapping\09_Die Weissnäherinnen\data_KF09\Melzer_Stark_2017_Wien modern_09_tpo.txt" decimal="," thousands=" " comma="1">
      <textFields count="3">
        <textField type="skip"/>
        <textField type="text"/>
        <textField type="skip"/>
      </textFields>
    </textPr>
  </connection>
  <connection id="67" xr16:uid="{00000000-0015-0000-FFFF-FFFF42000000}" name="Melzer_Stark_2017_Wien modern_09_tpo1" type="6" refreshedVersion="4" background="1" saveData="1">
    <textPr codePage="850" sourceFile="C:\Users\p3039\Dropbox (PETAL)\Team-Ordner „PETAL“\Audio\Kurtag_Kafka-Fragmente\_tempo mapping\09_Die Weissnäherinnen\data_KF09\Melzer_Stark_2017_Wien modern_09_tpo.txt" decimal="," thousands=" " comma="1">
      <textFields count="3">
        <textField type="skip"/>
        <textField type="text"/>
        <textField type="skip"/>
      </textFields>
    </textPr>
  </connection>
  <connection id="68" xr16:uid="{00000000-0015-0000-FFFF-FFFF43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69" xr16:uid="{00000000-0015-0000-FFFF-FFFF44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70" xr16:uid="{00000000-0015-0000-FFFF-FFFF45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71" xr16:uid="{00000000-0015-0000-FFFF-FFFF46000000}" name="Melzer_Stark_2019_09_dur1" type="6" refreshedVersion="4" background="1" saveData="1">
    <textPr codePage="850" sourceFile="C:\Users\p3039\Dropbox (PETAL)\Team-Ordner „PETAL“\Audio\Kurtag_Kafka-Fragmente\_tempo mapping\09_Die Weissnäherinnen\data_KF09\Melzer_Stark_2019_09_dur.txt" decimal="," thousands=" " comma="1">
      <textFields count="2">
        <textField type="text"/>
        <textField type="skip"/>
      </textFields>
    </textPr>
  </connection>
  <connection id="72" xr16:uid="{00000000-0015-0000-FFFF-FFFF47000000}" name="Melzer_Stark_2019_09_tpo" type="6" refreshedVersion="4" background="1" saveData="1">
    <textPr codePage="850" sourceFile="C:\Users\p3039\Dropbox (PETAL)\Team-Ordner „PETAL“\Audio\Kurtag_Kafka-Fragmente\_tempo mapping\09_Die Weissnäherinnen\data_KF09\Melzer_Stark_2019_09_tpo.txt" decimal="," thousands=" " comma="1">
      <textFields count="3">
        <textField type="skip"/>
        <textField type="text"/>
        <textField type="skip"/>
      </textFields>
    </textPr>
  </connection>
  <connection id="73" xr16:uid="{00000000-0015-0000-FFFF-FFFF48000000}" name="Melzer_Stark_2019_09_tpo1" type="6" refreshedVersion="4" background="1" saveData="1">
    <textPr codePage="850" sourceFile="C:\Users\p3039\Dropbox (PETAL)\Team-Ordner „PETAL“\Audio\Kurtag_Kafka-Fragmente\_tempo mapping\09_Die Weissnäherinnen\data_KF09\Melzer_Stark_2019_09_tpo.txt" decimal="," thousands=" " comma="1">
      <textFields count="3">
        <textField type="skip"/>
        <textField type="text"/>
        <textField type="skip"/>
      </textFields>
    </textPr>
  </connection>
  <connection id="74" xr16:uid="{00000000-0015-0000-FFFF-FFFF49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75" xr16:uid="{00000000-0015-0000-FFFF-FFFF4A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6" xr16:uid="{00000000-0015-0000-FFFF-FFFF4B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77" xr16:uid="{00000000-0015-0000-FFFF-FFFF4C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78" xr16:uid="{00000000-0015-0000-FFFF-FFFF4D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9" xr16:uid="{00000000-0015-0000-FFFF-FFFF4E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80" xr16:uid="{00000000-0015-0000-FFFF-FFFF4F000000}" name="Pammer_Kopatchinskaja_2004_09_dur11" type="6" refreshedVersion="4" background="1" saveData="1">
    <textPr codePage="850" sourceFile="C:\Users\p3039\Dropbox (PETAL)\Team-Ordner „PETAL“\Audio\Kurtag_Kafka-Fragmente\_tempo mapping\09_Die Weissnäherinnen\data_KF09\Pammer_Kopatchinskaja_2004_09_dur.txt" decimal="," thousands=" " comma="1">
      <textFields count="2">
        <textField type="text"/>
        <textField type="skip"/>
      </textFields>
    </textPr>
  </connection>
  <connection id="81" xr16:uid="{00000000-0015-0000-FFFF-FFFF50000000}" name="Pammer_Kopatchinskaja_2004_09_tpo" type="6" refreshedVersion="4" background="1" saveData="1">
    <textPr codePage="850" sourceFile="C:\Users\p3401\Dropbox (PETAL)\Team-Ordner „PETAL“\Audio\Kurtag_Kafka-Fragmente\_tempo mapping\09_Die Weissnäherinnen\data_KF09\Pammer_Kopatchinskaja_2004_09_tpo.txt" decimal="," thousands=" ">
      <textFields count="3">
        <textField type="skip"/>
        <textField type="text"/>
        <textField type="skip"/>
      </textFields>
    </textPr>
  </connection>
  <connection id="82" xr16:uid="{00000000-0015-0000-FFFF-FFFF51000000}" name="Pammer_Kopatchinskaja_2004_09_tpo1" type="6" refreshedVersion="4" background="1" saveData="1">
    <textPr codePage="850" sourceFile="C:\Users\p3401\Dropbox (PETAL)\Team-Ordner „PETAL“\Audio\Kurtag_Kafka-Fragmente\_tempo mapping\09_Die Weissnäherinnen\data_KF09\Pammer_Kopatchinskaja_2004_09_tpo.txt" decimal="," thousands=" ">
      <textFields count="3">
        <textField type="skip"/>
        <textField type="text"/>
        <textField type="skip"/>
      </textFields>
    </textPr>
  </connection>
  <connection id="83" xr16:uid="{00000000-0015-0000-FFFF-FFFF52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84" xr16:uid="{00000000-0015-0000-FFFF-FFFF53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85" xr16:uid="{00000000-0015-0000-FFFF-FFFF54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86" xr16:uid="{00000000-0015-0000-FFFF-FFFF55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87" xr16:uid="{00000000-0015-0000-FFFF-FFFF56000000}" name="Whittlesey_Sallaberger_1997_09_dur11" type="6" refreshedVersion="4" background="1" saveData="1">
    <textPr codePage="850" sourceFile="C:\Users\p3039\Dropbox (PETAL)\Team-Ordner „PETAL“\Audio\Kurtag_Kafka-Fragmente\_tempo mapping\09_Die Weissnäherinnen\data_KF09\Whittlesey_Sallaberger_1997_09_dur.txt" decimal="," thousands=" " comma="1">
      <textFields count="2">
        <textField type="text"/>
        <textField type="skip"/>
      </textFields>
    </textPr>
  </connection>
  <connection id="88" xr16:uid="{00000000-0015-0000-FFFF-FFFF57000000}" name="Whittlesey_Sallaberger_1997_09_tpo" type="6" refreshedVersion="4" background="1" saveData="1">
    <textPr codePage="850" sourceFile="C:\Users\p3039\Dropbox (PETAL)\Team-Ordner „PETAL“\Audio\Kurtag_Kafka-Fragmente\_tempo mapping\09_Die Weissnäherinnen\Whittlesey_Sallaberger_1997_09_tpo.txt" decimal="," thousands=" ">
      <textFields count="3">
        <textField type="skip"/>
        <textField type="text"/>
        <textField type="skip"/>
      </textFields>
    </textPr>
  </connection>
  <connection id="89" xr16:uid="{00000000-0015-0000-FFFF-FFFF58000000}" name="Whittlesey_Sallaberger_1997_09_tpo1" type="6" refreshedVersion="4" background="1" saveData="1">
    <textPr codePage="850" sourceFile="C:\Users\p3039\Dropbox (PETAL)\Team-Ordner „PETAL“\Audio\Kurtag_Kafka-Fragmente\_tempo mapping\09_Die Weissnäherinnen\Whittlesey_Sallaberger_1997_09_tpo.txt" decimal="," thousands=" ">
      <textFields count="3">
        <textField type="skip"/>
        <textField type="text"/>
        <textField type="skip"/>
      </textFields>
    </textPr>
  </connection>
  <connection id="90" xr16:uid="{00000000-0015-0000-FFFF-FFFF59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91" xr16:uid="{00000000-0015-0000-FFFF-FFFF5A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<sst xmlns="http://schemas.openxmlformats.org/spreadsheetml/2006/main" count="555" uniqueCount="91">
  <si>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</si>
  <si>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</si>
  <si>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</si>
  <si>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</si>
  <si>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</si>
  <si>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</si>
  <si>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</si>
  <si>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</si>
  <si>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</si>
  <si>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</si>
  <si>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</si>
  <si>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</si>
  <si>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</si>
  <si>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</si>
  <si>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</si>
  <si>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</si>
  <si>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</si>
  <si>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</si>
  <si>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</si>
  <si>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</si>
  <si>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</si>
  <si>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</si>
  <si>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</si>
  <si>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</si>
  <si>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</si>
  <si>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</si>
  <si>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</si>
  <si>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</si>
  <si>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</si>
  <si>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</si>
  <si>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</si>
  <si>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</si>
  <si>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</si>
  <si>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</si>
  <si>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</si>
  <si>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</si>
  <si>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</si>
  <si>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</si>
  <si>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</si>
  <si>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</si>
  <si>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</si>
  <si>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</si>
  <si>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</si>
  <si>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</si>
  <si>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</si>
  <si>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</si>
  <si>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</si>
  <si>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</si>
  <si>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1a</t>
  </si>
  <si>
    <t>1b</t>
  </si>
  <si>
    <t>CK 1990</t>
  </si>
  <si>
    <t>CK 1987</t>
  </si>
  <si>
    <t>1.1</t>
  </si>
  <si>
    <t>80</t>
  </si>
  <si>
    <t>1.2</t>
  </si>
  <si>
    <t>2.1</t>
  </si>
  <si>
    <t>2.2</t>
  </si>
  <si>
    <t>3.1</t>
  </si>
  <si>
    <t>3.2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</si>
  <si>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</si>
  <si>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</si>
  <si>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</si>
  <si>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</si>
  <si>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</si>
  <si>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</si>
  <si>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</si>
  <si>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</si>
  <si>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</si>
  <si>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</si>
  <si>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</si>
  <si>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</si>
  <si>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</si>
  <si>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</si>
  <si>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11.1</t>
  </si>
  <si>
    <t>11.2</t>
  </si>
  <si>
    <t>12.1</t>
  </si>
  <si>
    <t>12.2</t>
  </si>
  <si>
    <t>13.1</t>
  </si>
  <si>
    <t>13.2</t>
  </si>
  <si>
    <t>14.1</t>
  </si>
  <si>
    <t>14.2</t>
  </si>
  <si>
    <t>15.1</t>
  </si>
  <si>
    <t>WS 1997</t>
  </si>
  <si>
    <t>CK 1990/MS 2012</t>
  </si>
  <si>
    <t>mean</t>
  </si>
  <si>
    <t>st. dev. %</t>
  </si>
  <si>
    <t>mean (8)</t>
  </si>
  <si>
    <t>segment</t>
  </si>
  <si>
    <t>eighth notes</t>
  </si>
  <si>
    <t>percentage</t>
  </si>
  <si>
    <t>dotted eighth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</si>
</sst>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0"/>
          <c:w val="0.78172407295241941"/>
          <c:h val="0.84291258805415281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'KF_09_dur+rat'!$C$50:$C$64</c:f>
              <c:numCache>
                <c:formatCode>mm:ss</c:formatCode>
                <c:ptCount val="15"/>
                <c:pt idx="0">
                  <c:v>8.1475182662037041E-5</c:v>
                </c:pt>
                <c:pt idx="1">
                  <c:v>8.411281179398148E-5</c:v>
                </c:pt>
                <c:pt idx="2">
                  <c:v>9.3741076678240738E-5</c:v>
                </c:pt>
                <c:pt idx="3">
                  <c:v>1.0758167464120369E-4</c:v>
                </c:pt>
                <c:pt idx="4">
                  <c:v>1.045288485763889E-4</c:v>
                </c:pt>
                <c:pt idx="5">
                  <c:v>1.2013416478009259E-4</c:v>
                </c:pt>
                <c:pt idx="6">
                  <c:v>1.0014697237268518E-4</c:v>
                </c:pt>
                <c:pt idx="7">
                  <c:v>8.1278344664351858E-5</c:v>
                </c:pt>
                <c:pt idx="8">
                  <c:v>9.7329302094907415E-5</c:v>
                </c:pt>
                <c:pt idx="9">
                  <c:v>9.267185268518519E-5</c:v>
                </c:pt>
                <c:pt idx="10">
                  <c:v>1.0134007306712965E-4</c:v>
                </c:pt>
                <c:pt idx="11">
                  <c:v>8.4467645081018526E-5</c:v>
                </c:pt>
                <c:pt idx="12">
                  <c:v>1.1246903082175924E-4</c:v>
                </c:pt>
                <c:pt idx="13">
                  <c:v>1.0823885109953704E-4</c:v>
                </c:pt>
                <c:pt idx="14">
                  <c:v>9.7822559358465619E-5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'KF_09_dur+rat'!$D$50:$D$64</c:f>
              <c:numCache>
                <c:formatCode>mm:ss</c:formatCode>
                <c:ptCount val="15"/>
                <c:pt idx="0">
                  <c:v>8.1238714618055551E-5</c:v>
                </c:pt>
                <c:pt idx="1">
                  <c:v>9.6017573692129635E-5</c:v>
                </c:pt>
                <c:pt idx="2">
                  <c:v>8.8378684814814813E-5</c:v>
                </c:pt>
                <c:pt idx="3">
                  <c:v>8.6640211643518517E-5</c:v>
                </c:pt>
                <c:pt idx="4">
                  <c:v>1.1335506424768518E-4</c:v>
                </c:pt>
                <c:pt idx="5">
                  <c:v>1.0057634164351851E-4</c:v>
                </c:pt>
                <c:pt idx="6">
                  <c:v>9.4776182071759269E-5</c:v>
                </c:pt>
                <c:pt idx="7">
                  <c:v>9.9924414212962948E-5</c:v>
                </c:pt>
                <c:pt idx="8">
                  <c:v>9.3120643321759257E-5</c:v>
                </c:pt>
                <c:pt idx="9">
                  <c:v>9.2359798865740731E-5</c:v>
                </c:pt>
                <c:pt idx="10">
                  <c:v>9.7858402627314827E-5</c:v>
                </c:pt>
                <c:pt idx="11">
                  <c:v>1.1765033173611114E-4</c:v>
                </c:pt>
                <c:pt idx="12">
                  <c:v>9.8238956076388879E-5</c:v>
                </c:pt>
                <c:pt idx="13">
                  <c:v>1.0340136054398148E-4</c:v>
                </c:pt>
                <c:pt idx="14">
                  <c:v>9.7395477151124315E-5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'KF_09_dur+rat'!$E$50:$E$64</c:f>
              <c:numCache>
                <c:formatCode>mm:ss</c:formatCode>
                <c:ptCount val="15"/>
                <c:pt idx="0">
                  <c:v>5.4154331493055577E-5</c:v>
                </c:pt>
                <c:pt idx="1">
                  <c:v>6.4113284212962939E-5</c:v>
                </c:pt>
                <c:pt idx="2">
                  <c:v>6.2396856886574056E-5</c:v>
                </c:pt>
                <c:pt idx="3">
                  <c:v>7.139655245370372E-5</c:v>
                </c:pt>
                <c:pt idx="4">
                  <c:v>8.7422314606481482E-5</c:v>
                </c:pt>
                <c:pt idx="5">
                  <c:v>5.8437263796296279E-5</c:v>
                </c:pt>
                <c:pt idx="6">
                  <c:v>6.9272539270833308E-5</c:v>
                </c:pt>
                <c:pt idx="7">
                  <c:v>7.4754346180555585E-5</c:v>
                </c:pt>
                <c:pt idx="8">
                  <c:v>6.2334131180555571E-5</c:v>
                </c:pt>
                <c:pt idx="9">
                  <c:v>5.5520124710648157E-5</c:v>
                </c:pt>
                <c:pt idx="10">
                  <c:v>5.5502015613425895E-5</c:v>
                </c:pt>
                <c:pt idx="11">
                  <c:v>7.4791614178240718E-5</c:v>
                </c:pt>
                <c:pt idx="12">
                  <c:v>4.9617871840277777E-5</c:v>
                </c:pt>
                <c:pt idx="13">
                  <c:v>4.580498865740741E-5</c:v>
                </c:pt>
                <c:pt idx="14">
                  <c:v>6.325130250578703E-5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'KF_09_dur+rat'!$F$50:$F$64</c:f>
              <c:numCache>
                <c:formatCode>mm:ss</c:formatCode>
                <c:ptCount val="15"/>
                <c:pt idx="0">
                  <c:v>2.1686822877314818E-4</c:v>
                </c:pt>
                <c:pt idx="1">
                  <c:v>2.4424366969907408E-4</c:v>
                </c:pt>
                <c:pt idx="2">
                  <c:v>2.4451661837962964E-4</c:v>
                </c:pt>
                <c:pt idx="3">
                  <c:v>2.6561843873842592E-4</c:v>
                </c:pt>
                <c:pt idx="4">
                  <c:v>3.0530622743055554E-4</c:v>
                </c:pt>
                <c:pt idx="5">
                  <c:v>2.7914777021990743E-4</c:v>
                </c:pt>
                <c:pt idx="6">
                  <c:v>2.6419569371527777E-4</c:v>
                </c:pt>
                <c:pt idx="7">
                  <c:v>2.5595710505787035E-4</c:v>
                </c:pt>
                <c:pt idx="8">
                  <c:v>2.5278407659722226E-4</c:v>
                </c:pt>
                <c:pt idx="9">
                  <c:v>2.4055177626157407E-4</c:v>
                </c:pt>
                <c:pt idx="10">
                  <c:v>2.5470049130787037E-4</c:v>
                </c:pt>
                <c:pt idx="11">
                  <c:v>2.7690959099537036E-4</c:v>
                </c:pt>
                <c:pt idx="12">
                  <c:v>2.6032585873842591E-4</c:v>
                </c:pt>
                <c:pt idx="13">
                  <c:v>2.5744520030092594E-4</c:v>
                </c:pt>
                <c:pt idx="14">
                  <c:v>2.5846933901537696E-4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F-4185-AF50-FFC1BE84D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350720"/>
        <c:axId val="238352256"/>
      </c:barChart>
      <c:catAx>
        <c:axId val="2383507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38352256"/>
        <c:crosses val="autoZero"/>
        <c:auto val="1"/>
        <c:lblAlgn val="ctr"/>
        <c:lblOffset val="100"/>
        <c:noMultiLvlLbl val="0"/>
      </c:catAx>
      <c:valAx>
        <c:axId val="238352256"/>
        <c:scaling>
          <c:orientation val="minMax"/>
          <c:max val="3.2000000000000008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38350720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52391076115485569"/>
          <c:y val="0.91677197265235444"/>
          <c:w val="7.903708190322363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'KF_09_dur+rat'!$C$70:$C$78</c:f>
              <c:numCache>
                <c:formatCode>mm:ss</c:formatCode>
                <c:ptCount val="9"/>
                <c:pt idx="0">
                  <c:v>8.411281179398148E-5</c:v>
                </c:pt>
                <c:pt idx="1">
                  <c:v>1.0758167464120369E-4</c:v>
                </c:pt>
                <c:pt idx="2">
                  <c:v>1.045288485763889E-4</c:v>
                </c:pt>
                <c:pt idx="3">
                  <c:v>1.2013416478009259E-4</c:v>
                </c:pt>
                <c:pt idx="4">
                  <c:v>1.0014697237268518E-4</c:v>
                </c:pt>
                <c:pt idx="5">
                  <c:v>8.1278344664351858E-5</c:v>
                </c:pt>
                <c:pt idx="6">
                  <c:v>9.267185268518519E-5</c:v>
                </c:pt>
                <c:pt idx="7">
                  <c:v>8.4467645081018526E-5</c:v>
                </c:pt>
                <c:pt idx="8">
                  <c:v>9.6865289324363433E-5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'KF_09_dur+rat'!$D$70:$D$78</c:f>
              <c:numCache>
                <c:formatCode>mm:ss</c:formatCode>
                <c:ptCount val="9"/>
                <c:pt idx="0">
                  <c:v>9.6017573692129635E-5</c:v>
                </c:pt>
                <c:pt idx="1">
                  <c:v>8.6640211643518517E-5</c:v>
                </c:pt>
                <c:pt idx="2">
                  <c:v>1.1335506424768518E-4</c:v>
                </c:pt>
                <c:pt idx="3">
                  <c:v>1.0057634164351851E-4</c:v>
                </c:pt>
                <c:pt idx="4">
                  <c:v>9.4776182071759269E-5</c:v>
                </c:pt>
                <c:pt idx="5">
                  <c:v>9.9924414212962948E-5</c:v>
                </c:pt>
                <c:pt idx="6">
                  <c:v>9.2359798865740731E-5</c:v>
                </c:pt>
                <c:pt idx="7">
                  <c:v>1.1765033173611114E-4</c:v>
                </c:pt>
                <c:pt idx="8">
                  <c:v>1.0016248976417822E-4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'KF_09_dur+rat'!$E$70:$E$78</c:f>
              <c:numCache>
                <c:formatCode>mm:ss</c:formatCode>
                <c:ptCount val="9"/>
                <c:pt idx="0">
                  <c:v>6.4113284212962939E-5</c:v>
                </c:pt>
                <c:pt idx="1">
                  <c:v>7.139655245370372E-5</c:v>
                </c:pt>
                <c:pt idx="2">
                  <c:v>8.7422314606481482E-5</c:v>
                </c:pt>
                <c:pt idx="3">
                  <c:v>5.8437263796296279E-5</c:v>
                </c:pt>
                <c:pt idx="4">
                  <c:v>6.9272539270833308E-5</c:v>
                </c:pt>
                <c:pt idx="5">
                  <c:v>7.4754346180555585E-5</c:v>
                </c:pt>
                <c:pt idx="6">
                  <c:v>5.5520124710648157E-5</c:v>
                </c:pt>
                <c:pt idx="7">
                  <c:v>7.4791614178240718E-5</c:v>
                </c:pt>
                <c:pt idx="8">
                  <c:v>6.9463504926215282E-5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'KF_09_dur+rat'!$F$70:$F$78</c:f>
              <c:numCache>
                <c:formatCode>mm:ss</c:formatCode>
                <c:ptCount val="9"/>
                <c:pt idx="0">
                  <c:v>2.4424366969907408E-4</c:v>
                </c:pt>
                <c:pt idx="1">
                  <c:v>2.6561843873842592E-4</c:v>
                </c:pt>
                <c:pt idx="2">
                  <c:v>3.0530622743055554E-4</c:v>
                </c:pt>
                <c:pt idx="3">
                  <c:v>2.7914777021990743E-4</c:v>
                </c:pt>
                <c:pt idx="4">
                  <c:v>2.6419569371527777E-4</c:v>
                </c:pt>
                <c:pt idx="5">
                  <c:v>2.5595710505787035E-4</c:v>
                </c:pt>
                <c:pt idx="6">
                  <c:v>2.4055177626157407E-4</c:v>
                </c:pt>
                <c:pt idx="7">
                  <c:v>2.7690959099537036E-4</c:v>
                </c:pt>
                <c:pt idx="8">
                  <c:v>2.6649128401475702E-4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2-44F5-A8CD-8165C26CCA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026752"/>
        <c:axId val="238028288"/>
      </c:barChart>
      <c:catAx>
        <c:axId val="2380267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38028288"/>
        <c:crosses val="autoZero"/>
        <c:auto val="1"/>
        <c:lblAlgn val="ctr"/>
        <c:lblOffset val="100"/>
        <c:noMultiLvlLbl val="0"/>
      </c:catAx>
      <c:valAx>
        <c:axId val="238028288"/>
        <c:scaling>
          <c:orientation val="minMax"/>
          <c:max val="3.2000000000000008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38026752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5.065856129685917E-3"/>
          <c:w val="0.78701891109765121"/>
          <c:h val="0.8378467319244669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'KF_09_dur+rat'!$C$84:$C$99</c:f>
              <c:numCache>
                <c:formatCode>0.00</c:formatCode>
                <c:ptCount val="16"/>
                <c:pt idx="0">
                  <c:v>37.568980538529203</c:v>
                </c:pt>
                <c:pt idx="1">
                  <c:v>34.438072396150353</c:v>
                </c:pt>
                <c:pt idx="2">
                  <c:v>38.337302920123399</c:v>
                </c:pt>
                <c:pt idx="3">
                  <c:v>40.502336792645373</c:v>
                </c:pt>
                <c:pt idx="4">
                  <c:v>34.237378469512173</c:v>
                </c:pt>
                <c:pt idx="5">
                  <c:v>43.036046709401667</c:v>
                </c:pt>
                <c:pt idx="6">
                  <c:v>37.906360608819391</c:v>
                </c:pt>
                <c:pt idx="7">
                  <c:v>31.75467414587898</c:v>
                </c:pt>
                <c:pt idx="8">
                  <c:v>38.502940297932092</c:v>
                </c:pt>
                <c:pt idx="9">
                  <c:v>38.524701054135875</c:v>
                </c:pt>
                <c:pt idx="10">
                  <c:v>39.78793780363555</c:v>
                </c:pt>
                <c:pt idx="11">
                  <c:v>30.503690672971572</c:v>
                </c:pt>
                <c:pt idx="12">
                  <c:v>43.203172887549194</c:v>
                </c:pt>
                <c:pt idx="13">
                  <c:v>42.043452732083331</c:v>
                </c:pt>
                <c:pt idx="14">
                  <c:v>37.881932002097734</c:v>
                </c:pt>
                <c:pt idx="15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'KF_09_dur+rat'!$D$84:$D$99</c:f>
              <c:numCache>
                <c:formatCode>0.00</c:formatCode>
                <c:ptCount val="16"/>
                <c:pt idx="0">
                  <c:v>37.459942877586791</c:v>
                </c:pt>
                <c:pt idx="1">
                  <c:v>39.312205638913895</c:v>
                </c:pt>
                <c:pt idx="2">
                  <c:v>36.144244673628101</c:v>
                </c:pt>
                <c:pt idx="3">
                  <c:v>32.61829715400124</c:v>
                </c:pt>
                <c:pt idx="4">
                  <c:v>37.128317100400039</c:v>
                </c:pt>
                <c:pt idx="5">
                  <c:v>36.029785072001957</c:v>
                </c:pt>
                <c:pt idx="6">
                  <c:v>35.873477246718124</c:v>
                </c:pt>
                <c:pt idx="7">
                  <c:v>39.039515699464808</c:v>
                </c:pt>
                <c:pt idx="8">
                  <c:v>36.838017874889559</c:v>
                </c:pt>
                <c:pt idx="9">
                  <c:v>38.394976874047032</c:v>
                </c:pt>
                <c:pt idx="10">
                  <c:v>38.420971284671786</c:v>
                </c:pt>
                <c:pt idx="11">
                  <c:v>42.486911093692711</c:v>
                </c:pt>
                <c:pt idx="12">
                  <c:v>37.736918088916738</c:v>
                </c:pt>
                <c:pt idx="13">
                  <c:v>40.164415737064175</c:v>
                </c:pt>
                <c:pt idx="14">
                  <c:v>37.689142601142635</c:v>
                </c:pt>
                <c:pt idx="15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'KF_09_dur+rat'!$E$84:$E$99</c:f>
              <c:numCache>
                <c:formatCode>0.00</c:formatCode>
                <c:ptCount val="16"/>
                <c:pt idx="0">
                  <c:v>24.971076583883995</c:v>
                </c:pt>
                <c:pt idx="1">
                  <c:v>26.249721964935734</c:v>
                </c:pt>
                <c:pt idx="2">
                  <c:v>25.5184524062485</c:v>
                </c:pt>
                <c:pt idx="3">
                  <c:v>26.879366053353387</c:v>
                </c:pt>
                <c:pt idx="4">
                  <c:v>28.634304430087798</c:v>
                </c:pt>
                <c:pt idx="5">
                  <c:v>20.934168218596369</c:v>
                </c:pt>
                <c:pt idx="6">
                  <c:v>26.220162144462485</c:v>
                </c:pt>
                <c:pt idx="7">
                  <c:v>29.205810154656213</c:v>
                </c:pt>
                <c:pt idx="8">
                  <c:v>24.659041827178342</c:v>
                </c:pt>
                <c:pt idx="9">
                  <c:v>23.080322071817097</c:v>
                </c:pt>
                <c:pt idx="10">
                  <c:v>21.79109091169266</c:v>
                </c:pt>
                <c:pt idx="11">
                  <c:v>27.009398233335713</c:v>
                </c:pt>
                <c:pt idx="12">
                  <c:v>19.059909023534065</c:v>
                </c:pt>
                <c:pt idx="13">
                  <c:v>17.792131530852497</c:v>
                </c:pt>
                <c:pt idx="14">
                  <c:v>24.428925396759634</c:v>
                </c:pt>
                <c:pt idx="15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913408"/>
        <c:axId val="238914944"/>
      </c:barChart>
      <c:catAx>
        <c:axId val="2389134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38914944"/>
        <c:crosses val="autoZero"/>
        <c:auto val="1"/>
        <c:lblAlgn val="ctr"/>
        <c:lblOffset val="100"/>
        <c:noMultiLvlLbl val="0"/>
      </c:catAx>
      <c:valAx>
        <c:axId val="238914944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38913408"/>
        <c:crosses val="autoZero"/>
        <c:crossBetween val="between"/>
        <c:majorUnit val="10"/>
        <c:minorUnit val="10"/>
      </c:valAx>
    </c:plotArea>
    <c:legend>
      <c:legendPos val="b"/>
      <c:layout>
        <c:manualLayout>
          <c:xMode val="edge"/>
          <c:yMode val="edge"/>
          <c:x val="0.5339857325526618"/>
          <c:y val="0.92063159658234206"/>
          <c:w val="7.903708190322363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'KF_09_dur+rat'!$C$105:$C$114</c:f>
              <c:numCache>
                <c:formatCode>0.00</c:formatCode>
                <c:ptCount val="10"/>
                <c:pt idx="0">
                  <c:v>34.438072396150353</c:v>
                </c:pt>
                <c:pt idx="1">
                  <c:v>40.502336792645373</c:v>
                </c:pt>
                <c:pt idx="2">
                  <c:v>34.237378469512173</c:v>
                </c:pt>
                <c:pt idx="3">
                  <c:v>43.036046709401667</c:v>
                </c:pt>
                <c:pt idx="4">
                  <c:v>37.906360608819391</c:v>
                </c:pt>
                <c:pt idx="5">
                  <c:v>31.75467414587898</c:v>
                </c:pt>
                <c:pt idx="6">
                  <c:v>38.524701054135875</c:v>
                </c:pt>
                <c:pt idx="7">
                  <c:v>30.503690672971572</c:v>
                </c:pt>
                <c:pt idx="8">
                  <c:v>36.362907606189417</c:v>
                </c:pt>
                <c:pt idx="9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'KF_09_dur+rat'!$D$105:$D$114</c:f>
              <c:numCache>
                <c:formatCode>0.00</c:formatCode>
                <c:ptCount val="10"/>
                <c:pt idx="0">
                  <c:v>39.312205638913895</c:v>
                </c:pt>
                <c:pt idx="1">
                  <c:v>32.61829715400124</c:v>
                </c:pt>
                <c:pt idx="2">
                  <c:v>37.128317100400039</c:v>
                </c:pt>
                <c:pt idx="3">
                  <c:v>36.029785072001957</c:v>
                </c:pt>
                <c:pt idx="4">
                  <c:v>35.873477246718124</c:v>
                </c:pt>
                <c:pt idx="5">
                  <c:v>39.039515699464808</c:v>
                </c:pt>
                <c:pt idx="6">
                  <c:v>38.394976874047032</c:v>
                </c:pt>
                <c:pt idx="7">
                  <c:v>42.486911093692711</c:v>
                </c:pt>
                <c:pt idx="8">
                  <c:v>37.610435734904975</c:v>
                </c:pt>
                <c:pt idx="9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'KF_09_dur+rat'!$B$105:$B$114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'KF_09_dur+rat'!$E$105:$E$114</c:f>
              <c:numCache>
                <c:formatCode>0.00</c:formatCode>
                <c:ptCount val="10"/>
                <c:pt idx="0">
                  <c:v>26.249721964935734</c:v>
                </c:pt>
                <c:pt idx="1">
                  <c:v>26.879366053353387</c:v>
                </c:pt>
                <c:pt idx="2">
                  <c:v>28.634304430087798</c:v>
                </c:pt>
                <c:pt idx="3">
                  <c:v>20.934168218596369</c:v>
                </c:pt>
                <c:pt idx="4">
                  <c:v>26.220162144462485</c:v>
                </c:pt>
                <c:pt idx="5">
                  <c:v>29.205810154656213</c:v>
                </c:pt>
                <c:pt idx="6">
                  <c:v>23.080322071817097</c:v>
                </c:pt>
                <c:pt idx="7">
                  <c:v>27.009398233335713</c:v>
                </c:pt>
                <c:pt idx="8">
                  <c:v>26.026656658905598</c:v>
                </c:pt>
                <c:pt idx="9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5511296"/>
        <c:axId val="245512832"/>
      </c:barChart>
      <c:catAx>
        <c:axId val="2455112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45512832"/>
        <c:crosses val="autoZero"/>
        <c:auto val="1"/>
        <c:lblAlgn val="ctr"/>
        <c:lblOffset val="100"/>
        <c:noMultiLvlLbl val="0"/>
      </c:catAx>
      <c:valAx>
        <c:axId val="24551283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45511296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65336689350859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'KF_09_dur+rat'!$B$29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'KF_09_dur+rat'!$B$30:$B$32</c:f>
              <c:numCache>
                <c:formatCode>0.00</c:formatCode>
                <c:ptCount val="3"/>
                <c:pt idx="0">
                  <c:v>-16.711254340140989</c:v>
                </c:pt>
                <c:pt idx="1">
                  <c:v>-16.588822197563662</c:v>
                </c:pt>
                <c:pt idx="2">
                  <c:v>-14.382266692293239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'KF_09_dur+rat'!$C$29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'KF_09_dur+rat'!$C$30:$C$32</c:f>
              <c:numCache>
                <c:formatCode>0.00</c:formatCode>
                <c:ptCount val="3"/>
                <c:pt idx="0">
                  <c:v>-14.014913997747172</c:v>
                </c:pt>
                <c:pt idx="1">
                  <c:v>-1.4147509712967883</c:v>
                </c:pt>
                <c:pt idx="2">
                  <c:v>1.3627888644618045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'KF_09_dur+rat'!$D$29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'KF_09_dur+rat'!$D$30:$D$32</c:f>
              <c:numCache>
                <c:formatCode>0.00</c:formatCode>
                <c:ptCount val="3"/>
                <c:pt idx="0">
                  <c:v>-4.1723327492061442</c:v>
                </c:pt>
                <c:pt idx="1">
                  <c:v>-9.2579168972277071</c:v>
                </c:pt>
                <c:pt idx="2">
                  <c:v>-1.3508743462394208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'KF_09_dur+rat'!$E$29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'KF_09_dur+rat'!$E$30:$E$32</c:f>
              <c:numCache>
                <c:formatCode>0.00</c:formatCode>
                <c:ptCount val="3"/>
                <c:pt idx="0">
                  <c:v>9.9763442571322543</c:v>
                </c:pt>
                <c:pt idx="1">
                  <c:v>-11.042879836111188</c:v>
                </c:pt>
                <c:pt idx="2">
                  <c:v>12.877600342177086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'KF_09_dur+rat'!$F$29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'KF_09_dur+rat'!$F$30:$F$32</c:f>
              <c:numCache>
                <c:formatCode>0.00</c:formatCode>
                <c:ptCount val="3"/>
                <c:pt idx="0">
                  <c:v>6.8555650781415718</c:v>
                </c:pt>
                <c:pt idx="1">
                  <c:v>16.386373950195939</c:v>
                </c:pt>
                <c:pt idx="2">
                  <c:v>38.214251949172102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'KF_09_dur+rat'!$G$29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'KF_09_dur+rat'!$G$30:$G$32</c:f>
              <c:numCache>
                <c:formatCode>0.00</c:formatCode>
                <c:ptCount val="3"/>
                <c:pt idx="0">
                  <c:v>22.808241338142938</c:v>
                </c:pt>
                <c:pt idx="1">
                  <c:v>3.2659262888138003</c:v>
                </c:pt>
                <c:pt idx="2">
                  <c:v>-7.6109716618883843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'KF_09_dur+rat'!$H$29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'KF_09_dur+rat'!$H$30:$H$32</c:f>
              <c:numCache>
                <c:formatCode>0.00</c:formatCode>
                <c:ptCount val="3"/>
                <c:pt idx="0">
                  <c:v>2.3761523205520243</c:v>
                </c:pt>
                <c:pt idx="1">
                  <c:v>-2.6893395422261674</c:v>
                </c:pt>
                <c:pt idx="2">
                  <c:v>9.5195458852335708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'KF_09_dur+rat'!$I$29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'KF_09_dur+rat'!$I$30:$I$32</c:f>
              <c:numCache>
                <c:formatCode>0.00</c:formatCode>
                <c:ptCount val="3"/>
                <c:pt idx="0">
                  <c:v>-16.912473771503311</c:v>
                </c:pt>
                <c:pt idx="1">
                  <c:v>2.5965651956451659</c:v>
                </c:pt>
                <c:pt idx="2">
                  <c:v>18.186255806694437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'KF_09_dur+rat'!$J$29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'KF_09_dur+rat'!$J$30:$J$32</c:f>
              <c:numCache>
                <c:formatCode>0.00</c:formatCode>
                <c:ptCount val="3"/>
                <c:pt idx="0">
                  <c:v>-0.50423671880295917</c:v>
                </c:pt>
                <c:pt idx="1">
                  <c:v>-4.3891502505111024</c:v>
                </c:pt>
                <c:pt idx="2">
                  <c:v>-1.4500433807628499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'KF_09_dur+rat'!$K$29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'KF_09_dur+rat'!$K$30:$K$32</c:f>
              <c:numCache>
                <c:formatCode>0.00</c:formatCode>
                <c:ptCount val="3"/>
                <c:pt idx="0">
                  <c:v>-5.2653566897651229</c:v>
                </c:pt>
                <c:pt idx="1">
                  <c:v>-5.1703409980423842</c:v>
                </c:pt>
                <c:pt idx="2">
                  <c:v>-12.222954293204509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'KF_09_dur+rat'!$L$29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'KF_09_dur+rat'!$L$30:$L$32</c:f>
              <c:numCache>
                <c:formatCode>0.00</c:formatCode>
                <c:ptCount val="3"/>
                <c:pt idx="0">
                  <c:v>3.5958103444976115</c:v>
                </c:pt>
                <c:pt idx="1">
                  <c:v>0.47530490093725891</c:v>
                </c:pt>
                <c:pt idx="2">
                  <c:v>-12.251584687370086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'KF_09_dur+rat'!$M$29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'KF_09_dur+rat'!$M$30:$M$32</c:f>
              <c:numCache>
                <c:formatCode>0.00</c:formatCode>
                <c:ptCount val="3"/>
                <c:pt idx="0">
                  <c:v>-13.652182446493466</c:v>
                </c:pt>
                <c:pt idx="1">
                  <c:v>20.796504291013697</c:v>
                </c:pt>
                <c:pt idx="2">
                  <c:v>18.245176328816047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'KF_09_dur+rat'!$N$29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'KF_09_dur+rat'!$N$30:$N$32</c:f>
              <c:numCache>
                <c:formatCode>0.00</c:formatCode>
                <c:ptCount val="3"/>
                <c:pt idx="0">
                  <c:v>14.972488513229754</c:v>
                </c:pt>
                <c:pt idx="1">
                  <c:v>0.86603500484502138</c:v>
                </c:pt>
                <c:pt idx="2">
                  <c:v>-21.554387222716702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'KF_09_dur+rat'!$O$29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'KF_09_dur+rat'!$O$30:$O$32</c:f>
              <c:numCache>
                <c:formatCode>0.00</c:formatCode>
                <c:ptCount val="3"/>
                <c:pt idx="0">
                  <c:v>10.648148861962889</c:v>
                </c:pt>
                <c:pt idx="1">
                  <c:v>6.1664910615285633</c:v>
                </c:pt>
                <c:pt idx="2">
                  <c:v>-27.582536892079663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24416"/>
        <c:axId val="245330304"/>
      </c:barChart>
      <c:catAx>
        <c:axId val="24532441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45330304"/>
        <c:crosses val="autoZero"/>
        <c:auto val="1"/>
        <c:lblAlgn val="ctr"/>
        <c:lblOffset val="100"/>
        <c:noMultiLvlLbl val="0"/>
      </c:catAx>
      <c:valAx>
        <c:axId val="245330304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45324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79897717955888925"/>
          <c:w val="0.96027279376963126"/>
          <c:h val="0.1883289948918736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'KF_09_dur+rat'!$C$23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'KF_09_dur+rat'!$C$24:$C$26</c:f>
              <c:numCache>
                <c:formatCode>0.00</c:formatCode>
                <c:ptCount val="3"/>
                <c:pt idx="0">
                  <c:v>-13.165167439575756</c:v>
                </c:pt>
                <c:pt idx="1">
                  <c:v>-4.1381919337342206</c:v>
                </c:pt>
                <c:pt idx="2">
                  <c:v>-7.7022037959866685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'KF_09_dur+rat'!$E$23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'KF_09_dur+rat'!$E$24:$E$26</c:f>
              <c:numCache>
                <c:formatCode>0.00</c:formatCode>
                <c:ptCount val="3"/>
                <c:pt idx="0">
                  <c:v>11.063184130855522</c:v>
                </c:pt>
                <c:pt idx="1">
                  <c:v>-13.500341447678114</c:v>
                </c:pt>
                <c:pt idx="2">
                  <c:v>2.782824635096858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'KF_09_dur+rat'!$F$23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'KF_09_dur+rat'!$F$24:$F$26</c:f>
              <c:numCache>
                <c:formatCode>0.00</c:formatCode>
                <c:ptCount val="3"/>
                <c:pt idx="0">
                  <c:v>7.9115638898917107</c:v>
                </c:pt>
                <c:pt idx="1">
                  <c:v>13.17117267608608</c:v>
                </c:pt>
                <c:pt idx="2">
                  <c:v>25.853589880531086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'KF_09_dur+rat'!$G$23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'KF_09_dur+rat'!$G$24:$G$26</c:f>
              <c:numCache>
                <c:formatCode>0.00</c:formatCode>
                <c:ptCount val="3"/>
                <c:pt idx="0">
                  <c:v>24.021892277439985</c:v>
                </c:pt>
                <c:pt idx="1">
                  <c:v>0.41318050331482536</c:v>
                </c:pt>
                <c:pt idx="2">
                  <c:v>-15.873430431751419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'KF_09_dur+rat'!$H$23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'KF_09_dur+rat'!$H$24:$H$26</c:f>
              <c:numCache>
                <c:formatCode>0.00</c:formatCode>
                <c:ptCount val="3"/>
                <c:pt idx="0">
                  <c:v>3.3878833906464632</c:v>
                </c:pt>
                <c:pt idx="1">
                  <c:v>-5.3775696921077278</c:v>
                </c:pt>
                <c:pt idx="2">
                  <c:v>-0.27491508754822253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'KF_09_dur+rat'!$I$23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'KF_09_dur+rat'!$I$24:$I$26</c:f>
              <c:numCache>
                <c:formatCode>0.00</c:formatCode>
                <c:ptCount val="3"/>
                <c:pt idx="0">
                  <c:v>-16.091362312269645</c:v>
                </c:pt>
                <c:pt idx="1">
                  <c:v>-0.23768933038286547</c:v>
                </c:pt>
                <c:pt idx="2">
                  <c:v>7.6167208377410214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'KF_09_dur+rat'!$K$23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'KF_09_dur+rat'!$K$24:$K$26</c:f>
              <c:numCache>
                <c:formatCode>0.00</c:formatCode>
                <c:ptCount val="3"/>
                <c:pt idx="0">
                  <c:v>-4.3291427387741388</c:v>
                </c:pt>
                <c:pt idx="1">
                  <c:v>-7.7900328923612943</c:v>
                </c:pt>
                <c:pt idx="2">
                  <c:v>-20.072958066797664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'KF_09_dur+rat'!$M$23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'KF_09_dur+rat'!$M$24:$M$26</c:f>
              <c:numCache>
                <c:formatCode>0.00</c:formatCode>
                <c:ptCount val="3"/>
                <c:pt idx="0">
                  <c:v>-12.798851198214164</c:v>
                </c:pt>
                <c:pt idx="1">
                  <c:v>17.459472116863463</c:v>
                </c:pt>
                <c:pt idx="2">
                  <c:v>7.6703720287149242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9504"/>
        <c:axId val="245591040"/>
      </c:barChart>
      <c:catAx>
        <c:axId val="24558950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45591040"/>
        <c:crosses val="autoZero"/>
        <c:auto val="1"/>
        <c:lblAlgn val="ctr"/>
        <c:lblOffset val="100"/>
        <c:noMultiLvlLbl val="0"/>
      </c:catAx>
      <c:valAx>
        <c:axId val="245591040"/>
        <c:scaling>
          <c:orientation val="minMax"/>
          <c:max val="3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45589504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5.5724417426545089E-2"/>
          <c:w val="0.94628050339861358"/>
          <c:h val="0.6883940039409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'KF_09_dur+rat'!$B$41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'KF_09_dur+rat'!$B$42:$B$44</c:f>
              <c:numCache>
                <c:formatCode>0.00</c:formatCode>
                <c:ptCount val="3"/>
                <c:pt idx="0">
                  <c:v>-0.3129514635685311</c:v>
                </c:pt>
                <c:pt idx="1">
                  <c:v>-0.22919972355584406</c:v>
                </c:pt>
                <c:pt idx="2">
                  <c:v>0.54215118712436094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'KF_09_dur+rat'!$C$41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'KF_09_dur+rat'!$C$42:$C$44</c:f>
              <c:numCache>
                <c:formatCode>0.00</c:formatCode>
                <c:ptCount val="3"/>
                <c:pt idx="0">
                  <c:v>-3.4438596059473809</c:v>
                </c:pt>
                <c:pt idx="1">
                  <c:v>1.62306303777126</c:v>
                </c:pt>
                <c:pt idx="2">
                  <c:v>1.8207965681760996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'KF_09_dur+rat'!$D$41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'KF_09_dur+rat'!$D$42:$D$44</c:f>
              <c:numCache>
                <c:formatCode>0.00</c:formatCode>
                <c:ptCount val="3"/>
                <c:pt idx="0">
                  <c:v>0.45537091802566465</c:v>
                </c:pt>
                <c:pt idx="1">
                  <c:v>-1.5448979275145334</c:v>
                </c:pt>
                <c:pt idx="2">
                  <c:v>1.0895270094888652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'KF_09_dur+rat'!$E$41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'KF_09_dur+rat'!$E$42:$E$44</c:f>
              <c:numCache>
                <c:formatCode>0.00</c:formatCode>
                <c:ptCount val="3"/>
                <c:pt idx="0">
                  <c:v>2.6204047905476386</c:v>
                </c:pt>
                <c:pt idx="1">
                  <c:v>-5.0708454471413944</c:v>
                </c:pt>
                <c:pt idx="2">
                  <c:v>2.4504406565937522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'KF_09_dur+rat'!$F$41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'KF_09_dur+rat'!$F$42:$F$44</c:f>
              <c:numCache>
                <c:formatCode>0.00</c:formatCode>
                <c:ptCount val="3"/>
                <c:pt idx="0">
                  <c:v>-3.6445535325855616</c:v>
                </c:pt>
                <c:pt idx="1">
                  <c:v>-0.5608255007425953</c:v>
                </c:pt>
                <c:pt idx="2">
                  <c:v>4.205379033328164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'KF_09_dur+rat'!$G$41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'KF_09_dur+rat'!$G$42:$G$44</c:f>
              <c:numCache>
                <c:formatCode>0.00</c:formatCode>
                <c:ptCount val="3"/>
                <c:pt idx="0">
                  <c:v>5.1541147073039326</c:v>
                </c:pt>
                <c:pt idx="1">
                  <c:v>-1.6593575291406779</c:v>
                </c:pt>
                <c:pt idx="2">
                  <c:v>-3.4947571781632654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'KF_09_dur+rat'!$H$41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'KF_09_dur+rat'!$H$42:$H$44</c:f>
              <c:numCache>
                <c:formatCode>0.00</c:formatCode>
                <c:ptCount val="3"/>
                <c:pt idx="0">
                  <c:v>2.4428606721656365E-2</c:v>
                </c:pt>
                <c:pt idx="1">
                  <c:v>-1.8156653544245103</c:v>
                </c:pt>
                <c:pt idx="2">
                  <c:v>1.7912367477028504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'KF_09_dur+rat'!$I$41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'KF_09_dur+rat'!$I$42:$I$44</c:f>
              <c:numCache>
                <c:formatCode>0.00</c:formatCode>
                <c:ptCount val="3"/>
                <c:pt idx="0">
                  <c:v>-6.1272578562187547</c:v>
                </c:pt>
                <c:pt idx="1">
                  <c:v>1.3503730983221729</c:v>
                </c:pt>
                <c:pt idx="2">
                  <c:v>4.7768847578965783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'KF_09_dur+rat'!$J$41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'KF_09_dur+rat'!$J$42:$J$44</c:f>
              <c:numCache>
                <c:formatCode>0.00</c:formatCode>
                <c:ptCount val="3"/>
                <c:pt idx="0">
                  <c:v>0.62100829583435768</c:v>
                </c:pt>
                <c:pt idx="1">
                  <c:v>-0.85112472625307589</c:v>
                </c:pt>
                <c:pt idx="2">
                  <c:v>0.23011643041870755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'KF_09_dur+rat'!$K$41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'KF_09_dur+rat'!$K$42:$K$44</c:f>
              <c:numCache>
                <c:formatCode>0.00</c:formatCode>
                <c:ptCount val="3"/>
                <c:pt idx="0">
                  <c:v>0.64276905203814039</c:v>
                </c:pt>
                <c:pt idx="1">
                  <c:v>0.70583427290439715</c:v>
                </c:pt>
                <c:pt idx="2">
                  <c:v>-1.3486033249425375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'KF_09_dur+rat'!$L$41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'KF_09_dur+rat'!$L$42:$L$44</c:f>
              <c:numCache>
                <c:formatCode>0.00</c:formatCode>
                <c:ptCount val="3"/>
                <c:pt idx="0">
                  <c:v>1.9060058015378161</c:v>
                </c:pt>
                <c:pt idx="1">
                  <c:v>0.73182868352915165</c:v>
                </c:pt>
                <c:pt idx="2">
                  <c:v>-2.6378344850669748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'KF_09_dur+rat'!$M$41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'KF_09_dur+rat'!$M$42:$M$44</c:f>
              <c:numCache>
                <c:formatCode>0.00</c:formatCode>
                <c:ptCount val="3"/>
                <c:pt idx="0">
                  <c:v>-7.3782413291261619</c:v>
                </c:pt>
                <c:pt idx="1">
                  <c:v>4.7977684925500768</c:v>
                </c:pt>
                <c:pt idx="2">
                  <c:v>2.5804728365760781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'KF_09_dur+rat'!$N$41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'KF_09_dur+rat'!$N$42:$N$44</c:f>
              <c:numCache>
                <c:formatCode>0.00</c:formatCode>
                <c:ptCount val="3"/>
                <c:pt idx="0">
                  <c:v>5.3212408854514592</c:v>
                </c:pt>
                <c:pt idx="1">
                  <c:v>4.7775487774103453E-2</c:v>
                </c:pt>
                <c:pt idx="2">
                  <c:v>-5.3690163732255698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'KF_09_dur+rat'!$O$41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'KF_09_dur+rat'!$O$42:$O$44</c:f>
              <c:numCache>
                <c:formatCode>0.00</c:formatCode>
                <c:ptCount val="3"/>
                <c:pt idx="0">
                  <c:v>4.1615207299855967</c:v>
                </c:pt>
                <c:pt idx="1">
                  <c:v>2.4752731359215403</c:v>
                </c:pt>
                <c:pt idx="2">
                  <c:v>-6.636793865907137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'KF_09_dur+rat'!$P$41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'KF_09_dur+rat'!$P$42:$P$44</c:f>
              <c:numCache>
                <c:formatCode>0.00</c:formatCode>
                <c:ptCount val="3"/>
                <c:pt idx="0">
                  <c:v>-2.1676462878120191</c:v>
                </c:pt>
                <c:pt idx="1">
                  <c:v>-1.9748568868569194</c:v>
                </c:pt>
                <c:pt idx="2">
                  <c:v>4.1425031746689349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19424"/>
        <c:axId val="245720960"/>
      </c:barChart>
      <c:catAx>
        <c:axId val="24571942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45720960"/>
        <c:crosses val="autoZero"/>
        <c:auto val="1"/>
        <c:lblAlgn val="ctr"/>
        <c:lblOffset val="100"/>
        <c:noMultiLvlLbl val="0"/>
      </c:catAx>
      <c:valAx>
        <c:axId val="245720960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45719424"/>
        <c:crosses val="autoZero"/>
        <c:crossBetween val="between"/>
        <c:majorUnit val="2"/>
        <c:minorUnit val="0.5"/>
      </c:valAx>
    </c:plotArea>
    <c:legend>
      <c:legendPos val="b"/>
      <c:layout>
        <c:manualLayout>
          <c:xMode val="edge"/>
          <c:yMode val="edge"/>
          <c:x val="4.4003230365435089E-2"/>
          <c:y val="0.82365675035301444"/>
          <c:w val="0.92224994952553996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16077797967564E-2"/>
          <c:y val="2.4734142274768844E-2"/>
          <c:w val="0.94628050339861358"/>
          <c:h val="0.712037989932109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'KF_09_dur+rat'!$C$35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'KF_09_dur+rat'!$C$36:$C$38</c:f>
              <c:numCache>
                <c:formatCode>0.00</c:formatCode>
                <c:ptCount val="3"/>
                <c:pt idx="0">
                  <c:v>-1.9248352100390633</c:v>
                </c:pt>
                <c:pt idx="1">
                  <c:v>1.7017699040089198</c:v>
                </c:pt>
                <c:pt idx="2">
                  <c:v>0.22306530603013641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'KF_09_dur+rat'!$E$35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'KF_09_dur+rat'!$E$36:$E$38</c:f>
              <c:numCache>
                <c:formatCode>0.00</c:formatCode>
                <c:ptCount val="3"/>
                <c:pt idx="0">
                  <c:v>4.1394291864559563</c:v>
                </c:pt>
                <c:pt idx="1">
                  <c:v>-4.9921385809037346</c:v>
                </c:pt>
                <c:pt idx="2">
                  <c:v>0.85270939444778904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'KF_09_dur+rat'!$F$35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'KF_09_dur+rat'!$F$36:$F$38</c:f>
              <c:numCache>
                <c:formatCode>0.00</c:formatCode>
                <c:ptCount val="3"/>
                <c:pt idx="0">
                  <c:v>-2.125529136677244</c:v>
                </c:pt>
                <c:pt idx="1">
                  <c:v>-0.48211863450493553</c:v>
                </c:pt>
                <c:pt idx="2">
                  <c:v>2.6076477711822008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'KF_09_dur+rat'!$G$35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'KF_09_dur+rat'!$G$36:$G$38</c:f>
              <c:numCache>
                <c:formatCode>0.00</c:formatCode>
                <c:ptCount val="3"/>
                <c:pt idx="0">
                  <c:v>6.6731391032122502</c:v>
                </c:pt>
                <c:pt idx="1">
                  <c:v>-1.5806506629030181</c:v>
                </c:pt>
                <c:pt idx="2">
                  <c:v>-5.0924884403092285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'KF_09_dur+rat'!$H$35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'KF_09_dur+rat'!$H$36:$H$38</c:f>
              <c:numCache>
                <c:formatCode>0.00</c:formatCode>
                <c:ptCount val="3"/>
                <c:pt idx="0">
                  <c:v>1.543453002629974</c:v>
                </c:pt>
                <c:pt idx="1">
                  <c:v>-1.7369584881868505</c:v>
                </c:pt>
                <c:pt idx="2">
                  <c:v>0.19350548555688718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'KF_09_dur+rat'!$I$35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'KF_09_dur+rat'!$I$36:$I$38</c:f>
              <c:numCache>
                <c:formatCode>0.00</c:formatCode>
                <c:ptCount val="3"/>
                <c:pt idx="0">
                  <c:v>-4.6082334603104371</c:v>
                </c:pt>
                <c:pt idx="1">
                  <c:v>1.4290799645598327</c:v>
                </c:pt>
                <c:pt idx="2">
                  <c:v>3.1791534957506151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'KF_09_dur+rat'!$K$35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'KF_09_dur+rat'!$K$36:$K$38</c:f>
              <c:numCache>
                <c:formatCode>0.00</c:formatCode>
                <c:ptCount val="3"/>
                <c:pt idx="0">
                  <c:v>2.161793447946458</c:v>
                </c:pt>
                <c:pt idx="1">
                  <c:v>0.78454113914205692</c:v>
                </c:pt>
                <c:pt idx="2">
                  <c:v>-2.9463345870885007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'KF_09_dur+rat'!$M$35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'KF_09_dur+rat'!$M$36:$M$38</c:f>
              <c:numCache>
                <c:formatCode>0.00</c:formatCode>
                <c:ptCount val="3"/>
                <c:pt idx="0">
                  <c:v>-5.8592169332178443</c:v>
                </c:pt>
                <c:pt idx="1">
                  <c:v>4.8764753587877365</c:v>
                </c:pt>
                <c:pt idx="2">
                  <c:v>0.98274157443011489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'KF_09_dur+rat'!$P$35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'KF_09_dur+rat'!$P$36:$P$38</c:f>
              <c:numCache>
                <c:formatCode>0.00</c:formatCode>
                <c:ptCount val="3"/>
                <c:pt idx="0">
                  <c:v>-0.64862189190370145</c:v>
                </c:pt>
                <c:pt idx="1">
                  <c:v>-1.8961500206192596</c:v>
                </c:pt>
                <c:pt idx="2">
                  <c:v>2.5447719125229717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181056"/>
        <c:axId val="245186944"/>
      </c:barChart>
      <c:catAx>
        <c:axId val="24518105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45186944"/>
        <c:crosses val="autoZero"/>
        <c:auto val="1"/>
        <c:lblAlgn val="ctr"/>
        <c:lblOffset val="100"/>
        <c:noMultiLvlLbl val="0"/>
      </c:catAx>
      <c:valAx>
        <c:axId val="245186944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45181056"/>
        <c:crosses val="autoZero"/>
        <c:crossBetween val="between"/>
        <c:majorUnit val="2"/>
        <c:minorUnit val="0.5"/>
      </c:valAx>
    </c:plotArea>
    <c:legend>
      <c:legendPos val="b"/>
      <c:layout>
        <c:manualLayout>
          <c:xMode val="edge"/>
          <c:yMode val="edge"/>
          <c:x val="6.7404132175785725E-2"/>
          <c:y val="0.84041555975715798"/>
          <c:w val="0.87031994077663366"/>
          <c:h val="0.1545185841131560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363434387865488E-2"/>
          <c:y val="7.3764708247660557E-2"/>
          <c:w val="0.93047399528675578"/>
          <c:h val="0.74174849127910247"/>
        </c:manualLayout>
      </c:layout>
      <c:lineChart>
        <c:grouping val="standard"/>
        <c:varyColors val="0"/>
        <c:ser>
          <c:idx val="1"/>
          <c:order val="0"/>
          <c:tx>
            <c:strRef>
              <c:f>KF09_tpo14!$C$1</c:f>
              <c:strCache>
                <c:ptCount val="1"/>
                <c:pt idx="0">
                  <c:v>Csengery+Keller 1990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KF09_tpo14!$C$2:$C$30</c:f>
              <c:numCache>
                <c:formatCode>0.0</c:formatCode>
                <c:ptCount val="29"/>
                <c:pt idx="0">
                  <c:v>70.843400000000003</c:v>
                </c:pt>
                <c:pt idx="1">
                  <c:v>79.674800000000005</c:v>
                </c:pt>
                <c:pt idx="2">
                  <c:v>80.3279</c:v>
                </c:pt>
                <c:pt idx="3">
                  <c:v>81.148200000000003</c:v>
                </c:pt>
                <c:pt idx="4">
                  <c:v>85.044799999999995</c:v>
                </c:pt>
                <c:pt idx="5">
                  <c:v>84.240700000000004</c:v>
                </c:pt>
                <c:pt idx="6">
                  <c:v>84</c:v>
                </c:pt>
                <c:pt idx="7">
                  <c:v>91.304299999999998</c:v>
                </c:pt>
                <c:pt idx="8">
                  <c:v>84</c:v>
                </c:pt>
                <c:pt idx="9">
                  <c:v>88.554199999999994</c:v>
                </c:pt>
                <c:pt idx="10">
                  <c:v>65.478800000000007</c:v>
                </c:pt>
                <c:pt idx="11">
                  <c:v>68.305000000000007</c:v>
                </c:pt>
                <c:pt idx="12">
                  <c:v>67.5672</c:v>
                </c:pt>
                <c:pt idx="13">
                  <c:v>66.900999999999996</c:v>
                </c:pt>
                <c:pt idx="14">
                  <c:v>69.014099999999999</c:v>
                </c:pt>
                <c:pt idx="15">
                  <c:v>72.413799999999995</c:v>
                </c:pt>
                <c:pt idx="16">
                  <c:v>69.745400000000004</c:v>
                </c:pt>
                <c:pt idx="17">
                  <c:v>82.245400000000004</c:v>
                </c:pt>
                <c:pt idx="18">
                  <c:v>82.471000000000004</c:v>
                </c:pt>
                <c:pt idx="19">
                  <c:v>85.586799999999997</c:v>
                </c:pt>
                <c:pt idx="20">
                  <c:v>114.864</c:v>
                </c:pt>
                <c:pt idx="21">
                  <c:v>109.086</c:v>
                </c:pt>
                <c:pt idx="22">
                  <c:v>111.139</c:v>
                </c:pt>
                <c:pt idx="23">
                  <c:v>112.214</c:v>
                </c:pt>
                <c:pt idx="24">
                  <c:v>111.364</c:v>
                </c:pt>
                <c:pt idx="25">
                  <c:v>117.131</c:v>
                </c:pt>
                <c:pt idx="26">
                  <c:v>116.667</c:v>
                </c:pt>
                <c:pt idx="27">
                  <c:v>105</c:v>
                </c:pt>
                <c:pt idx="2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B-4107-8306-BF65BCC06FE6}"/>
            </c:ext>
          </c:extLst>
        </c:ser>
        <c:ser>
          <c:idx val="3"/>
          <c:order val="1"/>
          <c:tx>
            <c:strRef>
              <c:f>KF09_tpo14!$E$1</c:f>
              <c:strCache>
                <c:ptCount val="1"/>
                <c:pt idx="0">
                  <c:v>Komsi+Oramo 1995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KF09_tpo14!$E$2:$E$30</c:f>
              <c:numCache>
                <c:formatCode>0.0</c:formatCode>
                <c:ptCount val="29"/>
                <c:pt idx="0">
                  <c:v>57.823399999999999</c:v>
                </c:pt>
                <c:pt idx="1">
                  <c:v>59.737200000000001</c:v>
                </c:pt>
                <c:pt idx="2">
                  <c:v>64.055400000000006</c:v>
                </c:pt>
                <c:pt idx="3">
                  <c:v>61.377899999999997</c:v>
                </c:pt>
                <c:pt idx="4">
                  <c:v>66.216200000000001</c:v>
                </c:pt>
                <c:pt idx="5">
                  <c:v>63.7744</c:v>
                </c:pt>
                <c:pt idx="6">
                  <c:v>70</c:v>
                </c:pt>
                <c:pt idx="7">
                  <c:v>68.157200000000003</c:v>
                </c:pt>
                <c:pt idx="8">
                  <c:v>71.247799999999998</c:v>
                </c:pt>
                <c:pt idx="9">
                  <c:v>65.771799999999999</c:v>
                </c:pt>
                <c:pt idx="10">
                  <c:v>79.2453</c:v>
                </c:pt>
                <c:pt idx="11">
                  <c:v>81.8005</c:v>
                </c:pt>
                <c:pt idx="12">
                  <c:v>82.912899999999993</c:v>
                </c:pt>
                <c:pt idx="13">
                  <c:v>82.352900000000005</c:v>
                </c:pt>
                <c:pt idx="14">
                  <c:v>77.361599999999996</c:v>
                </c:pt>
                <c:pt idx="15">
                  <c:v>77.876199999999997</c:v>
                </c:pt>
                <c:pt idx="16">
                  <c:v>80.230400000000003</c:v>
                </c:pt>
                <c:pt idx="17">
                  <c:v>81.103399999999993</c:v>
                </c:pt>
                <c:pt idx="18">
                  <c:v>76.264600000000002</c:v>
                </c:pt>
                <c:pt idx="19">
                  <c:v>83.050799999999995</c:v>
                </c:pt>
                <c:pt idx="20">
                  <c:v>87.240399999999994</c:v>
                </c:pt>
                <c:pt idx="21">
                  <c:v>91.703100000000006</c:v>
                </c:pt>
                <c:pt idx="22">
                  <c:v>90.350300000000004</c:v>
                </c:pt>
                <c:pt idx="23">
                  <c:v>95.454499999999996</c:v>
                </c:pt>
                <c:pt idx="24">
                  <c:v>98.657700000000006</c:v>
                </c:pt>
                <c:pt idx="25">
                  <c:v>102.083</c:v>
                </c:pt>
                <c:pt idx="26">
                  <c:v>107.29900000000001</c:v>
                </c:pt>
                <c:pt idx="27">
                  <c:v>107.622</c:v>
                </c:pt>
                <c:pt idx="28">
                  <c:v>107.622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B-4107-8306-BF65BCC06FE6}"/>
            </c:ext>
          </c:extLst>
        </c:ser>
        <c:ser>
          <c:idx val="4"/>
          <c:order val="2"/>
          <c:tx>
            <c:strRef>
              <c:f>KF09_tpo14!$F$1</c:f>
              <c:strCache>
                <c:ptCount val="1"/>
                <c:pt idx="0">
                  <c:v>Whittlesey+Sallaberger 1997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KF09_tpo14!$F$2:$F$30</c:f>
              <c:numCache>
                <c:formatCode>0.0</c:formatCode>
                <c:ptCount val="29"/>
                <c:pt idx="0">
                  <c:v>64.802099999999996</c:v>
                </c:pt>
                <c:pt idx="1">
                  <c:v>65.417299999999997</c:v>
                </c:pt>
                <c:pt idx="2">
                  <c:v>64.870400000000004</c:v>
                </c:pt>
                <c:pt idx="3">
                  <c:v>64.563400000000001</c:v>
                </c:pt>
                <c:pt idx="4">
                  <c:v>70.394800000000004</c:v>
                </c:pt>
                <c:pt idx="5">
                  <c:v>67.1233</c:v>
                </c:pt>
                <c:pt idx="6">
                  <c:v>72.413799999999995</c:v>
                </c:pt>
                <c:pt idx="7">
                  <c:v>67.985600000000005</c:v>
                </c:pt>
                <c:pt idx="8">
                  <c:v>66.718800000000002</c:v>
                </c:pt>
                <c:pt idx="9">
                  <c:v>61.390700000000002</c:v>
                </c:pt>
                <c:pt idx="10">
                  <c:v>56.756799999999998</c:v>
                </c:pt>
                <c:pt idx="11">
                  <c:v>60.7438</c:v>
                </c:pt>
                <c:pt idx="12">
                  <c:v>64.192099999999996</c:v>
                </c:pt>
                <c:pt idx="13">
                  <c:v>61.635199999999998</c:v>
                </c:pt>
                <c:pt idx="14">
                  <c:v>60.2089</c:v>
                </c:pt>
                <c:pt idx="15">
                  <c:v>63.188099999999999</c:v>
                </c:pt>
                <c:pt idx="16">
                  <c:v>58.342300000000002</c:v>
                </c:pt>
                <c:pt idx="17">
                  <c:v>62.486699999999999</c:v>
                </c:pt>
                <c:pt idx="18">
                  <c:v>61.258499999999998</c:v>
                </c:pt>
                <c:pt idx="19">
                  <c:v>64.748199999999997</c:v>
                </c:pt>
                <c:pt idx="20">
                  <c:v>67.634600000000006</c:v>
                </c:pt>
                <c:pt idx="21">
                  <c:v>68.402100000000004</c:v>
                </c:pt>
                <c:pt idx="22">
                  <c:v>72.206299999999999</c:v>
                </c:pt>
                <c:pt idx="23">
                  <c:v>73.622699999999995</c:v>
                </c:pt>
                <c:pt idx="24">
                  <c:v>76.5625</c:v>
                </c:pt>
                <c:pt idx="25">
                  <c:v>80.769199999999998</c:v>
                </c:pt>
                <c:pt idx="26">
                  <c:v>85.465100000000007</c:v>
                </c:pt>
                <c:pt idx="27">
                  <c:v>81.694400000000002</c:v>
                </c:pt>
                <c:pt idx="28">
                  <c:v>81.694400000000002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B-4107-8306-BF65BCC06FE6}"/>
            </c:ext>
          </c:extLst>
        </c:ser>
        <c:ser>
          <c:idx val="5"/>
          <c:order val="3"/>
          <c:tx>
            <c:strRef>
              <c:f>KF09_tpo14!$G$1</c:f>
              <c:strCache>
                <c:ptCount val="1"/>
                <c:pt idx="0">
                  <c:v>Pammer+Kopatchinskaja 2004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KF09_tpo14!$G$2:$G$30</c:f>
              <c:numCache>
                <c:formatCode>0.0</c:formatCode>
                <c:ptCount val="29"/>
                <c:pt idx="0">
                  <c:v>56</c:v>
                </c:pt>
                <c:pt idx="1">
                  <c:v>56.429900000000004</c:v>
                </c:pt>
                <c:pt idx="2">
                  <c:v>59.036099999999998</c:v>
                </c:pt>
                <c:pt idx="3">
                  <c:v>56.866500000000002</c:v>
                </c:pt>
                <c:pt idx="4">
                  <c:v>56.429900000000004</c:v>
                </c:pt>
                <c:pt idx="5">
                  <c:v>55.893500000000003</c:v>
                </c:pt>
                <c:pt idx="6">
                  <c:v>60.122700000000002</c:v>
                </c:pt>
                <c:pt idx="7">
                  <c:v>60.4938</c:v>
                </c:pt>
                <c:pt idx="8">
                  <c:v>57.087400000000002</c:v>
                </c:pt>
                <c:pt idx="9">
                  <c:v>60.245899999999999</c:v>
                </c:pt>
                <c:pt idx="10">
                  <c:v>65.478800000000007</c:v>
                </c:pt>
                <c:pt idx="11">
                  <c:v>68.055599999999998</c:v>
                </c:pt>
                <c:pt idx="12">
                  <c:v>70.334900000000005</c:v>
                </c:pt>
                <c:pt idx="13">
                  <c:v>69.503500000000003</c:v>
                </c:pt>
                <c:pt idx="14">
                  <c:v>68.055599999999998</c:v>
                </c:pt>
                <c:pt idx="15">
                  <c:v>68.584800000000001</c:v>
                </c:pt>
                <c:pt idx="16">
                  <c:v>69.837400000000002</c:v>
                </c:pt>
                <c:pt idx="17">
                  <c:v>70.782700000000006</c:v>
                </c:pt>
                <c:pt idx="18">
                  <c:v>68.010099999999994</c:v>
                </c:pt>
                <c:pt idx="19">
                  <c:v>72.287199999999999</c:v>
                </c:pt>
                <c:pt idx="20">
                  <c:v>90.653700000000001</c:v>
                </c:pt>
                <c:pt idx="21">
                  <c:v>94.392099999999999</c:v>
                </c:pt>
                <c:pt idx="22">
                  <c:v>93.963099999999997</c:v>
                </c:pt>
                <c:pt idx="23">
                  <c:v>99.864099999999993</c:v>
                </c:pt>
                <c:pt idx="24">
                  <c:v>112.961</c:v>
                </c:pt>
                <c:pt idx="25">
                  <c:v>120.185</c:v>
                </c:pt>
                <c:pt idx="26">
                  <c:v>121.599</c:v>
                </c:pt>
                <c:pt idx="27">
                  <c:v>85.775400000000005</c:v>
                </c:pt>
                <c:pt idx="28">
                  <c:v>85.775400000000005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BB-4107-8306-BF65BCC06FE6}"/>
            </c:ext>
          </c:extLst>
        </c:ser>
        <c:ser>
          <c:idx val="6"/>
          <c:order val="4"/>
          <c:tx>
            <c:strRef>
              <c:f>KF09_tpo14!$H$1</c:f>
              <c:strCache>
                <c:ptCount val="1"/>
                <c:pt idx="0">
                  <c:v>Arnold+Pogossian 2004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KF09_tpo14!$H$2:$H$30</c:f>
              <c:numCache>
                <c:formatCode>0.0</c:formatCode>
                <c:ptCount val="29"/>
                <c:pt idx="0">
                  <c:v>62.680599999999998</c:v>
                </c:pt>
                <c:pt idx="1">
                  <c:v>64.309200000000004</c:v>
                </c:pt>
                <c:pt idx="2">
                  <c:v>68.843500000000006</c:v>
                </c:pt>
                <c:pt idx="3">
                  <c:v>69.959299999999999</c:v>
                </c:pt>
                <c:pt idx="4">
                  <c:v>70.673100000000005</c:v>
                </c:pt>
                <c:pt idx="5">
                  <c:v>70.432299999999998</c:v>
                </c:pt>
                <c:pt idx="6">
                  <c:v>71.4054</c:v>
                </c:pt>
                <c:pt idx="7">
                  <c:v>73.573599999999999</c:v>
                </c:pt>
                <c:pt idx="8">
                  <c:v>72.772300000000001</c:v>
                </c:pt>
                <c:pt idx="9">
                  <c:v>70.409800000000004</c:v>
                </c:pt>
                <c:pt idx="10">
                  <c:v>72.310900000000004</c:v>
                </c:pt>
                <c:pt idx="11">
                  <c:v>76.139499999999998</c:v>
                </c:pt>
                <c:pt idx="12">
                  <c:v>76.28</c:v>
                </c:pt>
                <c:pt idx="13">
                  <c:v>76.5625</c:v>
                </c:pt>
                <c:pt idx="14">
                  <c:v>71.652900000000002</c:v>
                </c:pt>
                <c:pt idx="15">
                  <c:v>70.503600000000006</c:v>
                </c:pt>
                <c:pt idx="16">
                  <c:v>70.068600000000004</c:v>
                </c:pt>
                <c:pt idx="17">
                  <c:v>74.688800000000001</c:v>
                </c:pt>
                <c:pt idx="18">
                  <c:v>71.777299999999997</c:v>
                </c:pt>
                <c:pt idx="19">
                  <c:v>73.467299999999994</c:v>
                </c:pt>
                <c:pt idx="20">
                  <c:v>85.200900000000004</c:v>
                </c:pt>
                <c:pt idx="21">
                  <c:v>88.720500000000001</c:v>
                </c:pt>
                <c:pt idx="22">
                  <c:v>100.349</c:v>
                </c:pt>
                <c:pt idx="23">
                  <c:v>100.349</c:v>
                </c:pt>
                <c:pt idx="24">
                  <c:v>106.01</c:v>
                </c:pt>
                <c:pt idx="25">
                  <c:v>110.943</c:v>
                </c:pt>
                <c:pt idx="26">
                  <c:v>120.943</c:v>
                </c:pt>
                <c:pt idx="27">
                  <c:v>115.596</c:v>
                </c:pt>
                <c:pt idx="28">
                  <c:v>115.596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D-4243-8B80-92CC3F90EBE7}"/>
            </c:ext>
          </c:extLst>
        </c:ser>
        <c:ser>
          <c:idx val="7"/>
          <c:order val="5"/>
          <c:tx>
            <c:strRef>
              <c:f>KF09_tpo14!$I$1</c:f>
              <c:strCache>
                <c:ptCount val="1"/>
                <c:pt idx="0">
                  <c:v>Banse+Keller 2005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KF09_tpo14!$I$2:$I$30</c:f>
              <c:numCache>
                <c:formatCode>0.0</c:formatCode>
                <c:ptCount val="29"/>
                <c:pt idx="0">
                  <c:v>80.252300000000005</c:v>
                </c:pt>
                <c:pt idx="1">
                  <c:v>82.897300000000001</c:v>
                </c:pt>
                <c:pt idx="2">
                  <c:v>82.352900000000005</c:v>
                </c:pt>
                <c:pt idx="3">
                  <c:v>88.155900000000003</c:v>
                </c:pt>
                <c:pt idx="4">
                  <c:v>80.991699999999994</c:v>
                </c:pt>
                <c:pt idx="5">
                  <c:v>86.169300000000007</c:v>
                </c:pt>
                <c:pt idx="6">
                  <c:v>87.941999999999993</c:v>
                </c:pt>
                <c:pt idx="7">
                  <c:v>89.634100000000004</c:v>
                </c:pt>
                <c:pt idx="8">
                  <c:v>87.240399999999994</c:v>
                </c:pt>
                <c:pt idx="9">
                  <c:v>90.184100000000001</c:v>
                </c:pt>
                <c:pt idx="10">
                  <c:v>64.470500000000001</c:v>
                </c:pt>
                <c:pt idx="11">
                  <c:v>69.7196</c:v>
                </c:pt>
                <c:pt idx="12">
                  <c:v>69.785799999999995</c:v>
                </c:pt>
                <c:pt idx="13">
                  <c:v>70.843400000000003</c:v>
                </c:pt>
                <c:pt idx="14">
                  <c:v>68.691599999999994</c:v>
                </c:pt>
                <c:pt idx="15">
                  <c:v>71.707300000000004</c:v>
                </c:pt>
                <c:pt idx="16">
                  <c:v>68.960099999999997</c:v>
                </c:pt>
                <c:pt idx="17">
                  <c:v>72.788300000000007</c:v>
                </c:pt>
                <c:pt idx="18">
                  <c:v>70.432299999999998</c:v>
                </c:pt>
                <c:pt idx="19">
                  <c:v>68.255700000000004</c:v>
                </c:pt>
                <c:pt idx="20">
                  <c:v>76.443100000000001</c:v>
                </c:pt>
                <c:pt idx="21">
                  <c:v>89.361699999999999</c:v>
                </c:pt>
                <c:pt idx="22">
                  <c:v>91.715800000000002</c:v>
                </c:pt>
                <c:pt idx="23">
                  <c:v>97.051100000000005</c:v>
                </c:pt>
                <c:pt idx="24">
                  <c:v>99.384</c:v>
                </c:pt>
                <c:pt idx="25">
                  <c:v>104.742</c:v>
                </c:pt>
                <c:pt idx="26">
                  <c:v>108.688</c:v>
                </c:pt>
                <c:pt idx="27">
                  <c:v>110.282</c:v>
                </c:pt>
                <c:pt idx="28">
                  <c:v>110.282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D-4243-8B80-92CC3F90EBE7}"/>
            </c:ext>
          </c:extLst>
        </c:ser>
        <c:ser>
          <c:idx val="9"/>
          <c:order val="6"/>
          <c:tx>
            <c:strRef>
              <c:f>KF09_tpo14!$K$1</c:f>
              <c:strCache>
                <c:ptCount val="1"/>
                <c:pt idx="0">
                  <c:v>Melzer+Stark 2012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KF09_tpo14!$K$2:$K$30</c:f>
              <c:numCache>
                <c:formatCode>0.0</c:formatCode>
                <c:ptCount val="29"/>
                <c:pt idx="0">
                  <c:v>60.618600000000001</c:v>
                </c:pt>
                <c:pt idx="1">
                  <c:v>73.5</c:v>
                </c:pt>
                <c:pt idx="2">
                  <c:v>72.700299999999999</c:v>
                </c:pt>
                <c:pt idx="3">
                  <c:v>73.045500000000004</c:v>
                </c:pt>
                <c:pt idx="4">
                  <c:v>81.173100000000005</c:v>
                </c:pt>
                <c:pt idx="5">
                  <c:v>78.000200000000007</c:v>
                </c:pt>
                <c:pt idx="6">
                  <c:v>75.892700000000005</c:v>
                </c:pt>
                <c:pt idx="7">
                  <c:v>83.8536</c:v>
                </c:pt>
                <c:pt idx="8">
                  <c:v>79.032300000000006</c:v>
                </c:pt>
                <c:pt idx="9">
                  <c:v>76.891800000000003</c:v>
                </c:pt>
                <c:pt idx="10">
                  <c:v>72.660399999999996</c:v>
                </c:pt>
                <c:pt idx="11">
                  <c:v>74.762699999999995</c:v>
                </c:pt>
                <c:pt idx="12">
                  <c:v>73.174800000000005</c:v>
                </c:pt>
                <c:pt idx="13">
                  <c:v>73.6965</c:v>
                </c:pt>
                <c:pt idx="14">
                  <c:v>72.788300000000007</c:v>
                </c:pt>
                <c:pt idx="15">
                  <c:v>74.092699999999994</c:v>
                </c:pt>
                <c:pt idx="16">
                  <c:v>76.293199999999999</c:v>
                </c:pt>
                <c:pt idx="17">
                  <c:v>77.264499999999998</c:v>
                </c:pt>
                <c:pt idx="18">
                  <c:v>76.5625</c:v>
                </c:pt>
                <c:pt idx="19">
                  <c:v>81.442899999999995</c:v>
                </c:pt>
                <c:pt idx="20">
                  <c:v>90.396600000000007</c:v>
                </c:pt>
                <c:pt idx="21">
                  <c:v>97.279399999999995</c:v>
                </c:pt>
                <c:pt idx="22">
                  <c:v>106.892</c:v>
                </c:pt>
                <c:pt idx="23">
                  <c:v>114.62</c:v>
                </c:pt>
                <c:pt idx="24">
                  <c:v>118.31</c:v>
                </c:pt>
                <c:pt idx="25">
                  <c:v>121.739</c:v>
                </c:pt>
                <c:pt idx="26">
                  <c:v>121.23699999999999</c:v>
                </c:pt>
                <c:pt idx="27">
                  <c:v>108.961</c:v>
                </c:pt>
                <c:pt idx="28">
                  <c:v>108.961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3-455A-9E21-46AB2D6F9B46}"/>
            </c:ext>
          </c:extLst>
        </c:ser>
        <c:ser>
          <c:idx val="11"/>
          <c:order val="7"/>
          <c:tx>
            <c:strRef>
              <c:f>KF09_tpo14!$M$1</c:f>
              <c:strCache>
                <c:ptCount val="1"/>
                <c:pt idx="0">
                  <c:v>Kammer+Widmann 2017</c:v>
                </c:pt>
              </c:strCache>
            </c:strRef>
          </c:tx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KF09_tpo14!$M$2:$M$30</c:f>
              <c:numCache>
                <c:formatCode>0.0</c:formatCode>
                <c:ptCount val="29"/>
                <c:pt idx="0">
                  <c:v>0</c:v>
                </c:pt>
                <c:pt idx="1">
                  <c:v>79.155199999999994</c:v>
                </c:pt>
                <c:pt idx="2">
                  <c:v>82.005799999999994</c:v>
                </c:pt>
                <c:pt idx="3">
                  <c:v>81.596199999999996</c:v>
                </c:pt>
                <c:pt idx="4">
                  <c:v>79.435599999999994</c:v>
                </c:pt>
                <c:pt idx="5">
                  <c:v>80.357100000000003</c:v>
                </c:pt>
                <c:pt idx="6">
                  <c:v>92.307699999999997</c:v>
                </c:pt>
                <c:pt idx="7">
                  <c:v>77.988699999999994</c:v>
                </c:pt>
                <c:pt idx="8">
                  <c:v>83.797799999999995</c:v>
                </c:pt>
                <c:pt idx="9">
                  <c:v>87.505799999999994</c:v>
                </c:pt>
                <c:pt idx="10">
                  <c:v>58.920499999999997</c:v>
                </c:pt>
                <c:pt idx="11">
                  <c:v>61.728700000000003</c:v>
                </c:pt>
                <c:pt idx="12">
                  <c:v>64.285700000000006</c:v>
                </c:pt>
                <c:pt idx="13">
                  <c:v>63.648600000000002</c:v>
                </c:pt>
                <c:pt idx="14">
                  <c:v>59.841200000000001</c:v>
                </c:pt>
                <c:pt idx="15">
                  <c:v>60.321399999999997</c:v>
                </c:pt>
                <c:pt idx="16">
                  <c:v>59.919800000000002</c:v>
                </c:pt>
                <c:pt idx="17">
                  <c:v>55.350999999999999</c:v>
                </c:pt>
                <c:pt idx="18">
                  <c:v>52.508299999999998</c:v>
                </c:pt>
                <c:pt idx="19">
                  <c:v>57.618200000000002</c:v>
                </c:pt>
                <c:pt idx="20">
                  <c:v>68.336799999999997</c:v>
                </c:pt>
                <c:pt idx="21">
                  <c:v>77.821200000000005</c:v>
                </c:pt>
                <c:pt idx="22">
                  <c:v>88.495000000000005</c:v>
                </c:pt>
                <c:pt idx="23">
                  <c:v>101.012</c:v>
                </c:pt>
                <c:pt idx="24">
                  <c:v>115.60599999999999</c:v>
                </c:pt>
                <c:pt idx="25">
                  <c:v>122.449</c:v>
                </c:pt>
                <c:pt idx="26">
                  <c:v>132.161</c:v>
                </c:pt>
                <c:pt idx="27">
                  <c:v>122.95</c:v>
                </c:pt>
                <c:pt idx="28">
                  <c:v>122.95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3-455A-9E21-46AB2D6F9B46}"/>
            </c:ext>
          </c:extLst>
        </c:ser>
        <c:ser>
          <c:idx val="0"/>
          <c:order val="8"/>
          <c:tx>
            <c:strRef>
              <c:f>KF09_tpo8!$J$1</c:f>
              <c:strCache>
                <c:ptCount val="1"/>
                <c:pt idx="0">
                  <c:v>mean (8)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KF09_tpo8!$A$2:$A$30</c:f>
              <c:strCache>
                <c:ptCount val="29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  <c:pt idx="14">
                  <c:v>8.1</c:v>
                </c:pt>
                <c:pt idx="15">
                  <c:v>8.2</c:v>
                </c:pt>
                <c:pt idx="16">
                  <c:v>9.1</c:v>
                </c:pt>
                <c:pt idx="17">
                  <c:v>9.2</c:v>
                </c:pt>
                <c:pt idx="18">
                  <c:v>10.1</c:v>
                </c:pt>
                <c:pt idx="19">
                  <c:v>10.2</c:v>
                </c:pt>
                <c:pt idx="20">
                  <c:v>11.1</c:v>
                </c:pt>
                <c:pt idx="21">
                  <c:v>11.2</c:v>
                </c:pt>
                <c:pt idx="22">
                  <c:v>12.1</c:v>
                </c:pt>
                <c:pt idx="23">
                  <c:v>12.2</c:v>
                </c:pt>
                <c:pt idx="24">
                  <c:v>13.1</c:v>
                </c:pt>
                <c:pt idx="25">
                  <c:v>13.2</c:v>
                </c:pt>
                <c:pt idx="26">
                  <c:v>14.1</c:v>
                </c:pt>
                <c:pt idx="27">
                  <c:v>14.2</c:v>
                </c:pt>
                <c:pt idx="28">
                  <c:v>15.1</c:v>
                </c:pt>
              </c:strCache>
            </c:strRef>
          </c:cat>
          <c:val>
            <c:numRef>
              <c:f>KF09_tpo8!$J$2:$J$30</c:f>
              <c:numCache>
                <c:formatCode>0.0</c:formatCode>
                <c:ptCount val="29"/>
                <c:pt idx="0">
                  <c:v>64.717200000000005</c:v>
                </c:pt>
                <c:pt idx="1">
                  <c:v>70.140112500000001</c:v>
                </c:pt>
                <c:pt idx="2">
                  <c:v>71.774037500000006</c:v>
                </c:pt>
                <c:pt idx="3">
                  <c:v>72.089112499999999</c:v>
                </c:pt>
                <c:pt idx="4">
                  <c:v>73.794899999999998</c:v>
                </c:pt>
                <c:pt idx="5">
                  <c:v>73.248850000000004</c:v>
                </c:pt>
                <c:pt idx="6">
                  <c:v>76.760537499999998</c:v>
                </c:pt>
                <c:pt idx="7">
                  <c:v>76.623862500000001</c:v>
                </c:pt>
                <c:pt idx="8">
                  <c:v>75.237099999999998</c:v>
                </c:pt>
                <c:pt idx="9">
                  <c:v>75.119262500000005</c:v>
                </c:pt>
                <c:pt idx="10">
                  <c:v>66.91525</c:v>
                </c:pt>
                <c:pt idx="11">
                  <c:v>70.156925000000001</c:v>
                </c:pt>
                <c:pt idx="12">
                  <c:v>71.066675000000004</c:v>
                </c:pt>
                <c:pt idx="13">
                  <c:v>70.642949999999999</c:v>
                </c:pt>
                <c:pt idx="14">
                  <c:v>68.451774999999998</c:v>
                </c:pt>
                <c:pt idx="15">
                  <c:v>69.835987500000002</c:v>
                </c:pt>
                <c:pt idx="16">
                  <c:v>69.17465</c:v>
                </c:pt>
                <c:pt idx="17">
                  <c:v>72.088849999999994</c:v>
                </c:pt>
                <c:pt idx="18">
                  <c:v>69.910574999999994</c:v>
                </c:pt>
                <c:pt idx="19">
                  <c:v>73.307137499999996</c:v>
                </c:pt>
                <c:pt idx="20">
                  <c:v>85.096262500000009</c:v>
                </c:pt>
                <c:pt idx="21">
                  <c:v>89.595762500000006</c:v>
                </c:pt>
                <c:pt idx="22">
                  <c:v>94.388812500000014</c:v>
                </c:pt>
                <c:pt idx="23">
                  <c:v>99.273425000000003</c:v>
                </c:pt>
                <c:pt idx="24">
                  <c:v>104.8569</c:v>
                </c:pt>
                <c:pt idx="25">
                  <c:v>110.00515</c:v>
                </c:pt>
                <c:pt idx="26">
                  <c:v>114.25738749999999</c:v>
                </c:pt>
                <c:pt idx="27">
                  <c:v>104.73510000000002</c:v>
                </c:pt>
                <c:pt idx="28">
                  <c:v>104.73510000000002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9-4FFB-9D00-9910DF84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46272"/>
        <c:axId val="246647808"/>
      </c:lineChart>
      <c:catAx>
        <c:axId val="24664627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246647808"/>
        <c:crosses val="autoZero"/>
        <c:auto val="1"/>
        <c:lblAlgn val="ctr"/>
        <c:lblOffset val="100"/>
        <c:noMultiLvlLbl val="0"/>
      </c:catAx>
      <c:valAx>
        <c:axId val="246647808"/>
        <c:scaling>
          <c:logBase val="2"/>
          <c:orientation val="minMax"/>
          <c:max val="200"/>
          <c:min val="4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6646272"/>
        <c:crossesAt val="1"/>
        <c:crossBetween val="midCat"/>
        <c:majorUnit val="2"/>
        <c:minorUnit val="2"/>
      </c:valAx>
    </c:plotArea>
    <c:legend>
      <c:legendPos val="b"/>
      <c:layout>
        <c:manualLayout>
          <c:xMode val="edge"/>
          <c:yMode val="edge"/>
          <c:x val="4.1329080018843799E-2"/>
          <c:y val="0.92456250713937504"/>
          <c:w val="0.93319981156201626"/>
          <c:h val="7.543737883828351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0.37081</cdr:x>
      <cdr:y>0.09808</cdr:y>
    </cdr:from>
    <cdr:to>
      <cdr:x>0.37366</cdr:x>
      <cdr:y>0.82644</cdr:y>
    </cdr:to>
    <cdr:cxnSp macro="">
      <cdr:nvCxnSpPr>
        <cdr:cNvPr id="4" name="Gerader Verbinder 7">
          <a:extLst xmlns:a="http://schemas.openxmlformats.org/drawingml/2006/main">
            <a:ext uri="{FF2B5EF4-FFF2-40B4-BE49-F238E27FC236}">
              <a16:creationId xmlns:a16="http://schemas.microsoft.com/office/drawing/2014/main" id="{06909572-75F5-42BB-9796-52F6588F8C20}"/>
            </a:ext>
          </a:extLst>
        </cdr:cNvPr>
        <cdr:cNvCxnSpPr/>
      </cdr:nvCxnSpPr>
      <cdr:spPr>
        <a:xfrm xmlns:a="http://schemas.openxmlformats.org/drawingml/2006/main" flipH="1" flipV="1">
          <a:off x="3440547" y="304800"/>
          <a:ext cx="26447" cy="226358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0.70637</cdr:x>
      <cdr:y>0.09808</cdr:y>
    </cdr:from>
    <cdr:to>
      <cdr:x>0.70696</cdr:x>
      <cdr:y>0.82288</cdr:y>
    </cdr:to>
    <cdr:cxnSp macro="">
      <cdr:nvCxnSpPr>
        <cdr:cNvPr id="6" name="Gerader Verbinder 7">
          <a:extLst xmlns:a="http://schemas.openxmlformats.org/drawingml/2006/main">
            <a:ext uri="{FF2B5EF4-FFF2-40B4-BE49-F238E27FC236}">
              <a16:creationId xmlns:a16="http://schemas.microsoft.com/office/drawing/2014/main" id="{06909572-75F5-42BB-9796-52F6588F8C20}"/>
            </a:ext>
          </a:extLst>
        </cdr:cNvPr>
        <cdr:cNvCxnSpPr/>
      </cdr:nvCxnSpPr>
      <cdr:spPr>
        <a:xfrm xmlns:a="http://schemas.openxmlformats.org/drawingml/2006/main" flipV="1">
          <a:off x="6554074" y="304800"/>
          <a:ext cx="5476" cy="22525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0.97217</cdr:x>
      <cdr:y>0.09399</cdr:y>
    </cdr:from>
    <cdr:to>
      <cdr:x>0.97217</cdr:x>
      <cdr:y>0.81991</cdr:y>
    </cdr:to>
    <cdr:cxnSp macro="">
      <cdr:nvCxnSpPr>
        <cdr:cNvPr id="7" name="Gerader Verbinder 7">
          <a:extLst xmlns:a="http://schemas.openxmlformats.org/drawingml/2006/main">
            <a:ext uri="{FF2B5EF4-FFF2-40B4-BE49-F238E27FC236}">
              <a16:creationId xmlns:a16="http://schemas.microsoft.com/office/drawing/2014/main" id="{06909572-75F5-42BB-9796-52F6588F8C20}"/>
            </a:ext>
          </a:extLst>
        </cdr:cNvPr>
        <cdr:cNvCxnSpPr/>
      </cdr:nvCxnSpPr>
      <cdr:spPr>
        <a:xfrm xmlns:a="http://schemas.openxmlformats.org/drawingml/2006/main" flipV="1">
          <a:off x="9020251" y="292100"/>
          <a:ext cx="0" cy="225598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09_dur_2" connectionId="80" xr16:uid="{00000000-0016-0000-0100-000034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9" xr16:uid="{00000000-0016-0000-0100-00002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86" xr16:uid="{00000000-0016-0000-0100-00002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61" xr16:uid="{00000000-0016-0000-0100-000029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20" xr16:uid="{00000000-0016-0000-0100-000028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74" xr16:uid="{00000000-0016-0000-0100-000027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77" xr16:uid="{00000000-0016-0000-0100-000026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53" xr16:uid="{00000000-0016-0000-0100-000025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41" xr16:uid="{00000000-0016-0000-0100-000024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9_dur_1" connectionId="9" xr16:uid="{00000000-0016-0000-0100-000023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91" xr16:uid="{00000000-0016-0000-0100-00002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63" xr16:uid="{00000000-0016-0000-0100-000033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3" xr16:uid="{00000000-0016-0000-0100-000021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68" xr16:uid="{00000000-0016-0000-0100-000020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79" xr16:uid="{00000000-0016-0000-0100-00001F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9_Abschnitte-Dauern_1" connectionId="35" xr16:uid="{00000000-0016-0000-0100-00001E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9_dur_1" connectionId="44" xr16:uid="{00000000-0016-0000-0100-00001D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49" xr16:uid="{00000000-0016-0000-0100-00001C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28" xr16:uid="{00000000-0016-0000-0100-00001B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9_dur_1" connectionId="71" xr16:uid="{00000000-0016-0000-0100-00001A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34" xr16:uid="{00000000-0016-0000-0100-000019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9_dur_2" connectionId="50" xr16:uid="{00000000-0016-0000-0100-000018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69" xr16:uid="{00000000-0016-0000-0100-00003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00000000-0016-0000-0100-000017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43" xr16:uid="{00000000-0016-0000-0100-000016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7" xr16:uid="{00000000-0016-0000-0100-000015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8" xr16:uid="{00000000-0016-0000-0100-000014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47" xr16:uid="{00000000-0016-0000-0100-000013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59" xr16:uid="{00000000-0016-0000-0100-000012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84" xr16:uid="{00000000-0016-0000-0100-000011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40" xr16:uid="{00000000-0016-0000-0100-000010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9_dur_2" connectionId="29" xr16:uid="{00000000-0016-0000-0100-00000F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9_dur_1" connectionId="65" xr16:uid="{00000000-0016-0000-0100-00000E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70" xr16:uid="{00000000-0016-0000-0100-000031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64" xr16:uid="{00000000-0016-0000-0100-00000D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7 (Die Weissnäherinnen)_dur_2" connectionId="24" xr16:uid="{00000000-0016-0000-0100-00000C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75" xr16:uid="{00000000-0016-0000-0100-00000B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90" xr16:uid="{00000000-0016-0000-0100-00000A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1" xr16:uid="{00000000-0016-0000-0100-000009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09_dur_2" connectionId="62" xr16:uid="{00000000-0016-0000-0100-000008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9_dur_2" connectionId="16" xr16:uid="{00000000-0016-0000-0100-000007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9_dur_2" connectionId="4" xr16:uid="{00000000-0016-0000-0100-000006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9_dur_2" connectionId="87" xr16:uid="{00000000-0016-0000-0100-000005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9_dur_2" connectionId="56" xr16:uid="{00000000-0016-0000-01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76" xr16:uid="{00000000-0016-0000-0100-000030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39" xr16:uid="{00000000-0016-0000-0100-000003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55" xr16:uid="{00000000-0016-0000-0100-000002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23" xr16:uid="{00000000-0016-0000-0100-000001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100-000000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9_tpo" connectionId="36" xr16:uid="{00000000-0016-0000-0A00-000042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9_tpo" connectionId="72" xr16:uid="{00000000-0016-0000-0A00-000041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9_tpo" connectionId="10" xr16:uid="{00000000-0016-0000-0A00-000040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09_tpo" connectionId="81" xr16:uid="{00000000-0016-0000-0A00-00003F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9_tpo_1" connectionId="31" xr16:uid="{00000000-0016-0000-0A00-00003E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9_tpo" connectionId="5" xr16:uid="{00000000-0016-0000-0A00-00003D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42" xr16:uid="{00000000-0016-0000-0100-00002F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9_tpo" connectionId="57" xr16:uid="{00000000-0016-0000-0A00-00003C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9_tpo" connectionId="88" xr16:uid="{00000000-0016-0000-0A00-00003B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7 (Die Weissnäherinnen)_tpo" connectionId="25" xr16:uid="{00000000-0016-0000-0A00-00003A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9_tpo" connectionId="66" xr16:uid="{00000000-0016-0000-0A00-000039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9_tpo_2" connectionId="30" xr16:uid="{00000000-0016-0000-0A00-000038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9_tpo" connectionId="17" xr16:uid="{00000000-0016-0000-0A00-000037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9_tpo" connectionId="51" xr16:uid="{00000000-0016-0000-0A00-000036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9_tpo" connectionId="45" xr16:uid="{00000000-0016-0000-0A00-000035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9_tpo" connectionId="58" xr16:uid="{00000000-0016-0000-0B00-00004C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9_tpo" connectionId="18" xr16:uid="{00000000-0016-0000-0B00-00004B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83" xr16:uid="{00000000-0016-0000-0100-00002E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9_tpo" connectionId="52" xr16:uid="{00000000-0016-0000-0B00-00004A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9_tpo_2" connectionId="33" xr16:uid="{00000000-0016-0000-0B00-000049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9_tpo" connectionId="38" xr16:uid="{00000000-0016-0000-0B00-000048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9_tpo_1" connectionId="32" xr16:uid="{00000000-0016-0000-0B00-000047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9_tpo" connectionId="73" xr16:uid="{00000000-0016-0000-0B00-000046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09_tpo" connectionId="82" xr16:uid="{00000000-0016-0000-0B00-000045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9_tpo" connectionId="89" xr16:uid="{00000000-0016-0000-0B00-00004400000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9_tpo" connectionId="6" xr16:uid="{00000000-0016-0000-0B00-000043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12" xr16:uid="{00000000-0016-0000-0100-00002D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15" xr16:uid="{00000000-0016-0000-0100-00002C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0.xml"/><Relationship Id="rId13" Type="http://schemas.openxmlformats.org/officeDocument/2006/relationships/queryTable" Target="../queryTables/queryTable65.xml"/><Relationship Id="rId3" Type="http://schemas.openxmlformats.org/officeDocument/2006/relationships/queryTable" Target="../queryTables/queryTable55.xml"/><Relationship Id="rId7" Type="http://schemas.openxmlformats.org/officeDocument/2006/relationships/queryTable" Target="../queryTables/queryTable59.xml"/><Relationship Id="rId12" Type="http://schemas.openxmlformats.org/officeDocument/2006/relationships/queryTable" Target="../queryTables/queryTable64.xml"/><Relationship Id="rId2" Type="http://schemas.openxmlformats.org/officeDocument/2006/relationships/queryTable" Target="../queryTables/queryTable54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58.xml"/><Relationship Id="rId11" Type="http://schemas.openxmlformats.org/officeDocument/2006/relationships/queryTable" Target="../queryTables/queryTable63.xml"/><Relationship Id="rId5" Type="http://schemas.openxmlformats.org/officeDocument/2006/relationships/queryTable" Target="../queryTables/queryTable57.xml"/><Relationship Id="rId15" Type="http://schemas.openxmlformats.org/officeDocument/2006/relationships/queryTable" Target="../queryTables/queryTable67.xml"/><Relationship Id="rId10" Type="http://schemas.openxmlformats.org/officeDocument/2006/relationships/queryTable" Target="../queryTables/queryTable62.xml"/><Relationship Id="rId4" Type="http://schemas.openxmlformats.org/officeDocument/2006/relationships/queryTable" Target="../queryTables/queryTable56.xml"/><Relationship Id="rId9" Type="http://schemas.openxmlformats.org/officeDocument/2006/relationships/queryTable" Target="../queryTables/queryTable61.xml"/><Relationship Id="rId14" Type="http://schemas.openxmlformats.org/officeDocument/2006/relationships/queryTable" Target="../queryTables/queryTable6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4.xml"/><Relationship Id="rId3" Type="http://schemas.openxmlformats.org/officeDocument/2006/relationships/queryTable" Target="../queryTables/queryTable69.xml"/><Relationship Id="rId7" Type="http://schemas.openxmlformats.org/officeDocument/2006/relationships/queryTable" Target="../queryTables/queryTable73.xml"/><Relationship Id="rId2" Type="http://schemas.openxmlformats.org/officeDocument/2006/relationships/queryTable" Target="../queryTables/queryTable68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72.xml"/><Relationship Id="rId11" Type="http://schemas.openxmlformats.org/officeDocument/2006/relationships/queryTable" Target="../queryTables/queryTable77.xml"/><Relationship Id="rId5" Type="http://schemas.openxmlformats.org/officeDocument/2006/relationships/queryTable" Target="../queryTables/queryTable71.xml"/><Relationship Id="rId10" Type="http://schemas.openxmlformats.org/officeDocument/2006/relationships/queryTable" Target="../queryTables/queryTable76.xml"/><Relationship Id="rId4" Type="http://schemas.openxmlformats.org/officeDocument/2006/relationships/queryTable" Target="../queryTables/queryTable70.xml"/><Relationship Id="rId9" Type="http://schemas.openxmlformats.org/officeDocument/2006/relationships/queryTable" Target="../queryTables/queryTable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/>
  </sheetViews>
  <sheetFormatPr baseColWidth="10" defaultRowHeight="14.4" x14ac:dyDescent="0.3"/>
  <cols>
    <col min="1" max="1" width="8.21875" bestFit="1" customWidth="1"/>
    <col min="2" max="2" width="11.44140625" bestFit="1" customWidth="1"/>
    <col min="3" max="3" width="10.44140625" bestFit="1" customWidth="1"/>
    <col min="4" max="4" width="11.44140625" bestFit="1" customWidth="1"/>
    <col min="5" max="5" width="10.44140625" bestFit="1" customWidth="1"/>
  </cols>
  <sheetData>
    <row r="1" spans="1:8" x14ac:dyDescent="0.3">
      <c r="A1" s="1" t="s">
        <v>87</v>
      </c>
      <c r="B1" s="10" t="s">
        <v>88</v>
      </c>
      <c r="C1" s="10" t="s">
        <v>89</v>
      </c>
      <c r="D1" s="10" t="s">
        <v>88</v>
      </c>
      <c r="E1" s="10" t="s">
        <v>89</v>
      </c>
    </row>
    <row r="2" spans="1:8" x14ac:dyDescent="0.3">
      <c r="A2" s="6" t="s">
        <v>48</v>
      </c>
      <c r="B2" s="11">
        <v>5</v>
      </c>
      <c r="C2" s="3">
        <f>B2/B$7*100</f>
        <v>11.904761904761903</v>
      </c>
      <c r="D2" s="3">
        <f>SUM(B2:B3)</f>
        <v>15</v>
      </c>
      <c r="E2" s="3">
        <f>D2/D$7*100</f>
        <v>35.714285714285715</v>
      </c>
    </row>
    <row r="3" spans="1:8" x14ac:dyDescent="0.3">
      <c r="A3" s="6" t="s">
        <v>49</v>
      </c>
      <c r="B3" s="11">
        <v>10</v>
      </c>
      <c r="C3" s="3">
        <f>B3/B$7*100</f>
        <v>23.809523809523807</v>
      </c>
      <c r="D3" s="3"/>
      <c r="E3" s="3"/>
      <c r="H3" s="42"/>
    </row>
    <row r="4" spans="1:8" x14ac:dyDescent="0.3">
      <c r="A4" s="6" t="s">
        <v>0</v>
      </c>
      <c r="B4" s="11">
        <v>6</v>
      </c>
      <c r="C4" s="3">
        <f>B4/B$7*100</f>
        <v>14.285714285714285</v>
      </c>
      <c r="D4" s="3">
        <f>SUM(B4:B5)</f>
        <v>15</v>
      </c>
      <c r="E4" s="3">
        <f t="shared" ref="E4:E6" si="0">D4/D$7*100</f>
        <v>35.714285714285715</v>
      </c>
      <c r="H4" s="42"/>
    </row>
    <row r="5" spans="1:8" x14ac:dyDescent="0.3">
      <c r="A5" s="6" t="s">
        <v>1</v>
      </c>
      <c r="B5" s="11">
        <v>9</v>
      </c>
      <c r="C5" s="3">
        <f>B5/B$7*100</f>
        <v>21.428571428571427</v>
      </c>
      <c r="D5" s="3"/>
      <c r="E5" s="3"/>
      <c r="H5" s="42"/>
    </row>
    <row r="6" spans="1:8" x14ac:dyDescent="0.3">
      <c r="A6" s="6">
        <v>3</v>
      </c>
      <c r="B6" s="11">
        <v>12</v>
      </c>
      <c r="C6" s="3">
        <f>B6/B$7*100</f>
        <v>28.571428571428569</v>
      </c>
      <c r="D6" s="3">
        <f>B6</f>
        <v>12</v>
      </c>
      <c r="E6" s="3">
        <f t="shared" si="0"/>
        <v>28.571428571428569</v>
      </c>
      <c r="H6" s="42"/>
    </row>
    <row r="7" spans="1:8" x14ac:dyDescent="0.3">
      <c r="A7" s="2"/>
      <c r="B7" s="12">
        <f>SUM(B2:B6)</f>
        <v>42</v>
      </c>
      <c r="C7" s="11">
        <f>SUM(C2:C6)</f>
        <v>99.999999999999986</v>
      </c>
      <c r="D7" s="10">
        <f>SUM(D2:D6)</f>
        <v>42</v>
      </c>
      <c r="E7" s="10">
        <f>SUM(E2:E6)</f>
        <v>100</v>
      </c>
    </row>
    <row r="8" spans="1:8" x14ac:dyDescent="0.3">
      <c r="A8" s="2"/>
      <c r="B8" s="11"/>
      <c r="C8" s="3"/>
      <c r="D8" s="41"/>
      <c r="E8" s="3"/>
    </row>
    <row r="9" spans="1:8" x14ac:dyDescent="0.3">
      <c r="A9" s="2"/>
      <c r="B9" s="11"/>
      <c r="C9" s="3"/>
      <c r="D9" s="41"/>
      <c r="E9" s="3"/>
    </row>
    <row r="10" spans="1:8" x14ac:dyDescent="0.3">
      <c r="A10" s="6"/>
      <c r="B10" s="11"/>
      <c r="C10" s="3"/>
    </row>
    <row r="11" spans="1:8" x14ac:dyDescent="0.3">
      <c r="A11" s="6"/>
      <c r="B11" s="11"/>
      <c r="C11" s="3"/>
      <c r="D11" s="41"/>
      <c r="E11" s="3"/>
    </row>
    <row r="12" spans="1:8" x14ac:dyDescent="0.3">
      <c r="A12" s="6"/>
      <c r="B12" s="11"/>
      <c r="C12" s="3"/>
      <c r="E12" s="3"/>
    </row>
    <row r="13" spans="1:8" x14ac:dyDescent="0.3">
      <c r="A13" s="6"/>
      <c r="B13" s="11"/>
      <c r="C13" s="3"/>
      <c r="E13" s="3"/>
    </row>
    <row r="14" spans="1:8" x14ac:dyDescent="0.3">
      <c r="A14" s="6"/>
      <c r="B14" s="11"/>
      <c r="C14" s="3"/>
      <c r="E14" s="3"/>
    </row>
    <row r="15" spans="1:8" x14ac:dyDescent="0.3">
      <c r="A15" s="6"/>
      <c r="B15" s="11"/>
      <c r="C15" s="3"/>
      <c r="D15" s="41"/>
      <c r="E15" s="3"/>
    </row>
    <row r="16" spans="1:8" x14ac:dyDescent="0.3">
      <c r="A16" s="6"/>
      <c r="B16" s="11"/>
      <c r="C16" s="3"/>
      <c r="D16" s="41"/>
      <c r="E16" s="3"/>
    </row>
    <row r="17" spans="1:5" x14ac:dyDescent="0.3">
      <c r="A17" s="2"/>
      <c r="B17" s="12"/>
      <c r="C17" s="11"/>
      <c r="D17" s="45"/>
      <c r="E17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00"/>
  <sheetViews>
    <sheetView tabSelected="1" zoomScale="55" zoomScaleNormal="55" workbookViewId="0"/>
  </sheetViews>
  <sheetFormatPr baseColWidth="10" defaultRowHeight="14.4" x14ac:dyDescent="0.3"/>
  <cols>
    <col min="1" max="1" width="22.5546875" style="1" bestFit="1" customWidth="1"/>
    <col min="2" max="2" width="38.44140625" style="2" bestFit="1" customWidth="1"/>
    <col min="3" max="3" width="28.109375" style="2" bestFit="1" customWidth="1"/>
    <col min="4" max="4" width="24.44140625" style="2" bestFit="1" customWidth="1"/>
    <col min="5" max="5" width="24.441406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441406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44140625" style="2" bestFit="1" customWidth="1"/>
    <col min="20" max="20" width="8.88671875" style="2" bestFit="1" customWidth="1"/>
    <col min="21" max="21" width="13.44140625" style="2" bestFit="1" customWidth="1"/>
    <col min="22" max="22" width="8.10937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109375" style="1" bestFit="1" customWidth="1"/>
    <col min="27" max="27" width="15.44140625" bestFit="1" customWidth="1"/>
    <col min="28" max="29" width="28.109375" style="2" bestFit="1" customWidth="1"/>
    <col min="30" max="30" width="24.44140625" bestFit="1" customWidth="1"/>
    <col min="31" max="31" width="24.441406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441406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5546875" bestFit="1" customWidth="1"/>
    <col min="50" max="50" width="8.88671875" bestFit="1" customWidth="1"/>
    <col min="51" max="51" width="8.109375" bestFit="1" customWidth="1"/>
    <col min="52" max="52" width="17.88671875" bestFit="1" customWidth="1"/>
    <col min="53" max="53" width="22.441406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109375" bestFit="1" customWidth="1"/>
    <col min="62" max="62" width="37.44140625" bestFit="1" customWidth="1"/>
    <col min="63" max="63" width="29.88671875" bestFit="1" customWidth="1"/>
    <col min="64" max="64" width="23.109375" bestFit="1" customWidth="1"/>
    <col min="65" max="65" width="29.88671875" bestFit="1" customWidth="1"/>
    <col min="66" max="67" width="22.88671875" bestFit="1" customWidth="1"/>
    <col min="68" max="68" width="28.88671875" bestFit="1" customWidth="1"/>
    <col min="69" max="70" width="22.8867187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SUM(AB2:AB3)</f>
        <v>7.0394557820000001</v>
      </c>
      <c r="C2" s="7">
        <f t="shared" ref="C2:O2" si="0">SUM(AC2:AC3)</f>
        <v>7.2673469390000003</v>
      </c>
      <c r="D2" s="7">
        <f t="shared" si="0"/>
        <v>8.0992290249999996</v>
      </c>
      <c r="E2" s="7">
        <f t="shared" si="0"/>
        <v>9.295056688999999</v>
      </c>
      <c r="F2" s="7">
        <f t="shared" si="0"/>
        <v>9.0312925170000007</v>
      </c>
      <c r="G2" s="7">
        <f t="shared" si="0"/>
        <v>10.379591837</v>
      </c>
      <c r="H2" s="7">
        <f t="shared" si="0"/>
        <v>8.6526984129999995</v>
      </c>
      <c r="I2" s="7">
        <f t="shared" si="0"/>
        <v>7.0224489790000009</v>
      </c>
      <c r="J2" s="7">
        <f t="shared" si="0"/>
        <v>8.4092517010000005</v>
      </c>
      <c r="K2" s="7">
        <f t="shared" si="0"/>
        <v>8.0068480720000004</v>
      </c>
      <c r="L2" s="7">
        <f t="shared" si="0"/>
        <v>8.755782313000001</v>
      </c>
      <c r="M2" s="7">
        <f t="shared" si="0"/>
        <v>7.2980045350000005</v>
      </c>
      <c r="N2" s="7">
        <f t="shared" si="0"/>
        <v>9.7173242629999983</v>
      </c>
      <c r="O2" s="7">
        <f t="shared" si="0"/>
        <v>9.3518367350000009</v>
      </c>
      <c r="P2" s="3">
        <f>AVERAGE(B2:O2)</f>
        <v>8.4518691285714294</v>
      </c>
      <c r="Q2" s="11">
        <f>MIN(B2:O2)</f>
        <v>7.0224489790000009</v>
      </c>
      <c r="R2" s="3">
        <f>MAX(B2:O2)</f>
        <v>10.379591837</v>
      </c>
      <c r="S2" s="7">
        <f>STDEV(B2:O2)/P2*100</f>
        <v>12.454102862678145</v>
      </c>
      <c r="V2" s="1">
        <v>1</v>
      </c>
      <c r="W2" s="11">
        <f>AVERAGE(C2,E2:I2,K2,M2)</f>
        <v>8.3691609976250003</v>
      </c>
      <c r="X2" s="3">
        <f>MIN(C2,E2:I2,K2,M2)</f>
        <v>7.0224489790000009</v>
      </c>
      <c r="Y2" s="3">
        <f>MAX(C2,E2:I2,K2,M2)</f>
        <v>10.379591837</v>
      </c>
      <c r="Z2" s="7">
        <f>STDEV(C2,E2:I2,K2,M2)/W2*100</f>
        <v>14.083027233305135</v>
      </c>
      <c r="AA2" s="5" t="s">
        <v>48</v>
      </c>
      <c r="AB2" s="11">
        <f t="shared" ref="AB2:AO2" si="1">AB64-AB63</f>
        <v>2.4370975049999997</v>
      </c>
      <c r="AC2" s="11">
        <f t="shared" si="1"/>
        <v>2.62675737</v>
      </c>
      <c r="AD2" s="11">
        <f t="shared" si="1"/>
        <v>2.822675737</v>
      </c>
      <c r="AE2" s="11">
        <f t="shared" si="1"/>
        <v>3.3712471659999999</v>
      </c>
      <c r="AF2" s="11">
        <f t="shared" si="1"/>
        <v>3.0113378690000001</v>
      </c>
      <c r="AG2" s="11">
        <f t="shared" si="1"/>
        <v>3.4816326530000001</v>
      </c>
      <c r="AH2" s="11">
        <f t="shared" si="1"/>
        <v>2.9619954650000002</v>
      </c>
      <c r="AI2" s="11">
        <f t="shared" si="1"/>
        <v>2.3832199540000003</v>
      </c>
      <c r="AJ2" s="11">
        <f t="shared" si="1"/>
        <v>2.8241269840000003</v>
      </c>
      <c r="AK2" s="11">
        <f t="shared" si="1"/>
        <v>2.836054421</v>
      </c>
      <c r="AL2" s="11">
        <f t="shared" si="1"/>
        <v>3.1938775509999999</v>
      </c>
      <c r="AM2" s="11">
        <f t="shared" si="1"/>
        <v>1.999591836</v>
      </c>
      <c r="AN2" s="11">
        <f t="shared" si="1"/>
        <v>3.620136054</v>
      </c>
      <c r="AO2" s="11">
        <f t="shared" si="1"/>
        <v>3.4307482989999998</v>
      </c>
      <c r="AP2" s="11">
        <f>AVERAGE(AB2:AO2)</f>
        <v>2.9286070617142856</v>
      </c>
      <c r="AQ2" s="11">
        <f t="shared" ref="AQ2:AQ6" si="2">MIN(AB2:AO2)</f>
        <v>1.999591836</v>
      </c>
      <c r="AR2" s="11">
        <f>MAX(AB2:AO2)</f>
        <v>3.620136054</v>
      </c>
      <c r="AS2" s="7">
        <f t="shared" ref="AS2:AS6" si="3">STDEV(AB2:AO2)/AP2*100</f>
        <v>15.943928816901366</v>
      </c>
      <c r="AT2" s="11">
        <f t="shared" ref="AT2:AT6" si="4">AVERAGE(AC2,AE2:AI2,AK2,AM2)</f>
        <v>2.8339795917500004</v>
      </c>
      <c r="AU2" s="3">
        <f t="shared" ref="AU2:AU6" si="5">MIN(AC2,AE2:AI2,AK2,AM2)</f>
        <v>1.999591836</v>
      </c>
      <c r="AV2" s="3">
        <f t="shared" ref="AV2:AV6" si="6">MAX(AC2,AE2:AI2,AK2,AM2)</f>
        <v>3.4816326530000001</v>
      </c>
      <c r="AW2" s="7">
        <f t="shared" ref="AW2:AW6" si="7">STDEV(AC2,AE2:AI2,AK2,AM2)/AT2*100</f>
        <v>17.380403975063775</v>
      </c>
      <c r="AX2" s="5" t="s">
        <v>48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SUM(AB4:AB5)</f>
        <v>7.0190249429999998</v>
      </c>
      <c r="C3" s="7">
        <f t="shared" ref="C3:O3" si="8">SUM(AC4:AC5)</f>
        <v>8.2959183670000005</v>
      </c>
      <c r="D3" s="7">
        <f t="shared" si="8"/>
        <v>7.6359183680000005</v>
      </c>
      <c r="E3" s="7">
        <f t="shared" si="8"/>
        <v>7.4857142860000003</v>
      </c>
      <c r="F3" s="7">
        <f t="shared" si="8"/>
        <v>9.7938775509999996</v>
      </c>
      <c r="G3" s="7">
        <f t="shared" si="8"/>
        <v>8.6897959179999997</v>
      </c>
      <c r="H3" s="7">
        <f t="shared" si="8"/>
        <v>8.188662131000001</v>
      </c>
      <c r="I3" s="7">
        <f t="shared" si="8"/>
        <v>8.6334693879999982</v>
      </c>
      <c r="J3" s="7">
        <f t="shared" si="8"/>
        <v>8.0456235829999994</v>
      </c>
      <c r="K3" s="7">
        <f t="shared" si="8"/>
        <v>7.9798866219999987</v>
      </c>
      <c r="L3" s="7">
        <f t="shared" si="8"/>
        <v>8.4549659870000013</v>
      </c>
      <c r="M3" s="7">
        <f t="shared" si="8"/>
        <v>10.164988662000003</v>
      </c>
      <c r="N3" s="7">
        <f t="shared" si="8"/>
        <v>8.4878458049999992</v>
      </c>
      <c r="O3" s="7">
        <f t="shared" si="8"/>
        <v>8.9338775510000001</v>
      </c>
      <c r="P3" s="3">
        <f t="shared" ref="P3:P4" si="9">AVERAGE(B3:O3)</f>
        <v>8.4149692258571402</v>
      </c>
      <c r="Q3" s="11">
        <f t="shared" ref="Q3:Q5" si="10">MIN(B3:O3)</f>
        <v>7.0190249429999998</v>
      </c>
      <c r="R3" s="3">
        <f t="shared" ref="R3:R5" si="11">MAX(B3:O3)</f>
        <v>10.164988662000003</v>
      </c>
      <c r="S3" s="7">
        <f t="shared" ref="S3:S5" si="12">STDEV(B3:O3)/P3*100</f>
        <v>9.9826471993474311</v>
      </c>
      <c r="V3" s="1">
        <v>2</v>
      </c>
      <c r="W3" s="11">
        <f t="shared" ref="W3:W5" si="13">AVERAGE(C3,E3:I3,K3,M3)</f>
        <v>8.6540391156249985</v>
      </c>
      <c r="X3" s="3">
        <f t="shared" ref="X3:X5" si="14">MIN(C3,E3:I3,K3,M3)</f>
        <v>7.4857142860000003</v>
      </c>
      <c r="Y3" s="3">
        <f t="shared" ref="Y3:Y5" si="15">MAX(C3,E3:I3,K3,M3)</f>
        <v>10.164988662000003</v>
      </c>
      <c r="Z3" s="7">
        <f t="shared" ref="Z3:Z5" si="16">STDEV(C3,E3:I3,K3,M3)/W3*100</f>
        <v>10.47123195474679</v>
      </c>
      <c r="AA3" s="5" t="s">
        <v>49</v>
      </c>
      <c r="AB3" s="11">
        <f t="shared" ref="AB3:AO3" si="17">AB65-AB64</f>
        <v>4.6023582770000004</v>
      </c>
      <c r="AC3" s="11">
        <f t="shared" si="17"/>
        <v>4.6405895690000003</v>
      </c>
      <c r="AD3" s="11">
        <f t="shared" si="17"/>
        <v>5.2765532880000006</v>
      </c>
      <c r="AE3" s="11">
        <f t="shared" si="17"/>
        <v>5.9238095229999992</v>
      </c>
      <c r="AF3" s="11">
        <f t="shared" si="17"/>
        <v>6.0199546479999997</v>
      </c>
      <c r="AG3" s="11">
        <f t="shared" si="17"/>
        <v>6.8979591840000003</v>
      </c>
      <c r="AH3" s="11">
        <f t="shared" si="17"/>
        <v>5.6907029480000002</v>
      </c>
      <c r="AI3" s="11">
        <f t="shared" si="17"/>
        <v>4.6392290250000006</v>
      </c>
      <c r="AJ3" s="11">
        <f t="shared" si="17"/>
        <v>5.5851247170000002</v>
      </c>
      <c r="AK3" s="11">
        <f t="shared" si="17"/>
        <v>5.1707936510000003</v>
      </c>
      <c r="AL3" s="11">
        <f t="shared" si="17"/>
        <v>5.5619047620000002</v>
      </c>
      <c r="AM3" s="11">
        <f t="shared" si="17"/>
        <v>5.298412699</v>
      </c>
      <c r="AN3" s="11">
        <f t="shared" si="17"/>
        <v>6.0971882089999987</v>
      </c>
      <c r="AO3" s="11">
        <f t="shared" si="17"/>
        <v>5.9210884360000007</v>
      </c>
      <c r="AP3" s="11">
        <f t="shared" ref="AP3:AP6" si="18">AVERAGE(AB3:AO3)</f>
        <v>5.5232620668571419</v>
      </c>
      <c r="AQ3" s="11">
        <f t="shared" si="2"/>
        <v>4.6023582770000004</v>
      </c>
      <c r="AR3" s="11">
        <f t="shared" ref="AR3:AR6" si="19">MAX(AB3:AO3)</f>
        <v>6.8979591840000003</v>
      </c>
      <c r="AS3" s="7">
        <f t="shared" si="3"/>
        <v>11.736001942520268</v>
      </c>
      <c r="AT3" s="11">
        <f t="shared" si="4"/>
        <v>5.5351814058749991</v>
      </c>
      <c r="AU3" s="3">
        <f t="shared" si="5"/>
        <v>4.6392290250000006</v>
      </c>
      <c r="AV3" s="3">
        <f t="shared" si="6"/>
        <v>6.8979591840000003</v>
      </c>
      <c r="AW3" s="7">
        <f t="shared" si="7"/>
        <v>13.757579538387974</v>
      </c>
      <c r="AX3" s="5" t="s">
        <v>49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SUM(AB6)</f>
        <v>4.6789342410000021</v>
      </c>
      <c r="C4" s="7">
        <f t="shared" ref="C4:O4" si="20">SUM(AC6)</f>
        <v>5.5393877559999982</v>
      </c>
      <c r="D4" s="7">
        <f t="shared" si="20"/>
        <v>5.3910884349999986</v>
      </c>
      <c r="E4" s="7">
        <f t="shared" si="20"/>
        <v>6.1686621320000015</v>
      </c>
      <c r="F4" s="7">
        <f t="shared" si="20"/>
        <v>7.5532879820000005</v>
      </c>
      <c r="G4" s="7">
        <f t="shared" si="20"/>
        <v>5.0489795919999985</v>
      </c>
      <c r="H4" s="7">
        <f t="shared" si="20"/>
        <v>5.9851473929999983</v>
      </c>
      <c r="I4" s="7">
        <f t="shared" si="20"/>
        <v>6.4587755100000024</v>
      </c>
      <c r="J4" s="7">
        <f t="shared" si="20"/>
        <v>5.3856689340000017</v>
      </c>
      <c r="K4" s="7">
        <f t="shared" si="20"/>
        <v>4.796938775000001</v>
      </c>
      <c r="L4" s="7">
        <f t="shared" si="20"/>
        <v>4.795374148999997</v>
      </c>
      <c r="M4" s="7">
        <f t="shared" si="20"/>
        <v>6.4619954649999976</v>
      </c>
      <c r="N4" s="7">
        <f t="shared" si="20"/>
        <v>4.2869841270000002</v>
      </c>
      <c r="O4" s="7">
        <f t="shared" si="20"/>
        <v>3.9575510200000004</v>
      </c>
      <c r="P4" s="3">
        <f t="shared" si="9"/>
        <v>5.4649125364999991</v>
      </c>
      <c r="Q4" s="11">
        <f t="shared" si="10"/>
        <v>3.9575510200000004</v>
      </c>
      <c r="R4" s="3">
        <f t="shared" si="11"/>
        <v>7.5532879820000005</v>
      </c>
      <c r="S4" s="7">
        <f t="shared" si="12"/>
        <v>17.922613156399013</v>
      </c>
      <c r="V4" s="1">
        <v>3</v>
      </c>
      <c r="W4" s="11">
        <f t="shared" si="13"/>
        <v>6.0016468256250004</v>
      </c>
      <c r="X4" s="3">
        <f t="shared" si="14"/>
        <v>4.796938775000001</v>
      </c>
      <c r="Y4" s="3">
        <f t="shared" si="15"/>
        <v>7.5532879820000005</v>
      </c>
      <c r="Z4" s="7">
        <f t="shared" si="16"/>
        <v>14.674030641543498</v>
      </c>
      <c r="AA4" s="5" t="s">
        <v>0</v>
      </c>
      <c r="AB4" s="11">
        <f t="shared" ref="AB4:AO4" si="21">AB66-AB65</f>
        <v>2.7564625849999995</v>
      </c>
      <c r="AC4" s="11">
        <f t="shared" si="21"/>
        <v>3.5795918370000006</v>
      </c>
      <c r="AD4" s="11">
        <f t="shared" si="21"/>
        <v>2.9012244900000006</v>
      </c>
      <c r="AE4" s="11">
        <f t="shared" si="21"/>
        <v>2.9428571429999995</v>
      </c>
      <c r="AF4" s="11">
        <f t="shared" si="21"/>
        <v>3.9530612250000008</v>
      </c>
      <c r="AG4" s="11">
        <f t="shared" si="21"/>
        <v>3.5142857139999997</v>
      </c>
      <c r="AH4" s="11">
        <f t="shared" si="21"/>
        <v>3.1880272109999996</v>
      </c>
      <c r="AI4" s="11">
        <f t="shared" si="21"/>
        <v>3.4979591839999999</v>
      </c>
      <c r="AJ4" s="11">
        <f t="shared" si="21"/>
        <v>3.1158276639999993</v>
      </c>
      <c r="AK4" s="11">
        <f t="shared" si="21"/>
        <v>3.2624036279999995</v>
      </c>
      <c r="AL4" s="11">
        <f t="shared" si="21"/>
        <v>3.4258503400000002</v>
      </c>
      <c r="AM4" s="11">
        <f t="shared" si="21"/>
        <v>3.8663265299999994</v>
      </c>
      <c r="AN4" s="11">
        <f t="shared" si="21"/>
        <v>3.4752380950000017</v>
      </c>
      <c r="AO4" s="11">
        <f t="shared" si="21"/>
        <v>3.5816780039999987</v>
      </c>
      <c r="AP4" s="11">
        <f t="shared" si="18"/>
        <v>3.3614852607142853</v>
      </c>
      <c r="AQ4" s="11">
        <f t="shared" si="2"/>
        <v>2.7564625849999995</v>
      </c>
      <c r="AR4" s="11">
        <f t="shared" si="19"/>
        <v>3.9530612250000008</v>
      </c>
      <c r="AS4" s="7">
        <f t="shared" si="3"/>
        <v>10.479945464053658</v>
      </c>
      <c r="AT4" s="11">
        <f t="shared" si="4"/>
        <v>3.4755640589999994</v>
      </c>
      <c r="AU4" s="3">
        <f t="shared" si="5"/>
        <v>2.9428571429999995</v>
      </c>
      <c r="AV4" s="3">
        <f t="shared" si="6"/>
        <v>3.9530612250000008</v>
      </c>
      <c r="AW4" s="7">
        <f t="shared" si="7"/>
        <v>9.7596670411581989</v>
      </c>
      <c r="AX4" s="5" t="s">
        <v>0</v>
      </c>
      <c r="AY4" s="37"/>
      <c r="AZ4" s="1"/>
      <c r="BA4" s="11"/>
      <c r="BB4" s="11"/>
      <c r="BC4" s="6"/>
    </row>
    <row r="5" spans="1:71" x14ac:dyDescent="0.3">
      <c r="A5" s="5" t="s">
        <v>20</v>
      </c>
      <c r="B5" s="7">
        <f t="shared" ref="B5:O5" si="22">SUM(B2:B4)</f>
        <v>18.737414966000003</v>
      </c>
      <c r="C5" s="7">
        <f t="shared" si="22"/>
        <v>21.102653062000002</v>
      </c>
      <c r="D5" s="7">
        <f t="shared" si="22"/>
        <v>21.126235827999999</v>
      </c>
      <c r="E5" s="7">
        <f t="shared" si="22"/>
        <v>22.949433107000001</v>
      </c>
      <c r="F5" s="7">
        <f t="shared" si="22"/>
        <v>26.378458049999999</v>
      </c>
      <c r="G5" s="7">
        <f t="shared" si="22"/>
        <v>24.118367347</v>
      </c>
      <c r="H5" s="7">
        <f t="shared" si="22"/>
        <v>22.826507936999999</v>
      </c>
      <c r="I5" s="7">
        <f t="shared" si="22"/>
        <v>22.114693877000001</v>
      </c>
      <c r="J5" s="7">
        <f t="shared" si="22"/>
        <v>21.840544218000002</v>
      </c>
      <c r="K5" s="7">
        <f t="shared" si="22"/>
        <v>20.783673469</v>
      </c>
      <c r="L5" s="7">
        <f t="shared" si="22"/>
        <v>22.006122448999999</v>
      </c>
      <c r="M5" s="7">
        <f t="shared" si="22"/>
        <v>23.924988662000001</v>
      </c>
      <c r="N5" s="7">
        <f t="shared" si="22"/>
        <v>22.492154194999998</v>
      </c>
      <c r="O5" s="7">
        <f t="shared" si="22"/>
        <v>22.243265306000001</v>
      </c>
      <c r="P5" s="3">
        <f>AVERAGE(B5:O5)</f>
        <v>22.331750890928571</v>
      </c>
      <c r="Q5" s="11">
        <f t="shared" si="10"/>
        <v>18.737414966000003</v>
      </c>
      <c r="R5" s="3">
        <f t="shared" si="11"/>
        <v>26.378458049999999</v>
      </c>
      <c r="S5" s="7">
        <f t="shared" si="12"/>
        <v>7.9949721664171216</v>
      </c>
      <c r="V5" s="5" t="s">
        <v>20</v>
      </c>
      <c r="W5" s="11">
        <f t="shared" si="13"/>
        <v>23.024846938875005</v>
      </c>
      <c r="X5" s="3">
        <f t="shared" si="14"/>
        <v>20.783673469</v>
      </c>
      <c r="Y5" s="3">
        <f t="shared" si="15"/>
        <v>26.378458049999999</v>
      </c>
      <c r="Z5" s="7">
        <f t="shared" si="16"/>
        <v>7.845828258129302</v>
      </c>
      <c r="AA5" s="5" t="s">
        <v>1</v>
      </c>
      <c r="AB5" s="11">
        <f t="shared" ref="AB5:AO5" si="23">AB67-AB66</f>
        <v>4.2625623580000003</v>
      </c>
      <c r="AC5" s="11">
        <f t="shared" si="23"/>
        <v>4.7163265299999999</v>
      </c>
      <c r="AD5" s="11">
        <f t="shared" si="23"/>
        <v>4.7346938779999999</v>
      </c>
      <c r="AE5" s="11">
        <f t="shared" si="23"/>
        <v>4.5428571430000009</v>
      </c>
      <c r="AF5" s="11">
        <f t="shared" si="23"/>
        <v>5.8408163259999988</v>
      </c>
      <c r="AG5" s="11">
        <f t="shared" si="23"/>
        <v>5.1755102040000001</v>
      </c>
      <c r="AH5" s="11">
        <f t="shared" si="23"/>
        <v>5.0006349200000013</v>
      </c>
      <c r="AI5" s="11">
        <f t="shared" si="23"/>
        <v>5.1355102039999991</v>
      </c>
      <c r="AJ5" s="11">
        <f t="shared" si="23"/>
        <v>4.929795919</v>
      </c>
      <c r="AK5" s="11">
        <f t="shared" si="23"/>
        <v>4.7174829939999992</v>
      </c>
      <c r="AL5" s="11">
        <f t="shared" si="23"/>
        <v>5.0291156470000011</v>
      </c>
      <c r="AM5" s="11">
        <f t="shared" si="23"/>
        <v>6.2986621320000022</v>
      </c>
      <c r="AN5" s="11">
        <f t="shared" si="23"/>
        <v>5.0126077099999975</v>
      </c>
      <c r="AO5" s="11">
        <f t="shared" si="23"/>
        <v>5.3521995470000014</v>
      </c>
      <c r="AP5" s="11">
        <f t="shared" si="18"/>
        <v>5.053483965142858</v>
      </c>
      <c r="AQ5" s="11">
        <f t="shared" si="2"/>
        <v>4.2625623580000003</v>
      </c>
      <c r="AR5" s="11">
        <f t="shared" si="19"/>
        <v>6.2986621320000022</v>
      </c>
      <c r="AS5" s="7">
        <f t="shared" si="3"/>
        <v>10.291193347750898</v>
      </c>
      <c r="AT5" s="11">
        <f t="shared" si="4"/>
        <v>5.1784750566250004</v>
      </c>
      <c r="AU5" s="3">
        <f t="shared" si="5"/>
        <v>4.5428571430000009</v>
      </c>
      <c r="AV5" s="3">
        <f t="shared" si="6"/>
        <v>6.2986621320000022</v>
      </c>
      <c r="AW5" s="7">
        <f t="shared" si="7"/>
        <v>11.671404400780911</v>
      </c>
      <c r="AX5" s="5" t="s">
        <v>1</v>
      </c>
      <c r="AY5" s="37"/>
      <c r="AZ5" s="1"/>
      <c r="BA5" s="11"/>
      <c r="BB5" s="11"/>
      <c r="BC5" s="6"/>
    </row>
    <row r="6" spans="1:71" x14ac:dyDescent="0.3">
      <c r="P6" s="31">
        <f>SUM(P2:P4)</f>
        <v>22.331750890928568</v>
      </c>
      <c r="AA6" s="5">
        <v>3</v>
      </c>
      <c r="AB6" s="11">
        <f t="shared" ref="AB6:AO6" si="24">AB68-AB67</f>
        <v>4.6789342410000021</v>
      </c>
      <c r="AC6" s="11">
        <f t="shared" si="24"/>
        <v>5.5393877559999982</v>
      </c>
      <c r="AD6" s="11">
        <f t="shared" si="24"/>
        <v>5.3910884349999986</v>
      </c>
      <c r="AE6" s="11">
        <f t="shared" si="24"/>
        <v>6.1686621320000015</v>
      </c>
      <c r="AF6" s="11">
        <f t="shared" si="24"/>
        <v>7.5532879820000005</v>
      </c>
      <c r="AG6" s="11">
        <f t="shared" si="24"/>
        <v>5.0489795919999985</v>
      </c>
      <c r="AH6" s="11">
        <f t="shared" si="24"/>
        <v>5.9851473929999983</v>
      </c>
      <c r="AI6" s="11">
        <f t="shared" si="24"/>
        <v>6.4587755100000024</v>
      </c>
      <c r="AJ6" s="11">
        <f t="shared" si="24"/>
        <v>5.3856689340000017</v>
      </c>
      <c r="AK6" s="11">
        <f t="shared" si="24"/>
        <v>4.796938775000001</v>
      </c>
      <c r="AL6" s="11">
        <f t="shared" si="24"/>
        <v>4.795374148999997</v>
      </c>
      <c r="AM6" s="11">
        <f t="shared" si="24"/>
        <v>6.4619954649999976</v>
      </c>
      <c r="AN6" s="11">
        <f t="shared" si="24"/>
        <v>4.2869841270000002</v>
      </c>
      <c r="AO6" s="11">
        <f t="shared" si="24"/>
        <v>3.9575510200000004</v>
      </c>
      <c r="AP6" s="11">
        <f t="shared" si="18"/>
        <v>5.4649125364999991</v>
      </c>
      <c r="AQ6" s="11">
        <f t="shared" si="2"/>
        <v>3.9575510200000004</v>
      </c>
      <c r="AR6" s="11">
        <f t="shared" si="19"/>
        <v>7.5532879820000005</v>
      </c>
      <c r="AS6" s="7">
        <f t="shared" si="3"/>
        <v>17.922613156399013</v>
      </c>
      <c r="AT6" s="11">
        <f t="shared" si="4"/>
        <v>6.0016468256250004</v>
      </c>
      <c r="AU6" s="3">
        <f t="shared" si="5"/>
        <v>4.796938775000001</v>
      </c>
      <c r="AV6" s="3">
        <f t="shared" si="6"/>
        <v>7.5532879820000005</v>
      </c>
      <c r="AW6" s="7">
        <f t="shared" si="7"/>
        <v>14.674030641543498</v>
      </c>
      <c r="AX6" s="5">
        <v>3</v>
      </c>
      <c r="AY6" s="37"/>
      <c r="AZ6" s="1"/>
      <c r="BA6" s="11"/>
      <c r="BB6" s="11"/>
      <c r="BC6" s="6"/>
    </row>
    <row r="7" spans="1:71" x14ac:dyDescent="0.3">
      <c r="AA7" s="18" t="s">
        <v>20</v>
      </c>
      <c r="AB7" s="12">
        <f t="shared" ref="AB7:AO7" si="25">SUM(AB2:AB6)</f>
        <v>18.737414966000003</v>
      </c>
      <c r="AC7" s="12">
        <f t="shared" si="25"/>
        <v>21.102653062000002</v>
      </c>
      <c r="AD7" s="12">
        <f t="shared" si="25"/>
        <v>21.126235827999999</v>
      </c>
      <c r="AE7" s="12">
        <f t="shared" si="25"/>
        <v>22.949433107000001</v>
      </c>
      <c r="AF7" s="12">
        <f t="shared" si="25"/>
        <v>26.378458049999999</v>
      </c>
      <c r="AG7" s="12">
        <f t="shared" si="25"/>
        <v>24.118367347</v>
      </c>
      <c r="AH7" s="12">
        <f t="shared" si="25"/>
        <v>22.826507936999999</v>
      </c>
      <c r="AI7" s="12">
        <f t="shared" si="25"/>
        <v>22.114693877000001</v>
      </c>
      <c r="AJ7" s="12">
        <f t="shared" si="25"/>
        <v>21.840544218000002</v>
      </c>
      <c r="AK7" s="12">
        <f t="shared" si="25"/>
        <v>20.783673469</v>
      </c>
      <c r="AL7" s="12">
        <f t="shared" si="25"/>
        <v>22.006122448999999</v>
      </c>
      <c r="AM7" s="12">
        <f t="shared" si="25"/>
        <v>23.924988662000001</v>
      </c>
      <c r="AN7" s="12">
        <f t="shared" si="25"/>
        <v>22.492154194999998</v>
      </c>
      <c r="AO7" s="12">
        <f t="shared" si="25"/>
        <v>22.243265306000001</v>
      </c>
      <c r="AP7" s="12">
        <f>AVERAGE(AB7:AO7)</f>
        <v>22.331750890928571</v>
      </c>
      <c r="AQ7" s="12">
        <f>MIN(AB7:AO7)</f>
        <v>18.737414966000003</v>
      </c>
      <c r="AR7" s="12">
        <f>MAX(AB7:AO7)</f>
        <v>26.378458049999999</v>
      </c>
      <c r="AS7" s="7">
        <f>STDEV(AB7:AO7)/AP7*100</f>
        <v>7.9949721664171216</v>
      </c>
      <c r="AT7" s="11">
        <f>AVERAGE(AC7,AE7:AI7,AK7,AM7)</f>
        <v>23.024846938875005</v>
      </c>
      <c r="AU7" s="3">
        <f>MIN(AC7,AE7:AI7,AK7,AM7)</f>
        <v>20.783673469</v>
      </c>
      <c r="AV7" s="3">
        <f>MAX(AC7,AE7:AI7,AK7,AM7)</f>
        <v>26.378458049999999</v>
      </c>
      <c r="AW7" s="7">
        <f>STDEV(AC7,AE7:AI7,AK7,AM7)/AT7*100</f>
        <v>7.845828258129302</v>
      </c>
      <c r="AX7" s="18" t="s">
        <v>20</v>
      </c>
      <c r="AY7" s="11"/>
      <c r="AZ7" s="11"/>
      <c r="BA7" s="11"/>
      <c r="BB7" s="11"/>
      <c r="BC7" s="6"/>
    </row>
    <row r="8" spans="1:71" x14ac:dyDescent="0.3">
      <c r="AA8" s="18"/>
      <c r="AB8" s="8">
        <f t="shared" ref="AB8:AC8" si="26">AB7/86400</f>
        <v>2.1686822877314818E-4</v>
      </c>
      <c r="AC8" s="8">
        <f t="shared" si="26"/>
        <v>2.4424366969907408E-4</v>
      </c>
      <c r="AD8" s="8">
        <f t="shared" ref="AD8:AV8" si="27">AD7/86400</f>
        <v>2.4451661837962964E-4</v>
      </c>
      <c r="AE8" s="8">
        <f t="shared" si="27"/>
        <v>2.6561843873842592E-4</v>
      </c>
      <c r="AF8" s="8">
        <f t="shared" si="27"/>
        <v>3.0530622743055554E-4</v>
      </c>
      <c r="AG8" s="8">
        <f t="shared" si="27"/>
        <v>2.7914777021990743E-4</v>
      </c>
      <c r="AH8" s="8">
        <f t="shared" si="27"/>
        <v>2.6419569371527777E-4</v>
      </c>
      <c r="AI8" s="8">
        <f t="shared" si="27"/>
        <v>2.5595710505787035E-4</v>
      </c>
      <c r="AJ8" s="8">
        <f t="shared" si="27"/>
        <v>2.5278407659722226E-4</v>
      </c>
      <c r="AK8" s="8">
        <f t="shared" si="27"/>
        <v>2.4055177626157407E-4</v>
      </c>
      <c r="AL8" s="8">
        <f t="shared" si="27"/>
        <v>2.5470049130787037E-4</v>
      </c>
      <c r="AM8" s="8">
        <f t="shared" si="27"/>
        <v>2.7690959099537036E-4</v>
      </c>
      <c r="AN8" s="8">
        <f t="shared" si="27"/>
        <v>2.6032585873842591E-4</v>
      </c>
      <c r="AO8" s="8">
        <f t="shared" si="27"/>
        <v>2.5744520030092594E-4</v>
      </c>
      <c r="AP8" s="8">
        <f t="shared" si="27"/>
        <v>2.5846933901537696E-4</v>
      </c>
      <c r="AQ8" s="8">
        <f t="shared" si="27"/>
        <v>2.1686822877314818E-4</v>
      </c>
      <c r="AR8" s="8">
        <f t="shared" si="27"/>
        <v>3.0530622743055554E-4</v>
      </c>
      <c r="AS8" s="12"/>
      <c r="AT8" s="8">
        <f t="shared" si="27"/>
        <v>2.6649128401475702E-4</v>
      </c>
      <c r="AU8" s="8">
        <f t="shared" si="27"/>
        <v>2.4055177626157407E-4</v>
      </c>
      <c r="AV8" s="8">
        <f t="shared" si="27"/>
        <v>3.0530622743055554E-4</v>
      </c>
      <c r="AW8" s="11"/>
      <c r="AX8" s="18"/>
      <c r="AY8" s="11"/>
      <c r="AZ8" s="1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33" t="s">
        <v>19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46" t="s">
        <v>2</v>
      </c>
      <c r="U9" s="1" t="s">
        <v>33</v>
      </c>
      <c r="V9" s="5" t="s">
        <v>19</v>
      </c>
      <c r="W9" s="1" t="s">
        <v>26</v>
      </c>
      <c r="X9" s="1" t="s">
        <v>29</v>
      </c>
      <c r="Y9" s="1" t="s">
        <v>27</v>
      </c>
      <c r="Z9" s="5" t="s">
        <v>47</v>
      </c>
      <c r="AA9" s="18"/>
      <c r="AB9" s="18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27">
        <f>SUM(AP2:AP6)</f>
        <v>22.331750890928571</v>
      </c>
      <c r="AQ9" s="11"/>
      <c r="AR9" s="11"/>
      <c r="AS9" s="8"/>
      <c r="AT9" s="11"/>
      <c r="AU9" s="3"/>
      <c r="AV9" s="3"/>
      <c r="AW9" s="11"/>
      <c r="AX9" s="18"/>
      <c r="AY9" s="11"/>
      <c r="AZ9" s="1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1</v>
      </c>
      <c r="B10" s="7">
        <f t="shared" ref="B10:O10" si="28">B2/B$5*100</f>
        <v>37.568980538529203</v>
      </c>
      <c r="C10" s="7">
        <f t="shared" si="28"/>
        <v>34.438072396150353</v>
      </c>
      <c r="D10" s="7">
        <f t="shared" si="28"/>
        <v>38.337302920123399</v>
      </c>
      <c r="E10" s="7">
        <f t="shared" si="28"/>
        <v>40.502336792645373</v>
      </c>
      <c r="F10" s="7">
        <f t="shared" si="28"/>
        <v>34.237378469512173</v>
      </c>
      <c r="G10" s="7">
        <f t="shared" si="28"/>
        <v>43.036046709401667</v>
      </c>
      <c r="H10" s="7">
        <f t="shared" si="28"/>
        <v>37.906360608819391</v>
      </c>
      <c r="I10" s="7">
        <f t="shared" si="28"/>
        <v>31.75467414587898</v>
      </c>
      <c r="J10" s="7">
        <f t="shared" si="28"/>
        <v>38.502940297932092</v>
      </c>
      <c r="K10" s="7">
        <f t="shared" si="28"/>
        <v>38.524701054135875</v>
      </c>
      <c r="L10" s="7">
        <f t="shared" si="28"/>
        <v>39.78793780363555</v>
      </c>
      <c r="M10" s="7">
        <f t="shared" si="28"/>
        <v>30.503690672971572</v>
      </c>
      <c r="N10" s="7">
        <f t="shared" si="28"/>
        <v>43.203172887549194</v>
      </c>
      <c r="O10" s="7">
        <f t="shared" si="28"/>
        <v>42.043452732083331</v>
      </c>
      <c r="P10" s="30">
        <f>AVERAGE(B10:O10)</f>
        <v>37.881932002097734</v>
      </c>
      <c r="Q10" s="7">
        <f>MIN(B10:O10)</f>
        <v>30.503690672971572</v>
      </c>
      <c r="R10" s="30">
        <f>MAX(B10:O10)</f>
        <v>43.203172887549194</v>
      </c>
      <c r="S10" s="7">
        <f>STDEV(B10:O10)</f>
        <v>3.9314071852969477</v>
      </c>
      <c r="T10" s="9">
        <f>score!E2</f>
        <v>35.714285714285715</v>
      </c>
      <c r="U10" s="7">
        <f>T10-P10</f>
        <v>-2.1676462878120191</v>
      </c>
      <c r="V10" s="1">
        <v>1</v>
      </c>
      <c r="W10" s="7">
        <f>AVERAGE(C10,E10:I10,K10,M10)</f>
        <v>36.362907606189417</v>
      </c>
      <c r="X10" s="30">
        <f>MIN(C10,E10:I10,K10,M10)</f>
        <v>30.503690672971572</v>
      </c>
      <c r="Y10" s="30">
        <f>MAX(C10,E10:I10,K10,M10)</f>
        <v>43.036046709401667</v>
      </c>
      <c r="Z10" s="7">
        <f>STDEV(C10,E10:I10,K10,M10)</f>
        <v>4.3508679093998959</v>
      </c>
      <c r="AA10" s="18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7"/>
      <c r="AT10" s="11"/>
      <c r="AU10" s="3"/>
      <c r="AV10" s="3"/>
      <c r="AW10" s="7"/>
      <c r="AX10" s="18"/>
      <c r="AY10" s="11"/>
      <c r="AZ10" s="11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1">
        <v>2</v>
      </c>
      <c r="B11" s="7">
        <f t="shared" ref="B11:O11" si="29">B3/B$5*100</f>
        <v>37.459942877586791</v>
      </c>
      <c r="C11" s="7">
        <f t="shared" si="29"/>
        <v>39.312205638913895</v>
      </c>
      <c r="D11" s="7">
        <f t="shared" si="29"/>
        <v>36.144244673628101</v>
      </c>
      <c r="E11" s="7">
        <f t="shared" si="29"/>
        <v>32.61829715400124</v>
      </c>
      <c r="F11" s="7">
        <f t="shared" si="29"/>
        <v>37.128317100400039</v>
      </c>
      <c r="G11" s="7">
        <f t="shared" si="29"/>
        <v>36.029785072001957</v>
      </c>
      <c r="H11" s="7">
        <f t="shared" si="29"/>
        <v>35.873477246718124</v>
      </c>
      <c r="I11" s="7">
        <f t="shared" si="29"/>
        <v>39.039515699464808</v>
      </c>
      <c r="J11" s="7">
        <f t="shared" si="29"/>
        <v>36.838017874889559</v>
      </c>
      <c r="K11" s="7">
        <f t="shared" si="29"/>
        <v>38.394976874047032</v>
      </c>
      <c r="L11" s="7">
        <f t="shared" si="29"/>
        <v>38.420971284671786</v>
      </c>
      <c r="M11" s="7">
        <f t="shared" si="29"/>
        <v>42.486911093692711</v>
      </c>
      <c r="N11" s="7">
        <f t="shared" si="29"/>
        <v>37.736918088916738</v>
      </c>
      <c r="O11" s="7">
        <f t="shared" si="29"/>
        <v>40.164415737064175</v>
      </c>
      <c r="P11" s="30">
        <f t="shared" ref="P11:P12" si="30">AVERAGE(B11:O11)</f>
        <v>37.689142601142635</v>
      </c>
      <c r="Q11" s="7">
        <f t="shared" ref="Q11:Q13" si="31">MIN(B11:O11)</f>
        <v>32.61829715400124</v>
      </c>
      <c r="R11" s="30">
        <f t="shared" ref="R11:R13" si="32">MAX(B11:O11)</f>
        <v>42.486911093692711</v>
      </c>
      <c r="S11" s="7">
        <f t="shared" ref="S11:S12" si="33">STDEV(B11:O11)</f>
        <v>2.3185078220875397</v>
      </c>
      <c r="T11" s="9">
        <f>score!E4</f>
        <v>35.714285714285715</v>
      </c>
      <c r="U11" s="7">
        <f t="shared" ref="U11:U12" si="34">T11-P11</f>
        <v>-1.9748568868569194</v>
      </c>
      <c r="V11" s="1">
        <v>2</v>
      </c>
      <c r="W11" s="7">
        <f t="shared" ref="W11:W12" si="35">AVERAGE(C11,E11:I11,K11,M11)</f>
        <v>37.610435734904975</v>
      </c>
      <c r="X11" s="30">
        <f t="shared" ref="X11:X12" si="36">MIN(C11,E11:I11,K11,M11)</f>
        <v>32.61829715400124</v>
      </c>
      <c r="Y11" s="30">
        <f t="shared" ref="Y11:Y12" si="37">MAX(C11,E11:I11,K11,M11)</f>
        <v>42.486911093692711</v>
      </c>
      <c r="Z11" s="7">
        <f t="shared" ref="Z11:Z12" si="38">STDEV(C11,E11:I11,K11,M11)</f>
        <v>2.9277776645599234</v>
      </c>
      <c r="AA11" s="18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7"/>
      <c r="AT11" s="11"/>
      <c r="AU11" s="3"/>
      <c r="AV11" s="3"/>
      <c r="AW11" s="7"/>
      <c r="AX11" s="18"/>
      <c r="AY11" s="11"/>
      <c r="AZ11" s="11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12" s="1">
        <v>3</v>
      </c>
      <c r="B12" s="7">
        <f t="shared" ref="B12:O12" si="39">B4/B$5*100</f>
        <v>24.971076583883995</v>
      </c>
      <c r="C12" s="7">
        <f t="shared" si="39"/>
        <v>26.249721964935734</v>
      </c>
      <c r="D12" s="7">
        <f t="shared" si="39"/>
        <v>25.5184524062485</v>
      </c>
      <c r="E12" s="7">
        <f t="shared" si="39"/>
        <v>26.879366053353387</v>
      </c>
      <c r="F12" s="7">
        <f t="shared" si="39"/>
        <v>28.634304430087798</v>
      </c>
      <c r="G12" s="7">
        <f t="shared" si="39"/>
        <v>20.934168218596369</v>
      </c>
      <c r="H12" s="7">
        <f t="shared" si="39"/>
        <v>26.220162144462485</v>
      </c>
      <c r="I12" s="7">
        <f t="shared" si="39"/>
        <v>29.205810154656213</v>
      </c>
      <c r="J12" s="7">
        <f t="shared" si="39"/>
        <v>24.659041827178342</v>
      </c>
      <c r="K12" s="7">
        <f t="shared" si="39"/>
        <v>23.080322071817097</v>
      </c>
      <c r="L12" s="7">
        <f t="shared" si="39"/>
        <v>21.79109091169266</v>
      </c>
      <c r="M12" s="7">
        <f t="shared" si="39"/>
        <v>27.009398233335713</v>
      </c>
      <c r="N12" s="7">
        <f t="shared" si="39"/>
        <v>19.059909023534065</v>
      </c>
      <c r="O12" s="7">
        <f t="shared" si="39"/>
        <v>17.792131530852497</v>
      </c>
      <c r="P12" s="30">
        <f t="shared" si="30"/>
        <v>24.428925396759634</v>
      </c>
      <c r="Q12" s="7">
        <f t="shared" si="31"/>
        <v>17.792131530852497</v>
      </c>
      <c r="R12" s="30">
        <f t="shared" si="32"/>
        <v>29.205810154656213</v>
      </c>
      <c r="S12" s="7">
        <f t="shared" si="33"/>
        <v>3.4539689450979867</v>
      </c>
      <c r="T12" s="47">
        <f>score!E6</f>
        <v>28.571428571428569</v>
      </c>
      <c r="U12" s="7">
        <f t="shared" si="34"/>
        <v>4.1425031746689349</v>
      </c>
      <c r="V12" s="1">
        <v>3</v>
      </c>
      <c r="W12" s="7">
        <f t="shared" si="35"/>
        <v>26.026656658905598</v>
      </c>
      <c r="X12" s="30">
        <f t="shared" si="36"/>
        <v>20.934168218596369</v>
      </c>
      <c r="Y12" s="30">
        <f t="shared" si="37"/>
        <v>29.205810154656213</v>
      </c>
      <c r="Z12" s="7">
        <f t="shared" si="38"/>
        <v>2.7594323090871882</v>
      </c>
      <c r="AA12" s="18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7"/>
      <c r="AT12" s="11"/>
      <c r="AU12" s="3"/>
      <c r="AV12" s="3"/>
      <c r="AW12" s="7"/>
      <c r="AX12" s="18"/>
      <c r="AY12" s="6"/>
      <c r="AZ12" s="6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5" t="s">
        <v>20</v>
      </c>
      <c r="B13" s="7">
        <f t="shared" ref="B13:P13" si="40">SUM(B10:B12)</f>
        <v>99.999999999999986</v>
      </c>
      <c r="C13" s="7">
        <f t="shared" si="40"/>
        <v>99.999999999999972</v>
      </c>
      <c r="D13" s="7">
        <f t="shared" si="40"/>
        <v>100</v>
      </c>
      <c r="E13" s="7">
        <f t="shared" si="40"/>
        <v>100</v>
      </c>
      <c r="F13" s="7">
        <f t="shared" si="40"/>
        <v>100.00000000000001</v>
      </c>
      <c r="G13" s="7">
        <f t="shared" si="40"/>
        <v>100</v>
      </c>
      <c r="H13" s="7">
        <f t="shared" si="40"/>
        <v>100</v>
      </c>
      <c r="I13" s="7">
        <f t="shared" si="40"/>
        <v>100</v>
      </c>
      <c r="J13" s="7">
        <f t="shared" si="40"/>
        <v>99.999999999999986</v>
      </c>
      <c r="K13" s="7">
        <f t="shared" si="40"/>
        <v>100</v>
      </c>
      <c r="L13" s="7">
        <f t="shared" si="40"/>
        <v>100</v>
      </c>
      <c r="M13" s="7">
        <f t="shared" si="40"/>
        <v>100</v>
      </c>
      <c r="N13" s="7">
        <f t="shared" si="40"/>
        <v>100</v>
      </c>
      <c r="O13" s="7">
        <f t="shared" si="40"/>
        <v>100.00000000000001</v>
      </c>
      <c r="P13" s="7">
        <f t="shared" si="40"/>
        <v>100</v>
      </c>
      <c r="Q13" s="7">
        <f t="shared" si="31"/>
        <v>99.999999999999972</v>
      </c>
      <c r="R13" s="30">
        <f t="shared" si="32"/>
        <v>100.00000000000001</v>
      </c>
      <c r="S13" s="7"/>
      <c r="T13" s="34">
        <f>SUM(T10:T12)</f>
        <v>100</v>
      </c>
      <c r="U13" s="6"/>
      <c r="W13" s="30">
        <f>SUM(W10:W12)</f>
        <v>99.999999999999986</v>
      </c>
      <c r="Y13" s="6"/>
      <c r="AA13" s="18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7"/>
      <c r="AT13" s="11"/>
      <c r="AU13" s="3"/>
      <c r="AV13" s="3"/>
      <c r="AW13" s="7"/>
      <c r="AX13" s="18"/>
      <c r="AY13" s="6"/>
      <c r="AZ13" s="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Q14" s="2"/>
      <c r="R14" s="30"/>
      <c r="S14" s="7"/>
      <c r="U14" s="7"/>
      <c r="Y14" s="6"/>
      <c r="AY14" s="6"/>
      <c r="AZ14" s="6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Y15" s="6"/>
      <c r="AZ15" s="6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33" t="s">
        <v>32</v>
      </c>
      <c r="B16" s="25" t="s">
        <v>3</v>
      </c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5" t="s">
        <v>18</v>
      </c>
      <c r="W16" s="1" t="s">
        <v>26</v>
      </c>
      <c r="X16" s="1" t="s">
        <v>29</v>
      </c>
      <c r="Y16" s="1" t="s">
        <v>27</v>
      </c>
      <c r="Z16" s="5" t="s">
        <v>38</v>
      </c>
      <c r="AY16" s="6"/>
      <c r="AZ16" s="6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1">
        <v>1</v>
      </c>
      <c r="B17" s="21">
        <f t="shared" ref="B17:R17" si="41">B2/86400</f>
        <v>8.1475182662037041E-5</v>
      </c>
      <c r="C17" s="21">
        <f t="shared" si="41"/>
        <v>8.411281179398148E-5</v>
      </c>
      <c r="D17" s="21">
        <f t="shared" si="41"/>
        <v>9.3741076678240738E-5</v>
      </c>
      <c r="E17" s="21">
        <f t="shared" si="41"/>
        <v>1.0758167464120369E-4</v>
      </c>
      <c r="F17" s="21">
        <f t="shared" si="41"/>
        <v>1.045288485763889E-4</v>
      </c>
      <c r="G17" s="21">
        <f t="shared" si="41"/>
        <v>1.2013416478009259E-4</v>
      </c>
      <c r="H17" s="21">
        <f t="shared" si="41"/>
        <v>1.0014697237268518E-4</v>
      </c>
      <c r="I17" s="21">
        <f t="shared" si="41"/>
        <v>8.1278344664351858E-5</v>
      </c>
      <c r="J17" s="21">
        <f t="shared" si="41"/>
        <v>9.7329302094907415E-5</v>
      </c>
      <c r="K17" s="21">
        <f t="shared" si="41"/>
        <v>9.267185268518519E-5</v>
      </c>
      <c r="L17" s="21">
        <f t="shared" si="41"/>
        <v>1.0134007306712965E-4</v>
      </c>
      <c r="M17" s="21">
        <f t="shared" si="41"/>
        <v>8.4467645081018526E-5</v>
      </c>
      <c r="N17" s="21">
        <f t="shared" si="41"/>
        <v>1.1246903082175924E-4</v>
      </c>
      <c r="O17" s="21">
        <f t="shared" si="41"/>
        <v>1.0823885109953704E-4</v>
      </c>
      <c r="P17" s="32">
        <f t="shared" si="41"/>
        <v>9.7822559358465619E-5</v>
      </c>
      <c r="Q17" s="32">
        <f t="shared" si="41"/>
        <v>8.1278344664351858E-5</v>
      </c>
      <c r="R17" s="32">
        <f t="shared" si="41"/>
        <v>1.2013416478009259E-4</v>
      </c>
      <c r="S17" s="7">
        <f>STDEV(B17:O17)/P17*100</f>
        <v>12.454102862678214</v>
      </c>
      <c r="V17" s="1">
        <v>1</v>
      </c>
      <c r="W17" s="21">
        <f t="shared" ref="W17:Y20" si="42">W2/86400</f>
        <v>9.6865289324363433E-5</v>
      </c>
      <c r="X17" s="21">
        <f t="shared" si="42"/>
        <v>8.1278344664351858E-5</v>
      </c>
      <c r="Y17" s="21">
        <f t="shared" si="42"/>
        <v>1.2013416478009259E-4</v>
      </c>
      <c r="Z17" s="7">
        <f>STDEV(C17,E17:I17,K17,M17)/W17*100</f>
        <v>14.083027233305181</v>
      </c>
      <c r="AY17" s="6"/>
      <c r="AZ17" s="6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1">
        <v>2</v>
      </c>
      <c r="B18" s="21">
        <f t="shared" ref="B18:R18" si="43">B3/86400</f>
        <v>8.1238714618055551E-5</v>
      </c>
      <c r="C18" s="21">
        <f t="shared" si="43"/>
        <v>9.6017573692129635E-5</v>
      </c>
      <c r="D18" s="21">
        <f t="shared" si="43"/>
        <v>8.8378684814814813E-5</v>
      </c>
      <c r="E18" s="21">
        <f t="shared" si="43"/>
        <v>8.6640211643518517E-5</v>
      </c>
      <c r="F18" s="21">
        <f t="shared" si="43"/>
        <v>1.1335506424768518E-4</v>
      </c>
      <c r="G18" s="21">
        <f t="shared" si="43"/>
        <v>1.0057634164351851E-4</v>
      </c>
      <c r="H18" s="21">
        <f t="shared" si="43"/>
        <v>9.4776182071759269E-5</v>
      </c>
      <c r="I18" s="21">
        <f t="shared" si="43"/>
        <v>9.9924414212962948E-5</v>
      </c>
      <c r="J18" s="21">
        <f t="shared" si="43"/>
        <v>9.3120643321759257E-5</v>
      </c>
      <c r="K18" s="21">
        <f t="shared" si="43"/>
        <v>9.2359798865740731E-5</v>
      </c>
      <c r="L18" s="21">
        <f t="shared" si="43"/>
        <v>9.7858402627314827E-5</v>
      </c>
      <c r="M18" s="21">
        <f t="shared" si="43"/>
        <v>1.1765033173611114E-4</v>
      </c>
      <c r="N18" s="21">
        <f t="shared" si="43"/>
        <v>9.8238956076388879E-5</v>
      </c>
      <c r="O18" s="21">
        <f t="shared" si="43"/>
        <v>1.0340136054398148E-4</v>
      </c>
      <c r="P18" s="32">
        <f t="shared" si="43"/>
        <v>9.7395477151124315E-5</v>
      </c>
      <c r="Q18" s="32">
        <f t="shared" si="43"/>
        <v>8.1238714618055551E-5</v>
      </c>
      <c r="R18" s="32">
        <f t="shared" si="43"/>
        <v>1.1765033173611114E-4</v>
      </c>
      <c r="S18" s="7">
        <f t="shared" ref="S18:S20" si="44">STDEV(B18:O18)/P18*100</f>
        <v>9.9826471993474293</v>
      </c>
      <c r="V18" s="1">
        <v>2</v>
      </c>
      <c r="W18" s="21">
        <f t="shared" si="42"/>
        <v>1.0016248976417822E-4</v>
      </c>
      <c r="X18" s="21">
        <f t="shared" si="42"/>
        <v>8.6640211643518517E-5</v>
      </c>
      <c r="Y18" s="21">
        <f t="shared" si="42"/>
        <v>1.1765033173611114E-4</v>
      </c>
      <c r="Z18" s="7">
        <f t="shared" ref="Z18:Z19" si="45">STDEV(C18,E18:I18,K18,M18)/W18*100</f>
        <v>10.47123195474679</v>
      </c>
      <c r="AA18" s="33" t="s">
        <v>19</v>
      </c>
      <c r="AB18" s="25" t="s">
        <v>3</v>
      </c>
      <c r="AC18" s="25" t="s">
        <v>4</v>
      </c>
      <c r="AD18" s="25" t="s">
        <v>5</v>
      </c>
      <c r="AE18" s="25" t="s">
        <v>6</v>
      </c>
      <c r="AF18" s="25" t="s">
        <v>7</v>
      </c>
      <c r="AG18" s="25" t="s">
        <v>8</v>
      </c>
      <c r="AH18" s="25" t="s">
        <v>9</v>
      </c>
      <c r="AI18" s="25" t="s">
        <v>10</v>
      </c>
      <c r="AJ18" s="25" t="s">
        <v>11</v>
      </c>
      <c r="AK18" s="25" t="s">
        <v>12</v>
      </c>
      <c r="AL18" s="10" t="s">
        <v>13</v>
      </c>
      <c r="AM18" s="10" t="s">
        <v>14</v>
      </c>
      <c r="AN18" s="10" t="s">
        <v>15</v>
      </c>
      <c r="AO18" s="10" t="s">
        <v>16</v>
      </c>
      <c r="AP18" s="5" t="s">
        <v>22</v>
      </c>
      <c r="AQ18" s="1" t="s">
        <v>23</v>
      </c>
      <c r="AR18" s="5" t="s">
        <v>24</v>
      </c>
      <c r="AS18" s="5" t="s">
        <v>30</v>
      </c>
      <c r="AT18" s="5" t="s">
        <v>26</v>
      </c>
      <c r="AU18" s="5" t="s">
        <v>29</v>
      </c>
      <c r="AV18" s="1" t="s">
        <v>27</v>
      </c>
      <c r="AW18" s="5" t="s">
        <v>31</v>
      </c>
      <c r="AX18" s="48" t="s">
        <v>2</v>
      </c>
      <c r="AY18" s="1"/>
      <c r="AZ18" s="6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3</v>
      </c>
      <c r="B19" s="21">
        <f t="shared" ref="B19:R19" si="46">B4/86400</f>
        <v>5.4154331493055577E-5</v>
      </c>
      <c r="C19" s="21">
        <f t="shared" si="46"/>
        <v>6.4113284212962939E-5</v>
      </c>
      <c r="D19" s="21">
        <f t="shared" si="46"/>
        <v>6.2396856886574056E-5</v>
      </c>
      <c r="E19" s="21">
        <f t="shared" si="46"/>
        <v>7.139655245370372E-5</v>
      </c>
      <c r="F19" s="21">
        <f t="shared" si="46"/>
        <v>8.7422314606481482E-5</v>
      </c>
      <c r="G19" s="21">
        <f t="shared" si="46"/>
        <v>5.8437263796296279E-5</v>
      </c>
      <c r="H19" s="21">
        <f t="shared" si="46"/>
        <v>6.9272539270833308E-5</v>
      </c>
      <c r="I19" s="21">
        <f t="shared" si="46"/>
        <v>7.4754346180555585E-5</v>
      </c>
      <c r="J19" s="21">
        <f t="shared" si="46"/>
        <v>6.2334131180555571E-5</v>
      </c>
      <c r="K19" s="21">
        <f t="shared" si="46"/>
        <v>5.5520124710648157E-5</v>
      </c>
      <c r="L19" s="21">
        <f t="shared" si="46"/>
        <v>5.5502015613425895E-5</v>
      </c>
      <c r="M19" s="21">
        <f t="shared" si="46"/>
        <v>7.4791614178240718E-5</v>
      </c>
      <c r="N19" s="21">
        <f t="shared" si="46"/>
        <v>4.9617871840277777E-5</v>
      </c>
      <c r="O19" s="21">
        <f t="shared" si="46"/>
        <v>4.580498865740741E-5</v>
      </c>
      <c r="P19" s="32">
        <f t="shared" si="46"/>
        <v>6.325130250578703E-5</v>
      </c>
      <c r="Q19" s="32">
        <f t="shared" si="46"/>
        <v>4.580498865740741E-5</v>
      </c>
      <c r="R19" s="32">
        <f t="shared" si="46"/>
        <v>8.7422314606481482E-5</v>
      </c>
      <c r="S19" s="7">
        <f t="shared" si="44"/>
        <v>17.922613156398864</v>
      </c>
      <c r="V19" s="1">
        <v>3</v>
      </c>
      <c r="W19" s="21">
        <f t="shared" si="42"/>
        <v>6.9463504926215282E-5</v>
      </c>
      <c r="X19" s="21">
        <f t="shared" si="42"/>
        <v>5.5520124710648157E-5</v>
      </c>
      <c r="Y19" s="21">
        <f t="shared" si="42"/>
        <v>8.7422314606481482E-5</v>
      </c>
      <c r="Z19" s="7">
        <f t="shared" si="45"/>
        <v>14.674030641543553</v>
      </c>
      <c r="AA19" s="5" t="s">
        <v>48</v>
      </c>
      <c r="AB19" s="7">
        <f t="shared" ref="AB19:AO19" si="47">AB2/AB$7*100</f>
        <v>13.006583402364935</v>
      </c>
      <c r="AC19" s="7">
        <f t="shared" si="47"/>
        <v>12.447521940878884</v>
      </c>
      <c r="AD19" s="7">
        <f t="shared" si="47"/>
        <v>13.360997008558057</v>
      </c>
      <c r="AE19" s="7">
        <f t="shared" si="47"/>
        <v>14.689892993355496</v>
      </c>
      <c r="AF19" s="7">
        <f t="shared" si="47"/>
        <v>11.415898015312537</v>
      </c>
      <c r="AG19" s="7">
        <f t="shared" si="47"/>
        <v>14.43560670135107</v>
      </c>
      <c r="AH19" s="7">
        <f t="shared" si="47"/>
        <v>12.976121766741356</v>
      </c>
      <c r="AI19" s="7">
        <f t="shared" si="47"/>
        <v>10.776635513271231</v>
      </c>
      <c r="AJ19" s="7">
        <f t="shared" si="47"/>
        <v>12.930662147477445</v>
      </c>
      <c r="AK19" s="7">
        <f t="shared" si="47"/>
        <v>13.645587846778543</v>
      </c>
      <c r="AL19" s="7">
        <f t="shared" si="47"/>
        <v>14.51358620039459</v>
      </c>
      <c r="AM19" s="7">
        <f t="shared" si="47"/>
        <v>8.3577545814094645</v>
      </c>
      <c r="AN19" s="7">
        <f t="shared" si="47"/>
        <v>16.095105976130807</v>
      </c>
      <c r="AO19" s="7">
        <f t="shared" si="47"/>
        <v>15.423761987294975</v>
      </c>
      <c r="AP19" s="7">
        <f>AVERAGE(AB19:AO19)</f>
        <v>13.148265434379956</v>
      </c>
      <c r="AQ19" s="7">
        <f t="shared" ref="AQ19:AQ23" si="48">MIN(AB19:AO19)</f>
        <v>8.3577545814094645</v>
      </c>
      <c r="AR19" s="7">
        <f>MAX(AB19:AO19)</f>
        <v>16.095105976130807</v>
      </c>
      <c r="AS19" s="7">
        <f t="shared" ref="AS19:AS23" si="49">STDEV(AB19:AO19)</f>
        <v>2.0041326797038983</v>
      </c>
      <c r="AT19" s="7">
        <f t="shared" ref="AT19:AT23" si="50">AVERAGE(AC19,AE19:AI19,AK19,AM19)</f>
        <v>12.343127419887322</v>
      </c>
      <c r="AU19" s="30">
        <f t="shared" ref="AU19:AU23" si="51">MIN(AC19,AE19:AI19,AK19,AM19)</f>
        <v>8.3577545814094645</v>
      </c>
      <c r="AV19" s="30">
        <f t="shared" ref="AV19:AV23" si="52">MAX(AC19,AE19:AI19,AK19,AM19)</f>
        <v>14.689892993355496</v>
      </c>
      <c r="AW19" s="7">
        <f t="shared" ref="AW19:AW23" si="53">STDEV(AC19,AE19:AI19,AK19,AM19)</f>
        <v>2.1108769114425678</v>
      </c>
      <c r="AX19" s="37">
        <f>score!C2</f>
        <v>11.904761904761903</v>
      </c>
      <c r="AY19" s="5" t="s">
        <v>48</v>
      </c>
      <c r="AZ19" s="6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5" t="s">
        <v>20</v>
      </c>
      <c r="B20" s="8">
        <f t="shared" ref="B20:R20" si="54">B5/86400</f>
        <v>2.1686822877314818E-4</v>
      </c>
      <c r="C20" s="8">
        <f t="shared" si="54"/>
        <v>2.4424366969907408E-4</v>
      </c>
      <c r="D20" s="8">
        <f t="shared" si="54"/>
        <v>2.4451661837962964E-4</v>
      </c>
      <c r="E20" s="8">
        <f t="shared" si="54"/>
        <v>2.6561843873842592E-4</v>
      </c>
      <c r="F20" s="8">
        <f t="shared" si="54"/>
        <v>3.0530622743055554E-4</v>
      </c>
      <c r="G20" s="8">
        <f t="shared" si="54"/>
        <v>2.7914777021990743E-4</v>
      </c>
      <c r="H20" s="8">
        <f t="shared" si="54"/>
        <v>2.6419569371527777E-4</v>
      </c>
      <c r="I20" s="8">
        <f t="shared" si="54"/>
        <v>2.5595710505787035E-4</v>
      </c>
      <c r="J20" s="8">
        <f t="shared" si="54"/>
        <v>2.5278407659722226E-4</v>
      </c>
      <c r="K20" s="8">
        <f t="shared" si="54"/>
        <v>2.4055177626157407E-4</v>
      </c>
      <c r="L20" s="8">
        <f t="shared" si="54"/>
        <v>2.5470049130787037E-4</v>
      </c>
      <c r="M20" s="8">
        <f t="shared" si="54"/>
        <v>2.7690959099537036E-4</v>
      </c>
      <c r="N20" s="8">
        <f t="shared" si="54"/>
        <v>2.6032585873842591E-4</v>
      </c>
      <c r="O20" s="8">
        <f t="shared" si="54"/>
        <v>2.5744520030092594E-4</v>
      </c>
      <c r="P20" s="32">
        <f t="shared" si="54"/>
        <v>2.5846933901537696E-4</v>
      </c>
      <c r="Q20" s="32">
        <f t="shared" si="54"/>
        <v>2.1686822877314818E-4</v>
      </c>
      <c r="R20" s="32">
        <f t="shared" si="54"/>
        <v>3.0530622743055554E-4</v>
      </c>
      <c r="S20" s="7">
        <f t="shared" si="44"/>
        <v>7.9949721664171216</v>
      </c>
      <c r="T20" s="16"/>
      <c r="U20" s="16"/>
      <c r="V20" s="5" t="s">
        <v>20</v>
      </c>
      <c r="W20" s="21">
        <f t="shared" si="42"/>
        <v>2.6649128401475702E-4</v>
      </c>
      <c r="X20" s="21">
        <f t="shared" si="42"/>
        <v>2.4055177626157407E-4</v>
      </c>
      <c r="Y20" s="21">
        <f t="shared" si="42"/>
        <v>3.0530622743055554E-4</v>
      </c>
      <c r="Z20" s="7">
        <f t="shared" ref="Z20" si="55">STDEV(C20,E20:I20,K20,M20)/W20*100</f>
        <v>7.8458282581293028</v>
      </c>
      <c r="AA20" s="5" t="s">
        <v>49</v>
      </c>
      <c r="AB20" s="7">
        <f t="shared" ref="AB20:AO20" si="56">AB3/AB$7*100</f>
        <v>24.562397136164272</v>
      </c>
      <c r="AC20" s="7">
        <f t="shared" si="56"/>
        <v>21.990550455271471</v>
      </c>
      <c r="AD20" s="7">
        <f t="shared" si="56"/>
        <v>24.976305911565351</v>
      </c>
      <c r="AE20" s="7">
        <f t="shared" si="56"/>
        <v>25.812443799289873</v>
      </c>
      <c r="AF20" s="7">
        <f t="shared" si="56"/>
        <v>22.821480454199634</v>
      </c>
      <c r="AG20" s="7">
        <f t="shared" si="56"/>
        <v>28.600440008050604</v>
      </c>
      <c r="AH20" s="7">
        <f t="shared" si="56"/>
        <v>24.93023884207804</v>
      </c>
      <c r="AI20" s="7">
        <f t="shared" si="56"/>
        <v>20.978038632607749</v>
      </c>
      <c r="AJ20" s="7">
        <f t="shared" si="56"/>
        <v>25.572278150454647</v>
      </c>
      <c r="AK20" s="7">
        <f t="shared" si="56"/>
        <v>24.879113207357332</v>
      </c>
      <c r="AL20" s="7">
        <f t="shared" si="56"/>
        <v>25.274351603240959</v>
      </c>
      <c r="AM20" s="7">
        <f t="shared" si="56"/>
        <v>22.145936091562106</v>
      </c>
      <c r="AN20" s="7">
        <f t="shared" si="56"/>
        <v>27.108066911418394</v>
      </c>
      <c r="AO20" s="7">
        <f t="shared" si="56"/>
        <v>26.61969074478835</v>
      </c>
      <c r="AP20" s="7">
        <f t="shared" ref="AP20:AP23" si="57">AVERAGE(AB20:AO20)</f>
        <v>24.733666567717766</v>
      </c>
      <c r="AQ20" s="7">
        <f t="shared" si="48"/>
        <v>20.978038632607749</v>
      </c>
      <c r="AR20" s="7">
        <f t="shared" ref="AR20:AR23" si="58">MAX(AB20:AO20)</f>
        <v>28.600440008050604</v>
      </c>
      <c r="AS20" s="7">
        <f t="shared" si="49"/>
        <v>2.1201670005688791</v>
      </c>
      <c r="AT20" s="7">
        <f t="shared" si="50"/>
        <v>24.0197801863021</v>
      </c>
      <c r="AU20" s="30">
        <f t="shared" si="51"/>
        <v>20.978038632607749</v>
      </c>
      <c r="AV20" s="30">
        <f t="shared" si="52"/>
        <v>28.600440008050604</v>
      </c>
      <c r="AW20" s="7">
        <f t="shared" si="53"/>
        <v>2.5094294843075109</v>
      </c>
      <c r="AX20" s="37">
        <f>score!C3</f>
        <v>23.809523809523807</v>
      </c>
      <c r="AY20" s="5" t="s">
        <v>49</v>
      </c>
      <c r="AZ20" s="6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T21" s="16"/>
      <c r="U21" s="16"/>
      <c r="AA21" s="5" t="s">
        <v>0</v>
      </c>
      <c r="AB21" s="7">
        <f t="shared" ref="AB21:AO21" si="59">AB4/AB$7*100</f>
        <v>14.711007841806042</v>
      </c>
      <c r="AC21" s="7">
        <f t="shared" si="59"/>
        <v>16.962757367441387</v>
      </c>
      <c r="AD21" s="7">
        <f t="shared" si="59"/>
        <v>13.732803674163364</v>
      </c>
      <c r="AE21" s="7">
        <f t="shared" si="59"/>
        <v>12.823223690446515</v>
      </c>
      <c r="AF21" s="7">
        <f t="shared" si="59"/>
        <v>14.985945037071646</v>
      </c>
      <c r="AG21" s="7">
        <f t="shared" si="59"/>
        <v>14.570993398676837</v>
      </c>
      <c r="AH21" s="7">
        <f t="shared" si="59"/>
        <v>13.966337820041474</v>
      </c>
      <c r="AI21" s="7">
        <f t="shared" si="59"/>
        <v>15.817352948475543</v>
      </c>
      <c r="AJ21" s="7">
        <f t="shared" si="59"/>
        <v>14.266254690815227</v>
      </c>
      <c r="AK21" s="7">
        <f t="shared" si="59"/>
        <v>15.696953827079968</v>
      </c>
      <c r="AL21" s="7">
        <f t="shared" si="59"/>
        <v>15.567714611874649</v>
      </c>
      <c r="AM21" s="7">
        <f t="shared" si="59"/>
        <v>16.160202141039573</v>
      </c>
      <c r="AN21" s="7">
        <f t="shared" si="59"/>
        <v>15.450890407698461</v>
      </c>
      <c r="AO21" s="7">
        <f t="shared" si="59"/>
        <v>16.102303122886642</v>
      </c>
      <c r="AP21" s="7">
        <f t="shared" si="57"/>
        <v>15.05819575567981</v>
      </c>
      <c r="AQ21" s="7">
        <f t="shared" si="48"/>
        <v>12.823223690446515</v>
      </c>
      <c r="AR21" s="7">
        <f t="shared" si="58"/>
        <v>16.962757367441387</v>
      </c>
      <c r="AS21" s="7">
        <f t="shared" si="49"/>
        <v>1.1185257373615718</v>
      </c>
      <c r="AT21" s="7">
        <f t="shared" si="50"/>
        <v>15.122970778784119</v>
      </c>
      <c r="AU21" s="30">
        <f t="shared" si="51"/>
        <v>12.823223690446515</v>
      </c>
      <c r="AV21" s="30">
        <f t="shared" si="52"/>
        <v>16.962757367441387</v>
      </c>
      <c r="AW21" s="7">
        <f t="shared" si="53"/>
        <v>1.3213833812429212</v>
      </c>
      <c r="AX21" s="37">
        <f>score!C4</f>
        <v>14.285714285714285</v>
      </c>
      <c r="AY21" s="5" t="s">
        <v>0</v>
      </c>
      <c r="AZ21" s="6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U22" s="9"/>
      <c r="AA22" s="5" t="s">
        <v>1</v>
      </c>
      <c r="AB22" s="7">
        <f t="shared" ref="AB22:AO22" si="60">AB5/AB$7*100</f>
        <v>22.748935035780747</v>
      </c>
      <c r="AC22" s="7">
        <f t="shared" si="60"/>
        <v>22.349448271472507</v>
      </c>
      <c r="AD22" s="7">
        <f t="shared" si="60"/>
        <v>22.411440999464734</v>
      </c>
      <c r="AE22" s="7">
        <f t="shared" si="60"/>
        <v>19.795073463554729</v>
      </c>
      <c r="AF22" s="7">
        <f t="shared" si="60"/>
        <v>22.142372063328391</v>
      </c>
      <c r="AG22" s="7">
        <f t="shared" si="60"/>
        <v>21.458791673325116</v>
      </c>
      <c r="AH22" s="7">
        <f t="shared" si="60"/>
        <v>21.90713942667665</v>
      </c>
      <c r="AI22" s="7">
        <f t="shared" si="60"/>
        <v>23.22216275098927</v>
      </c>
      <c r="AJ22" s="7">
        <f t="shared" si="60"/>
        <v>22.571763184074335</v>
      </c>
      <c r="AK22" s="7">
        <f t="shared" si="60"/>
        <v>22.698023046967066</v>
      </c>
      <c r="AL22" s="7">
        <f t="shared" si="60"/>
        <v>22.853256672797137</v>
      </c>
      <c r="AM22" s="7">
        <f t="shared" si="60"/>
        <v>26.326708952653139</v>
      </c>
      <c r="AN22" s="7">
        <f t="shared" si="60"/>
        <v>22.286027681218275</v>
      </c>
      <c r="AO22" s="7">
        <f t="shared" si="60"/>
        <v>24.062112614177533</v>
      </c>
      <c r="AP22" s="7">
        <f t="shared" si="57"/>
        <v>22.63094684546283</v>
      </c>
      <c r="AQ22" s="7">
        <f t="shared" si="48"/>
        <v>19.795073463554729</v>
      </c>
      <c r="AR22" s="7">
        <f t="shared" si="58"/>
        <v>26.326708952653139</v>
      </c>
      <c r="AS22" s="7">
        <f t="shared" si="49"/>
        <v>1.4291712399111762</v>
      </c>
      <c r="AT22" s="7">
        <f t="shared" si="50"/>
        <v>22.487464956120863</v>
      </c>
      <c r="AU22" s="30">
        <f t="shared" si="51"/>
        <v>19.795073463554729</v>
      </c>
      <c r="AV22" s="30">
        <f t="shared" si="52"/>
        <v>26.326708952653139</v>
      </c>
      <c r="AW22" s="7">
        <f t="shared" si="53"/>
        <v>1.8557234294518825</v>
      </c>
      <c r="AX22" s="37">
        <f>score!C5</f>
        <v>21.428571428571427</v>
      </c>
      <c r="AY22" s="5" t="s">
        <v>1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23" s="33" t="s">
        <v>34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9"/>
      <c r="U23" s="22"/>
      <c r="AA23" s="5">
        <v>3</v>
      </c>
      <c r="AB23" s="7">
        <f t="shared" ref="AB23:AO23" si="61">AB6/AB$7*100</f>
        <v>24.971076583883995</v>
      </c>
      <c r="AC23" s="7">
        <f t="shared" si="61"/>
        <v>26.249721964935734</v>
      </c>
      <c r="AD23" s="7">
        <f t="shared" si="61"/>
        <v>25.5184524062485</v>
      </c>
      <c r="AE23" s="7">
        <f t="shared" si="61"/>
        <v>26.879366053353387</v>
      </c>
      <c r="AF23" s="7">
        <f t="shared" si="61"/>
        <v>28.634304430087798</v>
      </c>
      <c r="AG23" s="7">
        <f t="shared" si="61"/>
        <v>20.934168218596369</v>
      </c>
      <c r="AH23" s="7">
        <f t="shared" si="61"/>
        <v>26.220162144462485</v>
      </c>
      <c r="AI23" s="7">
        <f t="shared" si="61"/>
        <v>29.205810154656213</v>
      </c>
      <c r="AJ23" s="7">
        <f t="shared" si="61"/>
        <v>24.659041827178342</v>
      </c>
      <c r="AK23" s="7">
        <f t="shared" si="61"/>
        <v>23.080322071817097</v>
      </c>
      <c r="AL23" s="7">
        <f t="shared" si="61"/>
        <v>21.79109091169266</v>
      </c>
      <c r="AM23" s="7">
        <f t="shared" si="61"/>
        <v>27.009398233335713</v>
      </c>
      <c r="AN23" s="7">
        <f t="shared" si="61"/>
        <v>19.059909023534065</v>
      </c>
      <c r="AO23" s="7">
        <f t="shared" si="61"/>
        <v>17.792131530852497</v>
      </c>
      <c r="AP23" s="7">
        <f t="shared" si="57"/>
        <v>24.428925396759634</v>
      </c>
      <c r="AQ23" s="7">
        <f t="shared" si="48"/>
        <v>17.792131530852497</v>
      </c>
      <c r="AR23" s="7">
        <f t="shared" si="58"/>
        <v>29.205810154656213</v>
      </c>
      <c r="AS23" s="7">
        <f t="shared" si="49"/>
        <v>3.4539689450979867</v>
      </c>
      <c r="AT23" s="7">
        <f t="shared" si="50"/>
        <v>26.026656658905598</v>
      </c>
      <c r="AU23" s="30">
        <f t="shared" si="51"/>
        <v>20.934168218596369</v>
      </c>
      <c r="AV23" s="30">
        <f t="shared" si="52"/>
        <v>29.205810154656213</v>
      </c>
      <c r="AW23" s="7">
        <f t="shared" si="53"/>
        <v>2.7594323090871882</v>
      </c>
      <c r="AX23" s="37">
        <f>score!C6</f>
        <v>28.571428571428569</v>
      </c>
      <c r="AY23" s="5">
        <v>3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1">
        <v>1</v>
      </c>
      <c r="B24" s="7"/>
      <c r="C24" s="7">
        <f>(C2-$W2)/$W2*100</f>
        <v>-13.165167439575756</v>
      </c>
      <c r="D24" s="7"/>
      <c r="E24" s="7">
        <f t="shared" ref="E24:I26" si="62">(E2-$W2)/$W2*100</f>
        <v>11.063184130855522</v>
      </c>
      <c r="F24" s="7">
        <f t="shared" si="62"/>
        <v>7.9115638898917107</v>
      </c>
      <c r="G24" s="7">
        <f t="shared" si="62"/>
        <v>24.021892277439985</v>
      </c>
      <c r="H24" s="7">
        <f t="shared" si="62"/>
        <v>3.3878833906464632</v>
      </c>
      <c r="I24" s="7">
        <f t="shared" si="62"/>
        <v>-16.091362312269645</v>
      </c>
      <c r="J24" s="7"/>
      <c r="K24" s="7">
        <f>(K2-$W2)/$W2*100</f>
        <v>-4.3291427387741388</v>
      </c>
      <c r="L24" s="7"/>
      <c r="M24" s="7">
        <f>(M2-$W2)/$W2*100</f>
        <v>-12.798851198214164</v>
      </c>
      <c r="N24" s="12"/>
      <c r="O24" s="12"/>
      <c r="Q24" s="21"/>
      <c r="R24" s="21"/>
      <c r="S24" s="22"/>
      <c r="U24" s="22"/>
      <c r="V24" s="22"/>
      <c r="W24" s="22"/>
      <c r="X24" s="22"/>
      <c r="Y24" s="6"/>
      <c r="AA24" s="18" t="s">
        <v>20</v>
      </c>
      <c r="AB24" s="14">
        <f t="shared" ref="AB24:AO24" si="63">SUM(AB19:AB23)</f>
        <v>99.999999999999986</v>
      </c>
      <c r="AC24" s="14">
        <f t="shared" si="63"/>
        <v>99.999999999999986</v>
      </c>
      <c r="AD24" s="14">
        <f t="shared" si="63"/>
        <v>100</v>
      </c>
      <c r="AE24" s="14">
        <f t="shared" si="63"/>
        <v>100</v>
      </c>
      <c r="AF24" s="14">
        <f t="shared" si="63"/>
        <v>100</v>
      </c>
      <c r="AG24" s="14">
        <f t="shared" si="63"/>
        <v>100</v>
      </c>
      <c r="AH24" s="14">
        <f t="shared" si="63"/>
        <v>100</v>
      </c>
      <c r="AI24" s="14">
        <f t="shared" si="63"/>
        <v>100</v>
      </c>
      <c r="AJ24" s="14">
        <f t="shared" si="63"/>
        <v>99.999999999999986</v>
      </c>
      <c r="AK24" s="14">
        <f t="shared" si="63"/>
        <v>100</v>
      </c>
      <c r="AL24" s="14">
        <f t="shared" si="63"/>
        <v>100</v>
      </c>
      <c r="AM24" s="14">
        <f t="shared" si="63"/>
        <v>100</v>
      </c>
      <c r="AN24" s="14">
        <f t="shared" si="63"/>
        <v>100</v>
      </c>
      <c r="AO24" s="14">
        <f t="shared" si="63"/>
        <v>100</v>
      </c>
      <c r="AP24" s="7">
        <f t="shared" ref="AP24" si="64">AVERAGE(AB24:AO24)</f>
        <v>100</v>
      </c>
      <c r="AQ24" s="7">
        <f t="shared" ref="AQ24" si="65">MIN(AB24:AO24)</f>
        <v>99.999999999999986</v>
      </c>
      <c r="AR24" s="7">
        <f t="shared" ref="AR24" si="66">MAX(AB24:AO24)</f>
        <v>100</v>
      </c>
      <c r="AS24" s="7">
        <f t="shared" ref="AS24" si="67">STDEV(AB24:AO24)</f>
        <v>6.8266737886128428E-15</v>
      </c>
      <c r="AT24" s="7">
        <f t="shared" ref="AT24" si="68">AVERAGE(AC24,AE24:AI24,AK24,AM24)</f>
        <v>100</v>
      </c>
      <c r="AU24" s="30">
        <f t="shared" ref="AU24" si="69">MIN(AC24,AE24:AI24,AK24,AM24)</f>
        <v>99.999999999999986</v>
      </c>
      <c r="AV24" s="30">
        <f t="shared" ref="AV24" si="70">MAX(AC24,AE24:AI24,AK24,AM24)</f>
        <v>100</v>
      </c>
      <c r="AW24" s="7">
        <f t="shared" ref="AW24" si="71">STDEV(AC24,AE24:AI24,AK24,AM24)</f>
        <v>5.3711982134420168E-15</v>
      </c>
      <c r="AX24" s="28">
        <f>SUM(AX19:AX23)</f>
        <v>99.999999999999986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1">
        <v>2</v>
      </c>
      <c r="B25" s="7"/>
      <c r="C25" s="7">
        <f>(C3-$W3)/$W3*100</f>
        <v>-4.1381919337342206</v>
      </c>
      <c r="D25" s="7"/>
      <c r="E25" s="7">
        <f t="shared" si="62"/>
        <v>-13.500341447678114</v>
      </c>
      <c r="F25" s="7">
        <f t="shared" si="62"/>
        <v>13.17117267608608</v>
      </c>
      <c r="G25" s="7">
        <f t="shared" si="62"/>
        <v>0.41318050331482536</v>
      </c>
      <c r="H25" s="7">
        <f t="shared" si="62"/>
        <v>-5.3775696921077278</v>
      </c>
      <c r="I25" s="7">
        <f t="shared" si="62"/>
        <v>-0.23768933038286547</v>
      </c>
      <c r="J25" s="7"/>
      <c r="K25" s="7">
        <f>(K3-$W3)/$W3*100</f>
        <v>-7.7900328923612943</v>
      </c>
      <c r="L25" s="7"/>
      <c r="M25" s="7">
        <f>(M3-$W3)/$W3*100</f>
        <v>17.459472116863463</v>
      </c>
      <c r="N25" s="7"/>
      <c r="O25" s="7"/>
      <c r="Q25" s="21"/>
      <c r="R25" s="21"/>
      <c r="S25" s="22"/>
      <c r="T25" s="9"/>
      <c r="U25" s="22"/>
      <c r="V25" s="22"/>
      <c r="W25" s="22"/>
      <c r="X25" s="22"/>
      <c r="Y25" s="6"/>
      <c r="AA25" s="18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30"/>
      <c r="AV25" s="30"/>
      <c r="AW25" s="7"/>
      <c r="AX25" s="6"/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3</v>
      </c>
      <c r="C26" s="7">
        <f>(C4-$W4)/$W4*100</f>
        <v>-7.7022037959866685</v>
      </c>
      <c r="E26" s="7">
        <f t="shared" si="62"/>
        <v>2.782824635096858</v>
      </c>
      <c r="F26" s="7">
        <f t="shared" si="62"/>
        <v>25.853589880531086</v>
      </c>
      <c r="G26" s="7">
        <f t="shared" si="62"/>
        <v>-15.873430431751419</v>
      </c>
      <c r="H26" s="7">
        <f t="shared" si="62"/>
        <v>-0.27491508754822253</v>
      </c>
      <c r="I26" s="7">
        <f t="shared" si="62"/>
        <v>7.6167208377410214</v>
      </c>
      <c r="K26" s="7">
        <f>(K4-$W4)/$W4*100</f>
        <v>-20.072958066797664</v>
      </c>
      <c r="M26" s="7">
        <f>(M4-$W4)/$W4*100</f>
        <v>7.6703720287149242</v>
      </c>
      <c r="N26" s="7"/>
      <c r="O26" s="7"/>
      <c r="Q26" s="21"/>
      <c r="R26" s="21"/>
      <c r="S26" s="22"/>
      <c r="T26" s="9"/>
      <c r="U26" s="22"/>
      <c r="V26" s="22"/>
      <c r="W26" s="22"/>
      <c r="X26" s="22"/>
      <c r="Y26" s="6"/>
      <c r="AA26" s="18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30"/>
      <c r="AV26" s="30"/>
      <c r="AW26" s="7"/>
      <c r="AX26" s="6"/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T27" s="30"/>
      <c r="AA27" s="18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30"/>
      <c r="AV27" s="30"/>
      <c r="AW27" s="7"/>
      <c r="AX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18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30"/>
      <c r="AV28" s="30"/>
      <c r="AW28" s="7"/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33" t="s">
        <v>35</v>
      </c>
      <c r="B29" s="25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AA29" s="18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30"/>
      <c r="AV29" s="30"/>
      <c r="AW29" s="7"/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1">
        <v>1</v>
      </c>
      <c r="B30" s="7">
        <f t="shared" ref="B30:O30" si="72">(B2-$P2)/$P2*100</f>
        <v>-16.711254340140989</v>
      </c>
      <c r="C30" s="7">
        <f t="shared" si="72"/>
        <v>-14.014913997747172</v>
      </c>
      <c r="D30" s="7">
        <f t="shared" si="72"/>
        <v>-4.1723327492061442</v>
      </c>
      <c r="E30" s="7">
        <f t="shared" si="72"/>
        <v>9.9763442571322543</v>
      </c>
      <c r="F30" s="7">
        <f t="shared" si="72"/>
        <v>6.8555650781415718</v>
      </c>
      <c r="G30" s="7">
        <f t="shared" si="72"/>
        <v>22.808241338142938</v>
      </c>
      <c r="H30" s="7">
        <f t="shared" si="72"/>
        <v>2.3761523205520243</v>
      </c>
      <c r="I30" s="7">
        <f t="shared" si="72"/>
        <v>-16.912473771503311</v>
      </c>
      <c r="J30" s="7">
        <f t="shared" si="72"/>
        <v>-0.50423671880295917</v>
      </c>
      <c r="K30" s="7">
        <f t="shared" si="72"/>
        <v>-5.2653566897651229</v>
      </c>
      <c r="L30" s="7">
        <f t="shared" si="72"/>
        <v>3.5958103444976115</v>
      </c>
      <c r="M30" s="7">
        <f t="shared" si="72"/>
        <v>-13.652182446493466</v>
      </c>
      <c r="N30" s="7">
        <f t="shared" si="72"/>
        <v>14.972488513229754</v>
      </c>
      <c r="O30" s="7">
        <f t="shared" si="72"/>
        <v>10.648148861962889</v>
      </c>
      <c r="AA30" s="18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30"/>
      <c r="AV30" s="30"/>
      <c r="AW30" s="7"/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2</v>
      </c>
      <c r="B31" s="7">
        <f t="shared" ref="B31:O31" si="73">(B3-$P3)/$P3*100</f>
        <v>-16.588822197563662</v>
      </c>
      <c r="C31" s="7">
        <f t="shared" si="73"/>
        <v>-1.4147509712967883</v>
      </c>
      <c r="D31" s="7">
        <f t="shared" si="73"/>
        <v>-9.2579168972277071</v>
      </c>
      <c r="E31" s="7">
        <f t="shared" si="73"/>
        <v>-11.042879836111188</v>
      </c>
      <c r="F31" s="7">
        <f t="shared" si="73"/>
        <v>16.386373950195939</v>
      </c>
      <c r="G31" s="7">
        <f t="shared" si="73"/>
        <v>3.2659262888138003</v>
      </c>
      <c r="H31" s="7">
        <f t="shared" si="73"/>
        <v>-2.6893395422261674</v>
      </c>
      <c r="I31" s="7">
        <f t="shared" si="73"/>
        <v>2.5965651956451659</v>
      </c>
      <c r="J31" s="7">
        <f t="shared" si="73"/>
        <v>-4.3891502505111024</v>
      </c>
      <c r="K31" s="7">
        <f t="shared" si="73"/>
        <v>-5.1703409980423842</v>
      </c>
      <c r="L31" s="7">
        <f t="shared" si="73"/>
        <v>0.47530490093725891</v>
      </c>
      <c r="M31" s="7">
        <f t="shared" si="73"/>
        <v>20.796504291013697</v>
      </c>
      <c r="N31" s="7">
        <f t="shared" si="73"/>
        <v>0.86603500484502138</v>
      </c>
      <c r="O31" s="7">
        <f t="shared" si="73"/>
        <v>6.1664910615285633</v>
      </c>
      <c r="AQ31" s="23"/>
      <c r="AS31" s="11"/>
      <c r="AT31" s="11"/>
      <c r="AU31" s="3"/>
      <c r="AV31" s="3"/>
      <c r="AW31" s="11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3</v>
      </c>
      <c r="B32" s="7">
        <f t="shared" ref="B32:O32" si="74">(B4-$P4)/$P4*100</f>
        <v>-14.382266692293239</v>
      </c>
      <c r="C32" s="7">
        <f t="shared" si="74"/>
        <v>1.3627888644618045</v>
      </c>
      <c r="D32" s="7">
        <f t="shared" si="74"/>
        <v>-1.3508743462394208</v>
      </c>
      <c r="E32" s="7">
        <f t="shared" si="74"/>
        <v>12.877600342177086</v>
      </c>
      <c r="F32" s="7">
        <f t="shared" si="74"/>
        <v>38.214251949172102</v>
      </c>
      <c r="G32" s="7">
        <f t="shared" si="74"/>
        <v>-7.6109716618883843</v>
      </c>
      <c r="H32" s="7">
        <f t="shared" si="74"/>
        <v>9.5195458852335708</v>
      </c>
      <c r="I32" s="7">
        <f t="shared" si="74"/>
        <v>18.186255806694437</v>
      </c>
      <c r="J32" s="7">
        <f t="shared" si="74"/>
        <v>-1.4500433807628499</v>
      </c>
      <c r="K32" s="7">
        <f t="shared" si="74"/>
        <v>-12.222954293204509</v>
      </c>
      <c r="L32" s="7">
        <f t="shared" si="74"/>
        <v>-12.251584687370086</v>
      </c>
      <c r="M32" s="7">
        <f t="shared" si="74"/>
        <v>18.245176328816047</v>
      </c>
      <c r="N32" s="7">
        <f t="shared" si="74"/>
        <v>-21.554387222716702</v>
      </c>
      <c r="O32" s="7">
        <f t="shared" si="74"/>
        <v>-27.582536892079663</v>
      </c>
      <c r="AA32" s="5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2"/>
      <c r="AW32" s="2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1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2"/>
      <c r="AW33" s="2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43" t="s">
        <v>18</v>
      </c>
      <c r="AB34" s="25" t="s">
        <v>3</v>
      </c>
      <c r="AC34" s="25" t="s">
        <v>4</v>
      </c>
      <c r="AD34" s="25" t="s">
        <v>5</v>
      </c>
      <c r="AE34" s="25" t="s">
        <v>6</v>
      </c>
      <c r="AF34" s="25" t="s">
        <v>7</v>
      </c>
      <c r="AG34" s="25" t="s">
        <v>8</v>
      </c>
      <c r="AH34" s="25" t="s">
        <v>9</v>
      </c>
      <c r="AI34" s="25" t="s">
        <v>10</v>
      </c>
      <c r="AJ34" s="25" t="s">
        <v>11</v>
      </c>
      <c r="AK34" s="25" t="s">
        <v>12</v>
      </c>
      <c r="AL34" s="10" t="s">
        <v>13</v>
      </c>
      <c r="AM34" s="10" t="s">
        <v>14</v>
      </c>
      <c r="AN34" s="10" t="s">
        <v>15</v>
      </c>
      <c r="AO34" s="10" t="s">
        <v>16</v>
      </c>
      <c r="AP34" s="5" t="s">
        <v>22</v>
      </c>
      <c r="AQ34" s="1" t="s">
        <v>23</v>
      </c>
      <c r="AR34" s="5" t="s">
        <v>24</v>
      </c>
      <c r="AS34" s="5" t="s">
        <v>25</v>
      </c>
      <c r="AT34" s="5" t="s">
        <v>26</v>
      </c>
      <c r="AU34" s="5" t="s">
        <v>29</v>
      </c>
      <c r="AV34" s="1" t="s">
        <v>27</v>
      </c>
      <c r="AW34" s="5" t="s">
        <v>28</v>
      </c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36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A35" s="5" t="s">
        <v>48</v>
      </c>
      <c r="AB35" s="21">
        <f t="shared" ref="AB35:AR35" si="75">AB2/86400</f>
        <v>2.8207147048611107E-5</v>
      </c>
      <c r="AC35" s="21">
        <f t="shared" si="75"/>
        <v>3.0402284375E-5</v>
      </c>
      <c r="AD35" s="21">
        <f t="shared" si="75"/>
        <v>3.2669858067129627E-5</v>
      </c>
      <c r="AE35" s="21">
        <f t="shared" si="75"/>
        <v>3.9019064421296294E-5</v>
      </c>
      <c r="AF35" s="21">
        <f t="shared" si="75"/>
        <v>3.4853447557870369E-5</v>
      </c>
      <c r="AG35" s="21">
        <f t="shared" si="75"/>
        <v>4.0296674224537035E-5</v>
      </c>
      <c r="AH35" s="21">
        <f t="shared" si="75"/>
        <v>3.4282354918981481E-5</v>
      </c>
      <c r="AI35" s="21">
        <f t="shared" si="75"/>
        <v>2.7583564282407411E-5</v>
      </c>
      <c r="AJ35" s="21">
        <f t="shared" si="75"/>
        <v>3.268665490740741E-5</v>
      </c>
      <c r="AK35" s="21">
        <f t="shared" si="75"/>
        <v>3.2824703946759258E-5</v>
      </c>
      <c r="AL35" s="21">
        <f t="shared" si="75"/>
        <v>3.6966175358796296E-5</v>
      </c>
      <c r="AM35" s="21">
        <f t="shared" si="75"/>
        <v>2.3143424027777776E-5</v>
      </c>
      <c r="AN35" s="21">
        <f t="shared" si="75"/>
        <v>4.1899722847222223E-5</v>
      </c>
      <c r="AO35" s="21">
        <f t="shared" si="75"/>
        <v>3.9707734942129627E-5</v>
      </c>
      <c r="AP35" s="21">
        <f t="shared" si="75"/>
        <v>3.3895915066137562E-5</v>
      </c>
      <c r="AQ35" s="21">
        <f t="shared" si="75"/>
        <v>2.3143424027777776E-5</v>
      </c>
      <c r="AR35" s="21">
        <f t="shared" si="75"/>
        <v>4.1899722847222223E-5</v>
      </c>
      <c r="AS35" s="7">
        <f t="shared" ref="AS35:AS40" si="76">AS2</f>
        <v>15.943928816901366</v>
      </c>
      <c r="AT35" s="21">
        <f t="shared" ref="AT35:AV40" si="77">AT2/86400</f>
        <v>3.2800689719328706E-5</v>
      </c>
      <c r="AU35" s="21">
        <f t="shared" si="77"/>
        <v>2.3143424027777776E-5</v>
      </c>
      <c r="AV35" s="21">
        <f t="shared" si="77"/>
        <v>4.0296674224537035E-5</v>
      </c>
      <c r="AW35" s="7">
        <f t="shared" ref="AW35:AW40" si="78">AW2</f>
        <v>17.380403975063775</v>
      </c>
      <c r="AX35" s="5" t="s">
        <v>48</v>
      </c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/>
      <c r="C36" s="7">
        <f>C10-$W10</f>
        <v>-1.9248352100390633</v>
      </c>
      <c r="D36" s="7"/>
      <c r="E36" s="7">
        <f t="shared" ref="E36:I38" si="79">E10-$W10</f>
        <v>4.1394291864559563</v>
      </c>
      <c r="F36" s="7">
        <f t="shared" si="79"/>
        <v>-2.125529136677244</v>
      </c>
      <c r="G36" s="7">
        <f t="shared" si="79"/>
        <v>6.6731391032122502</v>
      </c>
      <c r="H36" s="7">
        <f t="shared" si="79"/>
        <v>1.543453002629974</v>
      </c>
      <c r="I36" s="7">
        <f t="shared" si="79"/>
        <v>-4.6082334603104371</v>
      </c>
      <c r="J36" s="7"/>
      <c r="K36" s="7">
        <f>K10-$W10</f>
        <v>2.161793447946458</v>
      </c>
      <c r="L36" s="7"/>
      <c r="M36" s="7">
        <f>M10-$W10</f>
        <v>-5.8592169332178443</v>
      </c>
      <c r="N36" s="7"/>
      <c r="O36" s="7"/>
      <c r="P36" s="30">
        <f>T10-$W10</f>
        <v>-0.64862189190370145</v>
      </c>
      <c r="AA36" s="5" t="s">
        <v>49</v>
      </c>
      <c r="AB36" s="21">
        <f t="shared" ref="AB36:AR36" si="80">AB3/86400</f>
        <v>5.3268035613425931E-5</v>
      </c>
      <c r="AC36" s="21">
        <f t="shared" si="80"/>
        <v>5.3710527418981487E-5</v>
      </c>
      <c r="AD36" s="21">
        <f t="shared" si="80"/>
        <v>6.1071218611111119E-5</v>
      </c>
      <c r="AE36" s="21">
        <f t="shared" si="80"/>
        <v>6.8562610219907399E-5</v>
      </c>
      <c r="AF36" s="21">
        <f t="shared" si="80"/>
        <v>6.9675401018518508E-5</v>
      </c>
      <c r="AG36" s="21">
        <f t="shared" si="80"/>
        <v>7.9837490555555556E-5</v>
      </c>
      <c r="AH36" s="21">
        <f t="shared" si="80"/>
        <v>6.5864617453703704E-5</v>
      </c>
      <c r="AI36" s="21">
        <f t="shared" si="80"/>
        <v>5.3694780381944454E-5</v>
      </c>
      <c r="AJ36" s="21">
        <f t="shared" si="80"/>
        <v>6.4642647187499998E-5</v>
      </c>
      <c r="AK36" s="21">
        <f t="shared" si="80"/>
        <v>5.9847148738425932E-5</v>
      </c>
      <c r="AL36" s="21">
        <f t="shared" si="80"/>
        <v>6.437389770833333E-5</v>
      </c>
      <c r="AM36" s="21">
        <f t="shared" si="80"/>
        <v>6.1324221053240746E-5</v>
      </c>
      <c r="AN36" s="21">
        <f t="shared" si="80"/>
        <v>7.0569307974537021E-5</v>
      </c>
      <c r="AO36" s="21">
        <f t="shared" si="80"/>
        <v>6.8531116157407421E-5</v>
      </c>
      <c r="AP36" s="21">
        <f t="shared" si="80"/>
        <v>6.3926644292328037E-5</v>
      </c>
      <c r="AQ36" s="21">
        <f t="shared" si="80"/>
        <v>5.3268035613425931E-5</v>
      </c>
      <c r="AR36" s="21">
        <f t="shared" si="80"/>
        <v>7.9837490555555556E-5</v>
      </c>
      <c r="AS36" s="7">
        <f t="shared" si="76"/>
        <v>11.736001942520268</v>
      </c>
      <c r="AT36" s="21">
        <f t="shared" si="77"/>
        <v>6.4064599605034706E-5</v>
      </c>
      <c r="AU36" s="21">
        <f t="shared" si="77"/>
        <v>5.3694780381944454E-5</v>
      </c>
      <c r="AV36" s="21">
        <f t="shared" si="77"/>
        <v>7.9837490555555556E-5</v>
      </c>
      <c r="AW36" s="7">
        <f t="shared" si="78"/>
        <v>13.757579538387974</v>
      </c>
      <c r="AX36" s="5" t="s">
        <v>49</v>
      </c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/>
      <c r="C37" s="7">
        <f>C11-$W11</f>
        <v>1.7017699040089198</v>
      </c>
      <c r="D37" s="7"/>
      <c r="E37" s="7">
        <f t="shared" si="79"/>
        <v>-4.9921385809037346</v>
      </c>
      <c r="F37" s="7">
        <f t="shared" si="79"/>
        <v>-0.48211863450493553</v>
      </c>
      <c r="G37" s="7">
        <f t="shared" si="79"/>
        <v>-1.5806506629030181</v>
      </c>
      <c r="H37" s="7">
        <f t="shared" si="79"/>
        <v>-1.7369584881868505</v>
      </c>
      <c r="I37" s="7">
        <f t="shared" si="79"/>
        <v>1.4290799645598327</v>
      </c>
      <c r="J37" s="7"/>
      <c r="K37" s="7">
        <f>K11-$W11</f>
        <v>0.78454113914205692</v>
      </c>
      <c r="L37" s="7"/>
      <c r="M37" s="7">
        <f>M11-$W11</f>
        <v>4.8764753587877365</v>
      </c>
      <c r="N37" s="7"/>
      <c r="O37" s="7"/>
      <c r="P37" s="30">
        <f>T11-$W11</f>
        <v>-1.8961500206192596</v>
      </c>
      <c r="AA37" s="5" t="s">
        <v>0</v>
      </c>
      <c r="AB37" s="21">
        <f t="shared" ref="AB37:AR37" si="81">AB4/86400</f>
        <v>3.1903502141203695E-5</v>
      </c>
      <c r="AC37" s="21">
        <f t="shared" si="81"/>
        <v>4.1430461076388896E-5</v>
      </c>
      <c r="AD37" s="21">
        <f t="shared" si="81"/>
        <v>3.3578987152777784E-5</v>
      </c>
      <c r="AE37" s="21">
        <f t="shared" si="81"/>
        <v>3.4060846562499994E-5</v>
      </c>
      <c r="AF37" s="21">
        <f t="shared" si="81"/>
        <v>4.5753023437500009E-5</v>
      </c>
      <c r="AG37" s="21">
        <f t="shared" si="81"/>
        <v>4.0674603171296293E-5</v>
      </c>
      <c r="AH37" s="21">
        <f t="shared" si="81"/>
        <v>3.6898463090277772E-5</v>
      </c>
      <c r="AI37" s="21">
        <f t="shared" si="81"/>
        <v>4.0485638703703705E-5</v>
      </c>
      <c r="AJ37" s="21">
        <f t="shared" si="81"/>
        <v>3.6062820185185178E-5</v>
      </c>
      <c r="AK37" s="21">
        <f t="shared" si="81"/>
        <v>3.7759301249999991E-5</v>
      </c>
      <c r="AL37" s="21">
        <f t="shared" si="81"/>
        <v>3.9651045601851854E-5</v>
      </c>
      <c r="AM37" s="21">
        <f t="shared" si="81"/>
        <v>4.4749149652777768E-5</v>
      </c>
      <c r="AN37" s="21">
        <f t="shared" si="81"/>
        <v>4.0222663136574091E-5</v>
      </c>
      <c r="AO37" s="21">
        <f t="shared" si="81"/>
        <v>4.1454606527777763E-5</v>
      </c>
      <c r="AP37" s="21">
        <f t="shared" si="81"/>
        <v>3.8906079406415338E-5</v>
      </c>
      <c r="AQ37" s="21">
        <f t="shared" si="81"/>
        <v>3.1903502141203695E-5</v>
      </c>
      <c r="AR37" s="21">
        <f t="shared" si="81"/>
        <v>4.5753023437500009E-5</v>
      </c>
      <c r="AS37" s="7">
        <f t="shared" si="76"/>
        <v>10.479945464053658</v>
      </c>
      <c r="AT37" s="21">
        <f t="shared" si="77"/>
        <v>4.0226435868055547E-5</v>
      </c>
      <c r="AU37" s="21">
        <f t="shared" si="77"/>
        <v>3.4060846562499994E-5</v>
      </c>
      <c r="AV37" s="21">
        <f t="shared" si="77"/>
        <v>4.5753023437500009E-5</v>
      </c>
      <c r="AW37" s="7">
        <f t="shared" si="78"/>
        <v>9.7596670411581989</v>
      </c>
      <c r="AX37" s="5" t="s">
        <v>0</v>
      </c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1">
        <v>3</v>
      </c>
      <c r="B38" s="7"/>
      <c r="C38" s="7">
        <f>C12-$W12</f>
        <v>0.22306530603013641</v>
      </c>
      <c r="D38" s="7"/>
      <c r="E38" s="7">
        <f t="shared" si="79"/>
        <v>0.85270939444778904</v>
      </c>
      <c r="F38" s="7">
        <f t="shared" si="79"/>
        <v>2.6076477711822008</v>
      </c>
      <c r="G38" s="7">
        <f t="shared" si="79"/>
        <v>-5.0924884403092285</v>
      </c>
      <c r="H38" s="7">
        <f t="shared" si="79"/>
        <v>0.19350548555688718</v>
      </c>
      <c r="I38" s="7">
        <f t="shared" si="79"/>
        <v>3.1791534957506151</v>
      </c>
      <c r="J38" s="7"/>
      <c r="K38" s="7">
        <f>K12-$W12</f>
        <v>-2.9463345870885007</v>
      </c>
      <c r="L38" s="7"/>
      <c r="M38" s="7">
        <f>M12-$W12</f>
        <v>0.98274157443011489</v>
      </c>
      <c r="N38" s="7"/>
      <c r="O38" s="7"/>
      <c r="P38" s="30">
        <f>T12-$W12</f>
        <v>2.5447719125229717</v>
      </c>
      <c r="AA38" s="5" t="s">
        <v>1</v>
      </c>
      <c r="AB38" s="21">
        <f t="shared" ref="AB38:AR38" si="82">AB5/86400</f>
        <v>4.9335212476851856E-5</v>
      </c>
      <c r="AC38" s="21">
        <f t="shared" si="82"/>
        <v>5.4587112615740739E-5</v>
      </c>
      <c r="AD38" s="21">
        <f t="shared" si="82"/>
        <v>5.4799697662037037E-5</v>
      </c>
      <c r="AE38" s="21">
        <f t="shared" si="82"/>
        <v>5.257936508101853E-5</v>
      </c>
      <c r="AF38" s="21">
        <f t="shared" si="82"/>
        <v>6.7602040810185168E-5</v>
      </c>
      <c r="AG38" s="21">
        <f t="shared" si="82"/>
        <v>5.9901738472222223E-5</v>
      </c>
      <c r="AH38" s="21">
        <f t="shared" si="82"/>
        <v>5.7877718981481497E-5</v>
      </c>
      <c r="AI38" s="21">
        <f t="shared" si="82"/>
        <v>5.943877550925925E-5</v>
      </c>
      <c r="AJ38" s="21">
        <f t="shared" si="82"/>
        <v>5.7057823136574072E-5</v>
      </c>
      <c r="AK38" s="21">
        <f t="shared" si="82"/>
        <v>5.4600497615740733E-5</v>
      </c>
      <c r="AL38" s="21">
        <f t="shared" si="82"/>
        <v>5.8207357025462979E-5</v>
      </c>
      <c r="AM38" s="21">
        <f t="shared" si="82"/>
        <v>7.2901182083333354E-5</v>
      </c>
      <c r="AN38" s="21">
        <f t="shared" si="82"/>
        <v>5.8016292939814789E-5</v>
      </c>
      <c r="AO38" s="21">
        <f t="shared" si="82"/>
        <v>6.1946754016203715E-5</v>
      </c>
      <c r="AP38" s="21">
        <f t="shared" si="82"/>
        <v>5.8489397744709004E-5</v>
      </c>
      <c r="AQ38" s="21">
        <f t="shared" si="82"/>
        <v>4.9335212476851856E-5</v>
      </c>
      <c r="AR38" s="21">
        <f t="shared" si="82"/>
        <v>7.2901182083333354E-5</v>
      </c>
      <c r="AS38" s="7">
        <f t="shared" si="76"/>
        <v>10.291193347750898</v>
      </c>
      <c r="AT38" s="21">
        <f t="shared" si="77"/>
        <v>5.9936053896122689E-5</v>
      </c>
      <c r="AU38" s="21">
        <f t="shared" si="77"/>
        <v>5.257936508101853E-5</v>
      </c>
      <c r="AV38" s="21">
        <f t="shared" si="77"/>
        <v>7.2901182083333354E-5</v>
      </c>
      <c r="AW38" s="7">
        <f t="shared" si="78"/>
        <v>11.671404400780911</v>
      </c>
      <c r="AX38" s="5" t="s">
        <v>1</v>
      </c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5">
        <v>3</v>
      </c>
      <c r="AB39" s="21">
        <f t="shared" ref="AB39:AR39" si="83">AB6/86400</f>
        <v>5.4154331493055577E-5</v>
      </c>
      <c r="AC39" s="21">
        <f t="shared" si="83"/>
        <v>6.4113284212962939E-5</v>
      </c>
      <c r="AD39" s="21">
        <f t="shared" si="83"/>
        <v>6.2396856886574056E-5</v>
      </c>
      <c r="AE39" s="21">
        <f t="shared" si="83"/>
        <v>7.139655245370372E-5</v>
      </c>
      <c r="AF39" s="21">
        <f t="shared" si="83"/>
        <v>8.7422314606481482E-5</v>
      </c>
      <c r="AG39" s="21">
        <f t="shared" si="83"/>
        <v>5.8437263796296279E-5</v>
      </c>
      <c r="AH39" s="21">
        <f t="shared" si="83"/>
        <v>6.9272539270833308E-5</v>
      </c>
      <c r="AI39" s="21">
        <f t="shared" si="83"/>
        <v>7.4754346180555585E-5</v>
      </c>
      <c r="AJ39" s="21">
        <f t="shared" si="83"/>
        <v>6.2334131180555571E-5</v>
      </c>
      <c r="AK39" s="21">
        <f t="shared" si="83"/>
        <v>5.5520124710648157E-5</v>
      </c>
      <c r="AL39" s="21">
        <f t="shared" si="83"/>
        <v>5.5502015613425895E-5</v>
      </c>
      <c r="AM39" s="21">
        <f t="shared" si="83"/>
        <v>7.4791614178240718E-5</v>
      </c>
      <c r="AN39" s="21">
        <f t="shared" si="83"/>
        <v>4.9617871840277777E-5</v>
      </c>
      <c r="AO39" s="21">
        <f t="shared" si="83"/>
        <v>4.580498865740741E-5</v>
      </c>
      <c r="AP39" s="21">
        <f t="shared" si="83"/>
        <v>6.325130250578703E-5</v>
      </c>
      <c r="AQ39" s="21">
        <f t="shared" si="83"/>
        <v>4.580498865740741E-5</v>
      </c>
      <c r="AR39" s="21">
        <f t="shared" si="83"/>
        <v>8.7422314606481482E-5</v>
      </c>
      <c r="AS39" s="7">
        <f t="shared" si="76"/>
        <v>17.922613156399013</v>
      </c>
      <c r="AT39" s="21">
        <f t="shared" si="77"/>
        <v>6.9463504926215282E-5</v>
      </c>
      <c r="AU39" s="21">
        <f t="shared" si="77"/>
        <v>5.5520124710648157E-5</v>
      </c>
      <c r="AV39" s="21">
        <f t="shared" si="77"/>
        <v>8.7422314606481482E-5</v>
      </c>
      <c r="AW39" s="7">
        <f t="shared" si="78"/>
        <v>14.674030641543498</v>
      </c>
      <c r="AX39" s="5">
        <v>3</v>
      </c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18" t="s">
        <v>20</v>
      </c>
      <c r="AB40" s="21">
        <f t="shared" ref="AB40:AR40" si="84">AB7/86400</f>
        <v>2.1686822877314818E-4</v>
      </c>
      <c r="AC40" s="21">
        <f t="shared" si="84"/>
        <v>2.4424366969907408E-4</v>
      </c>
      <c r="AD40" s="21">
        <f t="shared" si="84"/>
        <v>2.4451661837962964E-4</v>
      </c>
      <c r="AE40" s="21">
        <f t="shared" si="84"/>
        <v>2.6561843873842592E-4</v>
      </c>
      <c r="AF40" s="21">
        <f t="shared" si="84"/>
        <v>3.0530622743055554E-4</v>
      </c>
      <c r="AG40" s="21">
        <f t="shared" si="84"/>
        <v>2.7914777021990743E-4</v>
      </c>
      <c r="AH40" s="21">
        <f t="shared" si="84"/>
        <v>2.6419569371527777E-4</v>
      </c>
      <c r="AI40" s="21">
        <f t="shared" si="84"/>
        <v>2.5595710505787035E-4</v>
      </c>
      <c r="AJ40" s="21">
        <f t="shared" si="84"/>
        <v>2.5278407659722226E-4</v>
      </c>
      <c r="AK40" s="21">
        <f t="shared" si="84"/>
        <v>2.4055177626157407E-4</v>
      </c>
      <c r="AL40" s="21">
        <f t="shared" si="84"/>
        <v>2.5470049130787037E-4</v>
      </c>
      <c r="AM40" s="21">
        <f t="shared" si="84"/>
        <v>2.7690959099537036E-4</v>
      </c>
      <c r="AN40" s="21">
        <f t="shared" si="84"/>
        <v>2.6032585873842591E-4</v>
      </c>
      <c r="AO40" s="21">
        <f t="shared" si="84"/>
        <v>2.5744520030092594E-4</v>
      </c>
      <c r="AP40" s="21">
        <f t="shared" si="84"/>
        <v>2.5846933901537696E-4</v>
      </c>
      <c r="AQ40" s="21">
        <f t="shared" si="84"/>
        <v>2.1686822877314818E-4</v>
      </c>
      <c r="AR40" s="21">
        <f t="shared" si="84"/>
        <v>3.0530622743055554E-4</v>
      </c>
      <c r="AS40" s="7">
        <f t="shared" si="76"/>
        <v>7.9949721664171216</v>
      </c>
      <c r="AT40" s="21">
        <f t="shared" si="77"/>
        <v>2.6649128401475702E-4</v>
      </c>
      <c r="AU40" s="21">
        <f t="shared" si="77"/>
        <v>2.4055177626157407E-4</v>
      </c>
      <c r="AV40" s="21">
        <f t="shared" si="77"/>
        <v>3.0530622743055554E-4</v>
      </c>
      <c r="AW40" s="7">
        <f t="shared" si="78"/>
        <v>7.845828258129302</v>
      </c>
      <c r="AX40" s="18" t="s">
        <v>20</v>
      </c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33" t="s">
        <v>37</v>
      </c>
      <c r="B41" s="25" t="s">
        <v>3</v>
      </c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18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7"/>
      <c r="AT41" s="21"/>
      <c r="AU41" s="21"/>
      <c r="AV41" s="21"/>
      <c r="AW41" s="7"/>
    </row>
    <row r="42" spans="1:65" x14ac:dyDescent="0.3">
      <c r="A42" s="1">
        <v>1</v>
      </c>
      <c r="B42" s="7">
        <f t="shared" ref="B42:O42" si="85">B10-$P10</f>
        <v>-0.3129514635685311</v>
      </c>
      <c r="C42" s="7">
        <f t="shared" si="85"/>
        <v>-3.4438596059473809</v>
      </c>
      <c r="D42" s="7">
        <f t="shared" si="85"/>
        <v>0.45537091802566465</v>
      </c>
      <c r="E42" s="7">
        <f t="shared" si="85"/>
        <v>2.6204047905476386</v>
      </c>
      <c r="F42" s="7">
        <f t="shared" si="85"/>
        <v>-3.6445535325855616</v>
      </c>
      <c r="G42" s="7">
        <f t="shared" si="85"/>
        <v>5.1541147073039326</v>
      </c>
      <c r="H42" s="7">
        <f t="shared" si="85"/>
        <v>2.4428606721656365E-2</v>
      </c>
      <c r="I42" s="7">
        <f t="shared" si="85"/>
        <v>-6.1272578562187547</v>
      </c>
      <c r="J42" s="7">
        <f t="shared" si="85"/>
        <v>0.62100829583435768</v>
      </c>
      <c r="K42" s="7">
        <f t="shared" si="85"/>
        <v>0.64276905203814039</v>
      </c>
      <c r="L42" s="7">
        <f t="shared" si="85"/>
        <v>1.9060058015378161</v>
      </c>
      <c r="M42" s="7">
        <f t="shared" si="85"/>
        <v>-7.3782413291261619</v>
      </c>
      <c r="N42" s="7">
        <f t="shared" si="85"/>
        <v>5.3212408854514592</v>
      </c>
      <c r="O42" s="7">
        <f t="shared" si="85"/>
        <v>4.1615207299855967</v>
      </c>
      <c r="P42" s="7">
        <f>T10-$P10</f>
        <v>-2.1676462878120191</v>
      </c>
      <c r="AA42" s="18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7"/>
      <c r="AT42" s="21"/>
      <c r="AU42" s="21"/>
      <c r="AV42" s="21"/>
      <c r="AW42" s="7"/>
    </row>
    <row r="43" spans="1:65" x14ac:dyDescent="0.3">
      <c r="A43" s="1">
        <v>2</v>
      </c>
      <c r="B43" s="7">
        <f t="shared" ref="B43:O43" si="86">B11-$P11</f>
        <v>-0.22919972355584406</v>
      </c>
      <c r="C43" s="7">
        <f t="shared" si="86"/>
        <v>1.62306303777126</v>
      </c>
      <c r="D43" s="7">
        <f t="shared" si="86"/>
        <v>-1.5448979275145334</v>
      </c>
      <c r="E43" s="7">
        <f t="shared" si="86"/>
        <v>-5.0708454471413944</v>
      </c>
      <c r="F43" s="7">
        <f t="shared" si="86"/>
        <v>-0.5608255007425953</v>
      </c>
      <c r="G43" s="7">
        <f t="shared" si="86"/>
        <v>-1.6593575291406779</v>
      </c>
      <c r="H43" s="7">
        <f t="shared" si="86"/>
        <v>-1.8156653544245103</v>
      </c>
      <c r="I43" s="7">
        <f t="shared" si="86"/>
        <v>1.3503730983221729</v>
      </c>
      <c r="J43" s="7">
        <f t="shared" si="86"/>
        <v>-0.85112472625307589</v>
      </c>
      <c r="K43" s="7">
        <f t="shared" si="86"/>
        <v>0.70583427290439715</v>
      </c>
      <c r="L43" s="7">
        <f t="shared" si="86"/>
        <v>0.73182868352915165</v>
      </c>
      <c r="M43" s="7">
        <f t="shared" si="86"/>
        <v>4.7977684925500768</v>
      </c>
      <c r="N43" s="7">
        <f t="shared" si="86"/>
        <v>4.7775487774103453E-2</v>
      </c>
      <c r="O43" s="7">
        <f t="shared" si="86"/>
        <v>2.4752731359215403</v>
      </c>
      <c r="P43" s="7">
        <f>T11-$P11</f>
        <v>-1.9748568868569194</v>
      </c>
      <c r="AA43" s="18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7"/>
      <c r="AT43" s="21"/>
      <c r="AU43" s="21"/>
      <c r="AV43" s="21"/>
      <c r="AW43" s="7"/>
    </row>
    <row r="44" spans="1:65" x14ac:dyDescent="0.3">
      <c r="A44" s="1">
        <v>3</v>
      </c>
      <c r="B44" s="7">
        <f t="shared" ref="B44:O44" si="87">B12-$P12</f>
        <v>0.54215118712436094</v>
      </c>
      <c r="C44" s="7">
        <f t="shared" si="87"/>
        <v>1.8207965681760996</v>
      </c>
      <c r="D44" s="7">
        <f t="shared" si="87"/>
        <v>1.0895270094888652</v>
      </c>
      <c r="E44" s="7">
        <f t="shared" si="87"/>
        <v>2.4504406565937522</v>
      </c>
      <c r="F44" s="7">
        <f t="shared" si="87"/>
        <v>4.205379033328164</v>
      </c>
      <c r="G44" s="7">
        <f t="shared" si="87"/>
        <v>-3.4947571781632654</v>
      </c>
      <c r="H44" s="7">
        <f t="shared" si="87"/>
        <v>1.7912367477028504</v>
      </c>
      <c r="I44" s="7">
        <f t="shared" si="87"/>
        <v>4.7768847578965783</v>
      </c>
      <c r="J44" s="7">
        <f t="shared" si="87"/>
        <v>0.23011643041870755</v>
      </c>
      <c r="K44" s="7">
        <f t="shared" si="87"/>
        <v>-1.3486033249425375</v>
      </c>
      <c r="L44" s="7">
        <f t="shared" si="87"/>
        <v>-2.6378344850669748</v>
      </c>
      <c r="M44" s="7">
        <f t="shared" si="87"/>
        <v>2.5804728365760781</v>
      </c>
      <c r="N44" s="7">
        <f t="shared" si="87"/>
        <v>-5.3690163732255698</v>
      </c>
      <c r="O44" s="7">
        <f t="shared" si="87"/>
        <v>-6.636793865907137</v>
      </c>
      <c r="P44" s="7">
        <f>T12-$P12</f>
        <v>4.1425031746689349</v>
      </c>
      <c r="AA44" s="18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7"/>
      <c r="AT44" s="21"/>
      <c r="AU44" s="21"/>
      <c r="AV44" s="21"/>
      <c r="AW44" s="7"/>
    </row>
    <row r="45" spans="1:65" x14ac:dyDescent="0.3">
      <c r="AA45" s="18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7"/>
      <c r="AT45" s="21"/>
      <c r="AU45" s="21"/>
      <c r="AV45" s="21"/>
      <c r="AW45" s="7"/>
    </row>
    <row r="46" spans="1:65" x14ac:dyDescent="0.3">
      <c r="AA46" s="18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"/>
      <c r="AT46" s="21"/>
      <c r="AU46" s="21"/>
      <c r="AV46" s="21"/>
      <c r="AW46" s="7"/>
    </row>
    <row r="47" spans="1:65" x14ac:dyDescent="0.3">
      <c r="AA47" s="1"/>
      <c r="AB47" s="1"/>
      <c r="AC47" s="1"/>
      <c r="AD47" s="1"/>
      <c r="AE47"/>
      <c r="AG47" s="2"/>
      <c r="AI47" s="2"/>
      <c r="AJ47" s="2"/>
    </row>
    <row r="48" spans="1:65" x14ac:dyDescent="0.3">
      <c r="AA48" s="1"/>
      <c r="AB48" s="1"/>
      <c r="AC48" s="1"/>
      <c r="AD48" s="1"/>
      <c r="AE48" s="1"/>
      <c r="AF48"/>
      <c r="AG48" s="2"/>
      <c r="AH48" s="2"/>
      <c r="AJ48" s="2"/>
      <c r="AK48" s="2"/>
      <c r="AT48" s="6"/>
      <c r="AU48" s="6"/>
      <c r="AV48" s="6"/>
      <c r="AX48" s="6"/>
      <c r="AY48" s="6"/>
    </row>
    <row r="49" spans="2:49" x14ac:dyDescent="0.3">
      <c r="B49" s="35" t="s">
        <v>39</v>
      </c>
      <c r="C49" s="1">
        <v>1</v>
      </c>
      <c r="D49" s="1">
        <v>2</v>
      </c>
      <c r="E49" s="1">
        <v>3</v>
      </c>
      <c r="F49" s="5" t="s">
        <v>20</v>
      </c>
      <c r="L49" s="2"/>
      <c r="P49"/>
      <c r="S49"/>
      <c r="T49"/>
      <c r="Y49" s="2"/>
      <c r="Z49" s="2"/>
      <c r="AA49" s="44" t="s">
        <v>21</v>
      </c>
      <c r="AB49" s="25" t="s">
        <v>3</v>
      </c>
      <c r="AC49" s="25" t="s">
        <v>4</v>
      </c>
      <c r="AD49" s="25" t="s">
        <v>5</v>
      </c>
      <c r="AE49" s="25" t="s">
        <v>6</v>
      </c>
      <c r="AF49" s="25" t="s">
        <v>7</v>
      </c>
      <c r="AG49" s="25" t="s">
        <v>8</v>
      </c>
      <c r="AH49" s="25" t="s">
        <v>9</v>
      </c>
      <c r="AI49" s="25" t="s">
        <v>10</v>
      </c>
      <c r="AJ49" s="25" t="s">
        <v>11</v>
      </c>
      <c r="AK49" s="25" t="s">
        <v>12</v>
      </c>
      <c r="AL49" s="10" t="s">
        <v>13</v>
      </c>
      <c r="AM49" s="10" t="s">
        <v>14</v>
      </c>
      <c r="AN49" s="10" t="s">
        <v>15</v>
      </c>
      <c r="AO49" s="10" t="s">
        <v>16</v>
      </c>
      <c r="AP49" s="6"/>
      <c r="AQ49" s="6"/>
      <c r="AR49" s="6"/>
      <c r="AT49" s="6"/>
      <c r="AU49" s="6"/>
      <c r="AV49" s="6"/>
      <c r="AW49" s="6"/>
    </row>
    <row r="50" spans="2:49" x14ac:dyDescent="0.3">
      <c r="B50" s="8" t="s">
        <v>3</v>
      </c>
      <c r="C50" s="21">
        <v>8.1475182662037041E-5</v>
      </c>
      <c r="D50" s="21">
        <v>8.1238714618055551E-5</v>
      </c>
      <c r="E50" s="21">
        <v>5.4154331493055577E-5</v>
      </c>
      <c r="F50" s="21">
        <v>2.1686822877314818E-4</v>
      </c>
      <c r="L50" s="2"/>
      <c r="P50"/>
      <c r="S50"/>
      <c r="T50"/>
      <c r="Y50" s="2"/>
      <c r="Z50" s="2"/>
      <c r="AA50" s="5" t="s">
        <v>48</v>
      </c>
      <c r="AB50" s="11">
        <f t="shared" ref="AB50:AO50" si="88">AB2-$AP2</f>
        <v>-0.49150955671428598</v>
      </c>
      <c r="AC50" s="11">
        <f t="shared" si="88"/>
        <v>-0.30184969171428566</v>
      </c>
      <c r="AD50" s="11">
        <f t="shared" si="88"/>
        <v>-0.10593132471428568</v>
      </c>
      <c r="AE50" s="11">
        <f t="shared" si="88"/>
        <v>0.44264010428571421</v>
      </c>
      <c r="AF50" s="11">
        <f t="shared" si="88"/>
        <v>8.2730807285714469E-2</v>
      </c>
      <c r="AG50" s="11">
        <f t="shared" si="88"/>
        <v>0.55302559128571449</v>
      </c>
      <c r="AH50" s="11">
        <f t="shared" si="88"/>
        <v>3.3388403285714574E-2</v>
      </c>
      <c r="AI50" s="11">
        <f t="shared" si="88"/>
        <v>-0.54538710771428534</v>
      </c>
      <c r="AJ50" s="11">
        <f t="shared" si="88"/>
        <v>-0.10448007771428536</v>
      </c>
      <c r="AK50" s="11">
        <f t="shared" si="88"/>
        <v>-9.2552640714285594E-2</v>
      </c>
      <c r="AL50" s="11">
        <f t="shared" si="88"/>
        <v>0.26527048928571428</v>
      </c>
      <c r="AM50" s="11">
        <f t="shared" si="88"/>
        <v>-0.92901522571428563</v>
      </c>
      <c r="AN50" s="11">
        <f t="shared" si="88"/>
        <v>0.69152899228571441</v>
      </c>
      <c r="AO50" s="11">
        <f t="shared" si="88"/>
        <v>0.50214123728571414</v>
      </c>
      <c r="AP50" s="5" t="s">
        <v>48</v>
      </c>
      <c r="AQ50" s="6"/>
      <c r="AR50" s="6"/>
      <c r="AT50" s="6"/>
      <c r="AU50" s="6"/>
      <c r="AV50" s="6"/>
      <c r="AW50" s="6"/>
    </row>
    <row r="51" spans="2:49" x14ac:dyDescent="0.3">
      <c r="B51" s="8" t="s">
        <v>4</v>
      </c>
      <c r="C51" s="21">
        <v>8.411281179398148E-5</v>
      </c>
      <c r="D51" s="21">
        <v>9.6017573692129635E-5</v>
      </c>
      <c r="E51" s="21">
        <v>6.4113284212962939E-5</v>
      </c>
      <c r="F51" s="21">
        <v>2.4424366969907408E-4</v>
      </c>
      <c r="L51" s="2"/>
      <c r="P51"/>
      <c r="S51"/>
      <c r="T51"/>
      <c r="Y51" s="2"/>
      <c r="Z51" s="2"/>
      <c r="AA51" s="5" t="s">
        <v>49</v>
      </c>
      <c r="AB51" s="11">
        <f t="shared" ref="AB51:AO51" si="89">AB3-$AP3</f>
        <v>-0.9209037898571415</v>
      </c>
      <c r="AC51" s="11">
        <f t="shared" si="89"/>
        <v>-0.88267249785714164</v>
      </c>
      <c r="AD51" s="11">
        <f t="shared" si="89"/>
        <v>-0.24670877885714138</v>
      </c>
      <c r="AE51" s="11">
        <f t="shared" si="89"/>
        <v>0.40054745614285725</v>
      </c>
      <c r="AF51" s="11">
        <f t="shared" si="89"/>
        <v>0.49669258114285775</v>
      </c>
      <c r="AG51" s="11">
        <f t="shared" si="89"/>
        <v>1.3746971171428584</v>
      </c>
      <c r="AH51" s="11">
        <f t="shared" si="89"/>
        <v>0.16744088114285827</v>
      </c>
      <c r="AI51" s="11">
        <f t="shared" si="89"/>
        <v>-0.88403304185714138</v>
      </c>
      <c r="AJ51" s="11">
        <f t="shared" si="89"/>
        <v>6.18626501428583E-2</v>
      </c>
      <c r="AK51" s="11">
        <f t="shared" si="89"/>
        <v>-0.35246841585714161</v>
      </c>
      <c r="AL51" s="11">
        <f t="shared" si="89"/>
        <v>3.864269514285823E-2</v>
      </c>
      <c r="AM51" s="11">
        <f t="shared" si="89"/>
        <v>-0.22484936785714194</v>
      </c>
      <c r="AN51" s="11">
        <f t="shared" si="89"/>
        <v>0.57392614214285675</v>
      </c>
      <c r="AO51" s="11">
        <f t="shared" si="89"/>
        <v>0.39782636914285874</v>
      </c>
      <c r="AP51" s="5" t="s">
        <v>49</v>
      </c>
      <c r="AQ51" s="6"/>
      <c r="AR51" s="6"/>
      <c r="AT51" s="6"/>
      <c r="AU51" s="6"/>
      <c r="AV51" s="6"/>
      <c r="AW51" s="6"/>
    </row>
    <row r="52" spans="2:49" x14ac:dyDescent="0.3">
      <c r="B52" s="8" t="s">
        <v>5</v>
      </c>
      <c r="C52" s="21">
        <v>9.3741076678240738E-5</v>
      </c>
      <c r="D52" s="21">
        <v>8.8378684814814813E-5</v>
      </c>
      <c r="E52" s="21">
        <v>6.2396856886574056E-5</v>
      </c>
      <c r="F52" s="21">
        <v>2.4451661837962964E-4</v>
      </c>
      <c r="L52" s="2"/>
      <c r="P52"/>
      <c r="S52"/>
      <c r="T52"/>
      <c r="Y52" s="2"/>
      <c r="Z52" s="2"/>
      <c r="AA52" s="5" t="s">
        <v>0</v>
      </c>
      <c r="AB52" s="11">
        <f t="shared" ref="AB52:AO52" si="90">AB4-$AP4</f>
        <v>-0.60502267571428581</v>
      </c>
      <c r="AC52" s="11">
        <f t="shared" si="90"/>
        <v>0.21810657628571528</v>
      </c>
      <c r="AD52" s="11">
        <f t="shared" si="90"/>
        <v>-0.46026077071428473</v>
      </c>
      <c r="AE52" s="11">
        <f t="shared" si="90"/>
        <v>-0.41862811771428587</v>
      </c>
      <c r="AF52" s="11">
        <f t="shared" si="90"/>
        <v>0.59157596428571546</v>
      </c>
      <c r="AG52" s="11">
        <f t="shared" si="90"/>
        <v>0.15280045328571434</v>
      </c>
      <c r="AH52" s="11">
        <f t="shared" si="90"/>
        <v>-0.17345804971428569</v>
      </c>
      <c r="AI52" s="11">
        <f t="shared" si="90"/>
        <v>0.13647392328571462</v>
      </c>
      <c r="AJ52" s="11">
        <f t="shared" si="90"/>
        <v>-0.245657596714286</v>
      </c>
      <c r="AK52" s="11">
        <f t="shared" si="90"/>
        <v>-9.9081632714285828E-2</v>
      </c>
      <c r="AL52" s="11">
        <f t="shared" si="90"/>
        <v>6.4365079285714888E-2</v>
      </c>
      <c r="AM52" s="11">
        <f t="shared" si="90"/>
        <v>0.50484126928571404</v>
      </c>
      <c r="AN52" s="11">
        <f t="shared" si="90"/>
        <v>0.11375283428571636</v>
      </c>
      <c r="AO52" s="11">
        <f t="shared" si="90"/>
        <v>0.22019274328571337</v>
      </c>
      <c r="AP52" s="5" t="s">
        <v>0</v>
      </c>
    </row>
    <row r="53" spans="2:49" x14ac:dyDescent="0.3">
      <c r="B53" s="8" t="s">
        <v>6</v>
      </c>
      <c r="C53" s="21">
        <v>1.0758167464120369E-4</v>
      </c>
      <c r="D53" s="21">
        <v>8.6640211643518517E-5</v>
      </c>
      <c r="E53" s="21">
        <v>7.139655245370372E-5</v>
      </c>
      <c r="F53" s="21">
        <v>2.6561843873842592E-4</v>
      </c>
      <c r="L53" s="2"/>
      <c r="P53"/>
      <c r="S53"/>
      <c r="T53"/>
      <c r="Y53" s="2"/>
      <c r="Z53" s="2"/>
      <c r="AA53" s="5" t="s">
        <v>1</v>
      </c>
      <c r="AB53" s="11">
        <f t="shared" ref="AB53:AO53" si="91">AB5-$AP5</f>
        <v>-0.79092160714285775</v>
      </c>
      <c r="AC53" s="11">
        <f t="shared" si="91"/>
        <v>-0.33715743514285812</v>
      </c>
      <c r="AD53" s="11">
        <f t="shared" si="91"/>
        <v>-0.31879008714285817</v>
      </c>
      <c r="AE53" s="11">
        <f t="shared" si="91"/>
        <v>-0.51062682214285715</v>
      </c>
      <c r="AF53" s="11">
        <f t="shared" si="91"/>
        <v>0.78733236085714076</v>
      </c>
      <c r="AG53" s="11">
        <f t="shared" si="91"/>
        <v>0.12202623885714203</v>
      </c>
      <c r="AH53" s="11">
        <f t="shared" si="91"/>
        <v>-5.284904514285671E-2</v>
      </c>
      <c r="AI53" s="11">
        <f t="shared" si="91"/>
        <v>8.2026238857141109E-2</v>
      </c>
      <c r="AJ53" s="11">
        <f t="shared" si="91"/>
        <v>-0.123688046142858</v>
      </c>
      <c r="AK53" s="11">
        <f t="shared" si="91"/>
        <v>-0.33600097114285887</v>
      </c>
      <c r="AL53" s="11">
        <f t="shared" si="91"/>
        <v>-2.4368318142856893E-2</v>
      </c>
      <c r="AM53" s="11">
        <f t="shared" si="91"/>
        <v>1.2451781668571442</v>
      </c>
      <c r="AN53" s="11">
        <f t="shared" si="91"/>
        <v>-4.0876255142860529E-2</v>
      </c>
      <c r="AO53" s="11">
        <f t="shared" si="91"/>
        <v>0.29871558185714342</v>
      </c>
      <c r="AP53" s="5" t="s">
        <v>1</v>
      </c>
    </row>
    <row r="54" spans="2:49" x14ac:dyDescent="0.3">
      <c r="B54" s="8" t="s">
        <v>7</v>
      </c>
      <c r="C54" s="21">
        <v>1.045288485763889E-4</v>
      </c>
      <c r="D54" s="21">
        <v>1.1335506424768518E-4</v>
      </c>
      <c r="E54" s="21">
        <v>8.7422314606481482E-5</v>
      </c>
      <c r="F54" s="21">
        <v>3.0530622743055554E-4</v>
      </c>
      <c r="L54" s="2"/>
      <c r="P54"/>
      <c r="S54"/>
      <c r="T54"/>
      <c r="Y54" s="2"/>
      <c r="Z54" s="2"/>
      <c r="AA54" s="5">
        <v>3</v>
      </c>
      <c r="AB54" s="11">
        <f t="shared" ref="AB54:AO54" si="92">AB6-$AP6</f>
        <v>-0.78597829549999698</v>
      </c>
      <c r="AC54" s="11">
        <f t="shared" si="92"/>
        <v>7.4475219499999135E-2</v>
      </c>
      <c r="AD54" s="11">
        <f t="shared" si="92"/>
        <v>-7.3824101500000516E-2</v>
      </c>
      <c r="AE54" s="11">
        <f t="shared" si="92"/>
        <v>0.70374959550000238</v>
      </c>
      <c r="AF54" s="11">
        <f t="shared" si="92"/>
        <v>2.0883754455000014</v>
      </c>
      <c r="AG54" s="11">
        <f t="shared" si="92"/>
        <v>-0.41593294450000062</v>
      </c>
      <c r="AH54" s="11">
        <f t="shared" si="92"/>
        <v>0.52023485649999923</v>
      </c>
      <c r="AI54" s="11">
        <f t="shared" si="92"/>
        <v>0.9938629735000033</v>
      </c>
      <c r="AJ54" s="11">
        <f t="shared" si="92"/>
        <v>-7.9243602499997401E-2</v>
      </c>
      <c r="AK54" s="11">
        <f t="shared" si="92"/>
        <v>-0.6679737614999981</v>
      </c>
      <c r="AL54" s="11">
        <f t="shared" si="92"/>
        <v>-0.66953838750000205</v>
      </c>
      <c r="AM54" s="11">
        <f t="shared" si="92"/>
        <v>0.99708292849999847</v>
      </c>
      <c r="AN54" s="11">
        <f t="shared" si="92"/>
        <v>-1.1779284094999989</v>
      </c>
      <c r="AO54" s="11">
        <f t="shared" si="92"/>
        <v>-1.5073615164999987</v>
      </c>
      <c r="AP54" s="5">
        <v>3</v>
      </c>
    </row>
    <row r="55" spans="2:49" x14ac:dyDescent="0.3">
      <c r="B55" s="8" t="s">
        <v>8</v>
      </c>
      <c r="C55" s="21">
        <v>1.2013416478009259E-4</v>
      </c>
      <c r="D55" s="21">
        <v>1.0057634164351851E-4</v>
      </c>
      <c r="E55" s="21">
        <v>5.8437263796296279E-5</v>
      </c>
      <c r="F55" s="21">
        <v>2.7914777021990743E-4</v>
      </c>
      <c r="L55" s="2"/>
      <c r="P55"/>
      <c r="S55"/>
      <c r="T55"/>
      <c r="Y55" s="2"/>
      <c r="Z55" s="2"/>
      <c r="AA55" s="18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2:49" x14ac:dyDescent="0.3">
      <c r="B56" s="8" t="s">
        <v>9</v>
      </c>
      <c r="C56" s="21">
        <v>1.0014697237268518E-4</v>
      </c>
      <c r="D56" s="21">
        <v>9.4776182071759269E-5</v>
      </c>
      <c r="E56" s="21">
        <v>6.9272539270833308E-5</v>
      </c>
      <c r="F56" s="21">
        <v>2.6419569371527777E-4</v>
      </c>
      <c r="L56" s="2"/>
      <c r="P56"/>
      <c r="S56"/>
      <c r="T56"/>
      <c r="Y56" s="2"/>
      <c r="Z56" s="2"/>
      <c r="AA56" s="18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2:49" x14ac:dyDescent="0.3">
      <c r="B57" s="8" t="s">
        <v>10</v>
      </c>
      <c r="C57" s="21">
        <v>8.1278344664351858E-5</v>
      </c>
      <c r="D57" s="21">
        <v>9.9924414212962948E-5</v>
      </c>
      <c r="E57" s="21">
        <v>7.4754346180555585E-5</v>
      </c>
      <c r="F57" s="21">
        <v>2.5595710505787035E-4</v>
      </c>
      <c r="L57" s="2"/>
      <c r="P57"/>
      <c r="S57"/>
      <c r="T57"/>
      <c r="Y57" s="2"/>
      <c r="Z57" s="2"/>
      <c r="AA57" s="18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9" x14ac:dyDescent="0.3">
      <c r="B58" s="8" t="s">
        <v>11</v>
      </c>
      <c r="C58" s="21">
        <v>9.7329302094907415E-5</v>
      </c>
      <c r="D58" s="21">
        <v>9.3120643321759257E-5</v>
      </c>
      <c r="E58" s="21">
        <v>6.2334131180555571E-5</v>
      </c>
      <c r="F58" s="21">
        <v>2.5278407659722226E-4</v>
      </c>
      <c r="L58" s="2"/>
      <c r="P58"/>
      <c r="S58"/>
      <c r="T58"/>
      <c r="Y58" s="2"/>
      <c r="Z58" s="2"/>
      <c r="AA58" s="18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9" x14ac:dyDescent="0.3">
      <c r="B59" s="8" t="s">
        <v>12</v>
      </c>
      <c r="C59" s="21">
        <v>9.267185268518519E-5</v>
      </c>
      <c r="D59" s="21">
        <v>9.2359798865740731E-5</v>
      </c>
      <c r="E59" s="21">
        <v>5.5520124710648157E-5</v>
      </c>
      <c r="F59" s="21">
        <v>2.4055177626157407E-4</v>
      </c>
      <c r="L59" s="2"/>
      <c r="P59"/>
      <c r="S59"/>
      <c r="T59"/>
      <c r="Y59" s="2"/>
      <c r="Z59" s="2"/>
      <c r="AA59" s="18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2:49" x14ac:dyDescent="0.3">
      <c r="B60" s="12" t="s">
        <v>13</v>
      </c>
      <c r="C60" s="21">
        <v>1.0134007306712965E-4</v>
      </c>
      <c r="D60" s="21">
        <v>9.7858402627314827E-5</v>
      </c>
      <c r="E60" s="21">
        <v>5.5502015613425895E-5</v>
      </c>
      <c r="F60" s="21">
        <v>2.5470049130787037E-4</v>
      </c>
      <c r="L60" s="2"/>
      <c r="P60"/>
      <c r="S60"/>
      <c r="T60"/>
      <c r="Y60" s="2"/>
      <c r="Z60" s="2"/>
    </row>
    <row r="61" spans="2:49" x14ac:dyDescent="0.3">
      <c r="B61" s="12" t="s">
        <v>14</v>
      </c>
      <c r="C61" s="21">
        <v>8.4467645081018526E-5</v>
      </c>
      <c r="D61" s="21">
        <v>1.1765033173611114E-4</v>
      </c>
      <c r="E61" s="21">
        <v>7.4791614178240718E-5</v>
      </c>
      <c r="F61" s="21">
        <v>2.7690959099537036E-4</v>
      </c>
      <c r="L61" s="2"/>
      <c r="P61"/>
      <c r="S61"/>
      <c r="T61"/>
      <c r="Y61" s="2"/>
      <c r="Z61" s="2"/>
    </row>
    <row r="62" spans="2:49" x14ac:dyDescent="0.3">
      <c r="B62" s="12" t="s">
        <v>15</v>
      </c>
      <c r="C62" s="21">
        <v>1.1246903082175924E-4</v>
      </c>
      <c r="D62" s="21">
        <v>9.8238956076388879E-5</v>
      </c>
      <c r="E62" s="21">
        <v>4.9617871840277777E-5</v>
      </c>
      <c r="F62" s="21">
        <v>2.6032585873842591E-4</v>
      </c>
      <c r="L62" s="2"/>
      <c r="P62"/>
      <c r="S62"/>
      <c r="T62"/>
      <c r="Y62" s="2"/>
      <c r="Z62" s="2"/>
      <c r="AA62" s="43" t="s">
        <v>17</v>
      </c>
      <c r="AB62" s="8" t="s">
        <v>3</v>
      </c>
      <c r="AC62" s="8" t="s">
        <v>4</v>
      </c>
      <c r="AD62" s="8" t="s">
        <v>5</v>
      </c>
      <c r="AE62" s="8" t="s">
        <v>6</v>
      </c>
      <c r="AF62" s="8" t="s">
        <v>7</v>
      </c>
      <c r="AG62" s="8" t="s">
        <v>8</v>
      </c>
      <c r="AH62" s="8" t="s">
        <v>9</v>
      </c>
      <c r="AI62" s="8" t="s">
        <v>10</v>
      </c>
      <c r="AJ62" s="8" t="s">
        <v>11</v>
      </c>
      <c r="AK62" s="8" t="s">
        <v>12</v>
      </c>
      <c r="AL62" s="12" t="s">
        <v>13</v>
      </c>
      <c r="AM62" s="12" t="s">
        <v>14</v>
      </c>
      <c r="AN62" s="12" t="s">
        <v>15</v>
      </c>
      <c r="AO62" s="12" t="s">
        <v>16</v>
      </c>
    </row>
    <row r="63" spans="2:49" x14ac:dyDescent="0.3">
      <c r="B63" s="12" t="s">
        <v>16</v>
      </c>
      <c r="C63" s="21">
        <v>1.0823885109953704E-4</v>
      </c>
      <c r="D63" s="21">
        <v>1.0340136054398148E-4</v>
      </c>
      <c r="E63" s="21">
        <v>4.580498865740741E-5</v>
      </c>
      <c r="F63" s="21">
        <v>2.5744520030092594E-4</v>
      </c>
      <c r="L63" s="2"/>
      <c r="P63"/>
      <c r="S63"/>
      <c r="T63"/>
      <c r="Y63" s="2"/>
      <c r="Z63" s="2"/>
      <c r="AA63" s="5" t="s">
        <v>48</v>
      </c>
      <c r="AB63" s="15">
        <v>0.34829932000000002</v>
      </c>
      <c r="AC63" s="15">
        <v>0.19591836700000001</v>
      </c>
      <c r="AD63" s="15">
        <v>0.23219954600000001</v>
      </c>
      <c r="AE63" s="15">
        <v>0.26412698400000001</v>
      </c>
      <c r="AF63" s="15">
        <v>1.001360544</v>
      </c>
      <c r="AG63" s="15">
        <v>1.1551020409999999</v>
      </c>
      <c r="AH63" s="15">
        <v>0.57904761900000001</v>
      </c>
      <c r="AI63" s="15">
        <v>0.591836735</v>
      </c>
      <c r="AJ63" s="15">
        <v>2.4533333329999998</v>
      </c>
      <c r="AK63" s="15">
        <v>1.1040816330000001</v>
      </c>
      <c r="AL63" s="15">
        <v>1.2142857140000001</v>
      </c>
      <c r="AM63" s="15">
        <v>0.29700680299999999</v>
      </c>
      <c r="AN63" s="15">
        <v>0.17632653100000001</v>
      </c>
      <c r="AO63" s="15">
        <v>0.243809524</v>
      </c>
      <c r="AP63" s="5" t="s">
        <v>48</v>
      </c>
    </row>
    <row r="64" spans="2:49" x14ac:dyDescent="0.3">
      <c r="B64" s="5" t="s">
        <v>22</v>
      </c>
      <c r="C64" s="21">
        <v>9.7822559358465619E-5</v>
      </c>
      <c r="D64" s="21">
        <v>9.7395477151124315E-5</v>
      </c>
      <c r="E64" s="21">
        <v>6.325130250578703E-5</v>
      </c>
      <c r="F64" s="21">
        <v>2.5846933901537696E-4</v>
      </c>
      <c r="L64" s="2"/>
      <c r="P64"/>
      <c r="S64"/>
      <c r="T64"/>
      <c r="Y64" s="2"/>
      <c r="Z64" s="2"/>
      <c r="AA64" s="5" t="s">
        <v>49</v>
      </c>
      <c r="AB64" s="15">
        <v>2.7853968249999999</v>
      </c>
      <c r="AC64" s="15">
        <v>2.822675737</v>
      </c>
      <c r="AD64" s="15">
        <v>3.0548752829999999</v>
      </c>
      <c r="AE64" s="15">
        <v>3.6353741500000001</v>
      </c>
      <c r="AF64" s="15">
        <v>4.0126984129999999</v>
      </c>
      <c r="AG64" s="15">
        <v>4.6367346940000003</v>
      </c>
      <c r="AH64" s="15">
        <v>3.541043084</v>
      </c>
      <c r="AI64" s="15">
        <v>2.9750566890000001</v>
      </c>
      <c r="AJ64" s="15">
        <v>5.2774603170000001</v>
      </c>
      <c r="AK64" s="15">
        <v>3.9401360539999999</v>
      </c>
      <c r="AL64" s="15">
        <v>4.4081632649999998</v>
      </c>
      <c r="AM64" s="15">
        <v>2.2965986389999999</v>
      </c>
      <c r="AN64" s="15">
        <v>3.796462585</v>
      </c>
      <c r="AO64" s="15">
        <v>3.6745578229999998</v>
      </c>
      <c r="AP64" s="5" t="s">
        <v>49</v>
      </c>
    </row>
    <row r="65" spans="2:53" x14ac:dyDescent="0.3">
      <c r="B65" s="5" t="s">
        <v>23</v>
      </c>
      <c r="C65" s="21">
        <v>8.1278344664351858E-5</v>
      </c>
      <c r="D65" s="21">
        <v>8.1238714618055551E-5</v>
      </c>
      <c r="E65" s="21">
        <v>4.580498865740741E-5</v>
      </c>
      <c r="F65" s="21">
        <v>2.1686822877314818E-4</v>
      </c>
      <c r="G65" s="29" t="s">
        <v>51</v>
      </c>
      <c r="L65" s="2"/>
      <c r="P65"/>
      <c r="S65"/>
      <c r="T65"/>
      <c r="Y65" s="2"/>
      <c r="Z65" s="2"/>
      <c r="AA65" s="5" t="s">
        <v>0</v>
      </c>
      <c r="AB65" s="15">
        <v>7.3877551019999999</v>
      </c>
      <c r="AC65" s="15">
        <v>7.4632653060000003</v>
      </c>
      <c r="AD65" s="15">
        <v>8.331428571</v>
      </c>
      <c r="AE65" s="15">
        <v>9.5591836729999997</v>
      </c>
      <c r="AF65" s="15">
        <v>10.032653061</v>
      </c>
      <c r="AG65" s="15">
        <v>11.534693878000001</v>
      </c>
      <c r="AH65" s="15">
        <v>9.2317460320000002</v>
      </c>
      <c r="AI65" s="15">
        <v>7.6142857140000002</v>
      </c>
      <c r="AJ65" s="15">
        <v>10.862585034</v>
      </c>
      <c r="AK65" s="15">
        <v>9.1109297050000002</v>
      </c>
      <c r="AL65" s="15">
        <v>9.9700680269999999</v>
      </c>
      <c r="AM65" s="15">
        <v>7.5950113379999999</v>
      </c>
      <c r="AN65" s="15">
        <v>9.8936507939999991</v>
      </c>
      <c r="AO65" s="15">
        <v>9.5956462590000005</v>
      </c>
      <c r="AP65" s="5" t="s">
        <v>0</v>
      </c>
    </row>
    <row r="66" spans="2:53" x14ac:dyDescent="0.3">
      <c r="B66" s="5" t="s">
        <v>24</v>
      </c>
      <c r="C66" s="21">
        <v>1.2013416478009259E-4</v>
      </c>
      <c r="D66" s="21">
        <v>1.1765033173611114E-4</v>
      </c>
      <c r="E66" s="21">
        <v>8.7422314606481482E-5</v>
      </c>
      <c r="F66" s="21">
        <v>3.0530622743055554E-4</v>
      </c>
      <c r="G66" s="29" t="s">
        <v>82</v>
      </c>
      <c r="L66" s="2"/>
      <c r="P66"/>
      <c r="S66"/>
      <c r="T66"/>
      <c r="Y66" s="2"/>
      <c r="Z66" s="2"/>
      <c r="AA66" s="5" t="s">
        <v>1</v>
      </c>
      <c r="AB66" s="15">
        <v>10.144217686999999</v>
      </c>
      <c r="AC66" s="15">
        <v>11.042857143000001</v>
      </c>
      <c r="AD66" s="15">
        <v>11.232653061000001</v>
      </c>
      <c r="AE66" s="15">
        <v>12.502040815999999</v>
      </c>
      <c r="AF66" s="15">
        <v>13.985714286</v>
      </c>
      <c r="AG66" s="15">
        <v>15.048979592</v>
      </c>
      <c r="AH66" s="15">
        <v>12.419773243</v>
      </c>
      <c r="AI66" s="15">
        <v>11.112244898</v>
      </c>
      <c r="AJ66" s="15">
        <v>13.978412698</v>
      </c>
      <c r="AK66" s="15">
        <v>12.373333333</v>
      </c>
      <c r="AL66" s="15">
        <v>13.395918367</v>
      </c>
      <c r="AM66" s="15">
        <v>11.461337867999999</v>
      </c>
      <c r="AN66" s="15">
        <v>13.368888889000001</v>
      </c>
      <c r="AO66" s="15">
        <v>13.177324262999999</v>
      </c>
      <c r="AP66" s="5" t="s">
        <v>1</v>
      </c>
    </row>
    <row r="67" spans="2:53" x14ac:dyDescent="0.3">
      <c r="B67" s="5" t="s">
        <v>25</v>
      </c>
      <c r="C67" s="7">
        <v>12.454102862678214</v>
      </c>
      <c r="D67" s="7">
        <v>9.9826471993474293</v>
      </c>
      <c r="E67" s="7">
        <v>17.922613156398864</v>
      </c>
      <c r="F67" s="7">
        <v>7.9949721664171216</v>
      </c>
      <c r="L67" s="2"/>
      <c r="P67"/>
      <c r="S67"/>
      <c r="T67"/>
      <c r="Y67" s="2"/>
      <c r="Z67" s="2"/>
      <c r="AA67" s="5">
        <v>3</v>
      </c>
      <c r="AB67" s="15">
        <v>14.406780045</v>
      </c>
      <c r="AC67" s="15">
        <v>15.759183673000001</v>
      </c>
      <c r="AD67" s="15">
        <v>15.967346939</v>
      </c>
      <c r="AE67" s="15">
        <v>17.044897959</v>
      </c>
      <c r="AF67" s="15">
        <v>19.826530611999999</v>
      </c>
      <c r="AG67" s="15">
        <v>20.224489796</v>
      </c>
      <c r="AH67" s="15">
        <v>17.420408163000001</v>
      </c>
      <c r="AI67" s="15">
        <v>16.247755101999999</v>
      </c>
      <c r="AJ67" s="15">
        <v>18.908208617</v>
      </c>
      <c r="AK67" s="15">
        <v>17.090816326999999</v>
      </c>
      <c r="AL67" s="15">
        <v>18.425034014000001</v>
      </c>
      <c r="AM67" s="15">
        <v>17.760000000000002</v>
      </c>
      <c r="AN67" s="15">
        <v>18.381496598999998</v>
      </c>
      <c r="AO67" s="15">
        <v>18.529523810000001</v>
      </c>
      <c r="AP67" s="5">
        <v>3</v>
      </c>
    </row>
    <row r="68" spans="2:53" x14ac:dyDescent="0.3">
      <c r="L68" s="2"/>
      <c r="P68"/>
      <c r="S68"/>
      <c r="T68"/>
      <c r="Y68" s="2"/>
      <c r="Z68" s="18"/>
      <c r="AA68" s="1"/>
      <c r="AB68" s="15">
        <v>19.085714286000002</v>
      </c>
      <c r="AC68" s="15">
        <v>21.298571428999999</v>
      </c>
      <c r="AD68" s="15">
        <v>21.358435373999999</v>
      </c>
      <c r="AE68" s="15">
        <v>23.213560091000002</v>
      </c>
      <c r="AF68" s="15">
        <v>27.379818594</v>
      </c>
      <c r="AG68" s="15">
        <v>25.273469387999999</v>
      </c>
      <c r="AH68" s="15">
        <v>23.405555555999999</v>
      </c>
      <c r="AI68" s="15">
        <v>22.706530612000002</v>
      </c>
      <c r="AJ68" s="15">
        <v>24.293877551000001</v>
      </c>
      <c r="AK68" s="15">
        <v>21.887755102</v>
      </c>
      <c r="AL68" s="15">
        <v>23.220408162999998</v>
      </c>
      <c r="AM68" s="15">
        <v>24.221995464999999</v>
      </c>
      <c r="AN68" s="15">
        <v>22.668480725999999</v>
      </c>
      <c r="AO68" s="15">
        <v>22.487074830000001</v>
      </c>
      <c r="AP68" s="1"/>
      <c r="AZ68" s="6"/>
    </row>
    <row r="69" spans="2:53" x14ac:dyDescent="0.3">
      <c r="B69" s="35" t="s">
        <v>40</v>
      </c>
      <c r="C69" s="1">
        <v>1</v>
      </c>
      <c r="D69" s="1">
        <v>2</v>
      </c>
      <c r="E69" s="1">
        <v>3</v>
      </c>
      <c r="F69" s="5" t="s">
        <v>20</v>
      </c>
      <c r="L69" s="2"/>
      <c r="P69"/>
      <c r="S69"/>
      <c r="T69"/>
      <c r="Y69" s="2"/>
      <c r="Z69" s="39"/>
      <c r="AA69" s="1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"/>
    </row>
    <row r="70" spans="2:53" x14ac:dyDescent="0.3">
      <c r="B70" s="8" t="s">
        <v>4</v>
      </c>
      <c r="C70" s="21">
        <f t="shared" ref="C70:F70" si="93">C51</f>
        <v>8.411281179398148E-5</v>
      </c>
      <c r="D70" s="21">
        <f t="shared" si="93"/>
        <v>9.6017573692129635E-5</v>
      </c>
      <c r="E70" s="21">
        <f t="shared" si="93"/>
        <v>6.4113284212962939E-5</v>
      </c>
      <c r="F70" s="21">
        <f t="shared" si="93"/>
        <v>2.4424366969907408E-4</v>
      </c>
      <c r="L70" s="2"/>
      <c r="P70"/>
      <c r="S70"/>
      <c r="T70"/>
      <c r="Y70" s="2"/>
      <c r="Z70" s="39"/>
      <c r="AA70" s="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"/>
    </row>
    <row r="71" spans="2:53" x14ac:dyDescent="0.3">
      <c r="B71" s="8" t="s">
        <v>6</v>
      </c>
      <c r="C71" s="21">
        <f t="shared" ref="C71:F75" si="94">C53</f>
        <v>1.0758167464120369E-4</v>
      </c>
      <c r="D71" s="21">
        <f t="shared" si="94"/>
        <v>8.6640211643518517E-5</v>
      </c>
      <c r="E71" s="21">
        <f t="shared" si="94"/>
        <v>7.139655245370372E-5</v>
      </c>
      <c r="F71" s="21">
        <f t="shared" si="94"/>
        <v>2.6561843873842592E-4</v>
      </c>
      <c r="L71" s="2"/>
      <c r="P71"/>
      <c r="S71"/>
      <c r="T71"/>
      <c r="Y71" s="2"/>
      <c r="Z71" s="39"/>
      <c r="AA71" s="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"/>
    </row>
    <row r="72" spans="2:53" x14ac:dyDescent="0.3">
      <c r="B72" s="8" t="s">
        <v>7</v>
      </c>
      <c r="C72" s="21">
        <f t="shared" si="94"/>
        <v>1.045288485763889E-4</v>
      </c>
      <c r="D72" s="21">
        <f t="shared" si="94"/>
        <v>1.1335506424768518E-4</v>
      </c>
      <c r="E72" s="21">
        <f t="shared" si="94"/>
        <v>8.7422314606481482E-5</v>
      </c>
      <c r="F72" s="21">
        <f t="shared" si="94"/>
        <v>3.0530622743055554E-4</v>
      </c>
      <c r="L72" s="2"/>
      <c r="P72"/>
      <c r="S72"/>
      <c r="T72"/>
      <c r="Y72" s="2"/>
      <c r="Z72" s="39"/>
      <c r="AA72" s="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"/>
    </row>
    <row r="73" spans="2:53" x14ac:dyDescent="0.3">
      <c r="B73" s="8" t="s">
        <v>8</v>
      </c>
      <c r="C73" s="21">
        <f t="shared" si="94"/>
        <v>1.2013416478009259E-4</v>
      </c>
      <c r="D73" s="21">
        <f t="shared" si="94"/>
        <v>1.0057634164351851E-4</v>
      </c>
      <c r="E73" s="21">
        <f t="shared" si="94"/>
        <v>5.8437263796296279E-5</v>
      </c>
      <c r="F73" s="21">
        <f t="shared" si="94"/>
        <v>2.7914777021990743E-4</v>
      </c>
      <c r="L73" s="2"/>
      <c r="P73"/>
      <c r="S73"/>
      <c r="T73"/>
      <c r="Y73" s="2"/>
      <c r="Z73" s="39"/>
      <c r="AA73" s="1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"/>
    </row>
    <row r="74" spans="2:53" x14ac:dyDescent="0.3">
      <c r="B74" s="8" t="s">
        <v>9</v>
      </c>
      <c r="C74" s="21">
        <f t="shared" si="94"/>
        <v>1.0014697237268518E-4</v>
      </c>
      <c r="D74" s="21">
        <f t="shared" si="94"/>
        <v>9.4776182071759269E-5</v>
      </c>
      <c r="E74" s="21">
        <f t="shared" si="94"/>
        <v>6.9272539270833308E-5</v>
      </c>
      <c r="F74" s="21">
        <f t="shared" si="94"/>
        <v>2.6419569371527777E-4</v>
      </c>
      <c r="L74" s="2"/>
      <c r="P74"/>
      <c r="S74"/>
      <c r="T74"/>
      <c r="Y74" s="2"/>
      <c r="Z74" s="39"/>
      <c r="AA74" s="1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"/>
    </row>
    <row r="75" spans="2:53" x14ac:dyDescent="0.3">
      <c r="B75" s="8" t="s">
        <v>10</v>
      </c>
      <c r="C75" s="21">
        <f t="shared" si="94"/>
        <v>8.1278344664351858E-5</v>
      </c>
      <c r="D75" s="21">
        <f t="shared" si="94"/>
        <v>9.9924414212962948E-5</v>
      </c>
      <c r="E75" s="21">
        <f t="shared" si="94"/>
        <v>7.4754346180555585E-5</v>
      </c>
      <c r="F75" s="21">
        <f t="shared" si="94"/>
        <v>2.5595710505787035E-4</v>
      </c>
      <c r="L75" s="2"/>
      <c r="P75"/>
      <c r="S75"/>
      <c r="T75"/>
      <c r="Y75" s="2"/>
      <c r="Z75" s="39"/>
      <c r="AA75" s="1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"/>
    </row>
    <row r="76" spans="2:53" x14ac:dyDescent="0.3">
      <c r="B76" s="8" t="s">
        <v>12</v>
      </c>
      <c r="C76" s="21">
        <f t="shared" ref="C76:F76" si="95">C59</f>
        <v>9.267185268518519E-5</v>
      </c>
      <c r="D76" s="21">
        <f t="shared" si="95"/>
        <v>9.2359798865740731E-5</v>
      </c>
      <c r="E76" s="21">
        <f t="shared" si="95"/>
        <v>5.5520124710648157E-5</v>
      </c>
      <c r="F76" s="21">
        <f t="shared" si="95"/>
        <v>2.4055177626157407E-4</v>
      </c>
      <c r="L76" s="2"/>
      <c r="P76"/>
      <c r="S76"/>
      <c r="T76"/>
      <c r="Y76" s="2"/>
      <c r="Z76" s="39"/>
      <c r="AA76" s="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"/>
    </row>
    <row r="77" spans="2:53" x14ac:dyDescent="0.3">
      <c r="B77" s="12" t="s">
        <v>14</v>
      </c>
      <c r="C77" s="21">
        <f t="shared" ref="C77:F77" si="96">C61</f>
        <v>8.4467645081018526E-5</v>
      </c>
      <c r="D77" s="21">
        <f t="shared" si="96"/>
        <v>1.1765033173611114E-4</v>
      </c>
      <c r="E77" s="21">
        <f t="shared" si="96"/>
        <v>7.4791614178240718E-5</v>
      </c>
      <c r="F77" s="21">
        <f t="shared" si="96"/>
        <v>2.7690959099537036E-4</v>
      </c>
      <c r="L77" s="2"/>
      <c r="P77"/>
      <c r="S77"/>
      <c r="T77"/>
      <c r="Y77" s="2"/>
      <c r="Z77" s="39"/>
      <c r="AA77" s="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"/>
    </row>
    <row r="78" spans="2:53" x14ac:dyDescent="0.3">
      <c r="B78" s="5" t="s">
        <v>26</v>
      </c>
      <c r="C78" s="21">
        <v>9.6865289324363433E-5</v>
      </c>
      <c r="D78" s="21">
        <v>1.0016248976417822E-4</v>
      </c>
      <c r="E78" s="21">
        <v>6.9463504926215282E-5</v>
      </c>
      <c r="F78" s="21">
        <v>2.6649128401475702E-4</v>
      </c>
      <c r="L78" s="2"/>
      <c r="P78"/>
      <c r="S78"/>
      <c r="T78"/>
      <c r="Y78" s="2"/>
      <c r="Z78" s="39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8"/>
      <c r="BA78" s="6"/>
    </row>
    <row r="79" spans="2:53" x14ac:dyDescent="0.3">
      <c r="B79" s="5" t="s">
        <v>29</v>
      </c>
      <c r="C79" s="21">
        <v>8.1278344664351858E-5</v>
      </c>
      <c r="D79" s="21">
        <v>8.6640211643518517E-5</v>
      </c>
      <c r="E79" s="21">
        <v>5.5520124710648157E-5</v>
      </c>
      <c r="F79" s="21">
        <v>2.4055177626157407E-4</v>
      </c>
      <c r="G79" s="29" t="s">
        <v>83</v>
      </c>
      <c r="L79" s="2"/>
      <c r="P79"/>
      <c r="S79"/>
      <c r="T79"/>
      <c r="Y79" s="2"/>
      <c r="Z79" s="39"/>
      <c r="AE79"/>
      <c r="AF79"/>
    </row>
    <row r="80" spans="2:53" x14ac:dyDescent="0.3">
      <c r="B80" s="5" t="s">
        <v>27</v>
      </c>
      <c r="C80" s="21">
        <v>1.2013416478009259E-4</v>
      </c>
      <c r="D80" s="21">
        <v>1.1765033173611114E-4</v>
      </c>
      <c r="E80" s="21">
        <v>8.7422314606481482E-5</v>
      </c>
      <c r="F80" s="21">
        <v>3.0530622743055554E-4</v>
      </c>
      <c r="G80" s="29" t="s">
        <v>82</v>
      </c>
      <c r="L80" s="2"/>
      <c r="P80"/>
      <c r="S80"/>
      <c r="T80"/>
      <c r="Y80" s="2"/>
      <c r="Z80" s="39"/>
      <c r="AA80" s="39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12"/>
      <c r="AM80" s="12"/>
      <c r="AN80" s="12"/>
      <c r="AO80" s="12"/>
    </row>
    <row r="81" spans="2:43" x14ac:dyDescent="0.3">
      <c r="B81" s="5" t="s">
        <v>38</v>
      </c>
      <c r="C81" s="7">
        <v>14.083027233305181</v>
      </c>
      <c r="D81" s="7">
        <v>10.47123195474679</v>
      </c>
      <c r="E81" s="7">
        <v>14.674030641543553</v>
      </c>
      <c r="F81" s="7">
        <v>7.8458282581293028</v>
      </c>
      <c r="L81" s="2"/>
      <c r="P81"/>
      <c r="S81"/>
      <c r="T81"/>
      <c r="Y81" s="2"/>
      <c r="Z81" s="39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spans="2:43" x14ac:dyDescent="0.3">
      <c r="C82" s="30"/>
      <c r="L82" s="2"/>
      <c r="P82"/>
      <c r="S82"/>
      <c r="T82"/>
      <c r="Y82" s="2"/>
      <c r="Z82" s="39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</row>
    <row r="83" spans="2:43" x14ac:dyDescent="0.3">
      <c r="B83" s="33" t="s">
        <v>41</v>
      </c>
      <c r="C83" s="1">
        <v>1</v>
      </c>
      <c r="D83" s="1">
        <v>2</v>
      </c>
      <c r="E83" s="1">
        <v>3</v>
      </c>
      <c r="F83" s="5"/>
      <c r="L83" s="2"/>
      <c r="P83"/>
      <c r="S83"/>
      <c r="T83"/>
      <c r="Y83" s="2"/>
      <c r="Z83" s="39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spans="2:43" x14ac:dyDescent="0.3">
      <c r="B84" s="8" t="s">
        <v>3</v>
      </c>
      <c r="C84" s="7">
        <v>37.568980538529203</v>
      </c>
      <c r="D84" s="7">
        <v>37.459942877586791</v>
      </c>
      <c r="E84" s="7">
        <v>24.971076583883995</v>
      </c>
      <c r="G84" s="7"/>
      <c r="H84" s="7"/>
      <c r="I84" s="7"/>
      <c r="L84" s="2"/>
      <c r="P84"/>
      <c r="S84"/>
      <c r="T84"/>
      <c r="Y84" s="2"/>
      <c r="Z84" s="39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2:43" x14ac:dyDescent="0.3">
      <c r="B85" s="8" t="s">
        <v>4</v>
      </c>
      <c r="C85" s="7">
        <v>34.438072396150353</v>
      </c>
      <c r="D85" s="7">
        <v>39.312205638913895</v>
      </c>
      <c r="E85" s="7">
        <v>26.249721964935734</v>
      </c>
      <c r="G85" s="7"/>
      <c r="H85" s="7"/>
      <c r="I85" s="7"/>
      <c r="L85" s="2"/>
      <c r="P85"/>
      <c r="S85"/>
      <c r="T85"/>
      <c r="Y85" s="2"/>
      <c r="Z85" s="39"/>
      <c r="AA85" s="39"/>
      <c r="AB85" s="39"/>
      <c r="AC8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</row>
    <row r="86" spans="2:43" x14ac:dyDescent="0.3">
      <c r="B86" s="8" t="s">
        <v>5</v>
      </c>
      <c r="C86" s="7">
        <v>38.337302920123399</v>
      </c>
      <c r="D86" s="7">
        <v>36.144244673628101</v>
      </c>
      <c r="E86" s="7">
        <v>25.5184524062485</v>
      </c>
      <c r="G86" s="7"/>
      <c r="H86" s="7"/>
      <c r="I86" s="7"/>
      <c r="L86" s="2"/>
      <c r="P86"/>
      <c r="S86"/>
      <c r="T86"/>
      <c r="Y86" s="2"/>
      <c r="Z86" s="30"/>
      <c r="AA86" s="30"/>
      <c r="AB86" s="30"/>
      <c r="AC86" s="30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</row>
    <row r="87" spans="2:43" x14ac:dyDescent="0.3">
      <c r="B87" s="8" t="s">
        <v>6</v>
      </c>
      <c r="C87" s="7">
        <v>40.502336792645373</v>
      </c>
      <c r="D87" s="7">
        <v>32.61829715400124</v>
      </c>
      <c r="E87" s="7">
        <v>26.879366053353387</v>
      </c>
      <c r="G87" s="7"/>
      <c r="H87" s="7"/>
      <c r="I87" s="7"/>
      <c r="L87" s="2"/>
      <c r="P87"/>
      <c r="S87"/>
      <c r="T87"/>
      <c r="Y87" s="2"/>
      <c r="Z87" s="2"/>
      <c r="AA87" s="2"/>
      <c r="AD87" s="39"/>
      <c r="AE87" s="39"/>
      <c r="AF87"/>
      <c r="AH87" s="2"/>
      <c r="AI87" s="2"/>
    </row>
    <row r="88" spans="2:43" x14ac:dyDescent="0.3">
      <c r="B88" s="8" t="s">
        <v>7</v>
      </c>
      <c r="C88" s="7">
        <v>34.237378469512173</v>
      </c>
      <c r="D88" s="7">
        <v>37.128317100400039</v>
      </c>
      <c r="E88" s="7">
        <v>28.634304430087798</v>
      </c>
      <c r="G88" s="7"/>
      <c r="H88" s="7"/>
      <c r="I88" s="7"/>
      <c r="L88" s="2"/>
      <c r="P88"/>
      <c r="S88"/>
      <c r="T88"/>
      <c r="Y88" s="2"/>
      <c r="Z88" s="18"/>
      <c r="AA88" s="18"/>
      <c r="AB88" s="18"/>
      <c r="AC88" s="18"/>
      <c r="AD88" s="39"/>
      <c r="AE88" s="39"/>
      <c r="AF88"/>
      <c r="AH88" s="2"/>
      <c r="AI88" s="2"/>
    </row>
    <row r="89" spans="2:43" x14ac:dyDescent="0.3">
      <c r="B89" s="8" t="s">
        <v>8</v>
      </c>
      <c r="C89" s="7">
        <v>43.036046709401667</v>
      </c>
      <c r="D89" s="7">
        <v>36.029785072001957</v>
      </c>
      <c r="E89" s="7">
        <v>20.934168218596369</v>
      </c>
      <c r="G89" s="7"/>
      <c r="H89" s="7"/>
      <c r="I89" s="7"/>
      <c r="L89" s="2"/>
      <c r="P89"/>
      <c r="S89"/>
      <c r="T89"/>
      <c r="Y89" s="2"/>
      <c r="Z89" s="39"/>
      <c r="AA89" s="39"/>
      <c r="AB89" s="39"/>
      <c r="AD89" s="39"/>
      <c r="AE89" s="39"/>
      <c r="AF89"/>
      <c r="AH89" s="2"/>
      <c r="AI89" s="2"/>
    </row>
    <row r="90" spans="2:43" x14ac:dyDescent="0.3">
      <c r="B90" s="8" t="s">
        <v>9</v>
      </c>
      <c r="C90" s="7">
        <v>37.906360608819391</v>
      </c>
      <c r="D90" s="7">
        <v>35.873477246718124</v>
      </c>
      <c r="E90" s="7">
        <v>26.220162144462485</v>
      </c>
      <c r="G90" s="7"/>
      <c r="H90" s="7"/>
      <c r="I90" s="7"/>
      <c r="L90" s="2"/>
      <c r="P90"/>
      <c r="S90"/>
      <c r="T90"/>
      <c r="Y90" s="2"/>
      <c r="Z90" s="39"/>
      <c r="AA90" s="39"/>
      <c r="AB90" s="39"/>
      <c r="AC90" s="7"/>
      <c r="AD90" s="39"/>
      <c r="AE90" s="39"/>
      <c r="AF90"/>
      <c r="AH90" s="2"/>
      <c r="AI90" s="2"/>
    </row>
    <row r="91" spans="2:43" x14ac:dyDescent="0.3">
      <c r="B91" s="8" t="s">
        <v>10</v>
      </c>
      <c r="C91" s="7">
        <v>31.75467414587898</v>
      </c>
      <c r="D91" s="7">
        <v>39.039515699464808</v>
      </c>
      <c r="E91" s="7">
        <v>29.205810154656213</v>
      </c>
      <c r="G91" s="7"/>
      <c r="H91" s="7"/>
      <c r="I91" s="7"/>
      <c r="L91" s="2"/>
      <c r="P91"/>
      <c r="S91"/>
      <c r="T91"/>
      <c r="Y91" s="2"/>
      <c r="Z91" s="39"/>
      <c r="AA91" s="39"/>
      <c r="AB91" s="39"/>
      <c r="AC91" s="7"/>
      <c r="AD91" s="39"/>
      <c r="AE91" s="39"/>
      <c r="AH91" s="2"/>
      <c r="AI91" s="2"/>
    </row>
    <row r="92" spans="2:43" x14ac:dyDescent="0.3">
      <c r="B92" s="8" t="s">
        <v>11</v>
      </c>
      <c r="C92" s="7">
        <v>38.502940297932092</v>
      </c>
      <c r="D92" s="7">
        <v>36.838017874889559</v>
      </c>
      <c r="E92" s="7">
        <v>24.659041827178342</v>
      </c>
      <c r="G92" s="7"/>
      <c r="H92" s="7"/>
      <c r="I92" s="7"/>
      <c r="L92" s="2"/>
      <c r="P92"/>
      <c r="S92"/>
      <c r="T92"/>
      <c r="Y92" s="2"/>
      <c r="Z92" s="39"/>
      <c r="AA92" s="39"/>
      <c r="AB92" s="39"/>
      <c r="AC92" s="7"/>
      <c r="AD92" s="39"/>
      <c r="AE92" s="39"/>
      <c r="AH92" s="2"/>
      <c r="AI92" s="2"/>
    </row>
    <row r="93" spans="2:43" x14ac:dyDescent="0.3">
      <c r="B93" s="8" t="s">
        <v>12</v>
      </c>
      <c r="C93" s="7">
        <v>38.524701054135875</v>
      </c>
      <c r="D93" s="7">
        <v>38.394976874047032</v>
      </c>
      <c r="E93" s="7">
        <v>23.080322071817097</v>
      </c>
      <c r="G93" s="7"/>
      <c r="H93" s="7"/>
      <c r="I93" s="7"/>
      <c r="L93" s="2"/>
      <c r="O93" s="2"/>
      <c r="Q93" s="2"/>
      <c r="R93" s="2"/>
      <c r="T93" s="39"/>
      <c r="U93" s="39"/>
      <c r="V93" s="39"/>
      <c r="W93" s="7"/>
      <c r="X93" s="30"/>
      <c r="Y93" s="30"/>
      <c r="Z93"/>
      <c r="AE93"/>
      <c r="AF93"/>
    </row>
    <row r="94" spans="2:43" x14ac:dyDescent="0.3">
      <c r="B94" s="12" t="s">
        <v>13</v>
      </c>
      <c r="C94" s="7">
        <v>39.78793780363555</v>
      </c>
      <c r="D94" s="7">
        <v>38.420971284671786</v>
      </c>
      <c r="E94" s="7">
        <v>21.79109091169266</v>
      </c>
      <c r="G94" s="7"/>
      <c r="H94" s="7"/>
      <c r="I94" s="7"/>
      <c r="L94" s="2"/>
      <c r="O94" s="2"/>
      <c r="Q94" s="2"/>
      <c r="R94" s="2"/>
      <c r="T94" s="39"/>
      <c r="U94" s="39"/>
      <c r="V94" s="39"/>
      <c r="W94" s="7"/>
      <c r="Y94" s="2"/>
      <c r="Z94"/>
      <c r="AE94"/>
      <c r="AF94"/>
    </row>
    <row r="95" spans="2:43" x14ac:dyDescent="0.3">
      <c r="B95" s="12" t="s">
        <v>14</v>
      </c>
      <c r="C95" s="7">
        <v>30.503690672971572</v>
      </c>
      <c r="D95" s="7">
        <v>42.486911093692711</v>
      </c>
      <c r="E95" s="7">
        <v>27.009398233335713</v>
      </c>
      <c r="G95" s="7"/>
      <c r="H95" s="7"/>
      <c r="I95" s="7"/>
      <c r="L95" s="2"/>
      <c r="O95" s="2"/>
      <c r="Q95" s="2"/>
      <c r="R95" s="2"/>
      <c r="T95" s="39"/>
      <c r="U95" s="39"/>
      <c r="V95" s="39"/>
      <c r="W95" s="7"/>
      <c r="X95" s="18"/>
      <c r="Y95" s="18"/>
      <c r="Z95"/>
      <c r="AE95"/>
      <c r="AF95"/>
    </row>
    <row r="96" spans="2:43" x14ac:dyDescent="0.3">
      <c r="B96" s="12" t="s">
        <v>15</v>
      </c>
      <c r="C96" s="7">
        <v>43.203172887549194</v>
      </c>
      <c r="D96" s="7">
        <v>37.736918088916738</v>
      </c>
      <c r="E96" s="7">
        <v>19.059909023534065</v>
      </c>
      <c r="G96" s="7"/>
      <c r="H96" s="7"/>
      <c r="I96" s="7"/>
      <c r="L96" s="2"/>
      <c r="O96" s="2"/>
      <c r="Q96" s="2"/>
      <c r="R96" s="2"/>
      <c r="T96" s="39"/>
      <c r="U96" s="39"/>
      <c r="V96" s="39"/>
      <c r="W96" s="7"/>
      <c r="X96" s="39"/>
      <c r="Y96" s="39"/>
      <c r="Z96"/>
      <c r="AA96" s="18"/>
      <c r="AC96"/>
    </row>
    <row r="97" spans="2:38" x14ac:dyDescent="0.3">
      <c r="B97" s="12" t="s">
        <v>16</v>
      </c>
      <c r="C97" s="7">
        <v>42.043452732083331</v>
      </c>
      <c r="D97" s="7">
        <v>40.164415737064175</v>
      </c>
      <c r="E97" s="7">
        <v>17.792131530852497</v>
      </c>
      <c r="G97" s="7"/>
      <c r="H97" s="7"/>
      <c r="I97" s="7"/>
      <c r="L97" s="2"/>
      <c r="O97" s="2"/>
      <c r="Q97" s="2"/>
      <c r="R97" s="2"/>
      <c r="T97" s="39"/>
      <c r="U97" s="39"/>
      <c r="V97" s="39"/>
      <c r="W97" s="7"/>
      <c r="X97" s="39"/>
      <c r="Y97" s="39"/>
      <c r="Z97"/>
      <c r="AA97" s="2"/>
      <c r="AC97"/>
    </row>
    <row r="98" spans="2:38" x14ac:dyDescent="0.3">
      <c r="B98" s="5" t="s">
        <v>22</v>
      </c>
      <c r="C98" s="7">
        <v>37.881932002097734</v>
      </c>
      <c r="D98" s="7">
        <v>37.689142601142635</v>
      </c>
      <c r="E98" s="7">
        <v>24.428925396759634</v>
      </c>
      <c r="G98" s="7"/>
      <c r="H98" s="7"/>
      <c r="I98" s="7"/>
      <c r="L98" s="2"/>
      <c r="O98" s="2"/>
      <c r="Q98" s="2"/>
      <c r="R98" s="2"/>
      <c r="T98" s="39"/>
      <c r="U98" s="39"/>
      <c r="V98" s="39"/>
      <c r="W98" s="7"/>
      <c r="X98" s="39"/>
      <c r="Y98" s="39"/>
      <c r="Z98"/>
      <c r="AA98" s="7"/>
      <c r="AC98"/>
    </row>
    <row r="99" spans="2:38" x14ac:dyDescent="0.3">
      <c r="B99" s="36" t="s">
        <v>2</v>
      </c>
      <c r="C99" s="7">
        <v>35.714285714285715</v>
      </c>
      <c r="D99" s="7">
        <v>35.714285714285715</v>
      </c>
      <c r="E99" s="7">
        <v>28.571428571428569</v>
      </c>
      <c r="G99" s="7"/>
      <c r="H99" s="7"/>
      <c r="I99" s="7"/>
      <c r="L99" s="2"/>
      <c r="O99" s="2"/>
      <c r="Q99" s="2"/>
      <c r="R99" s="2"/>
      <c r="T99" s="39"/>
      <c r="U99" s="39"/>
      <c r="V99" s="39"/>
      <c r="W99" s="7"/>
      <c r="X99" s="39"/>
      <c r="Y99" s="39"/>
      <c r="Z99"/>
      <c r="AA99" s="7"/>
      <c r="AC99"/>
    </row>
    <row r="100" spans="2:38" x14ac:dyDescent="0.3">
      <c r="B100" s="5" t="s">
        <v>23</v>
      </c>
      <c r="C100" s="7">
        <v>30.503690672971572</v>
      </c>
      <c r="D100" s="7">
        <v>32.61829715400124</v>
      </c>
      <c r="E100" s="7">
        <v>17.792131530852497</v>
      </c>
      <c r="G100" s="7"/>
      <c r="H100" s="7"/>
      <c r="I100" s="7"/>
      <c r="L100" s="2"/>
      <c r="O100" s="2"/>
      <c r="Q100" s="2"/>
      <c r="R100" s="2"/>
      <c r="T100" s="30"/>
      <c r="U100" s="30"/>
      <c r="V100" s="30"/>
      <c r="W100" s="7"/>
      <c r="X100" s="39"/>
      <c r="Y100" s="39"/>
      <c r="Z100"/>
      <c r="AA100" s="7"/>
      <c r="AC100"/>
    </row>
    <row r="101" spans="2:38" x14ac:dyDescent="0.3">
      <c r="B101" s="5" t="s">
        <v>24</v>
      </c>
      <c r="C101" s="7">
        <v>43.203172887549194</v>
      </c>
      <c r="D101" s="7">
        <v>42.486911093692711</v>
      </c>
      <c r="E101" s="7">
        <v>29.205810154656213</v>
      </c>
      <c r="G101" s="7"/>
      <c r="H101" s="7"/>
      <c r="I101" s="7"/>
      <c r="L101" s="2"/>
      <c r="O101" s="2"/>
      <c r="Q101" s="2"/>
      <c r="R101" s="2"/>
      <c r="W101" s="7"/>
      <c r="X101" s="39"/>
      <c r="Y101" s="39"/>
      <c r="Z101"/>
      <c r="AA101" s="7"/>
      <c r="AC101"/>
    </row>
    <row r="102" spans="2:38" x14ac:dyDescent="0.3">
      <c r="B102" s="5" t="s">
        <v>30</v>
      </c>
      <c r="C102" s="7">
        <v>3.9314071852969477</v>
      </c>
      <c r="D102" s="7">
        <v>2.3185078220875397</v>
      </c>
      <c r="E102" s="7">
        <v>3.4539689450979867</v>
      </c>
      <c r="G102" s="7"/>
      <c r="H102" s="7"/>
      <c r="I102" s="7"/>
      <c r="L102" s="2"/>
      <c r="O102" s="2"/>
      <c r="Q102" s="2"/>
      <c r="R102" s="2"/>
      <c r="T102" s="18"/>
      <c r="U102" s="18"/>
      <c r="V102" s="18"/>
      <c r="W102" s="7"/>
      <c r="X102" s="39"/>
      <c r="Y102" s="39"/>
      <c r="Z102"/>
      <c r="AA102" s="7"/>
      <c r="AC102"/>
    </row>
    <row r="103" spans="2:38" x14ac:dyDescent="0.3">
      <c r="L103" s="2"/>
      <c r="O103" s="2"/>
      <c r="Q103" s="2"/>
      <c r="R103" s="2"/>
      <c r="W103" s="7"/>
      <c r="X103" s="39"/>
      <c r="Y103" s="39"/>
      <c r="Z103"/>
      <c r="AA103" s="7"/>
      <c r="AC103"/>
    </row>
    <row r="104" spans="2:38" x14ac:dyDescent="0.3">
      <c r="B104" s="33" t="s">
        <v>42</v>
      </c>
      <c r="C104" s="1">
        <v>1</v>
      </c>
      <c r="D104" s="1">
        <v>2</v>
      </c>
      <c r="E104" s="1">
        <v>3</v>
      </c>
      <c r="F104" s="5"/>
      <c r="L104" s="2"/>
      <c r="O104" s="2"/>
      <c r="Q104" s="2"/>
      <c r="R104" s="2"/>
      <c r="T104" s="7"/>
      <c r="U104" s="7"/>
      <c r="V104" s="7"/>
      <c r="W104" s="7"/>
      <c r="X104" s="39"/>
      <c r="Y104" s="39"/>
      <c r="Z104"/>
      <c r="AA104" s="7"/>
      <c r="AC104"/>
    </row>
    <row r="105" spans="2:38" x14ac:dyDescent="0.3">
      <c r="B105" s="8" t="s">
        <v>4</v>
      </c>
      <c r="C105" s="7">
        <f t="shared" ref="C105:E105" si="97">C85</f>
        <v>34.438072396150353</v>
      </c>
      <c r="D105" s="7">
        <f t="shared" si="97"/>
        <v>39.312205638913895</v>
      </c>
      <c r="E105" s="7">
        <f t="shared" si="97"/>
        <v>26.249721964935734</v>
      </c>
      <c r="G105" s="38"/>
      <c r="H105" s="38"/>
      <c r="I105" s="38"/>
      <c r="L105" s="2"/>
      <c r="O105" s="2"/>
      <c r="Q105" s="2"/>
      <c r="R105" s="2"/>
      <c r="T105" s="7"/>
      <c r="U105" s="7"/>
      <c r="V105" s="7"/>
      <c r="Y105" s="2"/>
      <c r="Z105" s="2"/>
      <c r="AA105" s="7"/>
      <c r="AB105" s="7"/>
      <c r="AC105" s="7"/>
      <c r="AD105" s="7"/>
      <c r="AE105" s="39"/>
      <c r="AF105" s="39"/>
      <c r="AG105" s="29"/>
      <c r="AH105" s="7"/>
      <c r="AI105" s="2"/>
      <c r="AL105" s="2"/>
    </row>
    <row r="106" spans="2:38" x14ac:dyDescent="0.3">
      <c r="B106" s="8" t="s">
        <v>6</v>
      </c>
      <c r="C106" s="7">
        <f t="shared" ref="C106:E110" si="98">C87</f>
        <v>40.502336792645373</v>
      </c>
      <c r="D106" s="7">
        <f t="shared" si="98"/>
        <v>32.61829715400124</v>
      </c>
      <c r="E106" s="7">
        <f t="shared" si="98"/>
        <v>26.879366053353387</v>
      </c>
      <c r="G106" s="38"/>
      <c r="H106" s="38"/>
      <c r="I106" s="38"/>
      <c r="L106" s="2"/>
      <c r="O106" s="2"/>
      <c r="Q106" s="2"/>
      <c r="R106" s="2"/>
      <c r="T106" s="7"/>
      <c r="U106" s="7"/>
      <c r="V106" s="7"/>
      <c r="Y106" s="2"/>
      <c r="Z106" s="2"/>
      <c r="AA106" s="7"/>
      <c r="AB106" s="7"/>
      <c r="AC106" s="7"/>
      <c r="AD106" s="7"/>
      <c r="AE106" s="39"/>
      <c r="AF106" s="39"/>
      <c r="AG106" s="29"/>
      <c r="AH106" s="7"/>
      <c r="AI106" s="2"/>
      <c r="AL106" s="2"/>
    </row>
    <row r="107" spans="2:38" x14ac:dyDescent="0.3">
      <c r="B107" s="8" t="s">
        <v>7</v>
      </c>
      <c r="C107" s="7">
        <f t="shared" si="98"/>
        <v>34.237378469512173</v>
      </c>
      <c r="D107" s="7">
        <f t="shared" si="98"/>
        <v>37.128317100400039</v>
      </c>
      <c r="E107" s="7">
        <f t="shared" si="98"/>
        <v>28.634304430087798</v>
      </c>
      <c r="G107" s="38"/>
      <c r="H107" s="38"/>
      <c r="I107" s="38"/>
      <c r="L107" s="2"/>
      <c r="O107" s="2"/>
      <c r="Q107" s="2"/>
      <c r="R107" s="2"/>
      <c r="T107" s="7"/>
      <c r="U107" s="7"/>
      <c r="V107" s="7"/>
      <c r="Y107" s="2"/>
      <c r="Z107" s="2"/>
      <c r="AA107" s="7"/>
      <c r="AB107" s="7"/>
      <c r="AC107" s="7"/>
      <c r="AD107" s="7"/>
      <c r="AE107" s="30"/>
      <c r="AF107" s="30"/>
      <c r="AH107" s="7"/>
      <c r="AI107" s="2"/>
      <c r="AL107" s="2"/>
    </row>
    <row r="108" spans="2:38" x14ac:dyDescent="0.3">
      <c r="B108" s="8" t="s">
        <v>8</v>
      </c>
      <c r="C108" s="7">
        <f t="shared" si="98"/>
        <v>43.036046709401667</v>
      </c>
      <c r="D108" s="7">
        <f t="shared" si="98"/>
        <v>36.029785072001957</v>
      </c>
      <c r="E108" s="7">
        <f t="shared" si="98"/>
        <v>20.934168218596369</v>
      </c>
      <c r="G108" s="38"/>
      <c r="H108" s="38"/>
      <c r="I108" s="38"/>
      <c r="L108" s="2"/>
      <c r="O108" s="2"/>
      <c r="Q108" s="2"/>
      <c r="R108" s="2"/>
      <c r="T108" s="7"/>
      <c r="U108" s="7"/>
      <c r="V108" s="7"/>
      <c r="Y108" s="2"/>
      <c r="Z108" s="2"/>
      <c r="AA108" s="2"/>
      <c r="AD108" s="2"/>
      <c r="AH108" s="7"/>
      <c r="AI108" s="2"/>
      <c r="AL108" s="2"/>
    </row>
    <row r="109" spans="2:38" x14ac:dyDescent="0.3">
      <c r="B109" s="8" t="s">
        <v>9</v>
      </c>
      <c r="C109" s="7">
        <f t="shared" si="98"/>
        <v>37.906360608819391</v>
      </c>
      <c r="D109" s="7">
        <f t="shared" si="98"/>
        <v>35.873477246718124</v>
      </c>
      <c r="E109" s="7">
        <f t="shared" si="98"/>
        <v>26.220162144462485</v>
      </c>
      <c r="L109" s="2"/>
      <c r="O109" s="2"/>
      <c r="Q109" s="2"/>
      <c r="R109" s="2"/>
      <c r="T109" s="7"/>
      <c r="U109" s="7"/>
      <c r="V109" s="7"/>
      <c r="Y109" s="2"/>
      <c r="Z109" s="18"/>
      <c r="AA109" s="18"/>
      <c r="AB109" s="18"/>
      <c r="AC109" s="18"/>
      <c r="AD109" s="7"/>
      <c r="AF109"/>
      <c r="AH109" s="2"/>
      <c r="AI109" s="2"/>
    </row>
    <row r="110" spans="2:38" x14ac:dyDescent="0.3">
      <c r="B110" s="8" t="s">
        <v>10</v>
      </c>
      <c r="C110" s="7">
        <f t="shared" si="98"/>
        <v>31.75467414587898</v>
      </c>
      <c r="D110" s="7">
        <f t="shared" si="98"/>
        <v>39.039515699464808</v>
      </c>
      <c r="E110" s="7">
        <f t="shared" si="98"/>
        <v>29.205810154656213</v>
      </c>
      <c r="L110" s="2"/>
      <c r="O110" s="2"/>
      <c r="Q110" s="2"/>
      <c r="R110" s="2"/>
      <c r="T110" s="7"/>
      <c r="U110" s="7"/>
      <c r="V110" s="7"/>
      <c r="Y110" s="2"/>
      <c r="Z110" s="7"/>
      <c r="AA110" s="7"/>
      <c r="AB110" s="7"/>
      <c r="AC110" s="7"/>
      <c r="AD110" s="7"/>
      <c r="AF110"/>
      <c r="AH110" s="2"/>
      <c r="AI110" s="2"/>
    </row>
    <row r="111" spans="2:38" x14ac:dyDescent="0.3">
      <c r="B111" s="8" t="s">
        <v>12</v>
      </c>
      <c r="C111" s="7">
        <f t="shared" ref="C111:E111" si="99">C93</f>
        <v>38.524701054135875</v>
      </c>
      <c r="D111" s="7">
        <f t="shared" si="99"/>
        <v>38.394976874047032</v>
      </c>
      <c r="E111" s="7">
        <f t="shared" si="99"/>
        <v>23.080322071817097</v>
      </c>
      <c r="L111" s="2"/>
      <c r="O111" s="2"/>
      <c r="Q111" s="2"/>
      <c r="R111" s="2"/>
      <c r="T111" s="7"/>
      <c r="U111" s="7"/>
      <c r="V111" s="7"/>
      <c r="Y111" s="2"/>
      <c r="Z111" s="7"/>
      <c r="AA111" s="7"/>
      <c r="AB111" s="7"/>
      <c r="AC111" s="7"/>
      <c r="AD111" s="7"/>
      <c r="AF111"/>
      <c r="AH111" s="2"/>
      <c r="AI111" s="2"/>
    </row>
    <row r="112" spans="2:38" x14ac:dyDescent="0.3">
      <c r="B112" s="12" t="s">
        <v>14</v>
      </c>
      <c r="C112" s="7">
        <f t="shared" ref="C112:E112" si="100">C95</f>
        <v>30.503690672971572</v>
      </c>
      <c r="D112" s="7">
        <f t="shared" si="100"/>
        <v>42.486911093692711</v>
      </c>
      <c r="E112" s="7">
        <f t="shared" si="100"/>
        <v>27.009398233335713</v>
      </c>
      <c r="L112" s="2"/>
      <c r="O112" s="2"/>
      <c r="Q112" s="2"/>
      <c r="R112" s="2"/>
      <c r="T112" s="7"/>
      <c r="U112" s="7"/>
      <c r="V112" s="7"/>
      <c r="Y112" s="2"/>
      <c r="Z112" s="7"/>
      <c r="AA112" s="7"/>
      <c r="AB112" s="7"/>
      <c r="AC112" s="7"/>
      <c r="AD112" s="7"/>
      <c r="AF112"/>
      <c r="AH112" s="2"/>
      <c r="AI112" s="2"/>
    </row>
    <row r="113" spans="2:43" x14ac:dyDescent="0.3">
      <c r="B113" s="5" t="s">
        <v>26</v>
      </c>
      <c r="C113" s="7">
        <v>36.362907606189417</v>
      </c>
      <c r="D113" s="7">
        <v>37.610435734904975</v>
      </c>
      <c r="E113" s="7">
        <v>26.026656658905598</v>
      </c>
      <c r="L113" s="2"/>
      <c r="O113" s="2"/>
      <c r="Q113" s="2"/>
      <c r="R113" s="2"/>
      <c r="T113" s="7"/>
      <c r="U113" s="7"/>
      <c r="V113" s="7"/>
      <c r="Y113" s="2"/>
      <c r="Z113" s="7"/>
      <c r="AA113" s="7"/>
      <c r="AB113" s="7"/>
      <c r="AC113" s="7"/>
      <c r="AD113" s="7"/>
      <c r="AF113"/>
      <c r="AH113" s="2"/>
      <c r="AI113" s="2"/>
    </row>
    <row r="114" spans="2:43" x14ac:dyDescent="0.3">
      <c r="B114" s="36" t="s">
        <v>2</v>
      </c>
      <c r="C114" s="7">
        <f t="shared" ref="C114:E114" si="101">C99</f>
        <v>35.714285714285715</v>
      </c>
      <c r="D114" s="7">
        <f t="shared" si="101"/>
        <v>35.714285714285715</v>
      </c>
      <c r="E114" s="7">
        <f t="shared" si="101"/>
        <v>28.571428571428569</v>
      </c>
      <c r="L114" s="2"/>
      <c r="O114" s="2"/>
      <c r="Q114" s="2"/>
      <c r="R114" s="2"/>
      <c r="T114" s="7"/>
      <c r="U114" s="7"/>
      <c r="V114" s="7"/>
      <c r="Y114" s="2"/>
      <c r="Z114" s="7"/>
      <c r="AA114" s="7"/>
      <c r="AB114" s="7"/>
      <c r="AC114" s="7"/>
      <c r="AD114" s="7"/>
      <c r="AF114"/>
      <c r="AH114" s="2"/>
      <c r="AI114" s="2"/>
    </row>
    <row r="115" spans="2:43" x14ac:dyDescent="0.3">
      <c r="B115" s="5" t="s">
        <v>29</v>
      </c>
      <c r="C115" s="7">
        <v>30.503690672971572</v>
      </c>
      <c r="D115" s="7">
        <v>32.61829715400124</v>
      </c>
      <c r="E115" s="7">
        <v>20.934168218596369</v>
      </c>
      <c r="L115" s="2"/>
      <c r="O115" s="2"/>
      <c r="Q115" s="2"/>
      <c r="R115" s="2"/>
      <c r="T115" s="7"/>
      <c r="U115" s="7"/>
      <c r="V115" s="7"/>
      <c r="Y115" s="2"/>
      <c r="Z115" s="7"/>
      <c r="AA115" s="7"/>
      <c r="AB115" s="7"/>
      <c r="AC115" s="7"/>
      <c r="AD115" s="7"/>
      <c r="AF115"/>
      <c r="AH115" s="2"/>
      <c r="AI115" s="2"/>
    </row>
    <row r="116" spans="2:43" x14ac:dyDescent="0.3">
      <c r="B116" s="5" t="s">
        <v>27</v>
      </c>
      <c r="C116" s="7">
        <v>43.036046709401667</v>
      </c>
      <c r="D116" s="7">
        <v>42.486911093692711</v>
      </c>
      <c r="E116" s="7">
        <v>29.205810154656213</v>
      </c>
      <c r="L116" s="2"/>
      <c r="O116" s="2"/>
      <c r="Q116" s="2"/>
      <c r="R116" s="2"/>
      <c r="T116" s="7"/>
      <c r="U116" s="7"/>
      <c r="V116" s="7"/>
      <c r="Y116" s="2"/>
      <c r="Z116" s="2"/>
      <c r="AA116" s="2"/>
      <c r="AB116"/>
      <c r="AC116" s="1"/>
      <c r="AD116" s="2"/>
      <c r="AF116"/>
      <c r="AH116" s="2"/>
      <c r="AI116" s="2"/>
    </row>
    <row r="117" spans="2:43" x14ac:dyDescent="0.3">
      <c r="B117" s="5" t="s">
        <v>47</v>
      </c>
      <c r="C117" s="7">
        <v>4.3508679093998959</v>
      </c>
      <c r="D117" s="7">
        <v>2.9277776645599234</v>
      </c>
      <c r="E117" s="7">
        <v>2.7594323090871882</v>
      </c>
      <c r="L117" s="2"/>
      <c r="O117" s="2"/>
      <c r="Q117" s="2"/>
      <c r="R117" s="2"/>
      <c r="T117" s="7"/>
      <c r="U117" s="7"/>
      <c r="V117" s="7"/>
      <c r="Y117" s="2"/>
      <c r="Z117" s="2"/>
      <c r="AA117" s="2"/>
      <c r="AB117"/>
      <c r="AC117" s="1"/>
      <c r="AD117" s="18"/>
      <c r="AF117"/>
      <c r="AH117" s="2"/>
      <c r="AI117" s="2"/>
      <c r="AM117" s="2"/>
    </row>
    <row r="118" spans="2:43" x14ac:dyDescent="0.3">
      <c r="G118" s="7"/>
      <c r="P118"/>
      <c r="Q118" s="2"/>
      <c r="S118"/>
      <c r="X118" s="7"/>
      <c r="Y118" s="7"/>
      <c r="Z118" s="7"/>
      <c r="AA118" s="2"/>
      <c r="AD118" s="2"/>
      <c r="AF118"/>
      <c r="AG118" s="1"/>
      <c r="AH118" s="7"/>
      <c r="AI118" s="2"/>
      <c r="AL118" s="2"/>
      <c r="AM118" s="2"/>
      <c r="AQ118" s="2"/>
    </row>
    <row r="119" spans="2:43" x14ac:dyDescent="0.3">
      <c r="B119" s="33" t="s">
        <v>43</v>
      </c>
      <c r="C119" s="1" t="s">
        <v>48</v>
      </c>
      <c r="D119" s="1" t="s">
        <v>49</v>
      </c>
      <c r="E119" s="1" t="s">
        <v>0</v>
      </c>
      <c r="F119" s="1" t="s">
        <v>1</v>
      </c>
      <c r="G119" s="1">
        <v>3</v>
      </c>
      <c r="H119" s="40" t="s">
        <v>20</v>
      </c>
      <c r="I119" s="18"/>
      <c r="N119" s="2"/>
      <c r="P119"/>
      <c r="Q119" s="2"/>
      <c r="R119" s="2"/>
      <c r="V119"/>
      <c r="W119" s="1"/>
      <c r="X119" s="7"/>
      <c r="Y119" s="2"/>
      <c r="Z119"/>
      <c r="AE119"/>
      <c r="AF119"/>
      <c r="AG119" s="2"/>
    </row>
    <row r="120" spans="2:43" x14ac:dyDescent="0.3">
      <c r="B120" s="8" t="s">
        <v>3</v>
      </c>
      <c r="C120" s="39">
        <v>2.8207147048611107E-5</v>
      </c>
      <c r="D120" s="39">
        <v>5.3268035613425931E-5</v>
      </c>
      <c r="E120" s="39">
        <v>3.1903502141203695E-5</v>
      </c>
      <c r="F120" s="39">
        <v>4.9335212476851856E-5</v>
      </c>
      <c r="G120" s="39">
        <v>5.4154331493055577E-5</v>
      </c>
      <c r="H120" s="39">
        <v>2.1686822877314818E-4</v>
      </c>
      <c r="I120" s="39"/>
      <c r="N120" s="2"/>
      <c r="P120"/>
      <c r="Q120" s="2"/>
      <c r="R120" s="2"/>
      <c r="V120"/>
      <c r="W120" s="1"/>
      <c r="X120" s="7"/>
      <c r="Y120" s="2"/>
      <c r="Z120"/>
      <c r="AE120"/>
      <c r="AF120"/>
      <c r="AG120" s="2"/>
    </row>
    <row r="121" spans="2:43" x14ac:dyDescent="0.3">
      <c r="B121" s="8" t="s">
        <v>4</v>
      </c>
      <c r="C121" s="39">
        <v>3.0402284375E-5</v>
      </c>
      <c r="D121" s="39">
        <v>5.3710527418981487E-5</v>
      </c>
      <c r="E121" s="39">
        <v>4.1430461076388896E-5</v>
      </c>
      <c r="F121" s="39">
        <v>5.4587112615740739E-5</v>
      </c>
      <c r="G121" s="39">
        <v>6.4113284212962939E-5</v>
      </c>
      <c r="H121" s="39">
        <v>2.4424366969907408E-4</v>
      </c>
      <c r="I121" s="39"/>
      <c r="N121" s="2"/>
      <c r="P121"/>
      <c r="Q121" s="2"/>
      <c r="R121" s="2"/>
      <c r="V121"/>
      <c r="W121" s="1"/>
      <c r="X121" s="7"/>
      <c r="Y121" s="2"/>
      <c r="Z121"/>
      <c r="AE121"/>
      <c r="AF121"/>
    </row>
    <row r="122" spans="2:43" x14ac:dyDescent="0.3">
      <c r="B122" s="8" t="s">
        <v>5</v>
      </c>
      <c r="C122" s="39">
        <v>3.2669858067129627E-5</v>
      </c>
      <c r="D122" s="39">
        <v>6.1071218611111119E-5</v>
      </c>
      <c r="E122" s="39">
        <v>3.3578987152777784E-5</v>
      </c>
      <c r="F122" s="39">
        <v>5.4799697662037037E-5</v>
      </c>
      <c r="G122" s="39">
        <v>6.2396856886574056E-5</v>
      </c>
      <c r="H122" s="39">
        <v>2.4451661837962964E-4</v>
      </c>
      <c r="I122" s="39"/>
      <c r="N122" s="2"/>
      <c r="P122"/>
      <c r="Q122" s="2"/>
      <c r="R122" s="2"/>
      <c r="V122"/>
      <c r="W122" s="1"/>
      <c r="X122" s="7"/>
      <c r="Y122" s="2"/>
      <c r="Z122"/>
      <c r="AE122"/>
      <c r="AF122"/>
    </row>
    <row r="123" spans="2:43" x14ac:dyDescent="0.3">
      <c r="B123" s="8" t="s">
        <v>6</v>
      </c>
      <c r="C123" s="39">
        <v>3.9019064421296294E-5</v>
      </c>
      <c r="D123" s="39">
        <v>6.8562610219907399E-5</v>
      </c>
      <c r="E123" s="39">
        <v>3.4060846562499994E-5</v>
      </c>
      <c r="F123" s="39">
        <v>5.257936508101853E-5</v>
      </c>
      <c r="G123" s="39">
        <v>7.139655245370372E-5</v>
      </c>
      <c r="H123" s="39">
        <v>2.6561843873842592E-4</v>
      </c>
      <c r="I123" s="39"/>
      <c r="M123" s="2"/>
      <c r="Q123" s="2"/>
      <c r="R123" s="2"/>
      <c r="V123"/>
      <c r="W123" s="1"/>
      <c r="X123" s="7"/>
      <c r="Y123" s="2"/>
      <c r="Z123"/>
      <c r="AE123"/>
      <c r="AF123"/>
    </row>
    <row r="124" spans="2:43" x14ac:dyDescent="0.3">
      <c r="B124" s="8" t="s">
        <v>7</v>
      </c>
      <c r="C124" s="39">
        <v>3.4853447557870369E-5</v>
      </c>
      <c r="D124" s="39">
        <v>6.9675401018518508E-5</v>
      </c>
      <c r="E124" s="39">
        <v>4.5753023437500009E-5</v>
      </c>
      <c r="F124" s="39">
        <v>6.7602040810185168E-5</v>
      </c>
      <c r="G124" s="39">
        <v>8.7422314606481482E-5</v>
      </c>
      <c r="H124" s="39">
        <v>3.0530622743055554E-4</v>
      </c>
      <c r="I124" s="39"/>
      <c r="M124" s="2"/>
      <c r="Q124" s="2"/>
      <c r="R124" s="2"/>
      <c r="V124"/>
      <c r="W124" s="1"/>
      <c r="X124"/>
      <c r="Y124" s="2"/>
      <c r="Z124" s="2"/>
      <c r="AE124"/>
      <c r="AF124"/>
    </row>
    <row r="125" spans="2:43" x14ac:dyDescent="0.3">
      <c r="B125" s="8" t="s">
        <v>8</v>
      </c>
      <c r="C125" s="39">
        <v>4.0296674224537035E-5</v>
      </c>
      <c r="D125" s="39">
        <v>7.9837490555555556E-5</v>
      </c>
      <c r="E125" s="39">
        <v>4.0674603171296293E-5</v>
      </c>
      <c r="F125" s="39">
        <v>5.9901738472222223E-5</v>
      </c>
      <c r="G125" s="39">
        <v>5.8437263796296279E-5</v>
      </c>
      <c r="H125" s="39">
        <v>2.7914777021990743E-4</v>
      </c>
      <c r="I125" s="39"/>
      <c r="M125" s="2"/>
      <c r="Q125" s="2"/>
      <c r="R125" s="2"/>
      <c r="V125"/>
      <c r="W125" s="1"/>
      <c r="X125"/>
      <c r="Y125" s="2"/>
      <c r="Z125" s="2"/>
      <c r="AE125"/>
      <c r="AF125"/>
    </row>
    <row r="126" spans="2:43" x14ac:dyDescent="0.3">
      <c r="B126" s="8" t="s">
        <v>9</v>
      </c>
      <c r="C126" s="39">
        <v>3.4282354918981481E-5</v>
      </c>
      <c r="D126" s="39">
        <v>6.5864617453703704E-5</v>
      </c>
      <c r="E126" s="39">
        <v>3.6898463090277772E-5</v>
      </c>
      <c r="F126" s="39">
        <v>5.7877718981481497E-5</v>
      </c>
      <c r="G126" s="39">
        <v>6.9272539270833308E-5</v>
      </c>
      <c r="H126" s="39">
        <v>2.6419569371527777E-4</v>
      </c>
      <c r="I126" s="39"/>
      <c r="M126" s="2"/>
      <c r="Q126" s="2"/>
      <c r="R126" s="2"/>
      <c r="V126"/>
      <c r="W126" s="1"/>
      <c r="X126"/>
      <c r="Y126" s="2"/>
      <c r="Z126" s="2"/>
      <c r="AE126"/>
      <c r="AF126"/>
    </row>
    <row r="127" spans="2:43" x14ac:dyDescent="0.3">
      <c r="B127" s="8" t="s">
        <v>10</v>
      </c>
      <c r="C127" s="39">
        <v>2.7583564282407411E-5</v>
      </c>
      <c r="D127" s="39">
        <v>5.3694780381944454E-5</v>
      </c>
      <c r="E127" s="39">
        <v>4.0485638703703705E-5</v>
      </c>
      <c r="F127" s="39">
        <v>5.943877550925925E-5</v>
      </c>
      <c r="G127" s="39">
        <v>7.4754346180555585E-5</v>
      </c>
      <c r="H127" s="39">
        <v>2.5595710505787035E-4</v>
      </c>
      <c r="I127" s="39"/>
      <c r="M127" s="2"/>
      <c r="Q127" s="2"/>
      <c r="R127" s="2"/>
      <c r="V127"/>
      <c r="W127" s="1"/>
      <c r="X127"/>
      <c r="Y127" s="2"/>
      <c r="Z127" s="2"/>
      <c r="AE127"/>
      <c r="AF127"/>
    </row>
    <row r="128" spans="2:43" x14ac:dyDescent="0.3">
      <c r="B128" s="8" t="s">
        <v>11</v>
      </c>
      <c r="C128" s="39">
        <v>3.268665490740741E-5</v>
      </c>
      <c r="D128" s="39">
        <v>6.4642647187499998E-5</v>
      </c>
      <c r="E128" s="39">
        <v>3.6062820185185178E-5</v>
      </c>
      <c r="F128" s="39">
        <v>5.7057823136574072E-5</v>
      </c>
      <c r="G128" s="39">
        <v>6.2334131180555571E-5</v>
      </c>
      <c r="H128" s="39">
        <v>2.5278407659722226E-4</v>
      </c>
      <c r="I128" s="39"/>
      <c r="M128" s="2"/>
      <c r="Q128" s="2"/>
      <c r="R128" s="2"/>
      <c r="V128"/>
      <c r="W128" s="1"/>
      <c r="X128"/>
      <c r="Y128" s="2"/>
      <c r="Z128" s="2"/>
      <c r="AE128"/>
      <c r="AF128"/>
    </row>
    <row r="129" spans="2:32" x14ac:dyDescent="0.3">
      <c r="B129" s="8" t="s">
        <v>12</v>
      </c>
      <c r="C129" s="39">
        <v>3.2824703946759258E-5</v>
      </c>
      <c r="D129" s="39">
        <v>5.9847148738425932E-5</v>
      </c>
      <c r="E129" s="39">
        <v>3.7759301249999991E-5</v>
      </c>
      <c r="F129" s="39">
        <v>5.4600497615740733E-5</v>
      </c>
      <c r="G129" s="39">
        <v>5.5520124710648157E-5</v>
      </c>
      <c r="H129" s="39">
        <v>2.4055177626157407E-4</v>
      </c>
      <c r="I129" s="39"/>
      <c r="M129" s="2"/>
      <c r="Q129" s="2"/>
      <c r="R129" s="2"/>
      <c r="V129"/>
      <c r="W129" s="1"/>
      <c r="X129"/>
      <c r="Y129" s="2"/>
      <c r="Z129" s="2"/>
      <c r="AE129"/>
      <c r="AF129"/>
    </row>
    <row r="130" spans="2:32" x14ac:dyDescent="0.3">
      <c r="B130" s="12" t="s">
        <v>13</v>
      </c>
      <c r="C130" s="39">
        <v>3.6966175358796296E-5</v>
      </c>
      <c r="D130" s="39">
        <v>6.437389770833333E-5</v>
      </c>
      <c r="E130" s="39">
        <v>3.9651045601851854E-5</v>
      </c>
      <c r="F130" s="39">
        <v>5.8207357025462979E-5</v>
      </c>
      <c r="G130" s="39">
        <v>5.5502015613425895E-5</v>
      </c>
      <c r="H130" s="39">
        <v>2.5470049130787037E-4</v>
      </c>
      <c r="I130" s="39"/>
      <c r="M130" s="2"/>
      <c r="Q130" s="2"/>
      <c r="R130" s="2"/>
      <c r="V130"/>
      <c r="W130" s="1"/>
      <c r="X130"/>
      <c r="Y130" s="2"/>
      <c r="Z130" s="2"/>
      <c r="AE130"/>
      <c r="AF130"/>
    </row>
    <row r="131" spans="2:32" x14ac:dyDescent="0.3">
      <c r="B131" s="12" t="s">
        <v>14</v>
      </c>
      <c r="C131" s="39">
        <v>2.3143424027777776E-5</v>
      </c>
      <c r="D131" s="39">
        <v>6.1324221053240746E-5</v>
      </c>
      <c r="E131" s="39">
        <v>4.4749149652777768E-5</v>
      </c>
      <c r="F131" s="39">
        <v>7.2901182083333354E-5</v>
      </c>
      <c r="G131" s="39">
        <v>7.4791614178240718E-5</v>
      </c>
      <c r="H131" s="39">
        <v>2.7690959099537036E-4</v>
      </c>
      <c r="I131" s="39"/>
      <c r="M131" s="2"/>
      <c r="Q131" s="2"/>
      <c r="R131" s="2"/>
      <c r="V131"/>
      <c r="W131" s="1"/>
      <c r="X131"/>
      <c r="Y131" s="2"/>
      <c r="Z131" s="2"/>
      <c r="AE131"/>
      <c r="AF131"/>
    </row>
    <row r="132" spans="2:32" x14ac:dyDescent="0.3">
      <c r="B132" s="12" t="s">
        <v>15</v>
      </c>
      <c r="C132" s="39">
        <v>4.1899722847222223E-5</v>
      </c>
      <c r="D132" s="39">
        <v>7.0569307974537021E-5</v>
      </c>
      <c r="E132" s="39">
        <v>4.0222663136574091E-5</v>
      </c>
      <c r="F132" s="39">
        <v>5.8016292939814789E-5</v>
      </c>
      <c r="G132" s="39">
        <v>4.9617871840277777E-5</v>
      </c>
      <c r="H132" s="39">
        <v>2.6032585873842591E-4</v>
      </c>
      <c r="I132" s="39"/>
      <c r="M132" s="2"/>
      <c r="Q132" s="2"/>
      <c r="R132" s="2"/>
      <c r="V132"/>
      <c r="W132" s="1"/>
      <c r="X132"/>
      <c r="Y132" s="2"/>
      <c r="Z132" s="2"/>
      <c r="AE132"/>
      <c r="AF132"/>
    </row>
    <row r="133" spans="2:32" x14ac:dyDescent="0.3">
      <c r="B133" s="12" t="s">
        <v>16</v>
      </c>
      <c r="C133" s="39">
        <v>3.9707734942129627E-5</v>
      </c>
      <c r="D133" s="39">
        <v>6.8531116157407421E-5</v>
      </c>
      <c r="E133" s="39">
        <v>4.1454606527777763E-5</v>
      </c>
      <c r="F133" s="39">
        <v>6.1946754016203715E-5</v>
      </c>
      <c r="G133" s="39">
        <v>4.580498865740741E-5</v>
      </c>
      <c r="H133" s="39">
        <v>2.5744520030092594E-4</v>
      </c>
      <c r="I133" s="39"/>
      <c r="M133" s="2"/>
      <c r="Q133" s="2"/>
      <c r="R133" s="2"/>
      <c r="V133"/>
      <c r="W133" s="1"/>
      <c r="X133"/>
      <c r="Y133" s="2"/>
      <c r="Z133" s="2"/>
      <c r="AE133"/>
      <c r="AF133"/>
    </row>
    <row r="134" spans="2:32" x14ac:dyDescent="0.3">
      <c r="B134" s="5" t="s">
        <v>22</v>
      </c>
      <c r="C134" s="39">
        <v>3.3895915066137562E-5</v>
      </c>
      <c r="D134" s="39">
        <v>6.3926644292328037E-5</v>
      </c>
      <c r="E134" s="39">
        <v>3.8906079406415338E-5</v>
      </c>
      <c r="F134" s="39">
        <v>5.8489397744709004E-5</v>
      </c>
      <c r="G134" s="39">
        <v>6.325130250578703E-5</v>
      </c>
      <c r="H134" s="39">
        <v>2.5846933901537696E-4</v>
      </c>
      <c r="I134" s="39"/>
      <c r="M134" s="2"/>
      <c r="Q134" s="2"/>
      <c r="R134" s="2"/>
      <c r="V134"/>
      <c r="W134" s="1"/>
      <c r="X134"/>
      <c r="Y134" s="2"/>
      <c r="Z134" s="2"/>
      <c r="AE134"/>
      <c r="AF134"/>
    </row>
    <row r="135" spans="2:32" x14ac:dyDescent="0.3">
      <c r="B135" s="5" t="s">
        <v>23</v>
      </c>
      <c r="C135" s="39">
        <v>2.3143424027777776E-5</v>
      </c>
      <c r="D135" s="39">
        <v>5.3268035613425931E-5</v>
      </c>
      <c r="E135" s="39">
        <v>3.1903502141203695E-5</v>
      </c>
      <c r="F135" s="39">
        <v>4.9335212476851856E-5</v>
      </c>
      <c r="G135" s="39">
        <v>4.580498865740741E-5</v>
      </c>
      <c r="H135" s="39">
        <v>2.1686822877314818E-4</v>
      </c>
      <c r="I135" s="29" t="s">
        <v>51</v>
      </c>
      <c r="M135" s="2"/>
      <c r="Q135" s="2"/>
      <c r="R135" s="2"/>
      <c r="V135"/>
      <c r="W135" s="1"/>
      <c r="X135"/>
      <c r="Y135" s="2"/>
      <c r="Z135" s="2"/>
      <c r="AE135"/>
      <c r="AF135"/>
    </row>
    <row r="136" spans="2:32" x14ac:dyDescent="0.3">
      <c r="B136" s="5" t="s">
        <v>24</v>
      </c>
      <c r="C136" s="39">
        <v>4.1899722847222223E-5</v>
      </c>
      <c r="D136" s="39">
        <v>7.9837490555555556E-5</v>
      </c>
      <c r="E136" s="39">
        <v>4.5753023437500009E-5</v>
      </c>
      <c r="F136" s="39">
        <v>7.2901182083333354E-5</v>
      </c>
      <c r="G136" s="39">
        <v>8.7422314606481482E-5</v>
      </c>
      <c r="H136" s="39">
        <v>3.0530622743055554E-4</v>
      </c>
      <c r="I136" s="29" t="s">
        <v>82</v>
      </c>
      <c r="M136" s="2"/>
      <c r="Q136" s="2"/>
      <c r="R136" s="2"/>
      <c r="V136"/>
      <c r="W136" s="1"/>
      <c r="X136"/>
      <c r="Y136" s="2"/>
      <c r="Z136" s="2"/>
      <c r="AE136"/>
      <c r="AF136"/>
    </row>
    <row r="137" spans="2:32" x14ac:dyDescent="0.3">
      <c r="B137" s="5" t="s">
        <v>25</v>
      </c>
      <c r="C137" s="7">
        <v>15.943928816901366</v>
      </c>
      <c r="D137" s="7">
        <v>11.736001942520268</v>
      </c>
      <c r="E137" s="7">
        <v>10.479945464053658</v>
      </c>
      <c r="F137" s="7">
        <v>10.291193347750898</v>
      </c>
      <c r="G137" s="7">
        <v>17.922613156399013</v>
      </c>
      <c r="H137" s="30">
        <v>7.9949721664171216</v>
      </c>
      <c r="M137" s="2"/>
      <c r="Q137" s="2"/>
      <c r="R137" s="2"/>
      <c r="V137"/>
      <c r="W137" s="1"/>
      <c r="X137"/>
      <c r="Y137" s="2"/>
      <c r="Z137" s="2"/>
      <c r="AE137"/>
      <c r="AF137"/>
    </row>
    <row r="138" spans="2:32" x14ac:dyDescent="0.3">
      <c r="B138"/>
      <c r="C138"/>
      <c r="D138"/>
      <c r="H138" s="2"/>
      <c r="M138" s="2"/>
      <c r="Q138" s="2"/>
      <c r="R138" s="2"/>
      <c r="V138"/>
      <c r="W138" s="1"/>
      <c r="X138"/>
      <c r="Y138" s="2"/>
      <c r="Z138" s="2"/>
      <c r="AE138"/>
      <c r="AF138"/>
    </row>
    <row r="139" spans="2:32" x14ac:dyDescent="0.3">
      <c r="B139" s="33" t="s">
        <v>44</v>
      </c>
      <c r="C139" s="1" t="s">
        <v>48</v>
      </c>
      <c r="D139" s="1" t="s">
        <v>49</v>
      </c>
      <c r="E139" s="1" t="s">
        <v>0</v>
      </c>
      <c r="F139" s="1" t="s">
        <v>1</v>
      </c>
      <c r="G139" s="1">
        <v>3</v>
      </c>
      <c r="H139" s="40" t="s">
        <v>20</v>
      </c>
      <c r="M139" s="2"/>
      <c r="Q139" s="2"/>
      <c r="R139" s="2"/>
      <c r="V139"/>
      <c r="W139" s="1"/>
      <c r="X139"/>
      <c r="Y139" s="2"/>
      <c r="Z139" s="2"/>
      <c r="AE139"/>
      <c r="AF139"/>
    </row>
    <row r="140" spans="2:32" x14ac:dyDescent="0.3">
      <c r="B140" s="8" t="s">
        <v>4</v>
      </c>
      <c r="C140" s="39">
        <f>C121</f>
        <v>3.0402284375E-5</v>
      </c>
      <c r="D140" s="39">
        <f t="shared" ref="D140:H140" si="102">D121</f>
        <v>5.3710527418981487E-5</v>
      </c>
      <c r="E140" s="39">
        <f t="shared" si="102"/>
        <v>4.1430461076388896E-5</v>
      </c>
      <c r="F140" s="39">
        <f t="shared" si="102"/>
        <v>5.4587112615740739E-5</v>
      </c>
      <c r="G140" s="39">
        <f t="shared" si="102"/>
        <v>6.4113284212962939E-5</v>
      </c>
      <c r="H140" s="39">
        <f t="shared" si="102"/>
        <v>2.4424366969907408E-4</v>
      </c>
      <c r="M140" s="2"/>
      <c r="Q140" s="2"/>
      <c r="R140" s="2"/>
      <c r="V140"/>
      <c r="W140" s="1"/>
      <c r="X140"/>
      <c r="Y140" s="2"/>
      <c r="Z140" s="2"/>
      <c r="AE140"/>
      <c r="AF140"/>
    </row>
    <row r="141" spans="2:32" x14ac:dyDescent="0.3">
      <c r="B141" s="8" t="s">
        <v>6</v>
      </c>
      <c r="C141" s="39">
        <f t="shared" ref="C141:H141" si="103">C123</f>
        <v>3.9019064421296294E-5</v>
      </c>
      <c r="D141" s="39">
        <f t="shared" si="103"/>
        <v>6.8562610219907399E-5</v>
      </c>
      <c r="E141" s="39">
        <f t="shared" si="103"/>
        <v>3.4060846562499994E-5</v>
      </c>
      <c r="F141" s="39">
        <f t="shared" si="103"/>
        <v>5.257936508101853E-5</v>
      </c>
      <c r="G141" s="39">
        <f t="shared" si="103"/>
        <v>7.139655245370372E-5</v>
      </c>
      <c r="H141" s="39">
        <f t="shared" si="103"/>
        <v>2.6561843873842592E-4</v>
      </c>
      <c r="M141" s="2"/>
      <c r="Q141" s="2"/>
      <c r="R141" s="2"/>
      <c r="V141"/>
      <c r="W141" s="1"/>
      <c r="X141"/>
      <c r="Y141" s="2"/>
      <c r="Z141" s="2"/>
      <c r="AE141"/>
      <c r="AF141"/>
    </row>
    <row r="142" spans="2:32" x14ac:dyDescent="0.3">
      <c r="B142" s="8" t="s">
        <v>7</v>
      </c>
      <c r="C142" s="39">
        <f t="shared" ref="C142:H142" si="104">C124</f>
        <v>3.4853447557870369E-5</v>
      </c>
      <c r="D142" s="39">
        <f t="shared" si="104"/>
        <v>6.9675401018518508E-5</v>
      </c>
      <c r="E142" s="39">
        <f t="shared" si="104"/>
        <v>4.5753023437500009E-5</v>
      </c>
      <c r="F142" s="39">
        <f t="shared" si="104"/>
        <v>6.7602040810185168E-5</v>
      </c>
      <c r="G142" s="39">
        <f t="shared" si="104"/>
        <v>8.7422314606481482E-5</v>
      </c>
      <c r="H142" s="39">
        <f t="shared" si="104"/>
        <v>3.0530622743055554E-4</v>
      </c>
      <c r="M142" s="2"/>
      <c r="Q142" s="2"/>
      <c r="R142" s="2"/>
      <c r="V142"/>
      <c r="W142" s="1"/>
      <c r="X142"/>
      <c r="Y142" s="2"/>
      <c r="Z142" s="2"/>
      <c r="AE142"/>
      <c r="AF142"/>
    </row>
    <row r="143" spans="2:32" x14ac:dyDescent="0.3">
      <c r="B143" s="8" t="s">
        <v>8</v>
      </c>
      <c r="C143" s="39">
        <f t="shared" ref="C143:H143" si="105">C125</f>
        <v>4.0296674224537035E-5</v>
      </c>
      <c r="D143" s="39">
        <f t="shared" si="105"/>
        <v>7.9837490555555556E-5</v>
      </c>
      <c r="E143" s="39">
        <f t="shared" si="105"/>
        <v>4.0674603171296293E-5</v>
      </c>
      <c r="F143" s="39">
        <f t="shared" si="105"/>
        <v>5.9901738472222223E-5</v>
      </c>
      <c r="G143" s="39">
        <f t="shared" si="105"/>
        <v>5.8437263796296279E-5</v>
      </c>
      <c r="H143" s="39">
        <f t="shared" si="105"/>
        <v>2.7914777021990743E-4</v>
      </c>
      <c r="M143" s="2"/>
      <c r="Q143" s="2"/>
      <c r="R143" s="2"/>
      <c r="V143"/>
      <c r="W143" s="1"/>
      <c r="X143"/>
      <c r="Y143" s="2"/>
      <c r="Z143" s="2"/>
      <c r="AE143"/>
      <c r="AF143"/>
    </row>
    <row r="144" spans="2:32" x14ac:dyDescent="0.3">
      <c r="B144" s="8" t="s">
        <v>9</v>
      </c>
      <c r="C144" s="39">
        <f t="shared" ref="C144:H144" si="106">C126</f>
        <v>3.4282354918981481E-5</v>
      </c>
      <c r="D144" s="39">
        <f t="shared" si="106"/>
        <v>6.5864617453703704E-5</v>
      </c>
      <c r="E144" s="39">
        <f t="shared" si="106"/>
        <v>3.6898463090277772E-5</v>
      </c>
      <c r="F144" s="39">
        <f t="shared" si="106"/>
        <v>5.7877718981481497E-5</v>
      </c>
      <c r="G144" s="39">
        <f t="shared" si="106"/>
        <v>6.9272539270833308E-5</v>
      </c>
      <c r="H144" s="39">
        <f t="shared" si="106"/>
        <v>2.6419569371527777E-4</v>
      </c>
      <c r="M144" s="2"/>
      <c r="Q144" s="2"/>
      <c r="R144" s="2"/>
      <c r="V144"/>
      <c r="W144" s="1"/>
      <c r="X144"/>
      <c r="Y144" s="2"/>
      <c r="Z144" s="2"/>
      <c r="AE144"/>
      <c r="AF144"/>
    </row>
    <row r="145" spans="2:32" x14ac:dyDescent="0.3">
      <c r="B145" s="8" t="s">
        <v>10</v>
      </c>
      <c r="C145" s="39">
        <f t="shared" ref="C145:H145" si="107">C127</f>
        <v>2.7583564282407411E-5</v>
      </c>
      <c r="D145" s="39">
        <f t="shared" si="107"/>
        <v>5.3694780381944454E-5</v>
      </c>
      <c r="E145" s="39">
        <f t="shared" si="107"/>
        <v>4.0485638703703705E-5</v>
      </c>
      <c r="F145" s="39">
        <f t="shared" si="107"/>
        <v>5.943877550925925E-5</v>
      </c>
      <c r="G145" s="39">
        <f t="shared" si="107"/>
        <v>7.4754346180555585E-5</v>
      </c>
      <c r="H145" s="39">
        <f t="shared" si="107"/>
        <v>2.5595710505787035E-4</v>
      </c>
      <c r="M145" s="2"/>
      <c r="Q145" s="2"/>
      <c r="R145" s="2"/>
      <c r="V145"/>
      <c r="W145" s="1"/>
      <c r="X145"/>
      <c r="Y145" s="2"/>
      <c r="Z145" s="2"/>
      <c r="AE145"/>
      <c r="AF145"/>
    </row>
    <row r="146" spans="2:32" x14ac:dyDescent="0.3">
      <c r="B146" s="8" t="s">
        <v>12</v>
      </c>
      <c r="C146" s="39">
        <f t="shared" ref="C146:H146" si="108">C129</f>
        <v>3.2824703946759258E-5</v>
      </c>
      <c r="D146" s="39">
        <f t="shared" si="108"/>
        <v>5.9847148738425932E-5</v>
      </c>
      <c r="E146" s="39">
        <f t="shared" si="108"/>
        <v>3.7759301249999991E-5</v>
      </c>
      <c r="F146" s="39">
        <f t="shared" si="108"/>
        <v>5.4600497615740733E-5</v>
      </c>
      <c r="G146" s="39">
        <f t="shared" si="108"/>
        <v>5.5520124710648157E-5</v>
      </c>
      <c r="H146" s="39">
        <f t="shared" si="108"/>
        <v>2.4055177626157407E-4</v>
      </c>
      <c r="M146" s="2"/>
      <c r="Q146" s="2"/>
      <c r="R146" s="2"/>
      <c r="V146"/>
      <c r="W146" s="1"/>
      <c r="X146"/>
      <c r="Y146" s="2"/>
      <c r="Z146" s="2"/>
      <c r="AE146"/>
      <c r="AF146"/>
    </row>
    <row r="147" spans="2:32" x14ac:dyDescent="0.3">
      <c r="B147" s="12" t="s">
        <v>14</v>
      </c>
      <c r="C147" s="39">
        <f t="shared" ref="C147:H147" si="109">C131</f>
        <v>2.3143424027777776E-5</v>
      </c>
      <c r="D147" s="39">
        <f t="shared" si="109"/>
        <v>6.1324221053240746E-5</v>
      </c>
      <c r="E147" s="39">
        <f t="shared" si="109"/>
        <v>4.4749149652777768E-5</v>
      </c>
      <c r="F147" s="39">
        <f t="shared" si="109"/>
        <v>7.2901182083333354E-5</v>
      </c>
      <c r="G147" s="39">
        <f t="shared" si="109"/>
        <v>7.4791614178240718E-5</v>
      </c>
      <c r="H147" s="39">
        <f t="shared" si="109"/>
        <v>2.7690959099537036E-4</v>
      </c>
      <c r="M147" s="2"/>
      <c r="Q147" s="2"/>
      <c r="R147" s="2"/>
      <c r="V147"/>
      <c r="W147" s="1"/>
      <c r="X147"/>
      <c r="Y147" s="2"/>
      <c r="Z147" s="2"/>
      <c r="AE147"/>
      <c r="AF147"/>
    </row>
    <row r="148" spans="2:32" x14ac:dyDescent="0.3">
      <c r="B148" s="5" t="s">
        <v>26</v>
      </c>
      <c r="C148" s="39">
        <v>3.2800689719328706E-5</v>
      </c>
      <c r="D148" s="39">
        <v>6.4064599605034706E-5</v>
      </c>
      <c r="E148" s="39">
        <v>4.0226435868055547E-5</v>
      </c>
      <c r="F148" s="39">
        <v>5.9936053896122689E-5</v>
      </c>
      <c r="G148" s="39">
        <v>6.9463504926215282E-5</v>
      </c>
      <c r="H148" s="39">
        <v>2.6649128401475702E-4</v>
      </c>
      <c r="M148" s="2"/>
      <c r="Q148" s="2"/>
      <c r="R148" s="2"/>
      <c r="V148"/>
      <c r="W148" s="1"/>
      <c r="X148"/>
      <c r="Y148" s="2"/>
      <c r="Z148" s="2"/>
      <c r="AE148"/>
      <c r="AF148"/>
    </row>
    <row r="149" spans="2:32" x14ac:dyDescent="0.3">
      <c r="B149" s="5" t="s">
        <v>29</v>
      </c>
      <c r="C149" s="39">
        <v>2.3143424027777776E-5</v>
      </c>
      <c r="D149" s="39">
        <v>5.3694780381944454E-5</v>
      </c>
      <c r="E149" s="39">
        <v>3.4060846562499994E-5</v>
      </c>
      <c r="F149" s="39">
        <v>5.257936508101853E-5</v>
      </c>
      <c r="G149" s="39">
        <v>5.5520124710648157E-5</v>
      </c>
      <c r="H149" s="39">
        <v>2.4055177626157407E-4</v>
      </c>
      <c r="I149" s="29" t="s">
        <v>50</v>
      </c>
      <c r="M149" s="2"/>
      <c r="Q149" s="2"/>
      <c r="R149" s="2"/>
      <c r="V149"/>
      <c r="W149" s="1"/>
      <c r="X149"/>
      <c r="Y149" s="2"/>
      <c r="Z149" s="2"/>
      <c r="AE149"/>
      <c r="AF149"/>
    </row>
    <row r="150" spans="2:32" x14ac:dyDescent="0.3">
      <c r="B150" s="5" t="s">
        <v>27</v>
      </c>
      <c r="C150" s="39">
        <v>4.0296674224537035E-5</v>
      </c>
      <c r="D150" s="39">
        <v>7.9837490555555556E-5</v>
      </c>
      <c r="E150" s="39">
        <v>4.5753023437500009E-5</v>
      </c>
      <c r="F150" s="39">
        <v>7.2901182083333354E-5</v>
      </c>
      <c r="G150" s="39">
        <v>8.7422314606481482E-5</v>
      </c>
      <c r="H150" s="39">
        <v>3.0530622743055554E-4</v>
      </c>
      <c r="I150" s="29" t="s">
        <v>82</v>
      </c>
      <c r="M150" s="2"/>
      <c r="Q150" s="2"/>
      <c r="R150" s="2"/>
      <c r="V150"/>
      <c r="W150" s="1"/>
      <c r="X150"/>
      <c r="Y150" s="2"/>
      <c r="Z150" s="2"/>
      <c r="AE150"/>
      <c r="AF150"/>
    </row>
    <row r="151" spans="2:32" x14ac:dyDescent="0.3">
      <c r="B151" s="5" t="s">
        <v>28</v>
      </c>
      <c r="C151" s="7">
        <v>17.380403975063775</v>
      </c>
      <c r="D151" s="7">
        <v>13.757579538387974</v>
      </c>
      <c r="E151" s="7">
        <v>9.7596670411581989</v>
      </c>
      <c r="F151" s="7">
        <v>11.671404400780911</v>
      </c>
      <c r="G151" s="7">
        <v>14.674030641543498</v>
      </c>
      <c r="H151" s="30">
        <v>7.845828258129302</v>
      </c>
      <c r="I151" s="38"/>
      <c r="M151" s="2"/>
      <c r="Q151" s="2"/>
      <c r="R151" s="2"/>
      <c r="V151"/>
      <c r="W151" s="1"/>
      <c r="X151"/>
      <c r="Y151" s="2"/>
      <c r="Z151" s="2"/>
      <c r="AE151"/>
      <c r="AF151"/>
    </row>
    <row r="152" spans="2:32" x14ac:dyDescent="0.3">
      <c r="B152"/>
      <c r="C152"/>
      <c r="D152"/>
      <c r="H152" s="2"/>
      <c r="M152" s="2"/>
      <c r="Q152" s="2"/>
      <c r="R152" s="2"/>
      <c r="V152"/>
      <c r="W152" s="1"/>
      <c r="X152"/>
      <c r="Y152" s="2"/>
      <c r="Z152" s="2"/>
      <c r="AE152"/>
      <c r="AF152"/>
    </row>
    <row r="153" spans="2:32" x14ac:dyDescent="0.3">
      <c r="B153" s="33" t="s">
        <v>45</v>
      </c>
      <c r="C153" s="1" t="s">
        <v>48</v>
      </c>
      <c r="D153" s="1" t="s">
        <v>49</v>
      </c>
      <c r="E153" s="1" t="s">
        <v>0</v>
      </c>
      <c r="F153" s="1" t="s">
        <v>1</v>
      </c>
      <c r="G153" s="1">
        <v>3</v>
      </c>
      <c r="H153" s="40"/>
      <c r="I153" s="18"/>
      <c r="M153" s="2"/>
      <c r="Q153" s="2"/>
      <c r="R153" s="2"/>
      <c r="V153"/>
      <c r="W153" s="1"/>
      <c r="X153"/>
      <c r="Y153" s="2"/>
      <c r="Z153" s="2"/>
      <c r="AE153"/>
      <c r="AF153"/>
    </row>
    <row r="154" spans="2:32" x14ac:dyDescent="0.3">
      <c r="B154" s="8" t="s">
        <v>3</v>
      </c>
      <c r="C154" s="7">
        <v>13.006583402364935</v>
      </c>
      <c r="D154" s="7">
        <v>24.562397136164272</v>
      </c>
      <c r="E154" s="7">
        <v>14.711007841806042</v>
      </c>
      <c r="F154" s="7">
        <v>22.748935035780747</v>
      </c>
      <c r="G154" s="7">
        <v>24.971076583883995</v>
      </c>
      <c r="I154" s="28"/>
      <c r="J154" s="28"/>
      <c r="K154" s="28"/>
      <c r="L154" s="28"/>
      <c r="M154" s="28"/>
      <c r="Q154" s="2"/>
      <c r="R154" s="2"/>
      <c r="V154"/>
      <c r="W154" s="1"/>
      <c r="X154"/>
      <c r="Y154" s="2"/>
      <c r="Z154" s="2"/>
      <c r="AE154"/>
      <c r="AF154"/>
    </row>
    <row r="155" spans="2:32" x14ac:dyDescent="0.3">
      <c r="B155" s="8" t="s">
        <v>4</v>
      </c>
      <c r="C155" s="7">
        <v>12.447521940878884</v>
      </c>
      <c r="D155" s="7">
        <v>21.990550455271471</v>
      </c>
      <c r="E155" s="7">
        <v>16.962757367441387</v>
      </c>
      <c r="F155" s="7">
        <v>22.349448271472507</v>
      </c>
      <c r="G155" s="7">
        <v>26.249721964935734</v>
      </c>
      <c r="H155" s="7"/>
      <c r="I155" s="28"/>
      <c r="J155" s="28"/>
      <c r="K155" s="28"/>
      <c r="L155" s="28"/>
      <c r="M155" s="28"/>
      <c r="Q155" s="2"/>
      <c r="R155" s="2"/>
      <c r="V155"/>
      <c r="W155" s="1"/>
      <c r="X155"/>
      <c r="Y155" s="2"/>
      <c r="Z155" s="2"/>
      <c r="AE155"/>
      <c r="AF155"/>
    </row>
    <row r="156" spans="2:32" x14ac:dyDescent="0.3">
      <c r="B156" s="8" t="s">
        <v>5</v>
      </c>
      <c r="C156" s="7">
        <v>13.360997008558057</v>
      </c>
      <c r="D156" s="7">
        <v>24.976305911565351</v>
      </c>
      <c r="E156" s="7">
        <v>13.732803674163364</v>
      </c>
      <c r="F156" s="7">
        <v>22.411440999464734</v>
      </c>
      <c r="G156" s="7">
        <v>25.5184524062485</v>
      </c>
      <c r="H156" s="7"/>
      <c r="I156" s="28"/>
      <c r="J156" s="28"/>
      <c r="K156" s="28"/>
      <c r="L156" s="28"/>
      <c r="M156" s="28"/>
      <c r="Q156" s="2"/>
      <c r="R156" s="2"/>
      <c r="V156"/>
      <c r="W156" s="1"/>
      <c r="X156"/>
      <c r="Y156" s="2"/>
      <c r="Z156" s="2"/>
      <c r="AE156"/>
      <c r="AF156"/>
    </row>
    <row r="157" spans="2:32" x14ac:dyDescent="0.3">
      <c r="B157" s="8" t="s">
        <v>6</v>
      </c>
      <c r="C157" s="7">
        <v>14.689892993355496</v>
      </c>
      <c r="D157" s="7">
        <v>25.812443799289873</v>
      </c>
      <c r="E157" s="7">
        <v>12.823223690446515</v>
      </c>
      <c r="F157" s="7">
        <v>19.795073463554729</v>
      </c>
      <c r="G157" s="7">
        <v>26.879366053353387</v>
      </c>
      <c r="H157" s="7"/>
      <c r="I157" s="28"/>
      <c r="J157" s="28"/>
      <c r="K157" s="28"/>
      <c r="L157" s="28"/>
      <c r="M157" s="28"/>
      <c r="Q157" s="2"/>
      <c r="R157" s="2"/>
      <c r="V157"/>
      <c r="W157" s="1"/>
      <c r="X157"/>
      <c r="Y157" s="2"/>
      <c r="Z157" s="2"/>
      <c r="AE157"/>
      <c r="AF157"/>
    </row>
    <row r="158" spans="2:32" x14ac:dyDescent="0.3">
      <c r="B158" s="8" t="s">
        <v>7</v>
      </c>
      <c r="C158" s="7">
        <v>11.415898015312537</v>
      </c>
      <c r="D158" s="7">
        <v>22.821480454199634</v>
      </c>
      <c r="E158" s="7">
        <v>14.985945037071646</v>
      </c>
      <c r="F158" s="7">
        <v>22.142372063328391</v>
      </c>
      <c r="G158" s="7">
        <v>28.634304430087798</v>
      </c>
      <c r="H158" s="7"/>
      <c r="I158" s="28"/>
      <c r="J158" s="28"/>
      <c r="K158" s="28"/>
      <c r="L158" s="28"/>
      <c r="M158" s="28"/>
      <c r="Q158" s="2"/>
      <c r="R158" s="2"/>
      <c r="V158"/>
      <c r="W158" s="1"/>
      <c r="X158"/>
      <c r="Y158" s="2"/>
      <c r="Z158" s="2"/>
      <c r="AE158"/>
      <c r="AF158"/>
    </row>
    <row r="159" spans="2:32" x14ac:dyDescent="0.3">
      <c r="B159" s="8" t="s">
        <v>8</v>
      </c>
      <c r="C159" s="7">
        <v>14.43560670135107</v>
      </c>
      <c r="D159" s="7">
        <v>28.600440008050604</v>
      </c>
      <c r="E159" s="7">
        <v>14.570993398676837</v>
      </c>
      <c r="F159" s="7">
        <v>21.458791673325116</v>
      </c>
      <c r="G159" s="7">
        <v>20.934168218596369</v>
      </c>
      <c r="H159" s="7"/>
      <c r="I159" s="28"/>
      <c r="J159" s="28"/>
      <c r="K159" s="28"/>
      <c r="L159" s="28"/>
      <c r="M159" s="28"/>
      <c r="Q159" s="2"/>
      <c r="R159" s="2"/>
      <c r="V159"/>
      <c r="W159" s="1"/>
      <c r="X159"/>
      <c r="Y159" s="2"/>
      <c r="Z159" s="2"/>
      <c r="AE159"/>
      <c r="AF159"/>
    </row>
    <row r="160" spans="2:32" x14ac:dyDescent="0.3">
      <c r="B160" s="8" t="s">
        <v>9</v>
      </c>
      <c r="C160" s="7">
        <v>12.976121766741356</v>
      </c>
      <c r="D160" s="7">
        <v>24.93023884207804</v>
      </c>
      <c r="E160" s="7">
        <v>13.966337820041474</v>
      </c>
      <c r="F160" s="7">
        <v>21.90713942667665</v>
      </c>
      <c r="G160" s="7">
        <v>26.220162144462485</v>
      </c>
      <c r="H160" s="7"/>
      <c r="I160" s="28"/>
      <c r="J160" s="28"/>
      <c r="K160" s="28"/>
      <c r="L160" s="28"/>
      <c r="M160" s="28"/>
      <c r="Q160" s="2"/>
      <c r="R160" s="2"/>
      <c r="V160"/>
      <c r="W160" s="1"/>
      <c r="X160"/>
      <c r="Y160" s="2"/>
      <c r="Z160" s="2"/>
      <c r="AE160"/>
      <c r="AF160"/>
    </row>
    <row r="161" spans="2:32" x14ac:dyDescent="0.3">
      <c r="B161" s="8" t="s">
        <v>10</v>
      </c>
      <c r="C161" s="7">
        <v>10.776635513271231</v>
      </c>
      <c r="D161" s="7">
        <v>20.978038632607749</v>
      </c>
      <c r="E161" s="7">
        <v>15.817352948475543</v>
      </c>
      <c r="F161" s="7">
        <v>23.22216275098927</v>
      </c>
      <c r="G161" s="7">
        <v>29.205810154656213</v>
      </c>
      <c r="H161" s="7"/>
      <c r="I161" s="28"/>
      <c r="J161" s="28"/>
      <c r="K161" s="28"/>
      <c r="L161" s="28"/>
      <c r="M161" s="28"/>
      <c r="Q161" s="2"/>
      <c r="R161" s="2"/>
      <c r="V161"/>
      <c r="W161" s="1"/>
      <c r="X161"/>
      <c r="Y161" s="2"/>
      <c r="Z161" s="2"/>
      <c r="AE161"/>
      <c r="AF161"/>
    </row>
    <row r="162" spans="2:32" x14ac:dyDescent="0.3">
      <c r="B162" s="8" t="s">
        <v>11</v>
      </c>
      <c r="C162" s="7">
        <v>12.930662147477445</v>
      </c>
      <c r="D162" s="7">
        <v>25.572278150454647</v>
      </c>
      <c r="E162" s="7">
        <v>14.266254690815227</v>
      </c>
      <c r="F162" s="7">
        <v>22.571763184074335</v>
      </c>
      <c r="G162" s="7">
        <v>24.659041827178342</v>
      </c>
      <c r="H162" s="7"/>
      <c r="I162" s="28"/>
      <c r="J162" s="28"/>
      <c r="K162" s="28"/>
      <c r="L162" s="28"/>
      <c r="M162" s="28"/>
      <c r="Q162" s="2"/>
      <c r="R162" s="2"/>
      <c r="V162"/>
      <c r="W162" s="1"/>
      <c r="X162"/>
      <c r="Y162" s="2"/>
      <c r="Z162" s="2"/>
      <c r="AE162"/>
      <c r="AF162"/>
    </row>
    <row r="163" spans="2:32" x14ac:dyDescent="0.3">
      <c r="B163" s="8" t="s">
        <v>12</v>
      </c>
      <c r="C163" s="7">
        <v>13.645587846778543</v>
      </c>
      <c r="D163" s="7">
        <v>24.879113207357332</v>
      </c>
      <c r="E163" s="7">
        <v>15.696953827079968</v>
      </c>
      <c r="F163" s="7">
        <v>22.698023046967066</v>
      </c>
      <c r="G163" s="7">
        <v>23.080322071817097</v>
      </c>
      <c r="H163" s="7"/>
      <c r="I163" s="28"/>
      <c r="J163" s="28"/>
      <c r="K163" s="28"/>
      <c r="L163" s="28"/>
      <c r="M163" s="28"/>
      <c r="Q163" s="2"/>
      <c r="R163" s="2"/>
      <c r="V163"/>
      <c r="W163" s="1"/>
      <c r="X163"/>
      <c r="Y163" s="2"/>
      <c r="Z163" s="2"/>
      <c r="AE163"/>
      <c r="AF163"/>
    </row>
    <row r="164" spans="2:32" x14ac:dyDescent="0.3">
      <c r="B164" s="12" t="s">
        <v>13</v>
      </c>
      <c r="C164" s="7">
        <v>14.51358620039459</v>
      </c>
      <c r="D164" s="7">
        <v>25.274351603240959</v>
      </c>
      <c r="E164" s="7">
        <v>15.567714611874649</v>
      </c>
      <c r="F164" s="7">
        <v>22.853256672797137</v>
      </c>
      <c r="G164" s="7">
        <v>21.79109091169266</v>
      </c>
      <c r="H164" s="7"/>
      <c r="I164" s="28"/>
      <c r="J164" s="28"/>
      <c r="K164" s="28"/>
      <c r="L164" s="28"/>
      <c r="M164" s="28"/>
      <c r="Q164" s="2"/>
      <c r="R164" s="2"/>
      <c r="V164"/>
      <c r="W164" s="1"/>
      <c r="X164"/>
      <c r="Y164" s="2"/>
      <c r="Z164" s="2"/>
      <c r="AE164"/>
      <c r="AF164"/>
    </row>
    <row r="165" spans="2:32" x14ac:dyDescent="0.3">
      <c r="B165" s="12" t="s">
        <v>14</v>
      </c>
      <c r="C165" s="7">
        <v>8.3577545814094645</v>
      </c>
      <c r="D165" s="7">
        <v>22.145936091562106</v>
      </c>
      <c r="E165" s="7">
        <v>16.160202141039573</v>
      </c>
      <c r="F165" s="7">
        <v>26.326708952653139</v>
      </c>
      <c r="G165" s="7">
        <v>27.009398233335713</v>
      </c>
      <c r="H165" s="7"/>
      <c r="I165" s="28"/>
      <c r="J165" s="28"/>
      <c r="K165" s="28"/>
      <c r="L165" s="28"/>
      <c r="M165" s="28"/>
      <c r="Q165" s="2"/>
      <c r="R165" s="2"/>
      <c r="V165"/>
      <c r="W165" s="1"/>
      <c r="X165"/>
      <c r="Y165" s="2"/>
      <c r="Z165" s="2"/>
      <c r="AE165"/>
      <c r="AF165"/>
    </row>
    <row r="166" spans="2:32" x14ac:dyDescent="0.3">
      <c r="B166" s="12" t="s">
        <v>15</v>
      </c>
      <c r="C166" s="7">
        <v>16.095105976130807</v>
      </c>
      <c r="D166" s="7">
        <v>27.108066911418394</v>
      </c>
      <c r="E166" s="7">
        <v>15.450890407698461</v>
      </c>
      <c r="F166" s="7">
        <v>22.286027681218275</v>
      </c>
      <c r="G166" s="7">
        <v>19.059909023534065</v>
      </c>
      <c r="H166" s="7"/>
      <c r="I166" s="28"/>
      <c r="J166" s="28"/>
      <c r="K166" s="28"/>
      <c r="L166" s="28"/>
      <c r="M166" s="28"/>
      <c r="Q166" s="2"/>
      <c r="R166" s="2"/>
      <c r="V166"/>
      <c r="W166" s="1"/>
      <c r="X166"/>
      <c r="Y166" s="2"/>
      <c r="Z166" s="2"/>
      <c r="AE166"/>
      <c r="AF166"/>
    </row>
    <row r="167" spans="2:32" x14ac:dyDescent="0.3">
      <c r="B167" s="12" t="s">
        <v>16</v>
      </c>
      <c r="C167" s="7">
        <v>15.423761987294975</v>
      </c>
      <c r="D167" s="7">
        <v>26.61969074478835</v>
      </c>
      <c r="E167" s="7">
        <v>16.102303122886642</v>
      </c>
      <c r="F167" s="7">
        <v>24.062112614177533</v>
      </c>
      <c r="G167" s="7">
        <v>17.792131530852497</v>
      </c>
      <c r="H167" s="7"/>
      <c r="I167" s="28"/>
      <c r="J167" s="28"/>
      <c r="K167" s="28"/>
      <c r="L167" s="28"/>
      <c r="M167" s="28"/>
      <c r="Q167" s="2"/>
      <c r="R167" s="2"/>
      <c r="V167"/>
      <c r="W167" s="1"/>
      <c r="X167"/>
      <c r="Y167" s="2"/>
      <c r="Z167" s="2"/>
      <c r="AE167"/>
      <c r="AF167"/>
    </row>
    <row r="168" spans="2:32" x14ac:dyDescent="0.3">
      <c r="B168" s="5" t="s">
        <v>22</v>
      </c>
      <c r="C168" s="7">
        <v>13.148265434379956</v>
      </c>
      <c r="D168" s="7">
        <v>24.733666567717766</v>
      </c>
      <c r="E168" s="7">
        <v>15.05819575567981</v>
      </c>
      <c r="F168" s="7">
        <v>22.63094684546283</v>
      </c>
      <c r="G168" s="7">
        <v>24.428925396759634</v>
      </c>
      <c r="H168" s="7"/>
      <c r="I168" s="28"/>
      <c r="J168" s="28"/>
      <c r="K168" s="28"/>
      <c r="L168" s="28"/>
      <c r="M168" s="28"/>
      <c r="Q168" s="2"/>
      <c r="R168" s="2"/>
      <c r="V168"/>
      <c r="W168" s="1"/>
      <c r="X168"/>
      <c r="Y168" s="2"/>
      <c r="Z168" s="2"/>
      <c r="AE168"/>
      <c r="AF168"/>
    </row>
    <row r="169" spans="2:32" x14ac:dyDescent="0.3">
      <c r="B169" s="1" t="s">
        <v>2</v>
      </c>
      <c r="C169" s="7">
        <v>11.904761904761903</v>
      </c>
      <c r="D169" s="7">
        <v>23.809523809523807</v>
      </c>
      <c r="E169" s="7">
        <v>14.285714285714285</v>
      </c>
      <c r="F169" s="7">
        <v>21.428571428571427</v>
      </c>
      <c r="G169" s="7">
        <v>28.571428571428569</v>
      </c>
      <c r="H169" s="7"/>
      <c r="I169" s="49"/>
      <c r="J169" s="49"/>
      <c r="K169" s="49"/>
      <c r="L169" s="49"/>
      <c r="M169" s="49"/>
      <c r="Q169" s="2"/>
      <c r="R169" s="2"/>
      <c r="V169"/>
      <c r="W169" s="1"/>
      <c r="X169"/>
      <c r="Y169" s="2"/>
      <c r="Z169" s="2"/>
      <c r="AE169"/>
      <c r="AF169"/>
    </row>
    <row r="170" spans="2:32" x14ac:dyDescent="0.3">
      <c r="B170" s="5" t="s">
        <v>23</v>
      </c>
      <c r="C170" s="7">
        <v>8.3577545814094645</v>
      </c>
      <c r="D170" s="7">
        <v>20.978038632607749</v>
      </c>
      <c r="E170" s="7">
        <v>12.823223690446515</v>
      </c>
      <c r="F170" s="7">
        <v>19.795073463554729</v>
      </c>
      <c r="G170" s="7">
        <v>17.792131530852497</v>
      </c>
      <c r="H170" s="7"/>
      <c r="I170" s="28"/>
      <c r="J170" s="28"/>
      <c r="K170" s="28"/>
      <c r="L170" s="28"/>
      <c r="M170" s="28"/>
      <c r="Q170" s="2"/>
      <c r="R170" s="2"/>
      <c r="V170"/>
      <c r="W170" s="1"/>
      <c r="X170"/>
      <c r="Y170" s="2"/>
      <c r="Z170" s="2"/>
      <c r="AE170"/>
      <c r="AF170"/>
    </row>
    <row r="171" spans="2:32" x14ac:dyDescent="0.3">
      <c r="B171" s="5" t="s">
        <v>24</v>
      </c>
      <c r="C171" s="7">
        <v>16.095105976130807</v>
      </c>
      <c r="D171" s="7">
        <v>28.600440008050604</v>
      </c>
      <c r="E171" s="7">
        <v>16.962757367441387</v>
      </c>
      <c r="F171" s="7">
        <v>26.326708952653139</v>
      </c>
      <c r="G171" s="7">
        <v>29.205810154656213</v>
      </c>
      <c r="H171" s="7"/>
      <c r="I171" s="28"/>
      <c r="J171" s="28"/>
      <c r="K171" s="28"/>
      <c r="L171" s="28"/>
      <c r="M171" s="28"/>
      <c r="Q171" s="2"/>
      <c r="R171" s="2"/>
      <c r="V171"/>
      <c r="W171" s="1"/>
      <c r="X171"/>
      <c r="Y171" s="2"/>
      <c r="Z171" s="2"/>
      <c r="AE171"/>
      <c r="AF171"/>
    </row>
    <row r="172" spans="2:32" x14ac:dyDescent="0.3">
      <c r="B172" s="5" t="s">
        <v>30</v>
      </c>
      <c r="C172" s="7">
        <v>2.0041326797038983</v>
      </c>
      <c r="D172" s="7">
        <v>2.1201670005688791</v>
      </c>
      <c r="E172" s="7">
        <v>1.1185257373615718</v>
      </c>
      <c r="F172" s="7">
        <v>1.4291712399111762</v>
      </c>
      <c r="G172" s="7">
        <v>3.4539689450979867</v>
      </c>
      <c r="H172" s="7"/>
      <c r="I172" s="28"/>
      <c r="J172" s="28"/>
      <c r="K172" s="28"/>
      <c r="L172" s="28"/>
      <c r="M172" s="28"/>
      <c r="Q172" s="2"/>
      <c r="R172" s="2"/>
      <c r="V172"/>
      <c r="W172" s="1"/>
      <c r="X172"/>
      <c r="Y172" s="2"/>
      <c r="Z172" s="2"/>
      <c r="AE172"/>
      <c r="AF172"/>
    </row>
    <row r="173" spans="2:32" x14ac:dyDescent="0.3">
      <c r="B173" s="36"/>
      <c r="C173" s="5"/>
      <c r="D173" s="5"/>
      <c r="E173" s="5"/>
      <c r="F173" s="5"/>
      <c r="G173" s="5"/>
      <c r="H173" s="2"/>
      <c r="I173" s="28"/>
      <c r="J173" s="28"/>
      <c r="K173" s="28"/>
      <c r="L173" s="28"/>
      <c r="M173" s="28"/>
      <c r="Q173" s="2"/>
      <c r="R173" s="2"/>
      <c r="V173"/>
      <c r="W173" s="1"/>
      <c r="X173"/>
      <c r="Y173" s="2"/>
      <c r="Z173" s="2"/>
      <c r="AE173"/>
      <c r="AF173"/>
    </row>
    <row r="174" spans="2:32" x14ac:dyDescent="0.3">
      <c r="B174" s="33" t="s">
        <v>46</v>
      </c>
      <c r="C174" s="1" t="s">
        <v>48</v>
      </c>
      <c r="D174" s="1" t="s">
        <v>49</v>
      </c>
      <c r="E174" s="1" t="s">
        <v>0</v>
      </c>
      <c r="F174" s="1" t="s">
        <v>1</v>
      </c>
      <c r="G174" s="1">
        <v>3</v>
      </c>
      <c r="H174" s="40"/>
      <c r="I174" s="28"/>
      <c r="J174" s="28"/>
      <c r="K174" s="28"/>
      <c r="L174" s="28"/>
      <c r="M174" s="28"/>
      <c r="R174" s="2"/>
      <c r="T174"/>
      <c r="W174"/>
      <c r="X174"/>
      <c r="Z174"/>
      <c r="AB174"/>
      <c r="AC174"/>
      <c r="AE174"/>
      <c r="AF174"/>
    </row>
    <row r="175" spans="2:32" x14ac:dyDescent="0.3">
      <c r="B175" s="8" t="s">
        <v>4</v>
      </c>
      <c r="C175" s="7">
        <f t="shared" ref="C175:G175" si="110">C155</f>
        <v>12.447521940878884</v>
      </c>
      <c r="D175" s="7">
        <f t="shared" si="110"/>
        <v>21.990550455271471</v>
      </c>
      <c r="E175" s="7">
        <f t="shared" si="110"/>
        <v>16.962757367441387</v>
      </c>
      <c r="F175" s="7">
        <f t="shared" si="110"/>
        <v>22.349448271472507</v>
      </c>
      <c r="G175" s="7">
        <f t="shared" si="110"/>
        <v>26.249721964935734</v>
      </c>
      <c r="I175" s="28"/>
      <c r="J175" s="28"/>
      <c r="K175" s="28"/>
      <c r="L175" s="28"/>
      <c r="M175" s="28"/>
      <c r="R175" s="2"/>
      <c r="T175"/>
      <c r="W175"/>
      <c r="X175"/>
      <c r="Z175"/>
      <c r="AB175"/>
      <c r="AC175"/>
      <c r="AE175"/>
      <c r="AF175"/>
    </row>
    <row r="176" spans="2:32" x14ac:dyDescent="0.3">
      <c r="B176" s="8" t="s">
        <v>6</v>
      </c>
      <c r="C176" s="7">
        <f t="shared" ref="C176:G176" si="111">C157</f>
        <v>14.689892993355496</v>
      </c>
      <c r="D176" s="7">
        <f t="shared" si="111"/>
        <v>25.812443799289873</v>
      </c>
      <c r="E176" s="7">
        <f t="shared" si="111"/>
        <v>12.823223690446515</v>
      </c>
      <c r="F176" s="7">
        <f t="shared" si="111"/>
        <v>19.795073463554729</v>
      </c>
      <c r="G176" s="7">
        <f t="shared" si="111"/>
        <v>26.879366053353387</v>
      </c>
      <c r="H176" s="7"/>
      <c r="I176" s="28"/>
      <c r="J176" s="28"/>
      <c r="K176" s="28"/>
      <c r="L176" s="28"/>
      <c r="M176" s="28"/>
      <c r="R176" s="2"/>
      <c r="T176"/>
      <c r="W176"/>
      <c r="X176"/>
      <c r="Z176"/>
      <c r="AB176"/>
      <c r="AC176"/>
      <c r="AE176"/>
      <c r="AF176"/>
    </row>
    <row r="177" spans="2:32" x14ac:dyDescent="0.3">
      <c r="B177" s="8" t="s">
        <v>7</v>
      </c>
      <c r="C177" s="7">
        <f t="shared" ref="C177:G177" si="112">C158</f>
        <v>11.415898015312537</v>
      </c>
      <c r="D177" s="7">
        <f t="shared" si="112"/>
        <v>22.821480454199634</v>
      </c>
      <c r="E177" s="7">
        <f t="shared" si="112"/>
        <v>14.985945037071646</v>
      </c>
      <c r="F177" s="7">
        <f t="shared" si="112"/>
        <v>22.142372063328391</v>
      </c>
      <c r="G177" s="7">
        <f t="shared" si="112"/>
        <v>28.634304430087798</v>
      </c>
      <c r="H177" s="7"/>
      <c r="I177" s="7"/>
      <c r="M177" s="2"/>
      <c r="R177" s="2"/>
      <c r="T177"/>
      <c r="W177"/>
      <c r="X177"/>
      <c r="Z177"/>
      <c r="AB177"/>
      <c r="AC177"/>
      <c r="AE177"/>
      <c r="AF177"/>
    </row>
    <row r="178" spans="2:32" x14ac:dyDescent="0.3">
      <c r="B178" s="8" t="s">
        <v>8</v>
      </c>
      <c r="C178" s="7">
        <f t="shared" ref="C178:G178" si="113">C159</f>
        <v>14.43560670135107</v>
      </c>
      <c r="D178" s="7">
        <f t="shared" si="113"/>
        <v>28.600440008050604</v>
      </c>
      <c r="E178" s="7">
        <f t="shared" si="113"/>
        <v>14.570993398676837</v>
      </c>
      <c r="F178" s="7">
        <f t="shared" si="113"/>
        <v>21.458791673325116</v>
      </c>
      <c r="G178" s="7">
        <f t="shared" si="113"/>
        <v>20.934168218596369</v>
      </c>
      <c r="H178" s="7"/>
      <c r="I178" s="7"/>
      <c r="M178" s="2"/>
      <c r="R178" s="2"/>
      <c r="T178"/>
      <c r="W178"/>
      <c r="X178"/>
      <c r="Z178"/>
      <c r="AB178"/>
      <c r="AC178"/>
      <c r="AE178"/>
      <c r="AF178"/>
    </row>
    <row r="179" spans="2:32" x14ac:dyDescent="0.3">
      <c r="B179" s="8" t="s">
        <v>9</v>
      </c>
      <c r="C179" s="7">
        <f t="shared" ref="C179:G179" si="114">C160</f>
        <v>12.976121766741356</v>
      </c>
      <c r="D179" s="7">
        <f t="shared" si="114"/>
        <v>24.93023884207804</v>
      </c>
      <c r="E179" s="7">
        <f t="shared" si="114"/>
        <v>13.966337820041474</v>
      </c>
      <c r="F179" s="7">
        <f t="shared" si="114"/>
        <v>21.90713942667665</v>
      </c>
      <c r="G179" s="7">
        <f t="shared" si="114"/>
        <v>26.220162144462485</v>
      </c>
      <c r="H179" s="7"/>
      <c r="I179" s="7"/>
      <c r="M179" s="2"/>
      <c r="R179" s="2"/>
      <c r="T179"/>
      <c r="W179"/>
      <c r="X179"/>
      <c r="Z179"/>
      <c r="AB179"/>
      <c r="AC179"/>
      <c r="AE179"/>
      <c r="AF179"/>
    </row>
    <row r="180" spans="2:32" x14ac:dyDescent="0.3">
      <c r="B180" s="8" t="s">
        <v>10</v>
      </c>
      <c r="C180" s="7">
        <f t="shared" ref="C180:G180" si="115">C161</f>
        <v>10.776635513271231</v>
      </c>
      <c r="D180" s="7">
        <f t="shared" si="115"/>
        <v>20.978038632607749</v>
      </c>
      <c r="E180" s="7">
        <f t="shared" si="115"/>
        <v>15.817352948475543</v>
      </c>
      <c r="F180" s="7">
        <f t="shared" si="115"/>
        <v>23.22216275098927</v>
      </c>
      <c r="G180" s="7">
        <f t="shared" si="115"/>
        <v>29.205810154656213</v>
      </c>
      <c r="H180" s="7"/>
      <c r="I180" s="7"/>
      <c r="M180" s="2"/>
      <c r="R180" s="2"/>
      <c r="T180"/>
      <c r="W180"/>
      <c r="X180"/>
      <c r="Z180"/>
      <c r="AB180"/>
      <c r="AC180"/>
      <c r="AE180"/>
      <c r="AF180"/>
    </row>
    <row r="181" spans="2:32" x14ac:dyDescent="0.3">
      <c r="B181" s="8" t="s">
        <v>12</v>
      </c>
      <c r="C181" s="7">
        <f t="shared" ref="C181:G181" si="116">C163</f>
        <v>13.645587846778543</v>
      </c>
      <c r="D181" s="7">
        <f t="shared" si="116"/>
        <v>24.879113207357332</v>
      </c>
      <c r="E181" s="7">
        <f t="shared" si="116"/>
        <v>15.696953827079968</v>
      </c>
      <c r="F181" s="7">
        <f t="shared" si="116"/>
        <v>22.698023046967066</v>
      </c>
      <c r="G181" s="7">
        <f t="shared" si="116"/>
        <v>23.080322071817097</v>
      </c>
      <c r="H181" s="7"/>
      <c r="I181" s="7"/>
      <c r="M181" s="2"/>
      <c r="R181" s="2"/>
      <c r="T181"/>
      <c r="W181"/>
      <c r="X181"/>
      <c r="Z181"/>
      <c r="AB181"/>
      <c r="AC181"/>
      <c r="AE181"/>
      <c r="AF181"/>
    </row>
    <row r="182" spans="2:32" x14ac:dyDescent="0.3">
      <c r="B182" s="12" t="s">
        <v>14</v>
      </c>
      <c r="C182" s="7">
        <f t="shared" ref="C182:G182" si="117">C165</f>
        <v>8.3577545814094645</v>
      </c>
      <c r="D182" s="7">
        <f t="shared" si="117"/>
        <v>22.145936091562106</v>
      </c>
      <c r="E182" s="7">
        <f t="shared" si="117"/>
        <v>16.160202141039573</v>
      </c>
      <c r="F182" s="7">
        <f t="shared" si="117"/>
        <v>26.326708952653139</v>
      </c>
      <c r="G182" s="7">
        <f t="shared" si="117"/>
        <v>27.009398233335713</v>
      </c>
      <c r="H182" s="7"/>
      <c r="I182" s="7"/>
      <c r="M182" s="2"/>
      <c r="R182" s="2"/>
      <c r="T182"/>
      <c r="W182"/>
      <c r="X182"/>
      <c r="Z182"/>
      <c r="AB182"/>
      <c r="AC182"/>
      <c r="AE182"/>
      <c r="AF182"/>
    </row>
    <row r="183" spans="2:32" x14ac:dyDescent="0.3">
      <c r="B183" s="5" t="s">
        <v>26</v>
      </c>
      <c r="C183" s="7">
        <v>12.343127419887322</v>
      </c>
      <c r="D183" s="7">
        <v>24.0197801863021</v>
      </c>
      <c r="E183" s="7">
        <v>15.122970778784119</v>
      </c>
      <c r="F183" s="7">
        <v>22.487464956120863</v>
      </c>
      <c r="G183" s="7">
        <v>26.026656658905598</v>
      </c>
      <c r="H183" s="7"/>
      <c r="I183" s="7"/>
      <c r="M183" s="2"/>
      <c r="R183" s="2"/>
      <c r="T183"/>
      <c r="W183"/>
      <c r="X183"/>
      <c r="Z183"/>
      <c r="AB183"/>
      <c r="AC183"/>
      <c r="AE183"/>
      <c r="AF183"/>
    </row>
    <row r="184" spans="2:32" x14ac:dyDescent="0.3">
      <c r="B184" s="1" t="s">
        <v>2</v>
      </c>
      <c r="C184" s="7">
        <f t="shared" ref="C184:G184" si="118">C169</f>
        <v>11.904761904761903</v>
      </c>
      <c r="D184" s="7">
        <f t="shared" si="118"/>
        <v>23.809523809523807</v>
      </c>
      <c r="E184" s="7">
        <f t="shared" si="118"/>
        <v>14.285714285714285</v>
      </c>
      <c r="F184" s="7">
        <f t="shared" si="118"/>
        <v>21.428571428571427</v>
      </c>
      <c r="G184" s="7">
        <f t="shared" si="118"/>
        <v>28.571428571428569</v>
      </c>
      <c r="H184" s="7"/>
      <c r="I184" s="7"/>
      <c r="M184" s="2"/>
      <c r="R184" s="2"/>
      <c r="T184"/>
      <c r="W184"/>
      <c r="X184"/>
      <c r="Z184"/>
      <c r="AB184"/>
      <c r="AC184"/>
      <c r="AE184"/>
      <c r="AF184"/>
    </row>
    <row r="185" spans="2:32" x14ac:dyDescent="0.3">
      <c r="B185" s="5" t="s">
        <v>29</v>
      </c>
      <c r="C185" s="7">
        <v>8.3577545814094645</v>
      </c>
      <c r="D185" s="7">
        <v>20.978038632607749</v>
      </c>
      <c r="E185" s="7">
        <v>12.823223690446515</v>
      </c>
      <c r="F185" s="7">
        <v>19.795073463554729</v>
      </c>
      <c r="G185" s="7">
        <v>20.934168218596369</v>
      </c>
      <c r="H185" s="7"/>
      <c r="I185" s="7"/>
      <c r="M185" s="2"/>
      <c r="R185" s="2"/>
      <c r="T185"/>
      <c r="W185"/>
      <c r="X185"/>
      <c r="Z185"/>
      <c r="AB185"/>
      <c r="AC185"/>
      <c r="AE185"/>
      <c r="AF185"/>
    </row>
    <row r="186" spans="2:32" x14ac:dyDescent="0.3">
      <c r="B186" s="5" t="s">
        <v>27</v>
      </c>
      <c r="C186" s="7">
        <v>14.689892993355496</v>
      </c>
      <c r="D186" s="7">
        <v>28.600440008050604</v>
      </c>
      <c r="E186" s="7">
        <v>16.962757367441387</v>
      </c>
      <c r="F186" s="7">
        <v>26.326708952653139</v>
      </c>
      <c r="G186" s="7">
        <v>29.205810154656213</v>
      </c>
      <c r="H186" s="7"/>
      <c r="I186" s="7"/>
      <c r="M186" s="2"/>
      <c r="R186" s="2"/>
      <c r="T186"/>
      <c r="W186"/>
      <c r="X186"/>
      <c r="Z186"/>
      <c r="AB186"/>
      <c r="AC186"/>
      <c r="AE186"/>
      <c r="AF186"/>
    </row>
    <row r="187" spans="2:32" x14ac:dyDescent="0.3">
      <c r="B187" s="5" t="s">
        <v>31</v>
      </c>
      <c r="C187" s="7">
        <v>2.1108769114425678</v>
      </c>
      <c r="D187" s="7">
        <v>2.5094294843075109</v>
      </c>
      <c r="E187" s="7">
        <v>1.3213833812429212</v>
      </c>
      <c r="F187" s="7">
        <v>1.8557234294518825</v>
      </c>
      <c r="G187" s="7">
        <v>2.7594323090871882</v>
      </c>
      <c r="H187" s="7"/>
      <c r="I187" s="7"/>
      <c r="M187" s="2"/>
      <c r="R187" s="2"/>
      <c r="T187"/>
      <c r="W187"/>
      <c r="X187"/>
      <c r="Z187"/>
      <c r="AB187"/>
      <c r="AC187"/>
      <c r="AE187"/>
      <c r="AF187"/>
    </row>
    <row r="188" spans="2:32" x14ac:dyDescent="0.3">
      <c r="I188" s="2"/>
      <c r="J188" s="2"/>
      <c r="K188" s="2"/>
      <c r="L188" s="2"/>
      <c r="M188" s="2"/>
      <c r="N188" s="2"/>
      <c r="P188" s="1"/>
      <c r="R188" s="2"/>
      <c r="T188"/>
      <c r="W188"/>
      <c r="X188"/>
      <c r="Z188"/>
      <c r="AB188"/>
      <c r="AC188"/>
      <c r="AE188"/>
      <c r="AF188"/>
    </row>
    <row r="189" spans="2:32" x14ac:dyDescent="0.3">
      <c r="I189" s="2"/>
      <c r="J189" s="2"/>
      <c r="K189" s="2"/>
      <c r="L189" s="2"/>
      <c r="M189" s="2"/>
      <c r="N189" s="2"/>
      <c r="P189" s="1"/>
      <c r="R189" s="2"/>
      <c r="T189"/>
      <c r="W189"/>
      <c r="X189"/>
      <c r="Z189"/>
      <c r="AB189"/>
      <c r="AC189"/>
      <c r="AE189"/>
      <c r="AF189"/>
    </row>
    <row r="190" spans="2:32" x14ac:dyDescent="0.3">
      <c r="I190" s="2"/>
      <c r="J190" s="2"/>
      <c r="K190" s="2"/>
      <c r="L190" s="2"/>
      <c r="M190" s="2"/>
      <c r="N190" s="2"/>
      <c r="P190" s="1"/>
      <c r="R190" s="2"/>
      <c r="T190"/>
      <c r="W190"/>
      <c r="X190"/>
      <c r="Z190"/>
      <c r="AB190"/>
      <c r="AC190"/>
      <c r="AE190"/>
      <c r="AF190"/>
    </row>
    <row r="191" spans="2:32" x14ac:dyDescent="0.3">
      <c r="I191" s="2"/>
      <c r="J191" s="2"/>
      <c r="K191" s="2"/>
      <c r="L191" s="2"/>
      <c r="M191" s="2"/>
      <c r="N191" s="2"/>
      <c r="P191" s="1"/>
      <c r="R191" s="2"/>
      <c r="T191"/>
      <c r="W191"/>
      <c r="X191"/>
      <c r="Z191"/>
      <c r="AB191"/>
      <c r="AC191"/>
      <c r="AE191"/>
      <c r="AF191"/>
    </row>
    <row r="192" spans="2:32" x14ac:dyDescent="0.3">
      <c r="I192" s="2"/>
      <c r="J192" s="2"/>
      <c r="K192" s="2"/>
      <c r="L192" s="2"/>
      <c r="M192" s="2"/>
      <c r="N192" s="2"/>
      <c r="P192" s="1"/>
      <c r="R192" s="2"/>
      <c r="T192"/>
      <c r="W192"/>
      <c r="X192"/>
      <c r="Z192"/>
      <c r="AB192"/>
      <c r="AC192"/>
      <c r="AE192"/>
      <c r="AF192"/>
    </row>
    <row r="193" spans="9:32" x14ac:dyDescent="0.3">
      <c r="I193" s="2"/>
      <c r="J193" s="2"/>
      <c r="K193" s="2"/>
      <c r="L193" s="2"/>
      <c r="M193" s="2"/>
      <c r="N193" s="2"/>
      <c r="P193" s="1"/>
      <c r="R193" s="2"/>
      <c r="T193"/>
      <c r="W193"/>
      <c r="X193"/>
      <c r="Z193"/>
      <c r="AB193"/>
      <c r="AC193"/>
      <c r="AE193"/>
      <c r="AF193"/>
    </row>
    <row r="194" spans="9:32" x14ac:dyDescent="0.3">
      <c r="I194" s="2"/>
      <c r="J194" s="2"/>
      <c r="K194" s="2"/>
      <c r="L194" s="2"/>
      <c r="M194" s="2"/>
      <c r="N194" s="2"/>
      <c r="P194" s="1"/>
      <c r="R194" s="2"/>
      <c r="T194"/>
      <c r="W194"/>
      <c r="X194"/>
      <c r="Z194"/>
      <c r="AB194"/>
      <c r="AC194"/>
      <c r="AE194"/>
      <c r="AF194"/>
    </row>
    <row r="195" spans="9:32" x14ac:dyDescent="0.3">
      <c r="I195" s="2"/>
      <c r="J195" s="2"/>
      <c r="K195" s="2"/>
      <c r="L195" s="2"/>
      <c r="M195" s="2"/>
      <c r="N195" s="2"/>
      <c r="P195" s="1"/>
      <c r="R195" s="2"/>
      <c r="T195"/>
      <c r="W195"/>
      <c r="X195"/>
      <c r="Z195"/>
      <c r="AB195"/>
      <c r="AC195"/>
      <c r="AE195"/>
      <c r="AF195"/>
    </row>
    <row r="196" spans="9:32" x14ac:dyDescent="0.3">
      <c r="I196" s="2"/>
      <c r="J196" s="2"/>
      <c r="K196" s="2"/>
      <c r="L196" s="2"/>
      <c r="M196" s="2"/>
      <c r="N196" s="2"/>
      <c r="P196" s="1"/>
      <c r="R196" s="2"/>
      <c r="T196"/>
      <c r="W196"/>
      <c r="X196"/>
      <c r="Z196"/>
      <c r="AB196"/>
      <c r="AC196"/>
      <c r="AE196"/>
      <c r="AF196"/>
    </row>
    <row r="197" spans="9:32" x14ac:dyDescent="0.3">
      <c r="I197" s="2"/>
      <c r="J197" s="2"/>
      <c r="K197" s="2"/>
      <c r="L197" s="2"/>
      <c r="M197" s="2"/>
      <c r="N197" s="2"/>
      <c r="P197" s="1"/>
      <c r="R197" s="2"/>
      <c r="T197"/>
      <c r="W197"/>
      <c r="X197"/>
      <c r="Z197"/>
      <c r="AB197"/>
      <c r="AC197"/>
      <c r="AE197"/>
      <c r="AF197"/>
    </row>
    <row r="198" spans="9:32" x14ac:dyDescent="0.3">
      <c r="I198" s="2"/>
      <c r="J198" s="2"/>
      <c r="K198" s="2"/>
      <c r="L198" s="2"/>
      <c r="M198" s="2"/>
      <c r="N198" s="2"/>
      <c r="P198" s="1"/>
      <c r="R198" s="2"/>
      <c r="T198"/>
      <c r="W198"/>
      <c r="X198"/>
      <c r="Z198"/>
      <c r="AB198"/>
      <c r="AC198"/>
      <c r="AE198"/>
      <c r="AF198"/>
    </row>
    <row r="199" spans="9:32" x14ac:dyDescent="0.3">
      <c r="I199" s="2"/>
      <c r="J199" s="2"/>
      <c r="K199" s="2"/>
      <c r="L199" s="2"/>
      <c r="M199" s="2"/>
      <c r="N199" s="2"/>
      <c r="P199" s="1"/>
      <c r="R199" s="2"/>
      <c r="T199"/>
      <c r="W199"/>
      <c r="X199"/>
      <c r="Z199"/>
      <c r="AB199"/>
      <c r="AC199"/>
      <c r="AE199"/>
      <c r="AF199"/>
    </row>
    <row r="200" spans="9:32" x14ac:dyDescent="0.3">
      <c r="I200" s="2"/>
      <c r="J200" s="2"/>
      <c r="K200" s="2"/>
      <c r="L200" s="2"/>
      <c r="M200" s="2"/>
      <c r="N200" s="2"/>
      <c r="P200" s="1"/>
      <c r="R200" s="2"/>
      <c r="T200"/>
      <c r="W200"/>
      <c r="X200"/>
      <c r="Z200"/>
      <c r="AB200"/>
      <c r="AC200"/>
      <c r="AE200"/>
      <c r="AF200"/>
    </row>
  </sheetData>
  <conditionalFormatting sqref="BJ26:BJ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:AY10 AX18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10 AY11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1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:AW9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6 C50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3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34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85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:H171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5:AA106 X118 T104:T117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5:AB106 Y118 U104:U117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:AC106 Z118 V104:V11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3:W104 AC90:AC92 AD105:AD106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9:AD114 AA98:AA104 AH105:AH108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3:T99 Z89:Z92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3:U99 AA89:AA92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3:V99 AB89:AB92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:X104 AE105:AE106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6:Y104 AF105:AF106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:H18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6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50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:Z115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A115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0:AB115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0:AC115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:X123 AH118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5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7:C180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7:AD92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7:AE92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0"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6 D50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6 E50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7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2 C114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2 D1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2 E11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3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3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F13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3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3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5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5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5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:E15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F15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F15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G15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G15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5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:H15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1 C154:C168">
    <cfRule type="colorScale" priority="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2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C17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1 D154:D16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7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1 E154:E16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E17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1 F154:F16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:F17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1 G154:G16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G17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18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7:F18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2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5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5">
    <cfRule type="colorScale" priority="2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4"/>
  <sheetViews>
    <sheetView zoomScale="55" zoomScaleNormal="55" workbookViewId="0"/>
  </sheetViews>
  <sheetFormatPr baseColWidth="10" defaultRowHeight="14.4" x14ac:dyDescent="0.3"/>
  <cols>
    <col min="1" max="1" width="16.6640625" style="6" bestFit="1" customWidth="1"/>
    <col min="2" max="3" width="26.33203125" style="11" bestFit="1" customWidth="1"/>
    <col min="4" max="5" width="23.109375" style="11" bestFit="1" customWidth="1"/>
    <col min="6" max="6" width="34" style="11" bestFit="1" customWidth="1"/>
    <col min="7" max="7" width="36.21875" style="11" bestFit="1" customWidth="1"/>
    <col min="8" max="8" width="28.77734375" style="3" bestFit="1" customWidth="1"/>
    <col min="9" max="9" width="23.109375" style="11" bestFit="1" customWidth="1"/>
    <col min="10" max="10" width="28.77734375" style="11" bestFit="1" customWidth="1"/>
    <col min="11" max="11" width="22.33203125" style="11" bestFit="1" customWidth="1"/>
    <col min="12" max="12" width="22.33203125" bestFit="1" customWidth="1"/>
    <col min="13" max="13" width="28.44140625" bestFit="1" customWidth="1"/>
    <col min="14" max="15" width="22.33203125" bestFit="1" customWidth="1"/>
  </cols>
  <sheetData>
    <row r="1" spans="1:15" s="29" customFormat="1" x14ac:dyDescent="0.3">
      <c r="A1" s="5" t="s">
        <v>90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</row>
    <row r="2" spans="1:15" x14ac:dyDescent="0.3">
      <c r="A2" s="15" t="s">
        <v>52</v>
      </c>
      <c r="B2" s="11">
        <v>80.123500000000007</v>
      </c>
      <c r="C2" s="11">
        <v>70.843400000000003</v>
      </c>
      <c r="D2" s="11">
        <v>66.415700000000001</v>
      </c>
      <c r="E2" s="11">
        <v>57.823399999999999</v>
      </c>
      <c r="F2" s="11">
        <v>64.802099999999996</v>
      </c>
      <c r="G2" s="11">
        <v>56</v>
      </c>
      <c r="H2" s="11">
        <v>62.680599999999998</v>
      </c>
      <c r="I2" s="11">
        <v>80.252300000000005</v>
      </c>
      <c r="J2" s="11">
        <v>65.313999999999993</v>
      </c>
      <c r="K2" s="11">
        <v>60.618600000000001</v>
      </c>
      <c r="L2" s="11">
        <v>49.411799999999999</v>
      </c>
      <c r="M2" s="11" t="s">
        <v>53</v>
      </c>
      <c r="N2" s="11">
        <v>43.854399999999998</v>
      </c>
      <c r="O2" s="11">
        <v>48.855200000000004</v>
      </c>
    </row>
    <row r="3" spans="1:15" x14ac:dyDescent="0.3">
      <c r="A3" s="15" t="s">
        <v>54</v>
      </c>
      <c r="B3" s="11">
        <v>84.375</v>
      </c>
      <c r="C3" s="11">
        <v>79.674800000000005</v>
      </c>
      <c r="D3" s="11">
        <v>68.224000000000004</v>
      </c>
      <c r="E3" s="11">
        <v>59.737200000000001</v>
      </c>
      <c r="F3" s="11">
        <v>65.417299999999997</v>
      </c>
      <c r="G3" s="11">
        <v>56.429900000000004</v>
      </c>
      <c r="H3" s="11">
        <v>64.309200000000004</v>
      </c>
      <c r="I3" s="11">
        <v>82.897300000000001</v>
      </c>
      <c r="J3" s="11">
        <v>70.673100000000005</v>
      </c>
      <c r="K3" s="11">
        <v>73.5</v>
      </c>
      <c r="L3" s="11">
        <v>66.818200000000004</v>
      </c>
      <c r="M3" s="11">
        <v>79.155199999999994</v>
      </c>
      <c r="N3" s="11">
        <v>60.444099999999999</v>
      </c>
      <c r="O3" s="11">
        <v>60.576900000000002</v>
      </c>
    </row>
    <row r="4" spans="1:15" x14ac:dyDescent="0.3">
      <c r="A4" s="15" t="s">
        <v>55</v>
      </c>
      <c r="B4" s="11">
        <v>84.720799999999997</v>
      </c>
      <c r="C4" s="11">
        <v>80.3279</v>
      </c>
      <c r="D4" s="11">
        <v>78.9756</v>
      </c>
      <c r="E4" s="11">
        <v>64.055400000000006</v>
      </c>
      <c r="F4" s="11">
        <v>64.870400000000004</v>
      </c>
      <c r="G4" s="11">
        <v>59.036099999999998</v>
      </c>
      <c r="H4" s="11">
        <v>68.843500000000006</v>
      </c>
      <c r="I4" s="11">
        <v>82.352900000000005</v>
      </c>
      <c r="J4" s="11">
        <v>73.304500000000004</v>
      </c>
      <c r="K4" s="11">
        <v>72.700299999999999</v>
      </c>
      <c r="L4" s="11">
        <v>72.772300000000001</v>
      </c>
      <c r="M4" s="11">
        <v>82.005799999999994</v>
      </c>
      <c r="N4" s="11">
        <v>62.007899999999999</v>
      </c>
      <c r="O4" s="11">
        <v>66.203000000000003</v>
      </c>
    </row>
    <row r="5" spans="1:15" x14ac:dyDescent="0.3">
      <c r="A5" s="15" t="s">
        <v>56</v>
      </c>
      <c r="B5" s="11">
        <v>76.28</v>
      </c>
      <c r="C5" s="11">
        <v>81.148200000000003</v>
      </c>
      <c r="D5" s="11">
        <v>72.916700000000006</v>
      </c>
      <c r="E5" s="11">
        <v>61.377899999999997</v>
      </c>
      <c r="F5" s="11">
        <v>64.563400000000001</v>
      </c>
      <c r="G5" s="11">
        <v>56.866500000000002</v>
      </c>
      <c r="H5" s="11">
        <v>69.959299999999999</v>
      </c>
      <c r="I5" s="11">
        <v>88.155900000000003</v>
      </c>
      <c r="J5" s="11">
        <v>70.4923</v>
      </c>
      <c r="K5" s="11">
        <v>73.045500000000004</v>
      </c>
      <c r="L5" s="11">
        <v>67.431200000000004</v>
      </c>
      <c r="M5" s="11">
        <v>81.596199999999996</v>
      </c>
      <c r="N5" s="11">
        <v>61.046500000000002</v>
      </c>
      <c r="O5" s="11">
        <v>69.252499999999998</v>
      </c>
    </row>
    <row r="6" spans="1:15" x14ac:dyDescent="0.3">
      <c r="A6" s="15" t="s">
        <v>57</v>
      </c>
      <c r="B6" s="11">
        <v>88.153000000000006</v>
      </c>
      <c r="C6" s="11">
        <v>85.044799999999995</v>
      </c>
      <c r="D6" s="11">
        <v>83.019599999999997</v>
      </c>
      <c r="E6" s="11">
        <v>66.216200000000001</v>
      </c>
      <c r="F6" s="11">
        <v>70.394800000000004</v>
      </c>
      <c r="G6" s="11">
        <v>56.429900000000004</v>
      </c>
      <c r="H6" s="11">
        <v>70.673100000000005</v>
      </c>
      <c r="I6" s="11">
        <v>80.991699999999994</v>
      </c>
      <c r="J6" s="11">
        <v>73.5</v>
      </c>
      <c r="K6" s="11">
        <v>81.173100000000005</v>
      </c>
      <c r="L6" s="11">
        <v>78.219200000000001</v>
      </c>
      <c r="M6" s="11">
        <v>79.435599999999994</v>
      </c>
      <c r="N6" s="11">
        <v>67.143699999999995</v>
      </c>
      <c r="O6" s="11">
        <v>68.906300000000002</v>
      </c>
    </row>
    <row r="7" spans="1:15" x14ac:dyDescent="0.3">
      <c r="A7" s="15" t="s">
        <v>58</v>
      </c>
      <c r="B7" s="11">
        <v>80.769199999999998</v>
      </c>
      <c r="C7" s="11">
        <v>84.240700000000004</v>
      </c>
      <c r="D7" s="11">
        <v>70.673100000000005</v>
      </c>
      <c r="E7" s="11">
        <v>63.7744</v>
      </c>
      <c r="F7" s="11">
        <v>67.1233</v>
      </c>
      <c r="G7" s="11">
        <v>55.893500000000003</v>
      </c>
      <c r="H7" s="11">
        <v>70.432299999999998</v>
      </c>
      <c r="I7" s="11">
        <v>86.169300000000007</v>
      </c>
      <c r="J7" s="11">
        <v>74.092699999999994</v>
      </c>
      <c r="K7" s="11">
        <v>78.000200000000007</v>
      </c>
      <c r="L7" s="11">
        <v>69.837400000000002</v>
      </c>
      <c r="M7" s="11">
        <v>80.357100000000003</v>
      </c>
      <c r="N7" s="11">
        <v>64.198400000000007</v>
      </c>
      <c r="O7" s="11">
        <v>66.576099999999997</v>
      </c>
    </row>
    <row r="8" spans="1:15" x14ac:dyDescent="0.3">
      <c r="A8" s="15" t="s">
        <v>59</v>
      </c>
      <c r="B8" s="11">
        <v>93.037999999999997</v>
      </c>
      <c r="C8" s="11">
        <v>84</v>
      </c>
      <c r="D8" s="11">
        <v>74.695099999999996</v>
      </c>
      <c r="E8" s="11">
        <v>70</v>
      </c>
      <c r="F8" s="11">
        <v>72.413799999999995</v>
      </c>
      <c r="G8" s="11">
        <v>60.122700000000002</v>
      </c>
      <c r="H8" s="11">
        <v>71.4054</v>
      </c>
      <c r="I8" s="11">
        <v>87.941999999999993</v>
      </c>
      <c r="J8" s="11">
        <v>68.827399999999997</v>
      </c>
      <c r="K8" s="11">
        <v>75.892700000000005</v>
      </c>
      <c r="L8" s="11">
        <v>77.823499999999996</v>
      </c>
      <c r="M8" s="11">
        <v>92.307699999999997</v>
      </c>
      <c r="N8" s="11">
        <v>69.368700000000004</v>
      </c>
      <c r="O8" s="11">
        <v>66.576099999999997</v>
      </c>
    </row>
    <row r="9" spans="1:15" x14ac:dyDescent="0.3">
      <c r="A9" s="15" t="s">
        <v>60</v>
      </c>
      <c r="B9" s="11">
        <v>87.761200000000002</v>
      </c>
      <c r="C9" s="11">
        <v>91.304299999999998</v>
      </c>
      <c r="D9" s="11">
        <v>75.102199999999996</v>
      </c>
      <c r="E9" s="11">
        <v>68.157200000000003</v>
      </c>
      <c r="F9" s="11">
        <v>67.985600000000005</v>
      </c>
      <c r="G9" s="11">
        <v>60.4938</v>
      </c>
      <c r="H9" s="11">
        <v>73.573599999999999</v>
      </c>
      <c r="I9" s="11">
        <v>89.634100000000004</v>
      </c>
      <c r="J9" s="11">
        <v>76.447500000000005</v>
      </c>
      <c r="K9" s="11">
        <v>83.8536</v>
      </c>
      <c r="L9" s="11">
        <v>73.993300000000005</v>
      </c>
      <c r="M9" s="11">
        <v>77.988699999999994</v>
      </c>
      <c r="N9" s="11">
        <v>67.212000000000003</v>
      </c>
      <c r="O9" s="11">
        <v>71.4054</v>
      </c>
    </row>
    <row r="10" spans="1:15" x14ac:dyDescent="0.3">
      <c r="A10" s="15" t="s">
        <v>61</v>
      </c>
      <c r="B10" s="11">
        <v>85.714299999999994</v>
      </c>
      <c r="C10" s="11">
        <v>84</v>
      </c>
      <c r="D10" s="11">
        <v>78.525599999999997</v>
      </c>
      <c r="E10" s="11">
        <v>71.247799999999998</v>
      </c>
      <c r="F10" s="11">
        <v>66.718800000000002</v>
      </c>
      <c r="G10" s="11">
        <v>57.087400000000002</v>
      </c>
      <c r="H10" s="11">
        <v>72.772300000000001</v>
      </c>
      <c r="I10" s="11">
        <v>87.240399999999994</v>
      </c>
      <c r="J10" s="11">
        <v>74.493200000000002</v>
      </c>
      <c r="K10" s="11">
        <v>79.032300000000006</v>
      </c>
      <c r="L10" s="11">
        <v>69.660899999999998</v>
      </c>
      <c r="M10" s="11">
        <v>83.797799999999995</v>
      </c>
      <c r="N10" s="11">
        <v>66.939899999999994</v>
      </c>
      <c r="O10" s="11">
        <v>63.802100000000003</v>
      </c>
    </row>
    <row r="11" spans="1:15" x14ac:dyDescent="0.3">
      <c r="A11" s="15" t="s">
        <v>62</v>
      </c>
      <c r="B11" s="11">
        <v>94.838700000000003</v>
      </c>
      <c r="C11" s="11">
        <v>88.554199999999994</v>
      </c>
      <c r="D11" s="11">
        <v>75.376000000000005</v>
      </c>
      <c r="E11" s="11">
        <v>65.771799999999999</v>
      </c>
      <c r="F11" s="11">
        <v>61.390700000000002</v>
      </c>
      <c r="G11" s="11">
        <v>60.245899999999999</v>
      </c>
      <c r="H11" s="11">
        <v>70.409800000000004</v>
      </c>
      <c r="I11" s="11">
        <v>90.184100000000001</v>
      </c>
      <c r="J11" s="11">
        <v>67.887900000000002</v>
      </c>
      <c r="K11" s="11">
        <v>76.891800000000003</v>
      </c>
      <c r="L11" s="11">
        <v>69.778499999999994</v>
      </c>
      <c r="M11" s="11">
        <v>87.505799999999994</v>
      </c>
      <c r="N11" s="11">
        <v>64.945300000000003</v>
      </c>
      <c r="O11" s="11">
        <v>63.802100000000003</v>
      </c>
    </row>
    <row r="12" spans="1:15" x14ac:dyDescent="0.3">
      <c r="A12" s="15" t="s">
        <v>63</v>
      </c>
      <c r="B12" s="11">
        <v>79.297499999999999</v>
      </c>
      <c r="C12" s="11">
        <v>65.478800000000007</v>
      </c>
      <c r="D12" s="11">
        <v>82.604900000000001</v>
      </c>
      <c r="E12" s="11">
        <v>79.2453</v>
      </c>
      <c r="F12" s="11">
        <v>56.756799999999998</v>
      </c>
      <c r="G12" s="11">
        <v>65.478800000000007</v>
      </c>
      <c r="H12" s="11">
        <v>72.310900000000004</v>
      </c>
      <c r="I12" s="11">
        <v>64.470500000000001</v>
      </c>
      <c r="J12" s="11">
        <v>76.139499999999998</v>
      </c>
      <c r="K12" s="11">
        <v>72.660399999999996</v>
      </c>
      <c r="L12" s="11">
        <v>69.558400000000006</v>
      </c>
      <c r="M12" s="11">
        <v>58.920499999999997</v>
      </c>
      <c r="N12" s="11">
        <v>68.488900000000001</v>
      </c>
      <c r="O12" s="11">
        <v>68.906300000000002</v>
      </c>
    </row>
    <row r="13" spans="1:15" x14ac:dyDescent="0.3">
      <c r="A13" s="15" t="s">
        <v>64</v>
      </c>
      <c r="B13" s="11">
        <v>88.720500000000001</v>
      </c>
      <c r="C13" s="11">
        <v>68.305000000000007</v>
      </c>
      <c r="D13" s="11">
        <v>81.465500000000006</v>
      </c>
      <c r="E13" s="11">
        <v>81.8005</v>
      </c>
      <c r="F13" s="11">
        <v>60.7438</v>
      </c>
      <c r="G13" s="11">
        <v>68.055599999999998</v>
      </c>
      <c r="H13" s="11">
        <v>76.139499999999998</v>
      </c>
      <c r="I13" s="11">
        <v>69.7196</v>
      </c>
      <c r="J13" s="11">
        <v>75.444800000000001</v>
      </c>
      <c r="K13" s="11">
        <v>74.762699999999995</v>
      </c>
      <c r="L13" s="11">
        <v>70.334900000000005</v>
      </c>
      <c r="M13" s="11">
        <v>61.728700000000003</v>
      </c>
      <c r="N13" s="11">
        <v>69.252499999999998</v>
      </c>
      <c r="O13" s="11">
        <v>67.887900000000002</v>
      </c>
    </row>
    <row r="14" spans="1:15" x14ac:dyDescent="0.3">
      <c r="A14" s="15" t="s">
        <v>65</v>
      </c>
      <c r="B14" s="11">
        <v>90.270200000000003</v>
      </c>
      <c r="C14" s="11">
        <v>67.5672</v>
      </c>
      <c r="D14" s="11">
        <v>82.031300000000002</v>
      </c>
      <c r="E14" s="11">
        <v>82.912899999999993</v>
      </c>
      <c r="F14" s="11">
        <v>64.192099999999996</v>
      </c>
      <c r="G14" s="11">
        <v>70.334900000000005</v>
      </c>
      <c r="H14" s="11">
        <v>76.28</v>
      </c>
      <c r="I14" s="11">
        <v>69.785799999999995</v>
      </c>
      <c r="J14" s="11">
        <v>78.376800000000003</v>
      </c>
      <c r="K14" s="11">
        <v>73.174800000000005</v>
      </c>
      <c r="L14" s="11">
        <v>69.014099999999999</v>
      </c>
      <c r="M14" s="11">
        <v>64.285700000000006</v>
      </c>
      <c r="N14" s="11">
        <v>70.074200000000005</v>
      </c>
      <c r="O14" s="11">
        <v>65.938999999999993</v>
      </c>
    </row>
    <row r="15" spans="1:15" x14ac:dyDescent="0.3">
      <c r="A15" s="15" t="s">
        <v>66</v>
      </c>
      <c r="B15" s="11">
        <v>91.0655</v>
      </c>
      <c r="C15" s="11">
        <v>66.900999999999996</v>
      </c>
      <c r="D15" s="11">
        <v>82.031300000000002</v>
      </c>
      <c r="E15" s="11">
        <v>82.352900000000005</v>
      </c>
      <c r="F15" s="11">
        <v>61.635199999999998</v>
      </c>
      <c r="G15" s="11">
        <v>69.503500000000003</v>
      </c>
      <c r="H15" s="11">
        <v>76.5625</v>
      </c>
      <c r="I15" s="11">
        <v>70.843400000000003</v>
      </c>
      <c r="J15" s="11">
        <v>78.228499999999997</v>
      </c>
      <c r="K15" s="11">
        <v>73.6965</v>
      </c>
      <c r="L15" s="11">
        <v>71.359200000000001</v>
      </c>
      <c r="M15" s="11">
        <v>63.648600000000002</v>
      </c>
      <c r="N15" s="11">
        <v>68.4499</v>
      </c>
      <c r="O15" s="11">
        <v>66.899299999999997</v>
      </c>
    </row>
    <row r="16" spans="1:15" x14ac:dyDescent="0.3">
      <c r="A16" s="15" t="s">
        <v>67</v>
      </c>
      <c r="B16" s="11">
        <v>81.706999999999994</v>
      </c>
      <c r="C16" s="11">
        <v>69.014099999999999</v>
      </c>
      <c r="D16" s="11">
        <v>78.228499999999997</v>
      </c>
      <c r="E16" s="11">
        <v>77.361599999999996</v>
      </c>
      <c r="F16" s="11">
        <v>60.2089</v>
      </c>
      <c r="G16" s="11">
        <v>68.055599999999998</v>
      </c>
      <c r="H16" s="11">
        <v>71.652900000000002</v>
      </c>
      <c r="I16" s="11">
        <v>68.691599999999994</v>
      </c>
      <c r="J16" s="11">
        <v>72.916700000000006</v>
      </c>
      <c r="K16" s="11">
        <v>72.788300000000007</v>
      </c>
      <c r="L16" s="11">
        <v>72.413799999999995</v>
      </c>
      <c r="M16" s="11">
        <v>59.841200000000001</v>
      </c>
      <c r="N16" s="11">
        <v>68.677300000000002</v>
      </c>
      <c r="O16" s="11">
        <v>67.887900000000002</v>
      </c>
    </row>
    <row r="17" spans="1:15" x14ac:dyDescent="0.3">
      <c r="A17" s="15" t="s">
        <v>68</v>
      </c>
      <c r="B17" s="11">
        <v>83.586100000000002</v>
      </c>
      <c r="C17" s="11">
        <v>72.413799999999995</v>
      </c>
      <c r="D17" s="11">
        <v>74.762699999999995</v>
      </c>
      <c r="E17" s="11">
        <v>77.876199999999997</v>
      </c>
      <c r="F17" s="11">
        <v>63.188099999999999</v>
      </c>
      <c r="G17" s="11">
        <v>68.584800000000001</v>
      </c>
      <c r="H17" s="11">
        <v>70.503600000000006</v>
      </c>
      <c r="I17" s="11">
        <v>71.707300000000004</v>
      </c>
      <c r="J17" s="11">
        <v>72.916700000000006</v>
      </c>
      <c r="K17" s="11">
        <v>74.092699999999994</v>
      </c>
      <c r="L17" s="11">
        <v>70.843400000000003</v>
      </c>
      <c r="M17" s="11">
        <v>60.321399999999997</v>
      </c>
      <c r="N17" s="11">
        <v>67.335099999999997</v>
      </c>
      <c r="O17" s="11">
        <v>68.224000000000004</v>
      </c>
    </row>
    <row r="18" spans="1:15" x14ac:dyDescent="0.3">
      <c r="A18" s="15" t="s">
        <v>69</v>
      </c>
      <c r="B18" s="11">
        <v>77.497600000000006</v>
      </c>
      <c r="C18" s="11">
        <v>69.745400000000004</v>
      </c>
      <c r="D18" s="11">
        <v>83.776600000000002</v>
      </c>
      <c r="E18" s="11">
        <v>80.230400000000003</v>
      </c>
      <c r="F18" s="11">
        <v>58.342300000000002</v>
      </c>
      <c r="G18" s="11">
        <v>69.837400000000002</v>
      </c>
      <c r="H18" s="11">
        <v>70.068600000000004</v>
      </c>
      <c r="I18" s="11">
        <v>68.960099999999997</v>
      </c>
      <c r="J18" s="11">
        <v>72.0274</v>
      </c>
      <c r="K18" s="11">
        <v>76.293199999999999</v>
      </c>
      <c r="L18" s="11">
        <v>68.354399999999998</v>
      </c>
      <c r="M18" s="11">
        <v>59.919800000000002</v>
      </c>
      <c r="N18" s="11">
        <v>74.225800000000007</v>
      </c>
      <c r="O18" s="11">
        <v>62.642000000000003</v>
      </c>
    </row>
    <row r="19" spans="1:15" x14ac:dyDescent="0.3">
      <c r="A19" s="15" t="s">
        <v>70</v>
      </c>
      <c r="B19" s="11">
        <v>89.521900000000002</v>
      </c>
      <c r="C19" s="11">
        <v>82.245400000000004</v>
      </c>
      <c r="D19" s="11">
        <v>83.186599999999999</v>
      </c>
      <c r="E19" s="11">
        <v>81.103399999999993</v>
      </c>
      <c r="F19" s="11">
        <v>62.486699999999999</v>
      </c>
      <c r="G19" s="11">
        <v>70.782700000000006</v>
      </c>
      <c r="H19" s="11">
        <v>74.688800000000001</v>
      </c>
      <c r="I19" s="11">
        <v>72.788300000000007</v>
      </c>
      <c r="J19" s="11">
        <v>72.0274</v>
      </c>
      <c r="K19" s="11">
        <v>77.264499999999998</v>
      </c>
      <c r="L19" s="11">
        <v>71.282300000000006</v>
      </c>
      <c r="M19" s="11">
        <v>55.350999999999999</v>
      </c>
      <c r="N19" s="11">
        <v>72.279300000000006</v>
      </c>
      <c r="O19" s="11">
        <v>71.777299999999997</v>
      </c>
    </row>
    <row r="20" spans="1:15" x14ac:dyDescent="0.3">
      <c r="A20" s="15" t="s">
        <v>71</v>
      </c>
      <c r="B20" s="11">
        <v>80.4255</v>
      </c>
      <c r="C20" s="11">
        <v>82.471000000000004</v>
      </c>
      <c r="D20" s="11">
        <v>83.186599999999999</v>
      </c>
      <c r="E20" s="11">
        <v>76.264600000000002</v>
      </c>
      <c r="F20" s="11">
        <v>61.258499999999998</v>
      </c>
      <c r="G20" s="11">
        <v>68.010099999999994</v>
      </c>
      <c r="H20" s="11">
        <v>71.777299999999997</v>
      </c>
      <c r="I20" s="11">
        <v>70.432299999999998</v>
      </c>
      <c r="J20" s="11">
        <v>74.549899999999994</v>
      </c>
      <c r="K20" s="11">
        <v>76.5625</v>
      </c>
      <c r="L20" s="11">
        <v>74.535200000000003</v>
      </c>
      <c r="M20" s="11">
        <v>52.508299999999998</v>
      </c>
      <c r="N20" s="11">
        <v>75.034000000000006</v>
      </c>
      <c r="O20" s="11">
        <v>72.532899999999998</v>
      </c>
    </row>
    <row r="21" spans="1:15" x14ac:dyDescent="0.3">
      <c r="A21" s="15" t="s">
        <v>72</v>
      </c>
      <c r="B21" s="11">
        <v>96.784800000000004</v>
      </c>
      <c r="C21" s="11">
        <v>85.586799999999997</v>
      </c>
      <c r="D21" s="11">
        <v>68.280299999999997</v>
      </c>
      <c r="E21" s="11">
        <v>83.050799999999995</v>
      </c>
      <c r="F21" s="11">
        <v>64.748199999999997</v>
      </c>
      <c r="G21" s="11">
        <v>72.287199999999999</v>
      </c>
      <c r="H21" s="11">
        <v>73.467299999999994</v>
      </c>
      <c r="I21" s="11">
        <v>68.255700000000004</v>
      </c>
      <c r="J21" s="11">
        <v>73.780799999999999</v>
      </c>
      <c r="K21" s="11">
        <v>81.442899999999995</v>
      </c>
      <c r="L21" s="11">
        <v>72.366299999999995</v>
      </c>
      <c r="M21" s="11">
        <v>57.618200000000002</v>
      </c>
      <c r="N21" s="11">
        <v>74.092699999999994</v>
      </c>
      <c r="O21" s="11">
        <v>71.037400000000005</v>
      </c>
    </row>
    <row r="22" spans="1:15" x14ac:dyDescent="0.3">
      <c r="A22" s="15" t="s">
        <v>73</v>
      </c>
      <c r="B22" s="11">
        <v>95.803600000000003</v>
      </c>
      <c r="C22" s="11">
        <v>114.864</v>
      </c>
      <c r="D22" s="11">
        <v>98.4375</v>
      </c>
      <c r="E22" s="11">
        <v>87.240399999999994</v>
      </c>
      <c r="F22" s="11">
        <v>67.634600000000006</v>
      </c>
      <c r="G22" s="11">
        <v>90.653700000000001</v>
      </c>
      <c r="H22" s="11">
        <v>85.200900000000004</v>
      </c>
      <c r="I22" s="11">
        <v>76.443100000000001</v>
      </c>
      <c r="J22" s="11">
        <v>86.845200000000006</v>
      </c>
      <c r="K22" s="11">
        <v>90.396600000000007</v>
      </c>
      <c r="L22" s="11">
        <v>78.247</v>
      </c>
      <c r="M22" s="11">
        <v>68.336799999999997</v>
      </c>
      <c r="N22" s="11">
        <v>93.096900000000005</v>
      </c>
      <c r="O22" s="11">
        <v>95.703100000000006</v>
      </c>
    </row>
    <row r="23" spans="1:15" x14ac:dyDescent="0.3">
      <c r="A23" s="15" t="s">
        <v>74</v>
      </c>
      <c r="B23" s="11">
        <v>122.602</v>
      </c>
      <c r="C23" s="11">
        <v>109.086</v>
      </c>
      <c r="D23" s="11">
        <v>85.597800000000007</v>
      </c>
      <c r="E23" s="11">
        <v>91.703100000000006</v>
      </c>
      <c r="F23" s="11">
        <v>68.402100000000004</v>
      </c>
      <c r="G23" s="11">
        <v>94.392099999999999</v>
      </c>
      <c r="H23" s="11">
        <v>88.720500000000001</v>
      </c>
      <c r="I23" s="11">
        <v>89.361699999999999</v>
      </c>
      <c r="J23" s="11">
        <v>93.963099999999997</v>
      </c>
      <c r="K23" s="11">
        <v>97.279399999999995</v>
      </c>
      <c r="L23" s="11">
        <v>84.971100000000007</v>
      </c>
      <c r="M23" s="11">
        <v>77.821200000000005</v>
      </c>
      <c r="N23" s="11">
        <v>106.857</v>
      </c>
      <c r="O23" s="11">
        <v>106.01</v>
      </c>
    </row>
    <row r="24" spans="1:15" x14ac:dyDescent="0.3">
      <c r="A24" s="15" t="s">
        <v>75</v>
      </c>
      <c r="B24" s="11">
        <v>119.512</v>
      </c>
      <c r="C24" s="11">
        <v>111.139</v>
      </c>
      <c r="D24" s="11">
        <v>90.865399999999994</v>
      </c>
      <c r="E24" s="11">
        <v>90.350300000000004</v>
      </c>
      <c r="F24" s="11">
        <v>72.206299999999999</v>
      </c>
      <c r="G24" s="11">
        <v>93.963099999999997</v>
      </c>
      <c r="H24" s="11">
        <v>100.349</v>
      </c>
      <c r="I24" s="11">
        <v>91.715800000000002</v>
      </c>
      <c r="J24" s="11">
        <v>100.334</v>
      </c>
      <c r="K24" s="11">
        <v>106.892</v>
      </c>
      <c r="L24" s="11">
        <v>98.189099999999996</v>
      </c>
      <c r="M24" s="11">
        <v>88.495000000000005</v>
      </c>
      <c r="N24" s="11">
        <v>119.837</v>
      </c>
      <c r="O24" s="11">
        <v>110.25</v>
      </c>
    </row>
    <row r="25" spans="1:15" x14ac:dyDescent="0.3">
      <c r="A25" s="15" t="s">
        <v>76</v>
      </c>
      <c r="B25" s="11">
        <v>105.301</v>
      </c>
      <c r="C25" s="11">
        <v>112.214</v>
      </c>
      <c r="D25" s="11">
        <v>93.75</v>
      </c>
      <c r="E25" s="11">
        <v>95.454499999999996</v>
      </c>
      <c r="F25" s="11">
        <v>73.622699999999995</v>
      </c>
      <c r="G25" s="11">
        <v>99.864099999999993</v>
      </c>
      <c r="H25" s="11">
        <v>100.349</v>
      </c>
      <c r="I25" s="11">
        <v>97.051100000000005</v>
      </c>
      <c r="J25" s="11">
        <v>102.60599999999999</v>
      </c>
      <c r="K25" s="11">
        <v>114.62</v>
      </c>
      <c r="L25" s="11">
        <v>119.232</v>
      </c>
      <c r="M25" s="11">
        <v>101.012</v>
      </c>
      <c r="N25" s="11">
        <v>123.047</v>
      </c>
      <c r="O25" s="11">
        <v>133.79900000000001</v>
      </c>
    </row>
    <row r="26" spans="1:15" x14ac:dyDescent="0.3">
      <c r="A26" s="15" t="s">
        <v>77</v>
      </c>
      <c r="B26" s="11">
        <v>115.279</v>
      </c>
      <c r="C26" s="11">
        <v>111.364</v>
      </c>
      <c r="D26" s="11">
        <v>96.986999999999995</v>
      </c>
      <c r="E26" s="11">
        <v>98.657700000000006</v>
      </c>
      <c r="F26" s="11">
        <v>76.5625</v>
      </c>
      <c r="G26" s="11">
        <v>112.961</v>
      </c>
      <c r="H26" s="11">
        <v>106.01</v>
      </c>
      <c r="I26" s="11">
        <v>99.384</v>
      </c>
      <c r="J26" s="11">
        <v>108.79900000000001</v>
      </c>
      <c r="K26" s="11">
        <v>118.31</v>
      </c>
      <c r="L26" s="11">
        <v>125.64100000000001</v>
      </c>
      <c r="M26" s="11">
        <v>115.60599999999999</v>
      </c>
      <c r="N26" s="11">
        <v>135.11000000000001</v>
      </c>
      <c r="O26" s="11">
        <v>166.03899999999999</v>
      </c>
    </row>
    <row r="27" spans="1:15" x14ac:dyDescent="0.3">
      <c r="A27" s="15" t="s">
        <v>78</v>
      </c>
      <c r="B27" s="11">
        <v>131.309</v>
      </c>
      <c r="C27" s="11">
        <v>117.131</v>
      </c>
      <c r="D27" s="11">
        <v>87.367099999999994</v>
      </c>
      <c r="E27" s="11">
        <v>102.083</v>
      </c>
      <c r="F27" s="11">
        <v>80.769199999999998</v>
      </c>
      <c r="G27" s="11">
        <v>120.185</v>
      </c>
      <c r="H27" s="11">
        <v>110.943</v>
      </c>
      <c r="I27" s="11">
        <v>104.742</v>
      </c>
      <c r="J27" s="11">
        <v>114.84399999999999</v>
      </c>
      <c r="K27" s="11">
        <v>121.739</v>
      </c>
      <c r="L27" s="11">
        <v>123.529</v>
      </c>
      <c r="M27" s="11">
        <v>122.449</v>
      </c>
      <c r="N27" s="11">
        <v>133.79900000000001</v>
      </c>
      <c r="O27" s="11">
        <v>162.13200000000001</v>
      </c>
    </row>
    <row r="28" spans="1:15" x14ac:dyDescent="0.3">
      <c r="A28" s="15" t="s">
        <v>79</v>
      </c>
      <c r="B28" s="11">
        <v>122.319</v>
      </c>
      <c r="C28" s="11">
        <v>116.667</v>
      </c>
      <c r="D28" s="11">
        <v>108.514</v>
      </c>
      <c r="E28" s="11">
        <v>107.29900000000001</v>
      </c>
      <c r="F28" s="11">
        <v>85.465100000000007</v>
      </c>
      <c r="G28" s="11">
        <v>121.599</v>
      </c>
      <c r="H28" s="11">
        <v>120.943</v>
      </c>
      <c r="I28" s="11">
        <v>108.688</v>
      </c>
      <c r="J28" s="11">
        <v>121.599</v>
      </c>
      <c r="K28" s="11">
        <v>121.23699999999999</v>
      </c>
      <c r="L28" s="11">
        <v>134.86199999999999</v>
      </c>
      <c r="M28" s="11">
        <v>132.161</v>
      </c>
      <c r="N28" s="11">
        <v>153.125</v>
      </c>
      <c r="O28" s="11">
        <v>126.43300000000001</v>
      </c>
    </row>
    <row r="29" spans="1:15" x14ac:dyDescent="0.3">
      <c r="A29" s="15" t="s">
        <v>80</v>
      </c>
      <c r="B29" s="11">
        <v>166.56200000000001</v>
      </c>
      <c r="C29" s="11">
        <v>105</v>
      </c>
      <c r="D29" s="11">
        <v>89.825900000000004</v>
      </c>
      <c r="E29" s="11">
        <v>107.622</v>
      </c>
      <c r="F29" s="11">
        <v>81.694400000000002</v>
      </c>
      <c r="G29" s="11">
        <v>85.775400000000005</v>
      </c>
      <c r="H29" s="11">
        <v>115.596</v>
      </c>
      <c r="I29" s="11">
        <v>110.282</v>
      </c>
      <c r="J29" s="11">
        <v>123.414</v>
      </c>
      <c r="K29" s="11">
        <v>108.961</v>
      </c>
      <c r="L29" s="11">
        <v>160.65600000000001</v>
      </c>
      <c r="M29" s="11">
        <v>122.95</v>
      </c>
      <c r="N29" s="11">
        <v>177.441</v>
      </c>
      <c r="O29" s="11">
        <v>90.965299999999999</v>
      </c>
    </row>
    <row r="30" spans="1:15" x14ac:dyDescent="0.3">
      <c r="A30" s="15" t="s">
        <v>81</v>
      </c>
      <c r="B30" s="11">
        <v>166.56200000000001</v>
      </c>
      <c r="C30" s="11">
        <v>105</v>
      </c>
      <c r="D30" s="11">
        <v>89.825900000000004</v>
      </c>
      <c r="E30" s="11">
        <v>107.622</v>
      </c>
      <c r="F30" s="11">
        <v>81.694400000000002</v>
      </c>
      <c r="G30" s="11">
        <v>85.775400000000005</v>
      </c>
      <c r="H30" s="11">
        <v>115.596</v>
      </c>
      <c r="I30" s="11">
        <v>110.282</v>
      </c>
      <c r="J30" s="11">
        <v>123.414</v>
      </c>
      <c r="K30" s="11">
        <v>108.961</v>
      </c>
      <c r="L30" s="11">
        <v>160.65600000000001</v>
      </c>
      <c r="M30" s="11">
        <v>122.95</v>
      </c>
      <c r="N30" s="11">
        <v>177.441</v>
      </c>
      <c r="O30" s="11">
        <v>90.965299999999999</v>
      </c>
    </row>
    <row r="31" spans="1:15" x14ac:dyDescent="0.3">
      <c r="A31" s="15"/>
      <c r="J31" s="15"/>
    </row>
    <row r="32" spans="1:15" x14ac:dyDescent="0.3">
      <c r="A32" s="2" t="s">
        <v>84</v>
      </c>
      <c r="B32" s="3">
        <f>AVERAGE(B2:B30)</f>
        <v>98.617237931034481</v>
      </c>
      <c r="C32" s="3">
        <f>AVERAGE(C2:C30)</f>
        <v>88.321786206896547</v>
      </c>
      <c r="D32" s="3">
        <f t="shared" ref="D32:O32" si="0">AVERAGE(D2:D30)</f>
        <v>82.229258620689649</v>
      </c>
      <c r="E32" s="3">
        <f t="shared" si="0"/>
        <v>80.634203448275855</v>
      </c>
      <c r="F32" s="3">
        <f t="shared" si="0"/>
        <v>67.837658620689666</v>
      </c>
      <c r="G32" s="3">
        <f t="shared" si="0"/>
        <v>74.989831034482762</v>
      </c>
      <c r="H32" s="3">
        <f t="shared" si="0"/>
        <v>81.8006172413793</v>
      </c>
      <c r="I32" s="3">
        <f t="shared" si="0"/>
        <v>84.118079310344825</v>
      </c>
      <c r="J32" s="3">
        <f t="shared" si="0"/>
        <v>84.043427586206903</v>
      </c>
      <c r="K32" s="3">
        <f t="shared" si="0"/>
        <v>86.06353793103446</v>
      </c>
      <c r="L32" s="3">
        <f t="shared" si="0"/>
        <v>85.923844827586194</v>
      </c>
      <c r="M32" s="3">
        <f t="shared" si="0"/>
        <v>81.788367857142845</v>
      </c>
      <c r="N32" s="3">
        <f t="shared" si="0"/>
        <v>88.097396551724117</v>
      </c>
      <c r="O32" s="3">
        <f t="shared" si="0"/>
        <v>83.171944827586188</v>
      </c>
    </row>
    <row r="33" spans="1:15" x14ac:dyDescent="0.3">
      <c r="A33" s="2" t="s">
        <v>85</v>
      </c>
      <c r="B33" s="3">
        <f>STDEV(B2:B30)/B32*100</f>
        <v>24.370551100202388</v>
      </c>
      <c r="C33" s="3">
        <f>STDEV(C2:C30)/C32*100</f>
        <v>19.585883464108178</v>
      </c>
      <c r="D33" s="3">
        <f t="shared" ref="D33:O33" si="1">STDEV(D2:D30)/D32*100</f>
        <v>11.829008730396716</v>
      </c>
      <c r="E33" s="3">
        <f t="shared" si="1"/>
        <v>18.3953204681623</v>
      </c>
      <c r="F33" s="3">
        <f t="shared" si="1"/>
        <v>11.047870486279903</v>
      </c>
      <c r="G33" s="3">
        <f t="shared" si="1"/>
        <v>26.233239272942278</v>
      </c>
      <c r="H33" s="3">
        <f t="shared" si="1"/>
        <v>21.158580991715208</v>
      </c>
      <c r="I33" s="3">
        <f t="shared" si="1"/>
        <v>16.275312778546876</v>
      </c>
      <c r="J33" s="3">
        <f t="shared" si="1"/>
        <v>21.804146665624664</v>
      </c>
      <c r="K33" s="3">
        <f t="shared" si="1"/>
        <v>20.489495162783992</v>
      </c>
      <c r="L33" s="3">
        <f t="shared" si="1"/>
        <v>33.641572428535547</v>
      </c>
      <c r="M33" s="3">
        <f t="shared" si="1"/>
        <v>28.463275559613461</v>
      </c>
      <c r="N33" s="3">
        <f t="shared" si="1"/>
        <v>41.308105098379535</v>
      </c>
      <c r="O33" s="3">
        <f t="shared" si="1"/>
        <v>36.034264728717609</v>
      </c>
    </row>
    <row r="34" spans="1:15" x14ac:dyDescent="0.3">
      <c r="B34" s="25" t="s">
        <v>3</v>
      </c>
      <c r="C34" s="25" t="s">
        <v>4</v>
      </c>
      <c r="D34" s="25" t="s">
        <v>5</v>
      </c>
      <c r="E34" s="25" t="s">
        <v>6</v>
      </c>
      <c r="F34" s="25" t="s">
        <v>7</v>
      </c>
      <c r="G34" s="25" t="s">
        <v>8</v>
      </c>
      <c r="H34" s="25" t="s">
        <v>9</v>
      </c>
      <c r="I34" s="25" t="s">
        <v>10</v>
      </c>
      <c r="J34" s="25" t="s">
        <v>11</v>
      </c>
      <c r="K34" s="25" t="s">
        <v>12</v>
      </c>
      <c r="L34" s="10" t="s">
        <v>13</v>
      </c>
      <c r="M34" s="10" t="s">
        <v>14</v>
      </c>
      <c r="N34" s="10" t="s">
        <v>15</v>
      </c>
      <c r="O34" s="10" t="s">
        <v>16</v>
      </c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4"/>
  <sheetViews>
    <sheetView zoomScale="55" zoomScaleNormal="55" workbookViewId="0"/>
  </sheetViews>
  <sheetFormatPr baseColWidth="10" defaultRowHeight="14.4" x14ac:dyDescent="0.3"/>
  <cols>
    <col min="1" max="1" width="16.6640625" style="6" bestFit="1" customWidth="1"/>
    <col min="2" max="2" width="26.33203125" style="11" bestFit="1" customWidth="1"/>
    <col min="3" max="3" width="23.109375" style="11" bestFit="1" customWidth="1"/>
    <col min="4" max="4" width="34" style="11" bestFit="1" customWidth="1"/>
    <col min="5" max="5" width="36.21875" style="11" bestFit="1" customWidth="1"/>
    <col min="6" max="6" width="28.77734375" style="3" bestFit="1" customWidth="1"/>
    <col min="7" max="7" width="23.109375" style="11" bestFit="1" customWidth="1"/>
    <col min="8" max="8" width="22.33203125" style="11" bestFit="1" customWidth="1"/>
    <col min="9" max="9" width="28.44140625" bestFit="1" customWidth="1"/>
    <col min="10" max="10" width="11.44140625" bestFit="1" customWidth="1"/>
  </cols>
  <sheetData>
    <row r="1" spans="1:10" s="29" customFormat="1" x14ac:dyDescent="0.3">
      <c r="A1" s="5" t="s">
        <v>90</v>
      </c>
      <c r="B1" s="25" t="s">
        <v>4</v>
      </c>
      <c r="C1" s="25" t="s">
        <v>6</v>
      </c>
      <c r="D1" s="25" t="s">
        <v>7</v>
      </c>
      <c r="E1" s="25" t="s">
        <v>8</v>
      </c>
      <c r="F1" s="25" t="s">
        <v>9</v>
      </c>
      <c r="G1" s="25" t="s">
        <v>10</v>
      </c>
      <c r="H1" s="25" t="s">
        <v>12</v>
      </c>
      <c r="I1" s="10" t="s">
        <v>14</v>
      </c>
      <c r="J1" s="29" t="s">
        <v>86</v>
      </c>
    </row>
    <row r="2" spans="1:10" x14ac:dyDescent="0.3">
      <c r="A2" s="15" t="s">
        <v>52</v>
      </c>
      <c r="B2" s="11">
        <v>70.843400000000003</v>
      </c>
      <c r="C2" s="11">
        <v>57.823399999999999</v>
      </c>
      <c r="D2" s="11">
        <v>64.802099999999996</v>
      </c>
      <c r="E2" s="11">
        <v>56</v>
      </c>
      <c r="F2" s="11">
        <v>62.680599999999998</v>
      </c>
      <c r="G2" s="11">
        <v>80.252300000000005</v>
      </c>
      <c r="H2" s="11">
        <v>60.618600000000001</v>
      </c>
      <c r="I2" s="11" t="s">
        <v>53</v>
      </c>
      <c r="J2" s="11">
        <f>AVERAGE(B2:I2)</f>
        <v>64.717200000000005</v>
      </c>
    </row>
    <row r="3" spans="1:10" x14ac:dyDescent="0.3">
      <c r="A3" s="15" t="s">
        <v>54</v>
      </c>
      <c r="B3" s="11">
        <v>79.674800000000005</v>
      </c>
      <c r="C3" s="11">
        <v>59.737200000000001</v>
      </c>
      <c r="D3" s="11">
        <v>65.417299999999997</v>
      </c>
      <c r="E3" s="11">
        <v>56.429900000000004</v>
      </c>
      <c r="F3" s="11">
        <v>64.309200000000004</v>
      </c>
      <c r="G3" s="11">
        <v>82.897300000000001</v>
      </c>
      <c r="H3" s="11">
        <v>73.5</v>
      </c>
      <c r="I3" s="11">
        <v>79.155199999999994</v>
      </c>
      <c r="J3" s="11">
        <f t="shared" ref="J3:J30" si="0">AVERAGE(B3:I3)</f>
        <v>70.140112500000001</v>
      </c>
    </row>
    <row r="4" spans="1:10" x14ac:dyDescent="0.3">
      <c r="A4" s="15" t="s">
        <v>55</v>
      </c>
      <c r="B4" s="11">
        <v>80.3279</v>
      </c>
      <c r="C4" s="11">
        <v>64.055400000000006</v>
      </c>
      <c r="D4" s="11">
        <v>64.870400000000004</v>
      </c>
      <c r="E4" s="11">
        <v>59.036099999999998</v>
      </c>
      <c r="F4" s="11">
        <v>68.843500000000006</v>
      </c>
      <c r="G4" s="11">
        <v>82.352900000000005</v>
      </c>
      <c r="H4" s="11">
        <v>72.700299999999999</v>
      </c>
      <c r="I4" s="11">
        <v>82.005799999999994</v>
      </c>
      <c r="J4" s="11">
        <f t="shared" si="0"/>
        <v>71.774037500000006</v>
      </c>
    </row>
    <row r="5" spans="1:10" x14ac:dyDescent="0.3">
      <c r="A5" s="15" t="s">
        <v>56</v>
      </c>
      <c r="B5" s="11">
        <v>81.148200000000003</v>
      </c>
      <c r="C5" s="11">
        <v>61.377899999999997</v>
      </c>
      <c r="D5" s="11">
        <v>64.563400000000001</v>
      </c>
      <c r="E5" s="11">
        <v>56.866500000000002</v>
      </c>
      <c r="F5" s="11">
        <v>69.959299999999999</v>
      </c>
      <c r="G5" s="11">
        <v>88.155900000000003</v>
      </c>
      <c r="H5" s="11">
        <v>73.045500000000004</v>
      </c>
      <c r="I5" s="11">
        <v>81.596199999999996</v>
      </c>
      <c r="J5" s="11">
        <f t="shared" si="0"/>
        <v>72.089112499999999</v>
      </c>
    </row>
    <row r="6" spans="1:10" x14ac:dyDescent="0.3">
      <c r="A6" s="15" t="s">
        <v>57</v>
      </c>
      <c r="B6" s="11">
        <v>85.044799999999995</v>
      </c>
      <c r="C6" s="11">
        <v>66.216200000000001</v>
      </c>
      <c r="D6" s="11">
        <v>70.394800000000004</v>
      </c>
      <c r="E6" s="11">
        <v>56.429900000000004</v>
      </c>
      <c r="F6" s="11">
        <v>70.673100000000005</v>
      </c>
      <c r="G6" s="11">
        <v>80.991699999999994</v>
      </c>
      <c r="H6" s="11">
        <v>81.173100000000005</v>
      </c>
      <c r="I6" s="11">
        <v>79.435599999999994</v>
      </c>
      <c r="J6" s="11">
        <f t="shared" si="0"/>
        <v>73.794899999999998</v>
      </c>
    </row>
    <row r="7" spans="1:10" x14ac:dyDescent="0.3">
      <c r="A7" s="15" t="s">
        <v>58</v>
      </c>
      <c r="B7" s="11">
        <v>84.240700000000004</v>
      </c>
      <c r="C7" s="11">
        <v>63.7744</v>
      </c>
      <c r="D7" s="11">
        <v>67.1233</v>
      </c>
      <c r="E7" s="11">
        <v>55.893500000000003</v>
      </c>
      <c r="F7" s="11">
        <v>70.432299999999998</v>
      </c>
      <c r="G7" s="11">
        <v>86.169300000000007</v>
      </c>
      <c r="H7" s="11">
        <v>78.000200000000007</v>
      </c>
      <c r="I7" s="11">
        <v>80.357100000000003</v>
      </c>
      <c r="J7" s="11">
        <f t="shared" si="0"/>
        <v>73.248850000000004</v>
      </c>
    </row>
    <row r="8" spans="1:10" x14ac:dyDescent="0.3">
      <c r="A8" s="15" t="s">
        <v>59</v>
      </c>
      <c r="B8" s="11">
        <v>84</v>
      </c>
      <c r="C8" s="11">
        <v>70</v>
      </c>
      <c r="D8" s="11">
        <v>72.413799999999995</v>
      </c>
      <c r="E8" s="11">
        <v>60.122700000000002</v>
      </c>
      <c r="F8" s="11">
        <v>71.4054</v>
      </c>
      <c r="G8" s="11">
        <v>87.941999999999993</v>
      </c>
      <c r="H8" s="11">
        <v>75.892700000000005</v>
      </c>
      <c r="I8" s="11">
        <v>92.307699999999997</v>
      </c>
      <c r="J8" s="11">
        <f t="shared" si="0"/>
        <v>76.760537499999998</v>
      </c>
    </row>
    <row r="9" spans="1:10" x14ac:dyDescent="0.3">
      <c r="A9" s="15" t="s">
        <v>60</v>
      </c>
      <c r="B9" s="11">
        <v>91.304299999999998</v>
      </c>
      <c r="C9" s="11">
        <v>68.157200000000003</v>
      </c>
      <c r="D9" s="11">
        <v>67.985600000000005</v>
      </c>
      <c r="E9" s="11">
        <v>60.4938</v>
      </c>
      <c r="F9" s="11">
        <v>73.573599999999999</v>
      </c>
      <c r="G9" s="11">
        <v>89.634100000000004</v>
      </c>
      <c r="H9" s="11">
        <v>83.8536</v>
      </c>
      <c r="I9" s="11">
        <v>77.988699999999994</v>
      </c>
      <c r="J9" s="11">
        <f t="shared" si="0"/>
        <v>76.623862500000001</v>
      </c>
    </row>
    <row r="10" spans="1:10" x14ac:dyDescent="0.3">
      <c r="A10" s="15" t="s">
        <v>61</v>
      </c>
      <c r="B10" s="11">
        <v>84</v>
      </c>
      <c r="C10" s="11">
        <v>71.247799999999998</v>
      </c>
      <c r="D10" s="11">
        <v>66.718800000000002</v>
      </c>
      <c r="E10" s="11">
        <v>57.087400000000002</v>
      </c>
      <c r="F10" s="11">
        <v>72.772300000000001</v>
      </c>
      <c r="G10" s="11">
        <v>87.240399999999994</v>
      </c>
      <c r="H10" s="11">
        <v>79.032300000000006</v>
      </c>
      <c r="I10" s="11">
        <v>83.797799999999995</v>
      </c>
      <c r="J10" s="11">
        <f t="shared" si="0"/>
        <v>75.237099999999998</v>
      </c>
    </row>
    <row r="11" spans="1:10" x14ac:dyDescent="0.3">
      <c r="A11" s="15" t="s">
        <v>62</v>
      </c>
      <c r="B11" s="11">
        <v>88.554199999999994</v>
      </c>
      <c r="C11" s="11">
        <v>65.771799999999999</v>
      </c>
      <c r="D11" s="11">
        <v>61.390700000000002</v>
      </c>
      <c r="E11" s="11">
        <v>60.245899999999999</v>
      </c>
      <c r="F11" s="11">
        <v>70.409800000000004</v>
      </c>
      <c r="G11" s="11">
        <v>90.184100000000001</v>
      </c>
      <c r="H11" s="11">
        <v>76.891800000000003</v>
      </c>
      <c r="I11" s="11">
        <v>87.505799999999994</v>
      </c>
      <c r="J11" s="11">
        <f t="shared" si="0"/>
        <v>75.119262500000005</v>
      </c>
    </row>
    <row r="12" spans="1:10" x14ac:dyDescent="0.3">
      <c r="A12" s="15" t="s">
        <v>63</v>
      </c>
      <c r="B12" s="11">
        <v>65.478800000000007</v>
      </c>
      <c r="C12" s="11">
        <v>79.2453</v>
      </c>
      <c r="D12" s="11">
        <v>56.756799999999998</v>
      </c>
      <c r="E12" s="11">
        <v>65.478800000000007</v>
      </c>
      <c r="F12" s="11">
        <v>72.310900000000004</v>
      </c>
      <c r="G12" s="11">
        <v>64.470500000000001</v>
      </c>
      <c r="H12" s="11">
        <v>72.660399999999996</v>
      </c>
      <c r="I12" s="11">
        <v>58.920499999999997</v>
      </c>
      <c r="J12" s="11">
        <f t="shared" si="0"/>
        <v>66.91525</v>
      </c>
    </row>
    <row r="13" spans="1:10" x14ac:dyDescent="0.3">
      <c r="A13" s="15" t="s">
        <v>64</v>
      </c>
      <c r="B13" s="11">
        <v>68.305000000000007</v>
      </c>
      <c r="C13" s="11">
        <v>81.8005</v>
      </c>
      <c r="D13" s="11">
        <v>60.7438</v>
      </c>
      <c r="E13" s="11">
        <v>68.055599999999998</v>
      </c>
      <c r="F13" s="11">
        <v>76.139499999999998</v>
      </c>
      <c r="G13" s="11">
        <v>69.7196</v>
      </c>
      <c r="H13" s="11">
        <v>74.762699999999995</v>
      </c>
      <c r="I13" s="11">
        <v>61.728700000000003</v>
      </c>
      <c r="J13" s="11">
        <f t="shared" si="0"/>
        <v>70.156925000000001</v>
      </c>
    </row>
    <row r="14" spans="1:10" x14ac:dyDescent="0.3">
      <c r="A14" s="15" t="s">
        <v>65</v>
      </c>
      <c r="B14" s="11">
        <v>67.5672</v>
      </c>
      <c r="C14" s="11">
        <v>82.912899999999993</v>
      </c>
      <c r="D14" s="11">
        <v>64.192099999999996</v>
      </c>
      <c r="E14" s="11">
        <v>70.334900000000005</v>
      </c>
      <c r="F14" s="11">
        <v>76.28</v>
      </c>
      <c r="G14" s="11">
        <v>69.785799999999995</v>
      </c>
      <c r="H14" s="11">
        <v>73.174800000000005</v>
      </c>
      <c r="I14" s="11">
        <v>64.285700000000006</v>
      </c>
      <c r="J14" s="11">
        <f t="shared" si="0"/>
        <v>71.066675000000004</v>
      </c>
    </row>
    <row r="15" spans="1:10" x14ac:dyDescent="0.3">
      <c r="A15" s="15" t="s">
        <v>66</v>
      </c>
      <c r="B15" s="11">
        <v>66.900999999999996</v>
      </c>
      <c r="C15" s="11">
        <v>82.352900000000005</v>
      </c>
      <c r="D15" s="11">
        <v>61.635199999999998</v>
      </c>
      <c r="E15" s="11">
        <v>69.503500000000003</v>
      </c>
      <c r="F15" s="11">
        <v>76.5625</v>
      </c>
      <c r="G15" s="11">
        <v>70.843400000000003</v>
      </c>
      <c r="H15" s="11">
        <v>73.6965</v>
      </c>
      <c r="I15" s="11">
        <v>63.648600000000002</v>
      </c>
      <c r="J15" s="11">
        <f t="shared" si="0"/>
        <v>70.642949999999999</v>
      </c>
    </row>
    <row r="16" spans="1:10" x14ac:dyDescent="0.3">
      <c r="A16" s="15" t="s">
        <v>67</v>
      </c>
      <c r="B16" s="11">
        <v>69.014099999999999</v>
      </c>
      <c r="C16" s="11">
        <v>77.361599999999996</v>
      </c>
      <c r="D16" s="11">
        <v>60.2089</v>
      </c>
      <c r="E16" s="11">
        <v>68.055599999999998</v>
      </c>
      <c r="F16" s="11">
        <v>71.652900000000002</v>
      </c>
      <c r="G16" s="11">
        <v>68.691599999999994</v>
      </c>
      <c r="H16" s="11">
        <v>72.788300000000007</v>
      </c>
      <c r="I16" s="11">
        <v>59.841200000000001</v>
      </c>
      <c r="J16" s="11">
        <f t="shared" si="0"/>
        <v>68.451774999999998</v>
      </c>
    </row>
    <row r="17" spans="1:10" x14ac:dyDescent="0.3">
      <c r="A17" s="15" t="s">
        <v>68</v>
      </c>
      <c r="B17" s="11">
        <v>72.413799999999995</v>
      </c>
      <c r="C17" s="11">
        <v>77.876199999999997</v>
      </c>
      <c r="D17" s="11">
        <v>63.188099999999999</v>
      </c>
      <c r="E17" s="11">
        <v>68.584800000000001</v>
      </c>
      <c r="F17" s="11">
        <v>70.503600000000006</v>
      </c>
      <c r="G17" s="11">
        <v>71.707300000000004</v>
      </c>
      <c r="H17" s="11">
        <v>74.092699999999994</v>
      </c>
      <c r="I17" s="11">
        <v>60.321399999999997</v>
      </c>
      <c r="J17" s="11">
        <f t="shared" si="0"/>
        <v>69.835987500000002</v>
      </c>
    </row>
    <row r="18" spans="1:10" x14ac:dyDescent="0.3">
      <c r="A18" s="15" t="s">
        <v>69</v>
      </c>
      <c r="B18" s="11">
        <v>69.745400000000004</v>
      </c>
      <c r="C18" s="11">
        <v>80.230400000000003</v>
      </c>
      <c r="D18" s="11">
        <v>58.342300000000002</v>
      </c>
      <c r="E18" s="11">
        <v>69.837400000000002</v>
      </c>
      <c r="F18" s="11">
        <v>70.068600000000004</v>
      </c>
      <c r="G18" s="11">
        <v>68.960099999999997</v>
      </c>
      <c r="H18" s="11">
        <v>76.293199999999999</v>
      </c>
      <c r="I18" s="11">
        <v>59.919800000000002</v>
      </c>
      <c r="J18" s="11">
        <f t="shared" si="0"/>
        <v>69.17465</v>
      </c>
    </row>
    <row r="19" spans="1:10" x14ac:dyDescent="0.3">
      <c r="A19" s="15" t="s">
        <v>70</v>
      </c>
      <c r="B19" s="11">
        <v>82.245400000000004</v>
      </c>
      <c r="C19" s="11">
        <v>81.103399999999993</v>
      </c>
      <c r="D19" s="11">
        <v>62.486699999999999</v>
      </c>
      <c r="E19" s="11">
        <v>70.782700000000006</v>
      </c>
      <c r="F19" s="11">
        <v>74.688800000000001</v>
      </c>
      <c r="G19" s="11">
        <v>72.788300000000007</v>
      </c>
      <c r="H19" s="11">
        <v>77.264499999999998</v>
      </c>
      <c r="I19" s="11">
        <v>55.350999999999999</v>
      </c>
      <c r="J19" s="11">
        <f t="shared" si="0"/>
        <v>72.088849999999994</v>
      </c>
    </row>
    <row r="20" spans="1:10" x14ac:dyDescent="0.3">
      <c r="A20" s="15" t="s">
        <v>71</v>
      </c>
      <c r="B20" s="11">
        <v>82.471000000000004</v>
      </c>
      <c r="C20" s="11">
        <v>76.264600000000002</v>
      </c>
      <c r="D20" s="11">
        <v>61.258499999999998</v>
      </c>
      <c r="E20" s="11">
        <v>68.010099999999994</v>
      </c>
      <c r="F20" s="11">
        <v>71.777299999999997</v>
      </c>
      <c r="G20" s="11">
        <v>70.432299999999998</v>
      </c>
      <c r="H20" s="11">
        <v>76.5625</v>
      </c>
      <c r="I20" s="11">
        <v>52.508299999999998</v>
      </c>
      <c r="J20" s="11">
        <f t="shared" si="0"/>
        <v>69.910574999999994</v>
      </c>
    </row>
    <row r="21" spans="1:10" x14ac:dyDescent="0.3">
      <c r="A21" s="15" t="s">
        <v>72</v>
      </c>
      <c r="B21" s="11">
        <v>85.586799999999997</v>
      </c>
      <c r="C21" s="11">
        <v>83.050799999999995</v>
      </c>
      <c r="D21" s="11">
        <v>64.748199999999997</v>
      </c>
      <c r="E21" s="11">
        <v>72.287199999999999</v>
      </c>
      <c r="F21" s="11">
        <v>73.467299999999994</v>
      </c>
      <c r="G21" s="11">
        <v>68.255700000000004</v>
      </c>
      <c r="H21" s="11">
        <v>81.442899999999995</v>
      </c>
      <c r="I21" s="11">
        <v>57.618200000000002</v>
      </c>
      <c r="J21" s="11">
        <f t="shared" si="0"/>
        <v>73.307137499999996</v>
      </c>
    </row>
    <row r="22" spans="1:10" x14ac:dyDescent="0.3">
      <c r="A22" s="15" t="s">
        <v>73</v>
      </c>
      <c r="B22" s="11">
        <v>114.864</v>
      </c>
      <c r="C22" s="11">
        <v>87.240399999999994</v>
      </c>
      <c r="D22" s="11">
        <v>67.634600000000006</v>
      </c>
      <c r="E22" s="11">
        <v>90.653700000000001</v>
      </c>
      <c r="F22" s="11">
        <v>85.200900000000004</v>
      </c>
      <c r="G22" s="11">
        <v>76.443100000000001</v>
      </c>
      <c r="H22" s="11">
        <v>90.396600000000007</v>
      </c>
      <c r="I22" s="11">
        <v>68.336799999999997</v>
      </c>
      <c r="J22" s="11">
        <f t="shared" si="0"/>
        <v>85.096262500000009</v>
      </c>
    </row>
    <row r="23" spans="1:10" x14ac:dyDescent="0.3">
      <c r="A23" s="15" t="s">
        <v>74</v>
      </c>
      <c r="B23" s="11">
        <v>109.086</v>
      </c>
      <c r="C23" s="11">
        <v>91.703100000000006</v>
      </c>
      <c r="D23" s="11">
        <v>68.402100000000004</v>
      </c>
      <c r="E23" s="11">
        <v>94.392099999999999</v>
      </c>
      <c r="F23" s="11">
        <v>88.720500000000001</v>
      </c>
      <c r="G23" s="11">
        <v>89.361699999999999</v>
      </c>
      <c r="H23" s="11">
        <v>97.279399999999995</v>
      </c>
      <c r="I23" s="11">
        <v>77.821200000000005</v>
      </c>
      <c r="J23" s="11">
        <f t="shared" si="0"/>
        <v>89.595762500000006</v>
      </c>
    </row>
    <row r="24" spans="1:10" x14ac:dyDescent="0.3">
      <c r="A24" s="15" t="s">
        <v>75</v>
      </c>
      <c r="B24" s="11">
        <v>111.139</v>
      </c>
      <c r="C24" s="11">
        <v>90.350300000000004</v>
      </c>
      <c r="D24" s="11">
        <v>72.206299999999999</v>
      </c>
      <c r="E24" s="11">
        <v>93.963099999999997</v>
      </c>
      <c r="F24" s="11">
        <v>100.349</v>
      </c>
      <c r="G24" s="11">
        <v>91.715800000000002</v>
      </c>
      <c r="H24" s="11">
        <v>106.892</v>
      </c>
      <c r="I24" s="11">
        <v>88.495000000000005</v>
      </c>
      <c r="J24" s="11">
        <f t="shared" si="0"/>
        <v>94.388812500000014</v>
      </c>
    </row>
    <row r="25" spans="1:10" x14ac:dyDescent="0.3">
      <c r="A25" s="15" t="s">
        <v>76</v>
      </c>
      <c r="B25" s="11">
        <v>112.214</v>
      </c>
      <c r="C25" s="11">
        <v>95.454499999999996</v>
      </c>
      <c r="D25" s="11">
        <v>73.622699999999995</v>
      </c>
      <c r="E25" s="11">
        <v>99.864099999999993</v>
      </c>
      <c r="F25" s="11">
        <v>100.349</v>
      </c>
      <c r="G25" s="11">
        <v>97.051100000000005</v>
      </c>
      <c r="H25" s="11">
        <v>114.62</v>
      </c>
      <c r="I25" s="11">
        <v>101.012</v>
      </c>
      <c r="J25" s="11">
        <f t="shared" si="0"/>
        <v>99.273425000000003</v>
      </c>
    </row>
    <row r="26" spans="1:10" x14ac:dyDescent="0.3">
      <c r="A26" s="15" t="s">
        <v>77</v>
      </c>
      <c r="B26" s="11">
        <v>111.364</v>
      </c>
      <c r="C26" s="11">
        <v>98.657700000000006</v>
      </c>
      <c r="D26" s="11">
        <v>76.5625</v>
      </c>
      <c r="E26" s="11">
        <v>112.961</v>
      </c>
      <c r="F26" s="11">
        <v>106.01</v>
      </c>
      <c r="G26" s="11">
        <v>99.384</v>
      </c>
      <c r="H26" s="11">
        <v>118.31</v>
      </c>
      <c r="I26" s="11">
        <v>115.60599999999999</v>
      </c>
      <c r="J26" s="11">
        <f t="shared" si="0"/>
        <v>104.8569</v>
      </c>
    </row>
    <row r="27" spans="1:10" x14ac:dyDescent="0.3">
      <c r="A27" s="15" t="s">
        <v>78</v>
      </c>
      <c r="B27" s="11">
        <v>117.131</v>
      </c>
      <c r="C27" s="11">
        <v>102.083</v>
      </c>
      <c r="D27" s="11">
        <v>80.769199999999998</v>
      </c>
      <c r="E27" s="11">
        <v>120.185</v>
      </c>
      <c r="F27" s="11">
        <v>110.943</v>
      </c>
      <c r="G27" s="11">
        <v>104.742</v>
      </c>
      <c r="H27" s="11">
        <v>121.739</v>
      </c>
      <c r="I27" s="11">
        <v>122.449</v>
      </c>
      <c r="J27" s="11">
        <f t="shared" si="0"/>
        <v>110.00515</v>
      </c>
    </row>
    <row r="28" spans="1:10" x14ac:dyDescent="0.3">
      <c r="A28" s="15" t="s">
        <v>79</v>
      </c>
      <c r="B28" s="11">
        <v>116.667</v>
      </c>
      <c r="C28" s="11">
        <v>107.29900000000001</v>
      </c>
      <c r="D28" s="11">
        <v>85.465100000000007</v>
      </c>
      <c r="E28" s="11">
        <v>121.599</v>
      </c>
      <c r="F28" s="11">
        <v>120.943</v>
      </c>
      <c r="G28" s="11">
        <v>108.688</v>
      </c>
      <c r="H28" s="11">
        <v>121.23699999999999</v>
      </c>
      <c r="I28" s="11">
        <v>132.161</v>
      </c>
      <c r="J28" s="11">
        <f t="shared" si="0"/>
        <v>114.25738749999999</v>
      </c>
    </row>
    <row r="29" spans="1:10" x14ac:dyDescent="0.3">
      <c r="A29" s="15" t="s">
        <v>80</v>
      </c>
      <c r="B29" s="11">
        <v>105</v>
      </c>
      <c r="C29" s="11">
        <v>107.622</v>
      </c>
      <c r="D29" s="11">
        <v>81.694400000000002</v>
      </c>
      <c r="E29" s="11">
        <v>85.775400000000005</v>
      </c>
      <c r="F29" s="11">
        <v>115.596</v>
      </c>
      <c r="G29" s="11">
        <v>110.282</v>
      </c>
      <c r="H29" s="11">
        <v>108.961</v>
      </c>
      <c r="I29" s="11">
        <v>122.95</v>
      </c>
      <c r="J29" s="11">
        <f t="shared" si="0"/>
        <v>104.73510000000002</v>
      </c>
    </row>
    <row r="30" spans="1:10" x14ac:dyDescent="0.3">
      <c r="A30" s="15" t="s">
        <v>81</v>
      </c>
      <c r="B30" s="11">
        <v>105</v>
      </c>
      <c r="C30" s="11">
        <v>107.622</v>
      </c>
      <c r="D30" s="11">
        <v>81.694400000000002</v>
      </c>
      <c r="E30" s="11">
        <v>85.775400000000005</v>
      </c>
      <c r="F30" s="11">
        <v>115.596</v>
      </c>
      <c r="G30" s="11">
        <v>110.282</v>
      </c>
      <c r="H30" s="11">
        <v>108.961</v>
      </c>
      <c r="I30" s="11">
        <v>122.95</v>
      </c>
      <c r="J30" s="11">
        <f t="shared" si="0"/>
        <v>104.73510000000002</v>
      </c>
    </row>
    <row r="31" spans="1:10" x14ac:dyDescent="0.3">
      <c r="A31" s="15"/>
    </row>
    <row r="32" spans="1:10" x14ac:dyDescent="0.3">
      <c r="A32" s="2" t="s">
        <v>84</v>
      </c>
      <c r="B32" s="3">
        <f>AVERAGE(B2:B30)</f>
        <v>88.321786206896547</v>
      </c>
      <c r="C32" s="3">
        <f t="shared" ref="C32:J32" si="1">AVERAGE(C2:C30)</f>
        <v>80.634203448275855</v>
      </c>
      <c r="D32" s="3">
        <f t="shared" si="1"/>
        <v>67.837658620689666</v>
      </c>
      <c r="E32" s="3">
        <f t="shared" si="1"/>
        <v>74.989831034482762</v>
      </c>
      <c r="F32" s="3">
        <f t="shared" si="1"/>
        <v>81.8006172413793</v>
      </c>
      <c r="G32" s="3">
        <f t="shared" si="1"/>
        <v>84.118079310344825</v>
      </c>
      <c r="H32" s="3">
        <f t="shared" si="1"/>
        <v>86.06353793103446</v>
      </c>
      <c r="I32" s="3">
        <f t="shared" si="1"/>
        <v>81.788367857142845</v>
      </c>
      <c r="J32" s="3">
        <f t="shared" si="1"/>
        <v>80.620677586206881</v>
      </c>
    </row>
    <row r="33" spans="1:10" x14ac:dyDescent="0.3">
      <c r="A33" s="2" t="s">
        <v>85</v>
      </c>
      <c r="B33" s="3">
        <f>STDEV(B2:B30)/B32*100</f>
        <v>19.585883464108178</v>
      </c>
      <c r="C33" s="3">
        <f t="shared" ref="C33:J33" si="2">STDEV(C2:C30)/C32*100</f>
        <v>18.3953204681623</v>
      </c>
      <c r="D33" s="3">
        <f t="shared" si="2"/>
        <v>11.047870486279903</v>
      </c>
      <c r="E33" s="3">
        <f t="shared" si="2"/>
        <v>26.233239272942278</v>
      </c>
      <c r="F33" s="3">
        <f t="shared" si="2"/>
        <v>21.158580991715208</v>
      </c>
      <c r="G33" s="3">
        <f t="shared" si="2"/>
        <v>16.275312778546876</v>
      </c>
      <c r="H33" s="3">
        <f t="shared" si="2"/>
        <v>20.489495162783992</v>
      </c>
      <c r="I33" s="3">
        <f t="shared" si="2"/>
        <v>28.463275559613461</v>
      </c>
      <c r="J33" s="3">
        <f t="shared" si="2"/>
        <v>18.476399712117999</v>
      </c>
    </row>
    <row r="34" spans="1:10" x14ac:dyDescent="0.3">
      <c r="B34" s="25" t="s">
        <v>4</v>
      </c>
      <c r="C34" s="25" t="s">
        <v>6</v>
      </c>
      <c r="D34" s="25" t="s">
        <v>7</v>
      </c>
      <c r="E34" s="25" t="s">
        <v>8</v>
      </c>
      <c r="F34" s="25" t="s">
        <v>9</v>
      </c>
      <c r="G34" s="25" t="s">
        <v>10</v>
      </c>
      <c r="H34" s="25" t="s">
        <v>12</v>
      </c>
      <c r="I34" s="10" t="s">
        <v>14</v>
      </c>
      <c r="J34" s="29" t="s">
        <v>86</v>
      </c>
    </row>
  </sheetData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9</vt:i4>
      </vt:variant>
      <vt:variant>
        <vt:lpstr>Benannte Bereiche</vt:lpstr>
      </vt:variant>
      <vt:variant>
        <vt:i4>78</vt:i4>
      </vt:variant>
    </vt:vector>
  </HeadingPairs>
  <TitlesOfParts>
    <vt:vector size="91" baseType="lpstr">
      <vt:lpstr>score</vt:lpstr>
      <vt:lpstr>KF_09_dur+rat</vt:lpstr>
      <vt:lpstr>KF09_tpo14</vt:lpstr>
      <vt:lpstr>KF09_tpo8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KF09_tpo8_diag</vt:lpstr>
      <vt:lpstr>'KF_09_dur+rat'!AP_27</vt:lpstr>
      <vt:lpstr>'KF_09_dur+rat'!Arnold_Pogossian_2006__live_DVD__06_dur</vt:lpstr>
      <vt:lpstr>'KF_09_dur+rat'!Arnold_Pogossian_2006__live_DVD__09_dur_1</vt:lpstr>
      <vt:lpstr>KF09_tpo14!Arnold_Pogossian_2006__live_DVD__09_tpo</vt:lpstr>
      <vt:lpstr>'KF_09_dur+rat'!Arnold_Pogossian_2006__live_DVD__14_dur</vt:lpstr>
      <vt:lpstr>'KF_09_dur+rat'!Arnold_Pogossian_2006__live_DVD__27_dur</vt:lpstr>
      <vt:lpstr>'KF_09_dur+rat'!Arnold_Pogossian_2009_09_dur_2</vt:lpstr>
      <vt:lpstr>KF09_tpo14!Arnold_Pogossian_2009_09_tpo</vt:lpstr>
      <vt:lpstr>KF09_tpo8!Arnold_Pogossian_2009_09_tpo</vt:lpstr>
      <vt:lpstr>'KF_09_dur+rat'!Arnold_Pogossian_2009_14</vt:lpstr>
      <vt:lpstr>'KF_09_dur+rat'!Arnold_Pogossian_2009_7</vt:lpstr>
      <vt:lpstr>'KF_09_dur+rat'!Banse_Keller_2005_09_dur_2</vt:lpstr>
      <vt:lpstr>KF09_tpo14!Banse_Keller_2005_09_tpo</vt:lpstr>
      <vt:lpstr>KF09_tpo8!Banse_Keller_2005_09_tpo</vt:lpstr>
      <vt:lpstr>'KF_09_dur+rat'!Banse_Keller_2005_14</vt:lpstr>
      <vt:lpstr>'KF_09_dur+rat'!Banse_Keller_2005_7</vt:lpstr>
      <vt:lpstr>'KF_09_dur+rat'!BK_27</vt:lpstr>
      <vt:lpstr>'KF_09_dur+rat'!CK_1990_32_dur</vt:lpstr>
      <vt:lpstr>'KF_09_dur+rat'!Csengery_Keller_1987_04__Nimmermehr__1</vt:lpstr>
      <vt:lpstr>'KF_09_dur+rat'!Csengery_Keller_1987_07__Die_Weissnäherinnen__dur_2</vt:lpstr>
      <vt:lpstr>KF09_tpo14!Csengery_Keller_1987_07__Die_Weissnäherinnen__tpo</vt:lpstr>
      <vt:lpstr>KF09_tpo14!Csengery_Keller_1987_08_Es_zupfte_mich_jemand_am_Kleid_tpo</vt:lpstr>
      <vt:lpstr>'KF_09_dur+rat'!Csengery_Keller_1990_09_dur_2</vt:lpstr>
      <vt:lpstr>KF09_tpo14!Csengery_Keller_1990_09_tpo_1</vt:lpstr>
      <vt:lpstr>KF09_tpo8!Csengery_Keller_1990_09_tpo_1</vt:lpstr>
      <vt:lpstr>KF09_tpo14!Csengery_Keller_1990_09_tpo_2</vt:lpstr>
      <vt:lpstr>KF09_tpo8!Csengery_Keller_1990_09_tpo_2</vt:lpstr>
      <vt:lpstr>'KF_09_dur+rat'!Csengery_Keller_1990_7</vt:lpstr>
      <vt:lpstr>'KF_09_dur+rat'!Kammer_Widmann_2017_06_Abschnitte_Dauern</vt:lpstr>
      <vt:lpstr>'KF_09_dur+rat'!Kammer_Widmann_2017_09_Abschnitte_Dauern_1</vt:lpstr>
      <vt:lpstr>KF09_tpo14!Kammer_Widmann_2017_09_tpo</vt:lpstr>
      <vt:lpstr>KF09_tpo8!Kammer_Widmann_2017_09_tpo</vt:lpstr>
      <vt:lpstr>'KF_09_dur+rat'!Kammer_Widmann_2017_14_Abschnitte_Dauern</vt:lpstr>
      <vt:lpstr>'KF_09_dur+rat'!Kammer_Widmann_2017_27_Abschnitte_Dauern</vt:lpstr>
      <vt:lpstr>'KF_09_dur+rat'!KO_27</vt:lpstr>
      <vt:lpstr>'KF_09_dur+rat'!KO_94_27</vt:lpstr>
      <vt:lpstr>'KF_09_dur+rat'!Komsi_Oramo_1994_06</vt:lpstr>
      <vt:lpstr>'KF_09_dur+rat'!Komsi_Oramo_1994_09_dur_1</vt:lpstr>
      <vt:lpstr>KF09_tpo14!Komsi_Oramo_1994_09_tpo</vt:lpstr>
      <vt:lpstr>'KF_09_dur+rat'!Komsi_Oramo_1994_14</vt:lpstr>
      <vt:lpstr>'KF_09_dur+rat'!Komsi_Oramo_1996_09_dur_2</vt:lpstr>
      <vt:lpstr>KF09_tpo14!Komsi_Oramo_1996_09_tpo</vt:lpstr>
      <vt:lpstr>KF09_tpo8!Komsi_Oramo_1996_09_tpo</vt:lpstr>
      <vt:lpstr>'KF_09_dur+rat'!Komsi_Oramo_1996_14</vt:lpstr>
      <vt:lpstr>'KF_09_dur+rat'!Komsi_Oramo_1996_7</vt:lpstr>
      <vt:lpstr>'KF_09_dur+rat'!Melzer_Stark_2012_09_dur_2</vt:lpstr>
      <vt:lpstr>KF09_tpo14!Melzer_Stark_2012_09_tpo</vt:lpstr>
      <vt:lpstr>KF09_tpo8!Melzer_Stark_2012_09_tpo</vt:lpstr>
      <vt:lpstr>'KF_09_dur+rat'!Melzer_Stark_2012_14</vt:lpstr>
      <vt:lpstr>'KF_09_dur+rat'!Melzer_Stark_2012_7</vt:lpstr>
      <vt:lpstr>'KF_09_dur+rat'!Melzer_Stark_2013_09_dur_2</vt:lpstr>
      <vt:lpstr>'KF_09_dur+rat'!Melzer_Stark_2013_7</vt:lpstr>
      <vt:lpstr>'KF_09_dur+rat'!Melzer_Stark_2014_14</vt:lpstr>
      <vt:lpstr>'KF_09_dur+rat'!Melzer_Stark_2017_Wien_modern_06_dur_1</vt:lpstr>
      <vt:lpstr>'KF_09_dur+rat'!Melzer_Stark_2017_Wien_modern_09_dur_1</vt:lpstr>
      <vt:lpstr>KF09_tpo14!Melzer_Stark_2017_Wien_modern_09_tpo</vt:lpstr>
      <vt:lpstr>'KF_09_dur+rat'!Melzer_Stark_2017_Wien_modern_14_dur</vt:lpstr>
      <vt:lpstr>'KF_09_dur+rat'!Melzer_Stark_2017_Wien_modern_27_dur</vt:lpstr>
      <vt:lpstr>'KF_09_dur+rat'!Melzer_Stark_2019_06</vt:lpstr>
      <vt:lpstr>'KF_09_dur+rat'!Melzer_Stark_2019_09_dur_1</vt:lpstr>
      <vt:lpstr>KF09_tpo14!Melzer_Stark_2019_09_tpo</vt:lpstr>
      <vt:lpstr>KF09_tpo8!Melzer_Stark_2019_09_tpo</vt:lpstr>
      <vt:lpstr>'KF_09_dur+rat'!Melzer_Stark_2019_14</vt:lpstr>
      <vt:lpstr>'KF_09_dur+rat'!MS_27</vt:lpstr>
      <vt:lpstr>'KF_09_dur+rat'!MS13_27</vt:lpstr>
      <vt:lpstr>'KF_09_dur+rat'!MS19_27</vt:lpstr>
      <vt:lpstr>'KF_09_dur+rat'!Pammer_Kopatchinskaja_2004_09_dur_2</vt:lpstr>
      <vt:lpstr>KF09_tpo14!Pammer_Kopatchinskaja_2004_09_tpo</vt:lpstr>
      <vt:lpstr>KF09_tpo8!Pammer_Kopatchinskaja_2004_09_tpo</vt:lpstr>
      <vt:lpstr>'KF_09_dur+rat'!Pammer_Kopatchinskaja_2004_12</vt:lpstr>
      <vt:lpstr>'KF_09_dur+rat'!Pammer_Kopatchinskaja_2004_7</vt:lpstr>
      <vt:lpstr>'KF_09_dur+rat'!PK_27</vt:lpstr>
      <vt:lpstr>'KF_09_dur+rat'!Whittlesey_Sallaberger_1997_09_dur_2</vt:lpstr>
      <vt:lpstr>KF09_tpo14!Whittlesey_Sallaberger_1997_09_tpo</vt:lpstr>
      <vt:lpstr>KF09_tpo8!Whittlesey_Sallaberger_1997_09_tpo</vt:lpstr>
      <vt:lpstr>'KF_09_dur+rat'!Whittlesey_Sallaberger_1997_14</vt:lpstr>
      <vt:lpstr>'KF_09_dur+rat'!Whittlesey_Sallaberger_1997_7</vt:lpstr>
      <vt:lpstr>'KF_09_dur+rat'!WS_27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2020-12-08T17:54:46Z</dcterms:modified>
</cp:coreProperties>
</file>