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8_{B83AE5EE-CCDC-4EEA-BB65-D22666FAD5AC}" xr6:coauthVersionLast="45" xr6:coauthVersionMax="45" xr10:uidLastSave="{00000000-0000-0000-0000-000000000000}"/>
  <bookViews>
    <workbookView xWindow="-108" yWindow="-108" windowWidth="23256" windowHeight="12576" tabRatio="741" firstSheet="1" activeTab="1" xr2:uid="{00000000-000D-0000-FFFF-FFFF00000000}"/>
  </bookViews>
  <sheets>
    <sheet name="score" sheetId="35" r:id="rId1"/>
    <sheet name="KF_10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0" localSheetId="1">'KF_10_dur+rat'!#REF!</definedName>
    <definedName name="AP_2009_21" localSheetId="1">'KF_10_dur+rat'!#REF!</definedName>
    <definedName name="AP_2009_23" localSheetId="1">'KF_10_dur+rat'!#REF!</definedName>
    <definedName name="AP_27" localSheetId="1">'KF_10_dur+rat'!$AH$73:$AH$75</definedName>
    <definedName name="Arnold_Pogossian_2006__live_DVD__04_dur" localSheetId="1">'KF_10_dur+rat'!#REF!</definedName>
    <definedName name="Arnold_Pogossian_2006__live_DVD__06_dur" localSheetId="1">'KF_10_dur+rat'!$AJ$73:$AJ$88</definedName>
    <definedName name="Arnold_Pogossian_2006__live_DVD__10_dur_1" localSheetId="1">'KF_10_dur+rat'!$AJ$73:$AJ$80</definedName>
    <definedName name="Arnold_Pogossian_2006__live_DVD__14_dur" localSheetId="1">'KF_10_dur+rat'!$AJ$73:$AJ$75</definedName>
    <definedName name="Arnold_Pogossian_2006__live_DVD__20_dur_1" localSheetId="1">'KF_10_dur+rat'!#REF!</definedName>
    <definedName name="Arnold_Pogossian_2006__live_DVD__20_dur_3" localSheetId="1">'KF_10_dur+rat'!#REF!</definedName>
    <definedName name="Arnold_Pogossian_2006__live_DVD__27_dur" localSheetId="1">'KF_10_dur+rat'!$AJ$73:$AJ$75</definedName>
    <definedName name="Arnold_Pogossian_2009_14" localSheetId="1">'KF_10_dur+rat'!$AH$73:$AH$75</definedName>
    <definedName name="Arnold_Pogossian_2009_15" localSheetId="1">'KF_10_dur+rat'!$AH$73:$AH$80</definedName>
    <definedName name="Arnold_Pogossian_2009_6" localSheetId="1">'KF_10_dur+rat'!#REF!</definedName>
    <definedName name="Arnold_Pogossian_2009_7" localSheetId="1">'KF_10_dur+rat'!$AH$73:$AH$88</definedName>
    <definedName name="Banse_Keller_2005_06" localSheetId="1">'KF_10_dur+rat'!#REF!</definedName>
    <definedName name="Banse_Keller_2005_14" localSheetId="1">'KF_10_dur+rat'!$AI$73:$AI$75</definedName>
    <definedName name="Banse_Keller_2005_15" localSheetId="1">'KF_10_dur+rat'!$AI$73:$AI$80</definedName>
    <definedName name="Banse_Keller_2005_7" localSheetId="1">'KF_10_dur+rat'!$AI$73:$AI$88</definedName>
    <definedName name="BK_2005_20" localSheetId="1">'KF_10_dur+rat'!#REF!</definedName>
    <definedName name="BK_2005_21" localSheetId="1">'KF_10_dur+rat'!#REF!</definedName>
    <definedName name="BK_2005_23" localSheetId="1">'KF_10_dur+rat'!#REF!</definedName>
    <definedName name="BK_2005_32_dur" localSheetId="1">'KF_10_dur+rat'!$AF$80:$AF$87</definedName>
    <definedName name="BK_27" localSheetId="1">'KF_10_dur+rat'!$AI$73:$AI$75</definedName>
    <definedName name="CK_1987_20" localSheetId="1">'KF_10_dur+rat'!#REF!</definedName>
    <definedName name="CK_1987_21" localSheetId="1">'KF_10_dur+rat'!#REF!</definedName>
    <definedName name="CK_1987_23" localSheetId="1">'KF_10_dur+rat'!#REF!</definedName>
    <definedName name="CK_1990_20" localSheetId="1">'KF_10_dur+rat'!#REF!</definedName>
    <definedName name="CK_1990_21" localSheetId="1">'KF_10_dur+rat'!#REF!</definedName>
    <definedName name="CK_1990_23" localSheetId="1">'KF_10_dur+rat'!#REF!</definedName>
    <definedName name="CK_1990_32_dur" localSheetId="1">'KF_10_dur+rat'!$AA$2:$AA$19</definedName>
    <definedName name="CK_27" localSheetId="1">'KF_10_dur+rat'!#REF!</definedName>
    <definedName name="CK87_27" localSheetId="1">'KF_10_dur+rat'!#REF!</definedName>
    <definedName name="Csengery_Keller_1987_04__Nimmermehr" localSheetId="1">'KF_10_dur+rat'!#REF!</definedName>
    <definedName name="Csengery_Keller_1987_04__Nimmermehr__1" localSheetId="1">'KF_10_dur+rat'!$AB$73:$AB$88</definedName>
    <definedName name="Csengery_Keller_1987_08__Szene_am_Bahnhof__2" localSheetId="1">'KF_10_dur+rat'!$AB$73:$AB$80</definedName>
    <definedName name="Csengery_Keller_1987_12__Umpanzert" localSheetId="1">'KF_10_dur+rat'!#REF!</definedName>
    <definedName name="Csengery_Keller_1990_06" localSheetId="1">'KF_10_dur+rat'!#REF!</definedName>
    <definedName name="Csengery_Keller_1990_12" localSheetId="1">'KF_10_dur+rat'!$AC$73:$AC$80</definedName>
    <definedName name="Csengery_Keller_1990_14" localSheetId="1">'KF_10_dur+rat'!#REF!</definedName>
    <definedName name="Csengery_Keller_1990_7" localSheetId="1">'KF_10_dur+rat'!$AC$73:$AC$88</definedName>
    <definedName name="Kammer_Widmann_2017_04_Abschnitte_Dauern" localSheetId="1">'KF_10_dur+rat'!#REF!</definedName>
    <definedName name="Kammer_Widmann_2017_06_Abschnitte_Dauern" localSheetId="1">'KF_10_dur+rat'!$AM$73:$AM$88</definedName>
    <definedName name="Kammer_Widmann_2017_10_Abschnitte_Dauern_1" localSheetId="1">'KF_10_dur+rat'!$AM$73:$AM$80</definedName>
    <definedName name="Kammer_Widmann_2017_14_Abschnitte_Dauern" localSheetId="1">'KF_10_dur+rat'!$AM$73:$AM$75</definedName>
    <definedName name="Kammer_Widmann_2017_20_Abschnitte_Dauern_1" localSheetId="1">'KF_10_dur+rat'!#REF!</definedName>
    <definedName name="Kammer_Widmann_2017_20_Abschnitte_Dauern_3" localSheetId="1">'KF_10_dur+rat'!#REF!</definedName>
    <definedName name="Kammer_Widmann_2017_27_Abschnitte_Dauern" localSheetId="1">'KF_10_dur+rat'!$AM$73:$AM$75</definedName>
    <definedName name="KO_1994_21" localSheetId="1">'KF_10_dur+rat'!#REF!</definedName>
    <definedName name="KO_1994_23" localSheetId="1">'KF_10_dur+rat'!#REF!</definedName>
    <definedName name="KO_1996_20" localSheetId="1">'KF_10_dur+rat'!#REF!</definedName>
    <definedName name="KO_1996_21" localSheetId="1">'KF_10_dur+rat'!#REF!</definedName>
    <definedName name="KO_1996_23" localSheetId="1">'KF_10_dur+rat'!#REF!</definedName>
    <definedName name="KO_27" localSheetId="1">'KF_10_dur+rat'!$AE$73:$AE$75</definedName>
    <definedName name="KO_94_27" localSheetId="1">'KF_10_dur+rat'!$AD$73:$AD$75</definedName>
    <definedName name="Komsi_Oramo_1994_04" localSheetId="1">'KF_10_dur+rat'!#REF!</definedName>
    <definedName name="Komsi_Oramo_1994_06" localSheetId="1">'KF_10_dur+rat'!$AD$73:$AD$88</definedName>
    <definedName name="Komsi_Oramo_1994_14" localSheetId="1">'KF_10_dur+rat'!$AD$73:$AD$75</definedName>
    <definedName name="Komsi_Oramo_1994_15" localSheetId="1">'KF_10_dur+rat'!$AD$73:$AD$80</definedName>
    <definedName name="Komsi_Oramo_1996_06" localSheetId="1">'KF_10_dur+rat'!#REF!</definedName>
    <definedName name="Komsi_Oramo_1996_14" localSheetId="1">'KF_10_dur+rat'!$AE$73:$AE$75</definedName>
    <definedName name="Komsi_Oramo_1996_15" localSheetId="1">'KF_10_dur+rat'!$AE$73:$AE$80</definedName>
    <definedName name="Komsi_Oramo_1996_7" localSheetId="1">'KF_10_dur+rat'!$AE$73:$AE$88</definedName>
    <definedName name="Melzer_Stark_2012_06" localSheetId="1">'KF_10_dur+rat'!#REF!</definedName>
    <definedName name="Melzer_Stark_2012_14" localSheetId="1">'KF_10_dur+rat'!$AK$73:$AK$75</definedName>
    <definedName name="Melzer_Stark_2012_15" localSheetId="1">'KF_10_dur+rat'!$AK$73:$AK$80</definedName>
    <definedName name="Melzer_Stark_2012_7" localSheetId="1">'KF_10_dur+rat'!$AK$73:$AK$88</definedName>
    <definedName name="Melzer_Stark_2013_06" localSheetId="1">'KF_10_dur+rat'!#REF!</definedName>
    <definedName name="Melzer_Stark_2013_12" localSheetId="1">'KF_10_dur+rat'!$AL$73:$AL$80</definedName>
    <definedName name="Melzer_Stark_2013_7" localSheetId="1">'KF_10_dur+rat'!$AL$73:$AL$88</definedName>
    <definedName name="Melzer_Stark_2014_14" localSheetId="1">'KF_10_dur+rat'!$AL$73:$AL$75</definedName>
    <definedName name="Melzer_Stark_2017_Wien_modern_04_dur" localSheetId="1">'KF_10_dur+rat'!#REF!</definedName>
    <definedName name="Melzer_Stark_2017_Wien_modern_06_dur_1" localSheetId="1">'KF_10_dur+rat'!$AN$73:$AN$88</definedName>
    <definedName name="Melzer_Stark_2017_Wien_modern_10_dur_2" localSheetId="1">'KF_10_dur+rat'!$AN$73:$AN$80</definedName>
    <definedName name="Melzer_Stark_2017_Wien_modern_14_dur" localSheetId="1">'KF_10_dur+rat'!$AN$73:$AN$75</definedName>
    <definedName name="Melzer_Stark_2017_Wien_modern_20_dur_1" localSheetId="1">'KF_10_dur+rat'!#REF!</definedName>
    <definedName name="Melzer_Stark_2017_Wien_modern_20_dur_3" localSheetId="1">'KF_10_dur+rat'!#REF!</definedName>
    <definedName name="Melzer_Stark_2017_Wien_modern_27_dur" localSheetId="1">'KF_10_dur+rat'!$AN$73:$AN$75</definedName>
    <definedName name="Melzer_Stark_2019_04" localSheetId="1">'KF_10_dur+rat'!#REF!</definedName>
    <definedName name="Melzer_Stark_2019_06" localSheetId="1">'KF_10_dur+rat'!$AO$73:$AO$88</definedName>
    <definedName name="Melzer_Stark_2019_14" localSheetId="1">'KF_10_dur+rat'!$AO$73:$AO$75</definedName>
    <definedName name="Melzer_Stark_2019_15" localSheetId="1">'KF_10_dur+rat'!$AO$73:$AO$80</definedName>
    <definedName name="MS_2012_20" localSheetId="1">'KF_10_dur+rat'!#REF!</definedName>
    <definedName name="MS_2012_21" localSheetId="1">'KF_10_dur+rat'!#REF!</definedName>
    <definedName name="MS_2012_23" localSheetId="1">'KF_10_dur+rat'!#REF!</definedName>
    <definedName name="MS_2013_20" localSheetId="1">'KF_10_dur+rat'!#REF!</definedName>
    <definedName name="MS_2013_21" localSheetId="1">'KF_10_dur+rat'!#REF!</definedName>
    <definedName name="MS_2013_23" localSheetId="1">'KF_10_dur+rat'!#REF!</definedName>
    <definedName name="MS_2019_21" localSheetId="1">'KF_10_dur+rat'!#REF!</definedName>
    <definedName name="MS_2019_23" localSheetId="1">'KF_10_dur+rat'!#REF!</definedName>
    <definedName name="MS_27" localSheetId="1">'KF_10_dur+rat'!$AK$73:$AK$75</definedName>
    <definedName name="MS13_27" localSheetId="1">'KF_10_dur+rat'!$AL$73:$AL$75</definedName>
    <definedName name="MS19_27" localSheetId="1">'KF_10_dur+rat'!$AO$73:$AO$75</definedName>
    <definedName name="Pammer_Kopatchinskaja_2004_06" localSheetId="1">'KF_10_dur+rat'!#REF!</definedName>
    <definedName name="Pammer_Kopatchinskaja_2004_12" localSheetId="1">'KF_10_dur+rat'!$AG$73:$AG$75</definedName>
    <definedName name="Pammer_Kopatchinskaja_2004_13" localSheetId="1">'KF_10_dur+rat'!$AG$73:$AG$80</definedName>
    <definedName name="Pammer_Kopatchinskaja_2004_7" localSheetId="1">'KF_10_dur+rat'!$AG$73:$AG$88</definedName>
    <definedName name="PK_2004_20" localSheetId="1">'KF_10_dur+rat'!#REF!</definedName>
    <definedName name="PK_2004_21" localSheetId="1">'KF_10_dur+rat'!#REF!</definedName>
    <definedName name="PK_2004_23" localSheetId="1">'KF_10_dur+rat'!#REF!</definedName>
    <definedName name="PK_27" localSheetId="1">'KF_10_dur+rat'!$AG$73:$AG$75</definedName>
    <definedName name="Whittlesey_Sallaberger_1997_06" localSheetId="1">'KF_10_dur+rat'!#REF!</definedName>
    <definedName name="Whittlesey_Sallaberger_1997_14" localSheetId="1">'KF_10_dur+rat'!$AF$73:$AF$75</definedName>
    <definedName name="Whittlesey_Sallaberger_1997_15" localSheetId="1">'KF_10_dur+rat'!$AF$73:$AF$80</definedName>
    <definedName name="Whittlesey_Sallaberger_1997_7" localSheetId="1">'KF_10_dur+rat'!$AF$73:$AF$88</definedName>
    <definedName name="WS_1997_20" localSheetId="1">'KF_10_dur+rat'!#REF!</definedName>
    <definedName name="WS_1997_21" localSheetId="1">'KF_10_dur+rat'!#REF!</definedName>
    <definedName name="WS_1997_23" localSheetId="1">'KF_10_dur+rat'!#REF!</definedName>
    <definedName name="WS_27" localSheetId="1">'KF_10_dur+rat'!$AF$73:$AF$75</definedName>
  </definedNames>
  <calcPr calcId="181029"/>
</workbook>
</file>

<file path=xl/calcChain.xml><?xml version="1.0" encoding="utf-8"?>
<calcChain xmlns="http://schemas.openxmlformats.org/spreadsheetml/2006/main">
  <c r="G175" i="3" l="1"/>
  <c r="G176" i="3"/>
  <c r="G177" i="3"/>
  <c r="G178" i="3"/>
  <c r="G179" i="3"/>
  <c r="G180" i="3"/>
  <c r="G181" i="3"/>
  <c r="G182" i="3"/>
  <c r="G184" i="3"/>
  <c r="G140" i="3"/>
  <c r="G141" i="3"/>
  <c r="G142" i="3"/>
  <c r="G143" i="3"/>
  <c r="G144" i="3"/>
  <c r="G145" i="3"/>
  <c r="G146" i="3"/>
  <c r="G147" i="3"/>
  <c r="AX21" i="3" l="1"/>
  <c r="AX22" i="3"/>
  <c r="AX23" i="3"/>
  <c r="AX24" i="3"/>
  <c r="AX25" i="3"/>
  <c r="AX26" i="3"/>
  <c r="AX27" i="3"/>
  <c r="T12" i="3"/>
  <c r="D9" i="35"/>
  <c r="B9" i="35"/>
  <c r="C8" i="35"/>
  <c r="D7" i="35"/>
  <c r="E7" i="35" s="1"/>
  <c r="C7" i="35"/>
  <c r="C6" i="35"/>
  <c r="C5" i="35"/>
  <c r="C9" i="35" s="1"/>
  <c r="E4" i="35"/>
  <c r="D4" i="35"/>
  <c r="C4" i="35"/>
  <c r="C3" i="35"/>
  <c r="D2" i="35"/>
  <c r="E2" i="35" s="1"/>
  <c r="E9" i="35" s="1"/>
  <c r="C2" i="35"/>
  <c r="C184" i="3" l="1"/>
  <c r="D184" i="3"/>
  <c r="E184" i="3"/>
  <c r="F184" i="3"/>
  <c r="H184" i="3"/>
  <c r="I184" i="3"/>
  <c r="C182" i="3"/>
  <c r="D182" i="3"/>
  <c r="E182" i="3"/>
  <c r="F182" i="3"/>
  <c r="H182" i="3"/>
  <c r="I182" i="3"/>
  <c r="C181" i="3"/>
  <c r="D181" i="3"/>
  <c r="E181" i="3"/>
  <c r="F181" i="3"/>
  <c r="H181" i="3"/>
  <c r="I181" i="3"/>
  <c r="C176" i="3"/>
  <c r="D176" i="3"/>
  <c r="E176" i="3"/>
  <c r="F176" i="3"/>
  <c r="H176" i="3"/>
  <c r="I176" i="3"/>
  <c r="C177" i="3"/>
  <c r="D177" i="3"/>
  <c r="E177" i="3"/>
  <c r="F177" i="3"/>
  <c r="H177" i="3"/>
  <c r="I177" i="3"/>
  <c r="C178" i="3"/>
  <c r="D178" i="3"/>
  <c r="E178" i="3"/>
  <c r="F178" i="3"/>
  <c r="H178" i="3"/>
  <c r="I178" i="3"/>
  <c r="C179" i="3"/>
  <c r="D179" i="3"/>
  <c r="E179" i="3"/>
  <c r="F179" i="3"/>
  <c r="H179" i="3"/>
  <c r="I179" i="3"/>
  <c r="C180" i="3"/>
  <c r="D180" i="3"/>
  <c r="E180" i="3"/>
  <c r="F180" i="3"/>
  <c r="H180" i="3"/>
  <c r="I180" i="3"/>
  <c r="C175" i="3"/>
  <c r="D175" i="3"/>
  <c r="E175" i="3"/>
  <c r="F175" i="3"/>
  <c r="H175" i="3"/>
  <c r="I175" i="3"/>
  <c r="C140" i="3"/>
  <c r="C141" i="3"/>
  <c r="D140" i="3"/>
  <c r="E140" i="3"/>
  <c r="F140" i="3"/>
  <c r="H140" i="3"/>
  <c r="I140" i="3"/>
  <c r="D141" i="3"/>
  <c r="E141" i="3"/>
  <c r="F141" i="3"/>
  <c r="H141" i="3"/>
  <c r="I141" i="3"/>
  <c r="D142" i="3"/>
  <c r="E142" i="3"/>
  <c r="F142" i="3"/>
  <c r="H142" i="3"/>
  <c r="I142" i="3"/>
  <c r="D143" i="3"/>
  <c r="E143" i="3"/>
  <c r="F143" i="3"/>
  <c r="H143" i="3"/>
  <c r="I143" i="3"/>
  <c r="D144" i="3"/>
  <c r="E144" i="3"/>
  <c r="F144" i="3"/>
  <c r="H144" i="3"/>
  <c r="I144" i="3"/>
  <c r="D145" i="3"/>
  <c r="E145" i="3"/>
  <c r="F145" i="3"/>
  <c r="H145" i="3"/>
  <c r="I145" i="3"/>
  <c r="D146" i="3"/>
  <c r="E146" i="3"/>
  <c r="F146" i="3"/>
  <c r="H146" i="3"/>
  <c r="I146" i="3"/>
  <c r="D147" i="3"/>
  <c r="E147" i="3"/>
  <c r="F147" i="3"/>
  <c r="H147" i="3"/>
  <c r="I147" i="3"/>
  <c r="C147" i="3"/>
  <c r="J147" i="3"/>
  <c r="C146" i="3"/>
  <c r="J146" i="3"/>
  <c r="J141" i="3"/>
  <c r="C142" i="3"/>
  <c r="J142" i="3"/>
  <c r="C143" i="3"/>
  <c r="J143" i="3"/>
  <c r="C144" i="3"/>
  <c r="J144" i="3"/>
  <c r="C145" i="3"/>
  <c r="J145" i="3"/>
  <c r="J140" i="3"/>
  <c r="C114" i="3"/>
  <c r="D114" i="3"/>
  <c r="E114" i="3"/>
  <c r="C112" i="3"/>
  <c r="D112" i="3"/>
  <c r="E112" i="3"/>
  <c r="C111" i="3"/>
  <c r="D111" i="3"/>
  <c r="E111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05" i="3"/>
  <c r="D105" i="3"/>
  <c r="E105" i="3"/>
  <c r="C77" i="3"/>
  <c r="D77" i="3"/>
  <c r="E77" i="3"/>
  <c r="F77" i="3"/>
  <c r="C76" i="3"/>
  <c r="D76" i="3"/>
  <c r="E76" i="3"/>
  <c r="F76" i="3"/>
  <c r="C71" i="3"/>
  <c r="D71" i="3"/>
  <c r="E71" i="3"/>
  <c r="F71" i="3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C70" i="3"/>
  <c r="D70" i="3"/>
  <c r="E70" i="3"/>
  <c r="F70" i="3"/>
  <c r="AC2" i="3" l="1"/>
  <c r="AD2" i="3"/>
  <c r="AE2" i="3"/>
  <c r="AF2" i="3"/>
  <c r="AG2" i="3"/>
  <c r="G2" i="3" s="1"/>
  <c r="AH2" i="3"/>
  <c r="AI2" i="3"/>
  <c r="AJ2" i="3"/>
  <c r="AK2" i="3"/>
  <c r="AL2" i="3"/>
  <c r="AM2" i="3"/>
  <c r="AN2" i="3"/>
  <c r="AO2" i="3"/>
  <c r="O2" i="3" s="1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C7" i="3"/>
  <c r="AD7" i="3"/>
  <c r="AE7" i="3"/>
  <c r="AF7" i="3"/>
  <c r="F4" i="3" s="1"/>
  <c r="AG7" i="3"/>
  <c r="AH7" i="3"/>
  <c r="AI7" i="3"/>
  <c r="AJ7" i="3"/>
  <c r="AK7" i="3"/>
  <c r="AL7" i="3"/>
  <c r="AM7" i="3"/>
  <c r="AN7" i="3"/>
  <c r="N4" i="3" s="1"/>
  <c r="AO7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B3" i="3"/>
  <c r="AB4" i="3"/>
  <c r="AB5" i="3"/>
  <c r="AB6" i="3"/>
  <c r="AB7" i="3"/>
  <c r="AB8" i="3"/>
  <c r="AB2" i="3"/>
  <c r="J4" i="3" l="1"/>
  <c r="I3" i="3"/>
  <c r="K2" i="3"/>
  <c r="M3" i="3"/>
  <c r="E3" i="3"/>
  <c r="B3" i="3"/>
  <c r="C2" i="3"/>
  <c r="O3" i="3"/>
  <c r="G3" i="3"/>
  <c r="I2" i="3"/>
  <c r="B4" i="3"/>
  <c r="I4" i="3"/>
  <c r="H3" i="3"/>
  <c r="J2" i="3"/>
  <c r="H4" i="3"/>
  <c r="O4" i="3"/>
  <c r="G4" i="3"/>
  <c r="N3" i="3"/>
  <c r="F3" i="3"/>
  <c r="H2" i="3"/>
  <c r="E4" i="3"/>
  <c r="D3" i="3"/>
  <c r="N2" i="3"/>
  <c r="L4" i="3"/>
  <c r="D4" i="3"/>
  <c r="K3" i="3"/>
  <c r="C3" i="3"/>
  <c r="M2" i="3"/>
  <c r="E2" i="3"/>
  <c r="M4" i="3"/>
  <c r="L3" i="3"/>
  <c r="F2" i="3"/>
  <c r="B2" i="3"/>
  <c r="K4" i="3"/>
  <c r="C4" i="3"/>
  <c r="J3" i="3"/>
  <c r="L2" i="3"/>
  <c r="D2" i="3"/>
  <c r="AI9" i="3"/>
  <c r="AB9" i="3"/>
  <c r="AO9" i="3"/>
  <c r="AG9" i="3"/>
  <c r="AL9" i="3"/>
  <c r="AD9" i="3"/>
  <c r="AN9" i="3"/>
  <c r="AF9" i="3"/>
  <c r="AK9" i="3"/>
  <c r="AC9" i="3"/>
  <c r="AM9" i="3"/>
  <c r="AE9" i="3"/>
  <c r="AH9" i="3"/>
  <c r="AJ9" i="3"/>
  <c r="B5" i="3" l="1"/>
  <c r="O5" i="3"/>
  <c r="G5" i="3"/>
  <c r="H5" i="3"/>
  <c r="L5" i="3"/>
  <c r="D5" i="3"/>
  <c r="C5" i="3"/>
  <c r="K5" i="3"/>
  <c r="M5" i="3"/>
  <c r="J5" i="3"/>
  <c r="N5" i="3"/>
  <c r="E5" i="3"/>
  <c r="F5" i="3"/>
  <c r="I5" i="3"/>
  <c r="B10" i="3" l="1"/>
  <c r="B11" i="3"/>
  <c r="T10" i="3"/>
  <c r="T11" i="3"/>
  <c r="T13" i="3" l="1"/>
  <c r="B19" i="3"/>
  <c r="B18" i="3"/>
  <c r="AC43" i="3" l="1"/>
  <c r="AE43" i="3"/>
  <c r="AH43" i="3"/>
  <c r="AI43" i="3"/>
  <c r="AM43" i="3"/>
  <c r="AG42" i="3"/>
  <c r="AJ43" i="3"/>
  <c r="AO40" i="3"/>
  <c r="AO43" i="3"/>
  <c r="AB41" i="3"/>
  <c r="AB42" i="3"/>
  <c r="AB44" i="3"/>
  <c r="AB40" i="3"/>
  <c r="AD43" i="3"/>
  <c r="AL43" i="3"/>
  <c r="AN39" i="3"/>
  <c r="AB45" i="3"/>
  <c r="K17" i="3" l="1"/>
  <c r="D17" i="3"/>
  <c r="O17" i="3"/>
  <c r="G17" i="3"/>
  <c r="C17" i="3"/>
  <c r="AL41" i="3"/>
  <c r="L18" i="3"/>
  <c r="I17" i="3"/>
  <c r="AM41" i="3"/>
  <c r="AG41" i="3"/>
  <c r="AJ41" i="3"/>
  <c r="AI41" i="3"/>
  <c r="AE41" i="3"/>
  <c r="AN41" i="3"/>
  <c r="F17" i="3"/>
  <c r="H17" i="3"/>
  <c r="AK41" i="3"/>
  <c r="AF41" i="3"/>
  <c r="K19" i="3"/>
  <c r="M19" i="3"/>
  <c r="L17" i="3"/>
  <c r="N17" i="3"/>
  <c r="AD41" i="3"/>
  <c r="G19" i="3"/>
  <c r="M17" i="3"/>
  <c r="J17" i="3"/>
  <c r="E17" i="3"/>
  <c r="AH41" i="3"/>
  <c r="AC41" i="3"/>
  <c r="F19" i="3"/>
  <c r="AK45" i="3"/>
  <c r="AE44" i="3"/>
  <c r="AJ45" i="3"/>
  <c r="AM44" i="3"/>
  <c r="AF40" i="3"/>
  <c r="AJ44" i="3"/>
  <c r="AH40" i="3"/>
  <c r="AH44" i="3"/>
  <c r="AE45" i="3"/>
  <c r="AI46" i="3"/>
  <c r="AN44" i="3"/>
  <c r="AF46" i="3"/>
  <c r="AL44" i="3"/>
  <c r="AJ42" i="3"/>
  <c r="AE42" i="3"/>
  <c r="AK44" i="3"/>
  <c r="AI40" i="3"/>
  <c r="AO42" i="3"/>
  <c r="AF44" i="3"/>
  <c r="AC40" i="3"/>
  <c r="AI42" i="3"/>
  <c r="AN42" i="3"/>
  <c r="AN45" i="3"/>
  <c r="AD45" i="3"/>
  <c r="AO45" i="3"/>
  <c r="AJ40" i="3"/>
  <c r="AE40" i="3"/>
  <c r="AH42" i="3"/>
  <c r="AC42" i="3"/>
  <c r="AI45" i="3"/>
  <c r="AN40" i="3"/>
  <c r="AD42" i="3"/>
  <c r="AL42" i="3"/>
  <c r="AM42" i="3"/>
  <c r="AL45" i="3"/>
  <c r="AD40" i="3"/>
  <c r="AO44" i="3"/>
  <c r="AK40" i="3"/>
  <c r="AI44" i="3"/>
  <c r="AF45" i="3"/>
  <c r="AN46" i="3"/>
  <c r="AK39" i="3"/>
  <c r="AK46" i="3"/>
  <c r="AH46" i="3"/>
  <c r="AC46" i="3"/>
  <c r="AO39" i="3"/>
  <c r="AO46" i="3"/>
  <c r="AG46" i="3"/>
  <c r="AD46" i="3"/>
  <c r="AM46" i="3"/>
  <c r="AL39" i="3"/>
  <c r="AL46" i="3"/>
  <c r="AJ46" i="3"/>
  <c r="AE39" i="3"/>
  <c r="AE46" i="3"/>
  <c r="AT2" i="3"/>
  <c r="AW2" i="3" s="1"/>
  <c r="AW39" i="3" s="1"/>
  <c r="AC39" i="3"/>
  <c r="AT7" i="3"/>
  <c r="AT44" i="3" s="1"/>
  <c r="AV7" i="3"/>
  <c r="AV44" i="3" s="1"/>
  <c r="AG44" i="3"/>
  <c r="AR2" i="3"/>
  <c r="AR39" i="3" s="1"/>
  <c r="AQ2" i="3"/>
  <c r="AQ39" i="3" s="1"/>
  <c r="AD39" i="3"/>
  <c r="AB39" i="3"/>
  <c r="AL40" i="3"/>
  <c r="AB43" i="3"/>
  <c r="AU7" i="3"/>
  <c r="AU44" i="3" s="1"/>
  <c r="AG43" i="3"/>
  <c r="AC44" i="3"/>
  <c r="AH39" i="3"/>
  <c r="AQ7" i="3"/>
  <c r="AQ44" i="3" s="1"/>
  <c r="AT8" i="3"/>
  <c r="AT45" i="3" s="1"/>
  <c r="AK42" i="3"/>
  <c r="AU5" i="3"/>
  <c r="AU42" i="3" s="1"/>
  <c r="AQ5" i="3"/>
  <c r="AQ42" i="3" s="1"/>
  <c r="AF42" i="3"/>
  <c r="AT5" i="3"/>
  <c r="AR5" i="3"/>
  <c r="AR42" i="3" s="1"/>
  <c r="AH45" i="3"/>
  <c r="AF43" i="3"/>
  <c r="AQ6" i="3"/>
  <c r="AQ43" i="3" s="1"/>
  <c r="AV6" i="3"/>
  <c r="AV43" i="3" s="1"/>
  <c r="AP6" i="3"/>
  <c r="AF60" i="3" s="1"/>
  <c r="AU6" i="3"/>
  <c r="AU43" i="3" s="1"/>
  <c r="AM39" i="3"/>
  <c r="AV3" i="3"/>
  <c r="AV40" i="3" s="1"/>
  <c r="AP3" i="3"/>
  <c r="AE57" i="3" s="1"/>
  <c r="AQ3" i="3"/>
  <c r="AQ40" i="3" s="1"/>
  <c r="AG40" i="3"/>
  <c r="AU3" i="3"/>
  <c r="AU40" i="3" s="1"/>
  <c r="AK43" i="3"/>
  <c r="AC45" i="3"/>
  <c r="AU8" i="3"/>
  <c r="AU45" i="3" s="1"/>
  <c r="AV8" i="3"/>
  <c r="AV45" i="3" s="1"/>
  <c r="AP4" i="3"/>
  <c r="AO58" i="3" s="1"/>
  <c r="AQ4" i="3"/>
  <c r="AQ41" i="3" s="1"/>
  <c r="AO41" i="3"/>
  <c r="AN43" i="3"/>
  <c r="AI39" i="3"/>
  <c r="AV2" i="3"/>
  <c r="AV39" i="3" s="1"/>
  <c r="AR8" i="3"/>
  <c r="AR45" i="3" s="1"/>
  <c r="AP8" i="3"/>
  <c r="AK62" i="3" s="1"/>
  <c r="AQ8" i="3"/>
  <c r="AQ45" i="3" s="1"/>
  <c r="AR4" i="3"/>
  <c r="AR41" i="3" s="1"/>
  <c r="AM40" i="3"/>
  <c r="AV4" i="3"/>
  <c r="AV41" i="3" s="1"/>
  <c r="AU4" i="3"/>
  <c r="AU41" i="3" s="1"/>
  <c r="AM45" i="3"/>
  <c r="AG39" i="3"/>
  <c r="AP7" i="3"/>
  <c r="AD61" i="3" s="1"/>
  <c r="AR7" i="3"/>
  <c r="AR44" i="3" s="1"/>
  <c r="AD44" i="3"/>
  <c r="AF39" i="3"/>
  <c r="AU2" i="3"/>
  <c r="AU39" i="3" s="1"/>
  <c r="AJ39" i="3"/>
  <c r="AG45" i="3"/>
  <c r="AT4" i="3"/>
  <c r="AT6" i="3"/>
  <c r="AR6" i="3"/>
  <c r="AR43" i="3" s="1"/>
  <c r="AR3" i="3"/>
  <c r="AR40" i="3" s="1"/>
  <c r="AP2" i="3"/>
  <c r="AT3" i="3"/>
  <c r="AP5" i="3"/>
  <c r="AM59" i="3" s="1"/>
  <c r="AV5" i="3"/>
  <c r="AV42" i="3" s="1"/>
  <c r="AT39" i="3" l="1"/>
  <c r="Y2" i="3"/>
  <c r="Y17" i="3" s="1"/>
  <c r="W2" i="3"/>
  <c r="Z2" i="3" s="1"/>
  <c r="X2" i="3"/>
  <c r="X17" i="3" s="1"/>
  <c r="L20" i="3"/>
  <c r="J18" i="3"/>
  <c r="J11" i="3"/>
  <c r="O19" i="3"/>
  <c r="F18" i="3"/>
  <c r="F11" i="3"/>
  <c r="D11" i="3"/>
  <c r="D18" i="3"/>
  <c r="C18" i="3"/>
  <c r="P3" i="3"/>
  <c r="J31" i="3" s="1"/>
  <c r="Q3" i="3"/>
  <c r="Q18" i="3" s="1"/>
  <c r="Y3" i="3"/>
  <c r="Y18" i="3" s="1"/>
  <c r="W3" i="3"/>
  <c r="W18" i="3" s="1"/>
  <c r="R3" i="3"/>
  <c r="R18" i="3" s="1"/>
  <c r="X3" i="3"/>
  <c r="X18" i="3" s="1"/>
  <c r="D19" i="3"/>
  <c r="X4" i="3"/>
  <c r="X19" i="3" s="1"/>
  <c r="P4" i="3"/>
  <c r="O32" i="3" s="1"/>
  <c r="Y4" i="3"/>
  <c r="Y19" i="3" s="1"/>
  <c r="C19" i="3"/>
  <c r="W4" i="3"/>
  <c r="I26" i="3" s="1"/>
  <c r="R4" i="3"/>
  <c r="R19" i="3" s="1"/>
  <c r="Q4" i="3"/>
  <c r="Q19" i="3" s="1"/>
  <c r="I18" i="3"/>
  <c r="E19" i="3"/>
  <c r="G11" i="3"/>
  <c r="G18" i="3"/>
  <c r="H19" i="3"/>
  <c r="J19" i="3"/>
  <c r="H18" i="3"/>
  <c r="K18" i="3"/>
  <c r="L19" i="3"/>
  <c r="N18" i="3"/>
  <c r="E18" i="3"/>
  <c r="M11" i="3"/>
  <c r="M18" i="3"/>
  <c r="N19" i="3"/>
  <c r="I19" i="3"/>
  <c r="O11" i="3"/>
  <c r="O18" i="3"/>
  <c r="AJ56" i="3"/>
  <c r="AP11" i="3"/>
  <c r="AW7" i="3"/>
  <c r="AW44" i="3" s="1"/>
  <c r="AB58" i="3"/>
  <c r="AC60" i="3"/>
  <c r="AN60" i="3"/>
  <c r="AO60" i="3"/>
  <c r="AD60" i="3"/>
  <c r="AK60" i="3"/>
  <c r="AG58" i="3"/>
  <c r="AW8" i="3"/>
  <c r="AW45" i="3" s="1"/>
  <c r="AE58" i="3"/>
  <c r="AF62" i="3"/>
  <c r="AB62" i="3"/>
  <c r="AG56" i="3"/>
  <c r="AE56" i="3"/>
  <c r="AN62" i="3"/>
  <c r="AC62" i="3"/>
  <c r="AO61" i="3"/>
  <c r="AF61" i="3"/>
  <c r="AO57" i="3"/>
  <c r="AF59" i="3"/>
  <c r="AG62" i="3"/>
  <c r="AK56" i="3"/>
  <c r="AD56" i="3"/>
  <c r="AH56" i="3"/>
  <c r="AO56" i="3"/>
  <c r="AS2" i="3"/>
  <c r="AS39" i="3" s="1"/>
  <c r="AB56" i="3"/>
  <c r="AP39" i="3"/>
  <c r="AN56" i="3"/>
  <c r="AN61" i="3"/>
  <c r="AC56" i="3"/>
  <c r="AI56" i="3"/>
  <c r="AM56" i="3"/>
  <c r="AH62" i="3"/>
  <c r="AH57" i="3"/>
  <c r="AL60" i="3"/>
  <c r="AE60" i="3"/>
  <c r="AS6" i="3"/>
  <c r="AS43" i="3" s="1"/>
  <c r="AI60" i="3"/>
  <c r="AB60" i="3"/>
  <c r="AM60" i="3"/>
  <c r="AG60" i="3"/>
  <c r="AP43" i="3"/>
  <c r="AH60" i="3"/>
  <c r="AJ60" i="3"/>
  <c r="B17" i="3"/>
  <c r="Q2" i="3"/>
  <c r="Q17" i="3" s="1"/>
  <c r="R2" i="3"/>
  <c r="R17" i="3" s="1"/>
  <c r="P2" i="3"/>
  <c r="AE61" i="3"/>
  <c r="AM61" i="3"/>
  <c r="AK61" i="3"/>
  <c r="AG61" i="3"/>
  <c r="AL61" i="3"/>
  <c r="AC61" i="3"/>
  <c r="AJ61" i="3"/>
  <c r="AP44" i="3"/>
  <c r="AB61" i="3"/>
  <c r="AS7" i="3"/>
  <c r="AS44" i="3" s="1"/>
  <c r="AI61" i="3"/>
  <c r="AH61" i="3"/>
  <c r="AJ59" i="3"/>
  <c r="AG59" i="3"/>
  <c r="AB59" i="3"/>
  <c r="AC59" i="3"/>
  <c r="AE59" i="3"/>
  <c r="AL59" i="3"/>
  <c r="AN59" i="3"/>
  <c r="AD59" i="3"/>
  <c r="AP42" i="3"/>
  <c r="AS5" i="3"/>
  <c r="AS42" i="3" s="1"/>
  <c r="AH59" i="3"/>
  <c r="AO59" i="3"/>
  <c r="AL56" i="3"/>
  <c r="AI59" i="3"/>
  <c r="AW6" i="3"/>
  <c r="AW43" i="3" s="1"/>
  <c r="AT43" i="3"/>
  <c r="AF56" i="3"/>
  <c r="AH58" i="3"/>
  <c r="AK58" i="3"/>
  <c r="AS4" i="3"/>
  <c r="AS41" i="3" s="1"/>
  <c r="AD58" i="3"/>
  <c r="AL58" i="3"/>
  <c r="AP41" i="3"/>
  <c r="AI58" i="3"/>
  <c r="AN58" i="3"/>
  <c r="AF58" i="3"/>
  <c r="AC58" i="3"/>
  <c r="AM58" i="3"/>
  <c r="AJ58" i="3"/>
  <c r="AK59" i="3"/>
  <c r="AW3" i="3"/>
  <c r="AW40" i="3" s="1"/>
  <c r="AT40" i="3"/>
  <c r="AN57" i="3"/>
  <c r="AC57" i="3"/>
  <c r="AI57" i="3"/>
  <c r="AD57" i="3"/>
  <c r="AK57" i="3"/>
  <c r="AJ57" i="3"/>
  <c r="AS3" i="3"/>
  <c r="AS40" i="3" s="1"/>
  <c r="AL57" i="3"/>
  <c r="AB57" i="3"/>
  <c r="AP40" i="3"/>
  <c r="AF57" i="3"/>
  <c r="AM57" i="3"/>
  <c r="AO62" i="3"/>
  <c r="AL62" i="3"/>
  <c r="AS8" i="3"/>
  <c r="AS45" i="3" s="1"/>
  <c r="AD62" i="3"/>
  <c r="AP45" i="3"/>
  <c r="AI62" i="3"/>
  <c r="AE62" i="3"/>
  <c r="AM62" i="3"/>
  <c r="AJ62" i="3"/>
  <c r="AG57" i="3"/>
  <c r="AT42" i="3"/>
  <c r="AW5" i="3"/>
  <c r="AW42" i="3" s="1"/>
  <c r="AW4" i="3"/>
  <c r="AW41" i="3" s="1"/>
  <c r="AT41" i="3"/>
  <c r="P6" i="3" l="1"/>
  <c r="L12" i="3"/>
  <c r="I32" i="3"/>
  <c r="E31" i="3"/>
  <c r="O31" i="3"/>
  <c r="K31" i="3"/>
  <c r="M31" i="3"/>
  <c r="H31" i="3"/>
  <c r="D12" i="3"/>
  <c r="C32" i="3"/>
  <c r="J12" i="3"/>
  <c r="M25" i="3"/>
  <c r="E25" i="3"/>
  <c r="G25" i="3"/>
  <c r="L32" i="3"/>
  <c r="Z3" i="3"/>
  <c r="L11" i="3"/>
  <c r="J32" i="3"/>
  <c r="L10" i="3"/>
  <c r="C31" i="3"/>
  <c r="H32" i="3"/>
  <c r="G24" i="3"/>
  <c r="M24" i="3"/>
  <c r="H24" i="3"/>
  <c r="I24" i="3"/>
  <c r="N11" i="3"/>
  <c r="S4" i="3"/>
  <c r="D32" i="3"/>
  <c r="M30" i="3"/>
  <c r="N30" i="3"/>
  <c r="O30" i="3"/>
  <c r="I30" i="3"/>
  <c r="D30" i="3"/>
  <c r="L30" i="3"/>
  <c r="F30" i="3"/>
  <c r="G30" i="3"/>
  <c r="J30" i="3"/>
  <c r="E30" i="3"/>
  <c r="H30" i="3"/>
  <c r="K30" i="3"/>
  <c r="C30" i="3"/>
  <c r="N32" i="3"/>
  <c r="E32" i="3"/>
  <c r="B12" i="3"/>
  <c r="N12" i="3"/>
  <c r="H26" i="3"/>
  <c r="G31" i="3"/>
  <c r="I31" i="3"/>
  <c r="S3" i="3"/>
  <c r="H25" i="3"/>
  <c r="I12" i="3"/>
  <c r="N31" i="3"/>
  <c r="I11" i="3"/>
  <c r="K25" i="3"/>
  <c r="I25" i="3"/>
  <c r="O10" i="3"/>
  <c r="O20" i="3"/>
  <c r="W5" i="3"/>
  <c r="K10" i="3"/>
  <c r="K20" i="3"/>
  <c r="K12" i="3"/>
  <c r="Q5" i="3"/>
  <c r="Q20" i="3" s="1"/>
  <c r="C10" i="3"/>
  <c r="C20" i="3"/>
  <c r="P5" i="3"/>
  <c r="Y5" i="3"/>
  <c r="Y20" i="3" s="1"/>
  <c r="R5" i="3"/>
  <c r="R20" i="3" s="1"/>
  <c r="H10" i="3"/>
  <c r="H20" i="3"/>
  <c r="W19" i="3"/>
  <c r="Z19" i="3" s="1"/>
  <c r="F26" i="3"/>
  <c r="G26" i="3"/>
  <c r="M26" i="3"/>
  <c r="K26" i="3"/>
  <c r="O12" i="3"/>
  <c r="E11" i="3"/>
  <c r="H12" i="3"/>
  <c r="E12" i="3"/>
  <c r="C12" i="3"/>
  <c r="B31" i="3"/>
  <c r="P18" i="3"/>
  <c r="S18" i="3" s="1"/>
  <c r="L31" i="3"/>
  <c r="X5" i="3"/>
  <c r="X20" i="3" s="1"/>
  <c r="E20" i="3"/>
  <c r="E10" i="3"/>
  <c r="K11" i="3"/>
  <c r="H11" i="3"/>
  <c r="G20" i="3"/>
  <c r="G10" i="3"/>
  <c r="G12" i="3"/>
  <c r="E26" i="3"/>
  <c r="C11" i="3"/>
  <c r="Z4" i="3"/>
  <c r="C26" i="3"/>
  <c r="Z18" i="3"/>
  <c r="F25" i="3"/>
  <c r="N20" i="3"/>
  <c r="N10" i="3"/>
  <c r="D20" i="3"/>
  <c r="D10" i="3"/>
  <c r="F20" i="3"/>
  <c r="F10" i="3"/>
  <c r="F12" i="3"/>
  <c r="M20" i="3"/>
  <c r="M10" i="3"/>
  <c r="M12" i="3"/>
  <c r="I10" i="3"/>
  <c r="I20" i="3"/>
  <c r="B32" i="3"/>
  <c r="P19" i="3"/>
  <c r="S19" i="3" s="1"/>
  <c r="G32" i="3"/>
  <c r="F32" i="3"/>
  <c r="M32" i="3"/>
  <c r="K32" i="3"/>
  <c r="C25" i="3"/>
  <c r="D31" i="3"/>
  <c r="F31" i="3"/>
  <c r="J20" i="3"/>
  <c r="J10" i="3"/>
  <c r="K24" i="3"/>
  <c r="F24" i="3"/>
  <c r="C24" i="3"/>
  <c r="E24" i="3"/>
  <c r="B30" i="3"/>
  <c r="B20" i="3"/>
  <c r="P17" i="3"/>
  <c r="S17" i="3" s="1"/>
  <c r="S2" i="3"/>
  <c r="W17" i="3"/>
  <c r="Z17" i="3" s="1"/>
  <c r="D13" i="3" l="1"/>
  <c r="H13" i="3"/>
  <c r="L13" i="3"/>
  <c r="K13" i="3"/>
  <c r="Z5" i="3"/>
  <c r="W20" i="3"/>
  <c r="Z20" i="3" s="1"/>
  <c r="I13" i="3"/>
  <c r="B13" i="3"/>
  <c r="N13" i="3"/>
  <c r="F13" i="3"/>
  <c r="M13" i="3"/>
  <c r="O13" i="3"/>
  <c r="J13" i="3"/>
  <c r="C13" i="3"/>
  <c r="G13" i="3"/>
  <c r="E13" i="3"/>
  <c r="R12" i="3"/>
  <c r="X12" i="3"/>
  <c r="P12" i="3"/>
  <c r="P44" i="3" s="1"/>
  <c r="S12" i="3"/>
  <c r="W12" i="3"/>
  <c r="Q12" i="3"/>
  <c r="Y12" i="3"/>
  <c r="Z12" i="3"/>
  <c r="S5" i="3"/>
  <c r="P20" i="3"/>
  <c r="S20" i="3" s="1"/>
  <c r="X11" i="3"/>
  <c r="S11" i="3"/>
  <c r="Y11" i="3"/>
  <c r="W11" i="3"/>
  <c r="Q11" i="3"/>
  <c r="Z11" i="3"/>
  <c r="R11" i="3"/>
  <c r="P11" i="3"/>
  <c r="P43" i="3" s="1"/>
  <c r="Y10" i="3"/>
  <c r="R10" i="3"/>
  <c r="X10" i="3"/>
  <c r="Z10" i="3"/>
  <c r="S10" i="3"/>
  <c r="W10" i="3"/>
  <c r="C36" i="3" s="1"/>
  <c r="P10" i="3"/>
  <c r="E42" i="3" s="1"/>
  <c r="Q10" i="3"/>
  <c r="P36" i="3" l="1"/>
  <c r="W13" i="3"/>
  <c r="P42" i="3"/>
  <c r="P13" i="3"/>
  <c r="E37" i="3"/>
  <c r="P37" i="3"/>
  <c r="M38" i="3"/>
  <c r="P38" i="3"/>
  <c r="F42" i="3"/>
  <c r="U10" i="3"/>
  <c r="F44" i="3"/>
  <c r="U12" i="3"/>
  <c r="K43" i="3"/>
  <c r="U11" i="3"/>
  <c r="H38" i="3"/>
  <c r="G36" i="3"/>
  <c r="E38" i="3"/>
  <c r="C37" i="3"/>
  <c r="H37" i="3"/>
  <c r="K38" i="3"/>
  <c r="M44" i="3"/>
  <c r="G38" i="3"/>
  <c r="J42" i="3"/>
  <c r="B43" i="3"/>
  <c r="G43" i="3"/>
  <c r="I43" i="3"/>
  <c r="M43" i="3"/>
  <c r="O43" i="3"/>
  <c r="F43" i="3"/>
  <c r="D43" i="3"/>
  <c r="J43" i="3"/>
  <c r="L43" i="3"/>
  <c r="N43" i="3"/>
  <c r="C44" i="3"/>
  <c r="O42" i="3"/>
  <c r="F36" i="3"/>
  <c r="D42" i="3"/>
  <c r="K44" i="3"/>
  <c r="G44" i="3"/>
  <c r="H43" i="3"/>
  <c r="N42" i="3"/>
  <c r="H42" i="3"/>
  <c r="H36" i="3"/>
  <c r="M42" i="3"/>
  <c r="I38" i="3"/>
  <c r="R13" i="3"/>
  <c r="Q13" i="3"/>
  <c r="E44" i="3"/>
  <c r="G37" i="3"/>
  <c r="F37" i="3"/>
  <c r="M37" i="3"/>
  <c r="I37" i="3"/>
  <c r="C38" i="3"/>
  <c r="H44" i="3"/>
  <c r="C42" i="3"/>
  <c r="K37" i="3"/>
  <c r="C43" i="3"/>
  <c r="K42" i="3"/>
  <c r="I36" i="3"/>
  <c r="E43" i="3"/>
  <c r="I42" i="3"/>
  <c r="B44" i="3"/>
  <c r="D44" i="3"/>
  <c r="L44" i="3"/>
  <c r="J44" i="3"/>
  <c r="N44" i="3"/>
  <c r="I44" i="3"/>
  <c r="G42" i="3"/>
  <c r="F38" i="3"/>
  <c r="L42" i="3"/>
  <c r="O44" i="3"/>
  <c r="K36" i="3"/>
  <c r="M36" i="3"/>
  <c r="E36" i="3"/>
  <c r="B42" i="3"/>
  <c r="AB46" i="3"/>
  <c r="AB10" i="3"/>
  <c r="AB27" i="3"/>
  <c r="AB22" i="3"/>
  <c r="AB23" i="3"/>
  <c r="AB26" i="3"/>
  <c r="AB21" i="3"/>
  <c r="AB24" i="3"/>
  <c r="AB25" i="3"/>
  <c r="AB28" i="3" l="1"/>
  <c r="AL24" i="3"/>
  <c r="AL10" i="3"/>
  <c r="AL23" i="3"/>
  <c r="AL25" i="3"/>
  <c r="AL22" i="3"/>
  <c r="AL27" i="3"/>
  <c r="AL26" i="3"/>
  <c r="AO27" i="3"/>
  <c r="AO26" i="3"/>
  <c r="AO10" i="3"/>
  <c r="AO24" i="3"/>
  <c r="AO23" i="3"/>
  <c r="AO25" i="3"/>
  <c r="AO22" i="3"/>
  <c r="AJ25" i="3"/>
  <c r="AJ22" i="3"/>
  <c r="AJ23" i="3"/>
  <c r="AJ26" i="3"/>
  <c r="AJ27" i="3"/>
  <c r="AJ10" i="3"/>
  <c r="AJ24" i="3"/>
  <c r="AD23" i="3"/>
  <c r="AD25" i="3"/>
  <c r="AD26" i="3"/>
  <c r="AD22" i="3"/>
  <c r="AD24" i="3"/>
  <c r="AD27" i="3"/>
  <c r="AD10" i="3"/>
  <c r="AF23" i="3"/>
  <c r="AF25" i="3"/>
  <c r="AF22" i="3"/>
  <c r="AF10" i="3"/>
  <c r="AF24" i="3"/>
  <c r="AF27" i="3"/>
  <c r="AF26" i="3"/>
  <c r="AM22" i="3"/>
  <c r="AM27" i="3"/>
  <c r="AM10" i="3"/>
  <c r="AM25" i="3"/>
  <c r="AM24" i="3"/>
  <c r="AM23" i="3"/>
  <c r="AM26" i="3"/>
  <c r="AE10" i="3"/>
  <c r="AE25" i="3"/>
  <c r="AE22" i="3"/>
  <c r="AE23" i="3"/>
  <c r="AE26" i="3"/>
  <c r="AE24" i="3"/>
  <c r="AE27" i="3"/>
  <c r="AH24" i="3"/>
  <c r="AH26" i="3"/>
  <c r="AH23" i="3"/>
  <c r="AH10" i="3"/>
  <c r="AH22" i="3"/>
  <c r="AH27" i="3"/>
  <c r="AH25" i="3"/>
  <c r="AN23" i="3"/>
  <c r="AN25" i="3"/>
  <c r="AN10" i="3"/>
  <c r="AN27" i="3"/>
  <c r="AN26" i="3"/>
  <c r="AN24" i="3"/>
  <c r="AN22" i="3"/>
  <c r="AG25" i="3"/>
  <c r="AG10" i="3"/>
  <c r="AG23" i="3"/>
  <c r="AG22" i="3"/>
  <c r="AG26" i="3"/>
  <c r="AG27" i="3"/>
  <c r="AG24" i="3"/>
  <c r="AK24" i="3"/>
  <c r="AK26" i="3"/>
  <c r="AK25" i="3"/>
  <c r="AK23" i="3"/>
  <c r="AK22" i="3"/>
  <c r="AK10" i="3"/>
  <c r="AK27" i="3"/>
  <c r="AH21" i="3"/>
  <c r="AJ21" i="3"/>
  <c r="AC22" i="3"/>
  <c r="AC24" i="3"/>
  <c r="AC23" i="3"/>
  <c r="AC10" i="3"/>
  <c r="AC27" i="3"/>
  <c r="AC26" i="3"/>
  <c r="AI25" i="3"/>
  <c r="AI22" i="3"/>
  <c r="AI10" i="3"/>
  <c r="AI26" i="3"/>
  <c r="AI27" i="3"/>
  <c r="AI23" i="3"/>
  <c r="AI24" i="3"/>
  <c r="AE21" i="3"/>
  <c r="AU9" i="3"/>
  <c r="AC25" i="3"/>
  <c r="AM21" i="3"/>
  <c r="AO21" i="3"/>
  <c r="AD21" i="3"/>
  <c r="AG21" i="3"/>
  <c r="AP9" i="3"/>
  <c r="AP10" i="3" s="1"/>
  <c r="AF21" i="3"/>
  <c r="AT9" i="3"/>
  <c r="AI21" i="3"/>
  <c r="AC21" i="3"/>
  <c r="AQ9" i="3"/>
  <c r="AN21" i="3"/>
  <c r="AV9" i="3"/>
  <c r="AR9" i="3"/>
  <c r="AL21" i="3"/>
  <c r="AK21" i="3"/>
  <c r="AD28" i="3" l="1"/>
  <c r="AO28" i="3"/>
  <c r="AN28" i="3"/>
  <c r="AM28" i="3"/>
  <c r="AC28" i="3"/>
  <c r="AI28" i="3"/>
  <c r="AK28" i="3"/>
  <c r="AU46" i="3"/>
  <c r="AU10" i="3"/>
  <c r="AL28" i="3"/>
  <c r="AJ28" i="3"/>
  <c r="AT46" i="3"/>
  <c r="AT10" i="3"/>
  <c r="AF28" i="3"/>
  <c r="AR46" i="3"/>
  <c r="AR10" i="3"/>
  <c r="AE28" i="3"/>
  <c r="AH28" i="3"/>
  <c r="AQ46" i="3"/>
  <c r="AQ10" i="3"/>
  <c r="AV46" i="3"/>
  <c r="AV10" i="3"/>
  <c r="AG28" i="3"/>
  <c r="AP22" i="3"/>
  <c r="AP25" i="3"/>
  <c r="AQ26" i="3"/>
  <c r="AU23" i="3"/>
  <c r="AW27" i="3"/>
  <c r="AP24" i="3"/>
  <c r="AV22" i="3"/>
  <c r="AR22" i="3"/>
  <c r="AW21" i="3"/>
  <c r="AP26" i="3"/>
  <c r="AT25" i="3"/>
  <c r="AS25" i="3"/>
  <c r="AS26" i="3"/>
  <c r="AO63" i="3"/>
  <c r="AP46" i="3"/>
  <c r="AV23" i="3"/>
  <c r="AR23" i="3"/>
  <c r="AQ23" i="3"/>
  <c r="AW22" i="3"/>
  <c r="AU25" i="3"/>
  <c r="AR24" i="3"/>
  <c r="AQ25" i="3"/>
  <c r="AW25" i="3"/>
  <c r="AV21" i="3"/>
  <c r="AT26" i="3"/>
  <c r="AW23" i="3"/>
  <c r="AQ22" i="3"/>
  <c r="AT24" i="3"/>
  <c r="AP27" i="3"/>
  <c r="AN63" i="3"/>
  <c r="AJ63" i="3"/>
  <c r="AP21" i="3"/>
  <c r="AR21" i="3"/>
  <c r="AR26" i="3"/>
  <c r="AS22" i="3"/>
  <c r="AS24" i="3"/>
  <c r="AT27" i="3"/>
  <c r="AG63" i="3"/>
  <c r="AM63" i="3"/>
  <c r="AW24" i="3"/>
  <c r="AR27" i="3"/>
  <c r="AR25" i="3"/>
  <c r="AQ21" i="3"/>
  <c r="AW26" i="3"/>
  <c r="AS23" i="3"/>
  <c r="AU22" i="3"/>
  <c r="AU24" i="3"/>
  <c r="AQ27" i="3"/>
  <c r="AF63" i="3"/>
  <c r="AW9" i="3"/>
  <c r="AS21" i="3"/>
  <c r="AU21" i="3"/>
  <c r="AC63" i="3"/>
  <c r="AV26" i="3"/>
  <c r="AP23" i="3"/>
  <c r="AT22" i="3"/>
  <c r="AQ24" i="3"/>
  <c r="AS27" i="3"/>
  <c r="AK63" i="3"/>
  <c r="AD63" i="3"/>
  <c r="AB63" i="3"/>
  <c r="AV25" i="3"/>
  <c r="AT21" i="3"/>
  <c r="AU26" i="3"/>
  <c r="AT23" i="3"/>
  <c r="AV24" i="3"/>
  <c r="AU27" i="3"/>
  <c r="AH63" i="3"/>
  <c r="AI63" i="3"/>
  <c r="AV27" i="3"/>
  <c r="AE63" i="3"/>
  <c r="AL63" i="3"/>
  <c r="AS9" i="3"/>
  <c r="AS46" i="3" s="1"/>
  <c r="AW46" i="3" l="1"/>
  <c r="AQ28" i="3"/>
  <c r="AS28" i="3"/>
  <c r="AR28" i="3"/>
  <c r="AP28" i="3"/>
  <c r="AV28" i="3"/>
  <c r="AW28" i="3"/>
  <c r="AU28" i="3"/>
  <c r="AT28" i="3"/>
  <c r="AX2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2" xr16:uid="{00000000-0015-0000-FFFF-FFFF03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3" xr16:uid="{00000000-0015-0000-FFFF-FFFF02000000}" name="Arnold_Pogossian_2009_062" type="6" refreshedVersion="4" background="1" saveData="1">
    <textPr codePage="850" sourceFile="C:\Users\p3039\Dropbox (PETAL)\Team-Ordner „PETAL“\Audio\Kurtag_Kafka-Fragmente\_tempo mapping\06_Nimmermehr\data_KF06\Arnold_Pogossian_2009_06.txt" decimal="," thousands=" " comma="1">
      <textFields count="2">
        <textField type="text"/>
        <textField type="skip"/>
      </textFields>
    </textPr>
  </connection>
  <connection id="4" xr16:uid="{09C6B92D-4012-48E3-9765-011180251148}" name="Arnold_Pogossian_2009_1011" type="6" refreshedVersion="4" background="1" saveData="1">
    <textPr codePage="850" sourceFile="C:\Users\p3039\Dropbox (PETAL)\Team-Ordner „PETAL“\Audio\Kurtag_Kafka-Fragmente\_tempo mapping\10_Szene am Bahnhof\data_KF10\Arnold_Pogossian_2009_10.txt" decimal="," thousands=" " comma="1">
      <textFields count="2">
        <textField type="text"/>
        <textField type="skip"/>
      </textFields>
    </textPr>
  </connection>
  <connection id="5" xr16:uid="{00000000-0015-0000-FFFF-FFFF04000000}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6" xr16:uid="{00000000-0015-0000-FFFF-FFFF03000000}" name="Arnold+Pogossian_2006 [live DVD]_06_dur" type="6" refreshedVersion="4" background="1" saveData="1">
    <textPr codePage="850" sourceFile="C:\Users\p3039\Dropbox (PETAL)\Team-Ordner „PETAL“\Audio\Kurtag_Kafka-Fragmente\_tempo mapping\06_Nimmermehr\data_KF06\Arnold+Pogossian_2006 [live DVD]_06_dur.txt" decimal="," thousands=" " comma="1">
      <textFields count="2">
        <textField type="text"/>
        <textField type="skip"/>
      </textFields>
    </textPr>
  </connection>
  <connection id="7" xr16:uid="{FDDCA7ED-BF67-4B11-A0DD-AE0A5C3F892E}" name="Arnold+Pogossian_2006 [live DVD]_10_dur1" type="6" refreshedVersion="4" background="1" saveData="1">
    <textPr codePage="850" sourceFile="C:\Users\p3039\Dropbox (PETAL)\Team-Ordner „PETAL“\Audio\Kurtag_Kafka-Fragmente\_tempo mapping\10_Szene am Bahnhof\data_KF10\Arnold+Pogossian_2006 [live DVD]_10_dur.txt" decimal="," thousands=" " comma="1">
      <textFields count="2">
        <textField type="text"/>
        <textField type="skip"/>
      </textFields>
    </textPr>
  </connection>
  <connection id="8" xr16:uid="{00000000-0015-0000-FFFF-FFFF05000000}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9" xr16:uid="{00000000-0015-0000-FFFF-FFFF08000000}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0" xr16:uid="{00000000-0015-0000-FFFF-FFFF09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1" xr16:uid="{00000000-0015-0000-FFFF-FFFF05000000}" name="Banse_Keller_2005_061" type="6" refreshedVersion="4" background="1" saveData="1">
    <textPr codePage="850" sourceFile="C:\Users\p3039\Dropbox (PETAL)\Team-Ordner „PETAL“\Audio\Kurtag_Kafka-Fragmente\_tempo mapping\06_Nimmermehr\data_KF06\Banse_Keller_2005_06.txt" decimal="," thousands=" " comma="1">
      <textFields count="2">
        <textField type="text"/>
        <textField type="skip"/>
      </textFields>
    </textPr>
  </connection>
  <connection id="12" xr16:uid="{C07D1C02-B7DB-4B58-9B11-16253769BC40}" name="Banse_Keller_2005_1011" type="6" refreshedVersion="4" background="1" saveData="1">
    <textPr codePage="850" sourceFile="C:\Users\p3039\Dropbox (PETAL)\Team-Ordner „PETAL“\Audio\Kurtag_Kafka-Fragmente\_tempo mapping\10_Szene am Bahnhof\data_KF10\Banse_Keller_2005_10.txt" decimal="," thousands=" " comma="1">
      <textFields count="2">
        <textField type="text"/>
        <textField type="skip"/>
      </textFields>
    </textPr>
  </connection>
  <connection id="13" xr16:uid="{00000000-0015-0000-FFFF-FFFF0A000000}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4" xr16:uid="{00000000-0015-0000-FFFF-FFFF06000000}" name="BK_2005_32_dur2" type="6" refreshedVersion="6" deleted="1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skip"/>
        <textField type="skip"/>
      </textFields>
    </textPr>
  </connection>
  <connection id="15" xr16:uid="{00000000-0015-0000-FFFF-FFFF0D000000}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16" xr16:uid="{00000000-0015-0000-FFFF-FFFF12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17" xr16:uid="{00000000-0015-0000-FFFF-FFFF15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18" xr16:uid="{00000000-0015-0000-FFFF-FFFF09000000}" name="Csengery_Keller_1987_04 (Nimmermehr)1" type="6" refreshedVersion="4" background="1" saveData="1">
    <textPr codePage="850" sourceFile="C:\Users\p3039\Dropbox (PETAL)\Team-Ordner „PETAL“\Audio\Kurtag_Kafka-Fragmente\_tempo mapping\06_Nimmermehr\data_KF06\Csengery_Keller_1987_04 (Nimmermehr).txt" decimal="," thousands=" " comma="1">
      <textFields count="2">
        <textField type="text"/>
        <textField type="skip"/>
      </textFields>
    </textPr>
  </connection>
  <connection id="19" xr16:uid="{9D63EE3E-7FF6-45F5-AD81-A2A62EB0F1C1}" name="Csengery_Keller_1987_08 (Szene am Bahnhof)11" type="6" refreshedVersion="4" background="1" saveData="1">
    <textPr codePage="850" sourceFile="C:\Users\p3039\Dropbox (PETAL)\Team-Ordner „PETAL“\Audio\Kurtag_Kafka-Fragmente\_tempo mapping\10_Szene am Bahnhof\data_KF10\Csengery_Keller_1987_08 (Szene am Bahnhof).txt" decimal="," thousands=" " comma="1">
      <textFields count="2">
        <textField type="text"/>
        <textField type="skip"/>
      </textFields>
    </textPr>
  </connection>
  <connection id="20" xr16:uid="{00000000-0015-0000-FFFF-FFFF17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21" xr16:uid="{00000000-0015-0000-FFFF-FFFF0B000000}" name="Csengery_Keller_1990_061" type="6" refreshedVersion="4" background="1" saveData="1">
    <textPr codePage="850" sourceFile="C:\Users\p3039\Dropbox (PETAL)\Team-Ordner „PETAL“\Audio\Kurtag_Kafka-Fragmente\_tempo mapping\06_Nimmermehr\data_KF06\Csengery_Keller_1990_06.txt" decimal="," thousands=" " comma="1">
      <textFields count="2">
        <textField type="text"/>
        <textField type="skip"/>
      </textFields>
    </textPr>
  </connection>
  <connection id="22" xr16:uid="{941CA112-ECE7-47C3-88CC-98EE8114CF80}" name="Csengery_Keller_1990_1011" type="6" refreshedVersion="4" background="1" saveData="1">
    <textPr codePage="850" sourceFile="C:\Users\p3039\Dropbox (PETAL)\Team-Ordner „PETAL“\Audio\Kurtag_Kafka-Fragmente\_tempo mapping\10_Szene am Bahnhof\data_KF10\Csengery_Keller_1990_10.txt" decimal="," thousands=" " comma="1">
      <textFields count="2">
        <textField type="text"/>
        <textField type="skip"/>
      </textFields>
    </textPr>
  </connection>
  <connection id="23" xr16:uid="{00000000-0015-0000-FFFF-FFFF0C000000}" name="Kammer+Widmann_2017_06_Abschnitte-Dauern" type="6" refreshedVersion="4" background="1" saveData="1">
    <textPr codePage="850" sourceFile="C:\Users\p3039\Dropbox (PETAL)\Team-Ordner „PETAL“\Audio\Kurtag_Kafka-Fragmente\_tempo mapping\06_Nimmermehr\data_KF06\Kammer+Widmann_2017_06_Abschnitte-Dauern.txt" decimal="," thousands=" " comma="1">
      <textFields count="2">
        <textField type="text"/>
        <textField type="skip"/>
      </textFields>
    </textPr>
  </connection>
  <connection id="24" xr16:uid="{DA8F09BA-AE13-4C99-A7DE-C204643EA823}" name="Kammer+Widmann_2017_10_Abschnitte-Dauern1" type="6" refreshedVersion="4" background="1" saveData="1">
    <textPr codePage="850" sourceFile="C:\Users\p3039\Dropbox (PETAL)\Team-Ordner „PETAL“\Audio\Kurtag_Kafka-Fragmente\_tempo mapping\10_Szene am Bahnhof\data_KF10\Kammer+Widmann_2017_10_Abschnitte-Dauern.txt" decimal="," thousands=" " comma="1">
      <textFields count="2">
        <textField type="text"/>
        <textField type="skip"/>
      </textFields>
    </textPr>
  </connection>
  <connection id="25" xr16:uid="{00000000-0015-0000-FFFF-FFFF19000000}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26" xr16:uid="{00000000-0015-0000-FFFF-FFFF1C000000}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27" xr16:uid="{00000000-0015-0000-FFFF-FFFF21000000}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28" xr16:uid="{00000000-0015-0000-FFFF-FFFF22000000}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29" xr16:uid="{00000000-0015-0000-FFFF-FFFF0D000000}" name="Komsi_Oramo_1994_06" type="6" refreshedVersion="4" background="1" saveData="1">
    <textPr codePage="850" sourceFile="C:\Users\p3039\Dropbox (PETAL)\Team-Ordner „PETAL“\Audio\Kurtag_Kafka-Fragmente\_tempo mapping\06_Nimmermehr\data_KF06\Komsi_Oramo_1994_06.txt" decimal="," thousands=" " comma="1">
      <textFields count="2">
        <textField type="text"/>
        <textField type="skip"/>
      </textFields>
    </textPr>
  </connection>
  <connection id="30" xr16:uid="{1AC0D6D0-0646-471A-B438-612D9C9F7521}" name="Komsi_Oramo_1994_101" type="6" refreshedVersion="4" background="1" saveData="1">
    <textPr codePage="850" sourceFile="C:\Users\p3039\Dropbox (PETAL)\Team-Ordner „PETAL“\Audio\Kurtag_Kafka-Fragmente\_tempo mapping\10_Szene am Bahnhof\data_KF10\Komsi_Oramo_1994_10.txt" decimal="," thousands=" " comma="1">
      <textFields count="2">
        <textField type="text"/>
        <textField type="skip"/>
      </textFields>
    </textPr>
  </connection>
  <connection id="31" xr16:uid="{00000000-0015-0000-FFFF-FFFF23000000}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32" xr16:uid="{00000000-0015-0000-FFFF-FFFF24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33" xr16:uid="{00000000-0015-0000-FFFF-FFFF0F000000}" name="Komsi_Oramo_1996_061" type="6" refreshedVersion="4" background="1" saveData="1">
    <textPr codePage="850" sourceFile="C:\Users\p3039\Dropbox (PETAL)\Team-Ordner „PETAL“\Audio\Kurtag_Kafka-Fragmente\_tempo mapping\06_Nimmermehr\data_KF06\Komsi_Oramo_1996_06.txt" decimal="," thousands=" " comma="1">
      <textFields count="2">
        <textField type="text"/>
        <textField type="skip"/>
      </textFields>
    </textPr>
  </connection>
  <connection id="34" xr16:uid="{D53811EA-DB36-40A4-9EE6-4DD1129B608E}" name="Komsi_Oramo_1996_1011" type="6" refreshedVersion="4" background="1" saveData="1">
    <textPr codePage="850" sourceFile="C:\Users\p3039\Dropbox (PETAL)\Team-Ordner „PETAL“\Audio\Kurtag_Kafka-Fragmente\_tempo mapping\10_Szene am Bahnhof\data_KF10\Komsi_Oramo_1996_10.txt" decimal="," thousands=" " comma="1">
      <textFields count="2">
        <textField type="text"/>
        <textField type="skip"/>
      </textFields>
    </textPr>
  </connection>
  <connection id="35" xr16:uid="{00000000-0015-0000-FFFF-FFFF25000000}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36" xr16:uid="{00000000-0015-0000-FFFF-FFFF26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37" xr16:uid="{00000000-0015-0000-FFFF-FFFF11000000}" name="Melzer_Stark_2012_061" type="6" refreshedVersion="4" background="1" saveData="1">
    <textPr codePage="850" sourceFile="C:\Users\p3039\Dropbox (PETAL)\Team-Ordner „PETAL“\Audio\Kurtag_Kafka-Fragmente\_tempo mapping\06_Nimmermehr\data_KF06\Melzer_Stark_2012_06.txt" decimal="," thousands=" " comma="1">
      <textFields count="2">
        <textField type="text"/>
        <textField type="skip"/>
      </textFields>
    </textPr>
  </connection>
  <connection id="38" xr16:uid="{8EDEEEC2-1E53-4F23-A512-70D91EC44AA7}" name="Melzer_Stark_2012_1011" type="6" refreshedVersion="4" background="1" saveData="1">
    <textPr codePage="850" sourceFile="C:\Users\p3039\Dropbox (PETAL)\Team-Ordner „PETAL“\Audio\Kurtag_Kafka-Fragmente\_tempo mapping\10_Szene am Bahnhof\data_KF10\Melzer_Stark_2012_10.txt" decimal="," thousands=" " comma="1">
      <textFields count="2">
        <textField type="text"/>
        <textField type="skip"/>
      </textFields>
    </textPr>
  </connection>
  <connection id="39" xr16:uid="{00000000-0015-0000-FFFF-FFFF27000000}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40" xr16:uid="{00000000-0015-0000-FFFF-FFFF28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41" xr16:uid="{00000000-0015-0000-FFFF-FFFF13000000}" name="Melzer_Stark_2013_061" type="6" refreshedVersion="4" background="1" saveData="1">
    <textPr codePage="850" sourceFile="C:\Users\p3039\Dropbox (PETAL)\Team-Ordner „PETAL“\Audio\Kurtag_Kafka-Fragmente\_tempo mapping\06_Nimmermehr\data_KF06\Melzer_Stark_2013_06.txt" decimal="," thousands=" " comma="1">
      <textFields count="2">
        <textField type="text"/>
        <textField type="skip"/>
      </textFields>
    </textPr>
  </connection>
  <connection id="42" xr16:uid="{1917FC28-F98E-4DED-90E0-FDD436A48E98}" name="Melzer_Stark_2013_1011" type="6" refreshedVersion="4" background="1" saveData="1">
    <textPr codePage="850" sourceFile="C:\Users\p3039\Dropbox (PETAL)\Team-Ordner „PETAL“\Audio\Kurtag_Kafka-Fragmente\_tempo mapping\10_Szene am Bahnhof\data_KF10\Melzer_Stark_2013_10.txt" decimal="," thousands=" " comma="1">
      <textFields count="2">
        <textField type="text"/>
        <textField type="skip"/>
      </textFields>
    </textPr>
  </connection>
  <connection id="43" xr16:uid="{00000000-0015-0000-FFFF-FFFF29000000}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44" xr16:uid="{00000000-0015-0000-FFFF-FFFF15000000}" name="Melzer_Stark_2017_Wien modern_06_dur1" type="6" refreshedVersion="4" background="1" saveData="1">
    <textPr codePage="850" sourceFile="C:\Users\p3039\Dropbox (PETAL)\Team-Ordner „PETAL“\Audio\Kurtag_Kafka-Fragmente\_tempo mapping\06_Nimmermehr\data_KF06\Melzer_Stark_2017_Wien modern_06_dur.txt" decimal="," thousands=" " comma="1">
      <textFields count="2">
        <textField type="text"/>
        <textField type="skip"/>
      </textFields>
    </textPr>
  </connection>
  <connection id="45" xr16:uid="{6F2F5971-F189-477E-9B90-8D8B6B82803E}" name="Melzer_Stark_2017_Wien modern_10_dur11" type="6" refreshedVersion="4" background="1" saveData="1">
    <textPr codePage="850" sourceFile="C:\Users\p3039\Dropbox (PETAL)\Team-Ordner „PETAL“\Audio\Kurtag_Kafka-Fragmente\_tempo mapping\10_Szene am Bahnhof\data_KF10\Melzer_Stark_2017_Wien modern_10_dur.txt" decimal="," thousands=" " comma="1">
      <textFields count="2">
        <textField type="text"/>
        <textField type="skip"/>
      </textFields>
    </textPr>
  </connection>
  <connection id="46" xr16:uid="{00000000-0015-0000-FFFF-FFFF2A000000}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47" xr16:uid="{00000000-0015-0000-FFFF-FFFF2D000000}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48" xr16:uid="{00000000-0015-0000-FFFF-FFFF16000000}" name="Melzer_Stark_2019_06" type="6" refreshedVersion="4" background="1" saveData="1">
    <textPr codePage="850" sourceFile="C:\Users\p3039\Dropbox (PETAL)\Team-Ordner „PETAL“\Audio\Kurtag_Kafka-Fragmente\_tempo mapping\06_Nimmermehr\data_KF06\Melzer_Stark_2019_06.txt" decimal="," thousands=" " comma="1">
      <textFields count="2">
        <textField type="text"/>
        <textField type="skip"/>
      </textFields>
    </textPr>
  </connection>
  <connection id="49" xr16:uid="{BF00E6F7-F0D8-4732-88A6-53CD6DD2E8AC}" name="Melzer_Stark_2019_101" type="6" refreshedVersion="4" background="1" saveData="1">
    <textPr codePage="850" sourceFile="C:\Users\p3039\Dropbox (PETAL)\Team-Ordner „PETAL“\Audio\Kurtag_Kafka-Fragmente\_tempo mapping\10_Szene am Bahnhof\data_KF10\Melzer_Stark_2019_10.txt" decimal="," thousands=" " comma="1">
      <textFields count="2">
        <textField type="text"/>
        <textField type="skip"/>
      </textFields>
    </textPr>
  </connection>
  <connection id="50" xr16:uid="{00000000-0015-0000-FFFF-FFFF2E000000}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51" xr16:uid="{00000000-0015-0000-FFFF-FFFF35000000}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52" xr16:uid="{00000000-0015-0000-FFFF-FFFF36000000}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53" xr16:uid="{00000000-0015-0000-FFFF-FFFF37000000}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54" xr16:uid="{00000000-0015-0000-FFFF-FFFF38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55" xr16:uid="{00000000-0015-0000-FFFF-FFFF18000000}" name="Pammer_Kopatchinskaja_2004_061" type="6" refreshedVersion="4" background="1" saveData="1">
    <textPr codePage="850" sourceFile="C:\Users\p3039\Dropbox (PETAL)\Team-Ordner „PETAL“\Audio\Kurtag_Kafka-Fragmente\_tempo mapping\06_Nimmermehr\data_KF06\Pammer_Kopatchinskaja_2004_06.txt" decimal="," thousands=" " comma="1">
      <textFields count="2">
        <textField type="text"/>
        <textField type="skip"/>
      </textFields>
    </textPr>
  </connection>
  <connection id="56" xr16:uid="{0A45A2C4-F97C-46F9-A2D9-D87A6F51AF6E}" name="Pammer_Kopatchinskaja_2004_1011" type="6" refreshedVersion="4" background="1" saveData="1">
    <textPr codePage="850" sourceFile="C:\Users\p3039\Dropbox (PETAL)\Team-Ordner „PETAL“\Audio\Kurtag_Kafka-Fragmente\_tempo mapping\10_Szene am Bahnhof\data_KF10\Pammer_Kopatchinskaja_2004_10.txt" decimal="," thousands=" " comma="1">
      <textFields count="2">
        <textField type="text"/>
        <textField type="skip"/>
      </textFields>
    </textPr>
  </connection>
  <connection id="57" xr16:uid="{00000000-0015-0000-FFFF-FFFF39000000}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58" xr16:uid="{00000000-0015-0000-FFFF-FFFF3C000000}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59" xr16:uid="{00000000-0015-0000-FFFF-FFFF3D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60" xr16:uid="{00000000-0015-0000-FFFF-FFFF1A000000}" name="Whittlesey_Sallaberger_1997_061" type="6" refreshedVersion="4" background="1" saveData="1">
    <textPr codePage="850" sourceFile="C:\Users\p3039\Dropbox (PETAL)\Team-Ordner „PETAL“\Audio\Kurtag_Kafka-Fragmente\_tempo mapping\06_Nimmermehr\data_KF06\Whittlesey_Sallaberger_1997_06.txt" decimal="," thousands=" " comma="1">
      <textFields count="2">
        <textField type="text"/>
        <textField type="skip"/>
      </textFields>
    </textPr>
  </connection>
  <connection id="61" xr16:uid="{A76E5740-14F2-49B5-8A8F-AB3126838AD0}" name="Whittlesey_Sallaberger_1997_1011" type="6" refreshedVersion="4" background="1" saveData="1">
    <textPr codePage="850" sourceFile="C:\Users\p3039\Dropbox (PETAL)\Team-Ordner „PETAL“\Audio\Kurtag_Kafka-Fragmente\_tempo mapping\10_Szene am Bahnhof\data_KF10\Whittlesey_Sallaberger_1997_10.txt" decimal="," thousands=" " comma="1">
      <textFields count="2">
        <textField type="text"/>
        <textField type="skip"/>
      </textFields>
    </textPr>
  </connection>
  <connection id="62" xr16:uid="{00000000-0015-0000-FFFF-FFFF3E000000}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63" xr16:uid="{00000000-0015-0000-FFFF-FFFF41000000}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<sst xmlns="http://schemas.openxmlformats.org/spreadsheetml/2006/main" count="490" uniqueCount="58">
  <si>
    <t>2a</t>
  </si>
  <si>
    <t>2b</t>
  </si>
  <si>
    <t>score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</si>
  <si>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</si>
  <si>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</si>
  <si>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</si>
  <si>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</si>
  <si>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</si>
  <si>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</si>
  <si>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</si>
  <si>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</si>
  <si>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</si>
  <si>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</si>
  <si>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</si>
  <si>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</si>
  <si>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</si>
  <si>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</si>
  <si>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</si>
  <si>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</si>
  <si>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</si>
  <si>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</si>
  <si>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</si>
  <si>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</si>
  <si>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</si>
  <si>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</si>
  <si>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</si>
  <si>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</si>
  <si>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</si>
  <si>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</si>
  <si>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</si>
  <si>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</si>
  <si>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</si>
  <si>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</si>
  <si>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</si>
  <si>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</si>
  <si>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</si>
  <si>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</si>
  <si>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</si>
  <si>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</si>
  <si>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</si>
  <si>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</si>
  <si>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</si>
  <si>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</si>
  <si>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</si>
  <si>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</si>
  <si>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</si>
  <si>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</si>
  <si>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3a</t>
  </si>
  <si>
    <t>3b</t>
  </si>
  <si>
    <t xml:space="preserve">abs stdv 8 </t>
  </si>
  <si>
    <t>1a</t>
  </si>
  <si>
    <t>1b</t>
  </si>
  <si>
    <t>KO 1995</t>
  </si>
  <si>
    <t>2c</t>
  </si>
  <si>
    <t>PK 2004/BK 2005</t>
  </si>
  <si>
    <t>segment</t>
  </si>
  <si>
    <t>eighth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</si>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</sst>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  <xf numFmtId="49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8020055185409"/>
          <c:y val="0"/>
          <c:w val="0.78172407295241941"/>
          <c:h val="0.8277150196650952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'KF_10_dur+rat'!$B$50:$B$64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'KF_10_dur+rat'!$C$50:$C$64</c:f>
              <c:numCache>
                <c:formatCode>mm:ss</c:formatCode>
                <c:ptCount val="15"/>
                <c:pt idx="0">
                  <c:v>4.8242187499999999E-5</c:v>
                </c:pt>
                <c:pt idx="1">
                  <c:v>4.3262924386574075E-5</c:v>
                </c:pt>
                <c:pt idx="2">
                  <c:v>3.9243827164351855E-5</c:v>
                </c:pt>
                <c:pt idx="3">
                  <c:v>4.0407986111111111E-5</c:v>
                </c:pt>
                <c:pt idx="4">
                  <c:v>5.60493827199074E-5</c:v>
                </c:pt>
                <c:pt idx="5">
                  <c:v>6.1340422453703698E-5</c:v>
                </c:pt>
                <c:pt idx="6">
                  <c:v>6.0329861111111112E-5</c:v>
                </c:pt>
                <c:pt idx="7">
                  <c:v>6.5714699074074075E-5</c:v>
                </c:pt>
                <c:pt idx="8">
                  <c:v>6.1371527777777786E-5</c:v>
                </c:pt>
                <c:pt idx="9">
                  <c:v>5.0449942129629632E-5</c:v>
                </c:pt>
                <c:pt idx="10">
                  <c:v>5.2546296296296283E-5</c:v>
                </c:pt>
                <c:pt idx="11">
                  <c:v>4.7939814814814805E-5</c:v>
                </c:pt>
                <c:pt idx="12">
                  <c:v>5.276234568287037E-5</c:v>
                </c:pt>
                <c:pt idx="13">
                  <c:v>4.9890046296296297E-5</c:v>
                </c:pt>
                <c:pt idx="14">
                  <c:v>5.2110804537037029E-5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F-4185-AF50-FFC1BE84D4A7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'KF_10_dur+rat'!$B$50:$B$64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'KF_10_dur+rat'!$D$50:$D$64</c:f>
              <c:numCache>
                <c:formatCode>mm:ss</c:formatCode>
                <c:ptCount val="15"/>
                <c:pt idx="0">
                  <c:v>7.40842013888889E-5</c:v>
                </c:pt>
                <c:pt idx="1">
                  <c:v>7.6883680555555557E-5</c:v>
                </c:pt>
                <c:pt idx="2">
                  <c:v>6.7314814814814809E-5</c:v>
                </c:pt>
                <c:pt idx="3">
                  <c:v>6.8465470682870368E-5</c:v>
                </c:pt>
                <c:pt idx="4">
                  <c:v>9.621913579861112E-5</c:v>
                </c:pt>
                <c:pt idx="5">
                  <c:v>1.0940875771990741E-4</c:v>
                </c:pt>
                <c:pt idx="6">
                  <c:v>9.4509066354166681E-5</c:v>
                </c:pt>
                <c:pt idx="7">
                  <c:v>8.6442901238425912E-5</c:v>
                </c:pt>
                <c:pt idx="8">
                  <c:v>9.6944444444444462E-5</c:v>
                </c:pt>
                <c:pt idx="9">
                  <c:v>1.1006172839120369E-4</c:v>
                </c:pt>
                <c:pt idx="10">
                  <c:v>1.0319444444444445E-4</c:v>
                </c:pt>
                <c:pt idx="11">
                  <c:v>7.9212962962962963E-5</c:v>
                </c:pt>
                <c:pt idx="12">
                  <c:v>8.7978395057870359E-5</c:v>
                </c:pt>
                <c:pt idx="13">
                  <c:v>1.0572723765046296E-4</c:v>
                </c:pt>
                <c:pt idx="14">
                  <c:v>8.9746231536044966E-5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F-4185-AF50-FFC1BE84D4A7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'KF_10_dur+rat'!$B$50:$B$64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'KF_10_dur+rat'!$E$50:$E$64</c:f>
              <c:numCache>
                <c:formatCode>mm:ss</c:formatCode>
                <c:ptCount val="15"/>
                <c:pt idx="0">
                  <c:v>2.5393518518518509E-5</c:v>
                </c:pt>
                <c:pt idx="1">
                  <c:v>2.8464506168981482E-5</c:v>
                </c:pt>
                <c:pt idx="2">
                  <c:v>2.6203703703703717E-5</c:v>
                </c:pt>
                <c:pt idx="3">
                  <c:v>1.1439043206018517E-5</c:v>
                </c:pt>
                <c:pt idx="4">
                  <c:v>1.694492670138889E-5</c:v>
                </c:pt>
                <c:pt idx="5">
                  <c:v>2.4312548217592592E-5</c:v>
                </c:pt>
                <c:pt idx="6">
                  <c:v>2.0079330636574074E-5</c:v>
                </c:pt>
                <c:pt idx="7">
                  <c:v>4.4297839502314839E-5</c:v>
                </c:pt>
                <c:pt idx="8">
                  <c:v>2.1697530868055552E-5</c:v>
                </c:pt>
                <c:pt idx="9">
                  <c:v>2.0630787037037044E-5</c:v>
                </c:pt>
                <c:pt idx="10">
                  <c:v>1.8593749999999984E-5</c:v>
                </c:pt>
                <c:pt idx="11">
                  <c:v>1.527777777777778E-5</c:v>
                </c:pt>
                <c:pt idx="12">
                  <c:v>1.8729504247685195E-5</c:v>
                </c:pt>
                <c:pt idx="13">
                  <c:v>2.3873456793981486E-5</c:v>
                </c:pt>
                <c:pt idx="14">
                  <c:v>2.256701595568783E-5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F-4185-AF50-FFC1BE84D4A7}"/>
            </c:ext>
          </c:extLst>
        </c:ser>
        <c:ser>
          <c:idx val="3"/>
          <c:order val="3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'KF_10_dur+rat'!$B$50:$B$64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'KF_10_dur+rat'!$F$50:$F$64</c:f>
              <c:numCache>
                <c:formatCode>mm:ss</c:formatCode>
                <c:ptCount val="15"/>
                <c:pt idx="0">
                  <c:v>1.4771990740740742E-4</c:v>
                </c:pt>
                <c:pt idx="1">
                  <c:v>1.4861111111111111E-4</c:v>
                </c:pt>
                <c:pt idx="2">
                  <c:v>1.3276234568287038E-4</c:v>
                </c:pt>
                <c:pt idx="3">
                  <c:v>1.2031249999999999E-4</c:v>
                </c:pt>
                <c:pt idx="4">
                  <c:v>1.6921344521990742E-4</c:v>
                </c:pt>
                <c:pt idx="5">
                  <c:v>1.9506172839120372E-4</c:v>
                </c:pt>
                <c:pt idx="6">
                  <c:v>1.7491825810185186E-4</c:v>
                </c:pt>
                <c:pt idx="7">
                  <c:v>1.9645543981481483E-4</c:v>
                </c:pt>
                <c:pt idx="8">
                  <c:v>1.800135030902778E-4</c:v>
                </c:pt>
                <c:pt idx="9">
                  <c:v>1.8114245755787036E-4</c:v>
                </c:pt>
                <c:pt idx="10">
                  <c:v>1.7433449074074072E-4</c:v>
                </c:pt>
                <c:pt idx="11">
                  <c:v>1.4243055555555556E-4</c:v>
                </c:pt>
                <c:pt idx="12">
                  <c:v>1.5947024498842594E-4</c:v>
                </c:pt>
                <c:pt idx="13">
                  <c:v>1.7949074074074075E-4</c:v>
                </c:pt>
                <c:pt idx="14">
                  <c:v>1.6442405202876987E-4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F-4185-AF50-FFC1BE84D4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798272"/>
        <c:axId val="213828736"/>
      </c:barChart>
      <c:catAx>
        <c:axId val="213798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3828736"/>
        <c:crosses val="autoZero"/>
        <c:auto val="1"/>
        <c:lblAlgn val="ctr"/>
        <c:lblOffset val="100"/>
        <c:noMultiLvlLbl val="0"/>
      </c:catAx>
      <c:valAx>
        <c:axId val="213828736"/>
        <c:scaling>
          <c:orientation val="minMax"/>
          <c:max val="2.0000000000000006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213798272"/>
        <c:crosses val="autoZero"/>
        <c:crossBetween val="between"/>
        <c:majorUnit val="1.1560000000000003E-4"/>
      </c:val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52391076115485569"/>
          <c:y val="0.91170611652266875"/>
          <c:w val="7.903708190322363E-2"/>
          <c:h val="7.9368403417657898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'KF_10_dur+rat'!$B$70:$B$78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'KF_10_dur+rat'!$C$70:$C$78</c:f>
              <c:numCache>
                <c:formatCode>mm:ss</c:formatCode>
                <c:ptCount val="9"/>
                <c:pt idx="0">
                  <c:v>4.3262924386574075E-5</c:v>
                </c:pt>
                <c:pt idx="1">
                  <c:v>4.0407986111111111E-5</c:v>
                </c:pt>
                <c:pt idx="2">
                  <c:v>5.60493827199074E-5</c:v>
                </c:pt>
                <c:pt idx="3">
                  <c:v>6.1340422453703698E-5</c:v>
                </c:pt>
                <c:pt idx="4">
                  <c:v>6.0329861111111112E-5</c:v>
                </c:pt>
                <c:pt idx="5">
                  <c:v>6.5714699074074075E-5</c:v>
                </c:pt>
                <c:pt idx="6">
                  <c:v>5.0449942129629632E-5</c:v>
                </c:pt>
                <c:pt idx="7">
                  <c:v>4.7939814814814805E-5</c:v>
                </c:pt>
                <c:pt idx="8">
                  <c:v>5.318687910011573E-5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2-44F5-A8CD-8165C26CCA55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'KF_10_dur+rat'!$B$70:$B$78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'KF_10_dur+rat'!$D$70:$D$78</c:f>
              <c:numCache>
                <c:formatCode>mm:ss</c:formatCode>
                <c:ptCount val="9"/>
                <c:pt idx="0">
                  <c:v>7.6883680555555557E-5</c:v>
                </c:pt>
                <c:pt idx="1">
                  <c:v>6.8465470682870368E-5</c:v>
                </c:pt>
                <c:pt idx="2">
                  <c:v>9.621913579861112E-5</c:v>
                </c:pt>
                <c:pt idx="3">
                  <c:v>1.0940875771990741E-4</c:v>
                </c:pt>
                <c:pt idx="4">
                  <c:v>9.4509066354166681E-5</c:v>
                </c:pt>
                <c:pt idx="5">
                  <c:v>8.6442901238425912E-5</c:v>
                </c:pt>
                <c:pt idx="6">
                  <c:v>1.1006172839120369E-4</c:v>
                </c:pt>
                <c:pt idx="7">
                  <c:v>7.9212962962962963E-5</c:v>
                </c:pt>
                <c:pt idx="8">
                  <c:v>9.0150462962962965E-5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2-44F5-A8CD-8165C26CCA55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'KF_10_dur+rat'!$B$70:$B$78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'KF_10_dur+rat'!$E$70:$E$78</c:f>
              <c:numCache>
                <c:formatCode>mm:ss</c:formatCode>
                <c:ptCount val="9"/>
                <c:pt idx="0">
                  <c:v>2.8464506168981482E-5</c:v>
                </c:pt>
                <c:pt idx="1">
                  <c:v>1.1439043206018517E-5</c:v>
                </c:pt>
                <c:pt idx="2">
                  <c:v>1.694492670138889E-5</c:v>
                </c:pt>
                <c:pt idx="3">
                  <c:v>2.4312548217592592E-5</c:v>
                </c:pt>
                <c:pt idx="4">
                  <c:v>2.0079330636574074E-5</c:v>
                </c:pt>
                <c:pt idx="5">
                  <c:v>4.4297839502314839E-5</c:v>
                </c:pt>
                <c:pt idx="6">
                  <c:v>2.0630787037037044E-5</c:v>
                </c:pt>
                <c:pt idx="7">
                  <c:v>1.527777777777778E-5</c:v>
                </c:pt>
                <c:pt idx="8">
                  <c:v>2.2680844905960652E-5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2-44F5-A8CD-8165C26CCA55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 i="0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'KF_10_dur+rat'!$B$70:$B$78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'KF_10_dur+rat'!$F$70:$F$78</c:f>
              <c:numCache>
                <c:formatCode>mm:ss</c:formatCode>
                <c:ptCount val="9"/>
                <c:pt idx="0">
                  <c:v>1.4861111111111111E-4</c:v>
                </c:pt>
                <c:pt idx="1">
                  <c:v>1.2031249999999999E-4</c:v>
                </c:pt>
                <c:pt idx="2">
                  <c:v>1.6921344521990742E-4</c:v>
                </c:pt>
                <c:pt idx="3">
                  <c:v>1.9506172839120372E-4</c:v>
                </c:pt>
                <c:pt idx="4">
                  <c:v>1.7491825810185186E-4</c:v>
                </c:pt>
                <c:pt idx="5">
                  <c:v>1.9645543981481483E-4</c:v>
                </c:pt>
                <c:pt idx="6">
                  <c:v>1.8114245755787036E-4</c:v>
                </c:pt>
                <c:pt idx="7">
                  <c:v>1.4243055555555556E-4</c:v>
                </c:pt>
                <c:pt idx="8">
                  <c:v>1.6601818696903935E-4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2-44F5-A8CD-8165C26CCA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746624"/>
        <c:axId val="214748160"/>
      </c:barChart>
      <c:catAx>
        <c:axId val="2147466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4748160"/>
        <c:crosses val="autoZero"/>
        <c:auto val="1"/>
        <c:lblAlgn val="ctr"/>
        <c:lblOffset val="100"/>
        <c:noMultiLvlLbl val="0"/>
      </c:catAx>
      <c:valAx>
        <c:axId val="214748160"/>
        <c:scaling>
          <c:orientation val="minMax"/>
          <c:max val="2.0000000000000006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214746624"/>
        <c:crosses val="autoZero"/>
        <c:crossBetween val="between"/>
        <c:majorUnit val="1.1560000000000003E-4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'KF_10_dur+rat'!$B$84:$B$99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'KF_10_dur+rat'!$C$84:$C$99</c:f>
              <c:numCache>
                <c:formatCode>0.00</c:formatCode>
                <c:ptCount val="16"/>
                <c:pt idx="0">
                  <c:v>32.65787824179268</c:v>
                </c:pt>
                <c:pt idx="1">
                  <c:v>29.111500521806853</c:v>
                </c:pt>
                <c:pt idx="2">
                  <c:v>29.559456005766609</c:v>
                </c:pt>
                <c:pt idx="3">
                  <c:v>33.585858585858588</c:v>
                </c:pt>
                <c:pt idx="4">
                  <c:v>33.123480611760144</c:v>
                </c:pt>
                <c:pt idx="5">
                  <c:v>31.446672271191584</c:v>
                </c:pt>
                <c:pt idx="6">
                  <c:v>34.490316657499577</c:v>
                </c:pt>
                <c:pt idx="7">
                  <c:v>33.450180425657258</c:v>
                </c:pt>
                <c:pt idx="8">
                  <c:v>34.092735669390095</c:v>
                </c:pt>
                <c:pt idx="9">
                  <c:v>27.850975861643136</c:v>
                </c:pt>
                <c:pt idx="10">
                  <c:v>30.141078838174273</c:v>
                </c:pt>
                <c:pt idx="11">
                  <c:v>33.658378026978703</c:v>
                </c:pt>
                <c:pt idx="12">
                  <c:v>33.086012808658921</c:v>
                </c:pt>
                <c:pt idx="13">
                  <c:v>27.795331441836474</c:v>
                </c:pt>
                <c:pt idx="14">
                  <c:v>31.717846854858209</c:v>
                </c:pt>
                <c:pt idx="15">
                  <c:v>36.363636363636367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E17-8DB1-8E173823D56B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'KF_10_dur+rat'!$B$84:$B$99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'KF_10_dur+rat'!$D$84:$D$99</c:f>
              <c:numCache>
                <c:formatCode>0.00</c:formatCode>
                <c:ptCount val="16"/>
                <c:pt idx="0">
                  <c:v>50.151806001723742</c:v>
                </c:pt>
                <c:pt idx="1">
                  <c:v>51.734813084112155</c:v>
                </c:pt>
                <c:pt idx="2">
                  <c:v>50.703243053274917</c:v>
                </c:pt>
                <c:pt idx="3">
                  <c:v>56.906365242905245</c:v>
                </c:pt>
                <c:pt idx="4">
                  <c:v>56.862583037397584</c:v>
                </c:pt>
                <c:pt idx="5">
                  <c:v>56.089299844859354</c:v>
                </c:pt>
                <c:pt idx="6">
                  <c:v>54.030418196330132</c:v>
                </c:pt>
                <c:pt idx="7">
                  <c:v>44.001276482804322</c:v>
                </c:pt>
                <c:pt idx="8">
                  <c:v>53.853984717927673</c:v>
                </c:pt>
                <c:pt idx="9">
                  <c:v>60.759763268664827</c:v>
                </c:pt>
                <c:pt idx="10">
                  <c:v>59.193360995850632</c:v>
                </c:pt>
                <c:pt idx="11">
                  <c:v>55.615147082723873</c:v>
                </c:pt>
                <c:pt idx="12">
                  <c:v>55.169160280813315</c:v>
                </c:pt>
                <c:pt idx="13">
                  <c:v>58.904006532112454</c:v>
                </c:pt>
                <c:pt idx="14">
                  <c:v>54.569659130107162</c:v>
                </c:pt>
                <c:pt idx="15">
                  <c:v>51.515151515151516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4E17-8DB1-8E173823D56B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'KF_10_dur+rat'!$B$84:$B$99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'KF_10_dur+rat'!$E$84:$E$99</c:f>
              <c:numCache>
                <c:formatCode>0.00</c:formatCode>
                <c:ptCount val="16"/>
                <c:pt idx="0">
                  <c:v>17.190315756483578</c:v>
                </c:pt>
                <c:pt idx="1">
                  <c:v>19.153686394080996</c:v>
                </c:pt>
                <c:pt idx="2">
                  <c:v>19.737300940958473</c:v>
                </c:pt>
                <c:pt idx="3">
                  <c:v>9.5077761712361699</c:v>
                </c:pt>
                <c:pt idx="4">
                  <c:v>10.013936350842275</c:v>
                </c:pt>
                <c:pt idx="5">
                  <c:v>12.464027883949051</c:v>
                </c:pt>
                <c:pt idx="6">
                  <c:v>11.479265146170292</c:v>
                </c:pt>
                <c:pt idx="7">
                  <c:v>22.548543091538413</c:v>
                </c:pt>
                <c:pt idx="8">
                  <c:v>12.053279612682232</c:v>
                </c:pt>
                <c:pt idx="9">
                  <c:v>11.389260869692043</c:v>
                </c:pt>
                <c:pt idx="10">
                  <c:v>10.665560165975096</c:v>
                </c:pt>
                <c:pt idx="11">
                  <c:v>10.726474890297418</c:v>
                </c:pt>
                <c:pt idx="12">
                  <c:v>11.74482691052776</c:v>
                </c:pt>
                <c:pt idx="13">
                  <c:v>13.300662026051072</c:v>
                </c:pt>
                <c:pt idx="14">
                  <c:v>13.712494015034636</c:v>
                </c:pt>
                <c:pt idx="15">
                  <c:v>12.121212121212121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0-4E17-8DB1-8E173823D5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464384"/>
        <c:axId val="214465920"/>
      </c:barChart>
      <c:catAx>
        <c:axId val="2144643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4465920"/>
        <c:crosses val="autoZero"/>
        <c:auto val="1"/>
        <c:lblAlgn val="ctr"/>
        <c:lblOffset val="100"/>
        <c:noMultiLvlLbl val="0"/>
      </c:catAx>
      <c:valAx>
        <c:axId val="214465920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low"/>
        <c:crossAx val="214464384"/>
        <c:crosses val="autoZero"/>
        <c:crossBetween val="between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'KF_10_dur+rat'!$B$105:$B$114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'KF_10_dur+rat'!$C$105:$C$114</c:f>
              <c:numCache>
                <c:formatCode>0.00</c:formatCode>
                <c:ptCount val="10"/>
                <c:pt idx="0">
                  <c:v>29.111500521806853</c:v>
                </c:pt>
                <c:pt idx="1">
                  <c:v>33.585858585858588</c:v>
                </c:pt>
                <c:pt idx="2">
                  <c:v>33.123480611760144</c:v>
                </c:pt>
                <c:pt idx="3">
                  <c:v>31.446672271191584</c:v>
                </c:pt>
                <c:pt idx="4">
                  <c:v>34.490316657499577</c:v>
                </c:pt>
                <c:pt idx="5">
                  <c:v>33.450180425657258</c:v>
                </c:pt>
                <c:pt idx="6">
                  <c:v>27.850975861643136</c:v>
                </c:pt>
                <c:pt idx="7">
                  <c:v>33.658378026978703</c:v>
                </c:pt>
                <c:pt idx="8">
                  <c:v>32.08967037029948</c:v>
                </c:pt>
                <c:pt idx="9">
                  <c:v>36.363636363636367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D-49D5-8AEB-DF2BBD7E5F7D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'KF_10_dur+rat'!$B$105:$B$114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'KF_10_dur+rat'!$D$105:$D$114</c:f>
              <c:numCache>
                <c:formatCode>0.00</c:formatCode>
                <c:ptCount val="10"/>
                <c:pt idx="0">
                  <c:v>51.734813084112155</c:v>
                </c:pt>
                <c:pt idx="1">
                  <c:v>56.906365242905245</c:v>
                </c:pt>
                <c:pt idx="2">
                  <c:v>56.862583037397584</c:v>
                </c:pt>
                <c:pt idx="3">
                  <c:v>56.089299844859354</c:v>
                </c:pt>
                <c:pt idx="4">
                  <c:v>54.030418196330132</c:v>
                </c:pt>
                <c:pt idx="5">
                  <c:v>44.001276482804322</c:v>
                </c:pt>
                <c:pt idx="6">
                  <c:v>60.759763268664827</c:v>
                </c:pt>
                <c:pt idx="7">
                  <c:v>55.615147082723873</c:v>
                </c:pt>
                <c:pt idx="8">
                  <c:v>54.499958279974678</c:v>
                </c:pt>
                <c:pt idx="9">
                  <c:v>51.515151515151516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D-49D5-8AEB-DF2BBD7E5F7D}"/>
            </c:ext>
          </c:extLst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'KF_10_dur+rat'!$B$105:$B$114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'KF_10_dur+rat'!$E$105:$E$114</c:f>
              <c:numCache>
                <c:formatCode>0.00</c:formatCode>
                <c:ptCount val="10"/>
                <c:pt idx="0">
                  <c:v>19.153686394080996</c:v>
                </c:pt>
                <c:pt idx="1">
                  <c:v>9.5077761712361699</c:v>
                </c:pt>
                <c:pt idx="2">
                  <c:v>10.013936350842275</c:v>
                </c:pt>
                <c:pt idx="3">
                  <c:v>12.464027883949051</c:v>
                </c:pt>
                <c:pt idx="4">
                  <c:v>11.479265146170292</c:v>
                </c:pt>
                <c:pt idx="5">
                  <c:v>22.548543091538413</c:v>
                </c:pt>
                <c:pt idx="6">
                  <c:v>11.389260869692043</c:v>
                </c:pt>
                <c:pt idx="7">
                  <c:v>10.726474890297418</c:v>
                </c:pt>
                <c:pt idx="8">
                  <c:v>13.410371349725832</c:v>
                </c:pt>
                <c:pt idx="9">
                  <c:v>12.121212121212121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D-49D5-8AEB-DF2BBD7E5F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616320"/>
        <c:axId val="214618112"/>
      </c:barChart>
      <c:catAx>
        <c:axId val="2146163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4618112"/>
        <c:crosses val="autoZero"/>
        <c:auto val="1"/>
        <c:lblAlgn val="ctr"/>
        <c:lblOffset val="100"/>
        <c:noMultiLvlLbl val="0"/>
      </c:catAx>
      <c:valAx>
        <c:axId val="21461811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214616320"/>
        <c:crosses val="autoZero"/>
        <c:crossBetween val="between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784744619663777E-2"/>
          <c:y val="5.5654754079290297E-2"/>
          <c:w val="0.93944015527558811"/>
          <c:h val="0.6685454628029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'KF_10_dur+rat'!$B$29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'KF_10_dur+rat'!$B$30:$B$32</c:f>
              <c:numCache>
                <c:formatCode>0.00</c:formatCode>
                <c:ptCount val="3"/>
                <c:pt idx="0">
                  <c:v>-7.4238290339337683</c:v>
                </c:pt>
                <c:pt idx="1">
                  <c:v>-17.451462728956695</c:v>
                </c:pt>
                <c:pt idx="2">
                  <c:v>12.524928277538969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3-47AB-A00A-9B500AF1AE23}"/>
            </c:ext>
          </c:extLst>
        </c:ser>
        <c:ser>
          <c:idx val="1"/>
          <c:order val="1"/>
          <c:tx>
            <c:strRef>
              <c:f>'KF_10_dur+rat'!$C$29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'KF_10_dur+rat'!$C$30:$C$32</c:f>
              <c:numCache>
                <c:formatCode>0.00</c:formatCode>
                <c:ptCount val="3"/>
                <c:pt idx="0">
                  <c:v>-16.978974377903622</c:v>
                </c:pt>
                <c:pt idx="1">
                  <c:v>-14.332134910114188</c:v>
                </c:pt>
                <c:pt idx="2">
                  <c:v>26.133230130531437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3-47AB-A00A-9B500AF1AE23}"/>
            </c:ext>
          </c:extLst>
        </c:ser>
        <c:ser>
          <c:idx val="2"/>
          <c:order val="2"/>
          <c:tx>
            <c:strRef>
              <c:f>'KF_10_dur+rat'!$D$29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'KF_10_dur+rat'!$D$30:$D$32</c:f>
              <c:numCache>
                <c:formatCode>0.00</c:formatCode>
                <c:ptCount val="3"/>
                <c:pt idx="0">
                  <c:v>-24.691573056678006</c:v>
                </c:pt>
                <c:pt idx="1">
                  <c:v>-24.994271444390385</c:v>
                </c:pt>
                <c:pt idx="2">
                  <c:v>16.115058167888996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3-47AB-A00A-9B500AF1AE23}"/>
            </c:ext>
          </c:extLst>
        </c:ser>
        <c:ser>
          <c:idx val="3"/>
          <c:order val="3"/>
          <c:tx>
            <c:strRef>
              <c:f>'KF_10_dur+rat'!$E$29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'KF_10_dur+rat'!$E$30:$E$32</c:f>
              <c:numCache>
                <c:formatCode>0.00</c:formatCode>
                <c:ptCount val="3"/>
                <c:pt idx="0">
                  <c:v>-22.457566199363324</c:v>
                </c:pt>
                <c:pt idx="1">
                  <c:v>-23.712149790520805</c:v>
                </c:pt>
                <c:pt idx="2">
                  <c:v>-49.310785136679094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3-47AB-A00A-9B500AF1AE23}"/>
            </c:ext>
          </c:extLst>
        </c:ser>
        <c:ser>
          <c:idx val="4"/>
          <c:order val="4"/>
          <c:tx>
            <c:strRef>
              <c:f>'KF_10_dur+rat'!$F$29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'KF_10_dur+rat'!$F$30:$F$32</c:f>
              <c:numCache>
                <c:formatCode>0.00</c:formatCode>
                <c:ptCount val="3"/>
                <c:pt idx="0">
                  <c:v>7.5580836217392982</c:v>
                </c:pt>
                <c:pt idx="1">
                  <c:v>7.2124524359180775</c:v>
                </c:pt>
                <c:pt idx="2">
                  <c:v>-24.912860722651018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63-47AB-A00A-9B500AF1AE23}"/>
            </c:ext>
          </c:extLst>
        </c:ser>
        <c:ser>
          <c:idx val="5"/>
          <c:order val="5"/>
          <c:tx>
            <c:strRef>
              <c:f>'KF_10_dur+rat'!$G$29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'KF_10_dur+rat'!$G$30:$G$32</c:f>
              <c:numCache>
                <c:formatCode>0.00</c:formatCode>
                <c:ptCount val="3"/>
                <c:pt idx="0">
                  <c:v>17.711524507565127</c:v>
                </c:pt>
                <c:pt idx="1">
                  <c:v>21.909027094876222</c:v>
                </c:pt>
                <c:pt idx="2">
                  <c:v>7.7348829164310269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63-47AB-A00A-9B500AF1AE23}"/>
            </c:ext>
          </c:extLst>
        </c:ser>
        <c:ser>
          <c:idx val="6"/>
          <c:order val="6"/>
          <c:tx>
            <c:strRef>
              <c:f>'KF_10_dur+rat'!$H$29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'KF_10_dur+rat'!$H$30:$H$32</c:f>
              <c:numCache>
                <c:formatCode>0.00</c:formatCode>
                <c:ptCount val="3"/>
                <c:pt idx="0">
                  <c:v>15.772269584194401</c:v>
                </c:pt>
                <c:pt idx="1">
                  <c:v>5.3070025744855913</c:v>
                </c:pt>
                <c:pt idx="2">
                  <c:v>-11.023545709359759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63-47AB-A00A-9B500AF1AE23}"/>
            </c:ext>
          </c:extLst>
        </c:ser>
        <c:ser>
          <c:idx val="7"/>
          <c:order val="7"/>
          <c:tx>
            <c:strRef>
              <c:f>'KF_10_dur+rat'!$I$29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'KF_10_dur+rat'!$I$30:$I$32</c:f>
              <c:numCache>
                <c:formatCode>0.00</c:formatCode>
                <c:ptCount val="3"/>
                <c:pt idx="0">
                  <c:v>26.105708130774037</c:v>
                </c:pt>
                <c:pt idx="1">
                  <c:v>-3.6807454096747572</c:v>
                </c:pt>
                <c:pt idx="2">
                  <c:v>96.29462570194147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63-47AB-A00A-9B500AF1AE23}"/>
            </c:ext>
          </c:extLst>
        </c:ser>
        <c:ser>
          <c:idx val="8"/>
          <c:order val="8"/>
          <c:tx>
            <c:strRef>
              <c:f>'KF_10_dur+rat'!$J$29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'KF_10_dur+rat'!$J$30:$J$32</c:f>
              <c:numCache>
                <c:formatCode>0.00</c:formatCode>
                <c:ptCount val="3"/>
                <c:pt idx="0">
                  <c:v>17.77121524607977</c:v>
                </c:pt>
                <c:pt idx="1">
                  <c:v>8.0206297080100306</c:v>
                </c:pt>
                <c:pt idx="2">
                  <c:v>-3.8529023480090818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63-47AB-A00A-9B500AF1AE23}"/>
            </c:ext>
          </c:extLst>
        </c:ser>
        <c:ser>
          <c:idx val="9"/>
          <c:order val="9"/>
          <c:tx>
            <c:strRef>
              <c:f>'KF_10_dur+rat'!$K$29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'KF_10_dur+rat'!$K$30:$K$32</c:f>
              <c:numCache>
                <c:formatCode>0.00</c:formatCode>
                <c:ptCount val="3"/>
                <c:pt idx="0">
                  <c:v>-3.1871747561044863</c:v>
                </c:pt>
                <c:pt idx="1">
                  <c:v>22.636601568055106</c:v>
                </c:pt>
                <c:pt idx="2">
                  <c:v>-8.5799067207322839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63-47AB-A00A-9B500AF1AE23}"/>
            </c:ext>
          </c:extLst>
        </c:ser>
        <c:ser>
          <c:idx val="10"/>
          <c:order val="10"/>
          <c:tx>
            <c:strRef>
              <c:f>'KF_10_dur+rat'!$L$29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'KF_10_dur+rat'!$L$30:$L$32</c:f>
              <c:numCache>
                <c:formatCode>0.00</c:formatCode>
                <c:ptCount val="3"/>
                <c:pt idx="0">
                  <c:v>0.83570338843979752</c:v>
                </c:pt>
                <c:pt idx="1">
                  <c:v>14.984710419844477</c:v>
                </c:pt>
                <c:pt idx="2">
                  <c:v>-17.606519016469331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63-47AB-A00A-9B500AF1AE23}"/>
            </c:ext>
          </c:extLst>
        </c:ser>
        <c:ser>
          <c:idx val="11"/>
          <c:order val="11"/>
          <c:tx>
            <c:strRef>
              <c:f>'KF_10_dur+rat'!$M$29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'KF_10_dur+rat'!$M$30:$M$32</c:f>
              <c:numCache>
                <c:formatCode>0.00</c:formatCode>
                <c:ptCount val="3"/>
                <c:pt idx="0">
                  <c:v>-8.0040785385643911</c:v>
                </c:pt>
                <c:pt idx="1">
                  <c:v>-11.736725200379587</c:v>
                </c:pt>
                <c:pt idx="2">
                  <c:v>-32.300407781972865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63-47AB-A00A-9B500AF1AE23}"/>
            </c:ext>
          </c:extLst>
        </c:ser>
        <c:ser>
          <c:idx val="12"/>
          <c:order val="12"/>
          <c:tx>
            <c:strRef>
              <c:f>'KF_10_dur+rat'!$N$29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'KF_10_dur+rat'!$N$30:$N$32</c:f>
              <c:numCache>
                <c:formatCode>0.00</c:formatCode>
                <c:ptCount val="3"/>
                <c:pt idx="0">
                  <c:v>1.2502995331232427</c:v>
                </c:pt>
                <c:pt idx="1">
                  <c:v>-1.9698169470932991</c:v>
                </c:pt>
                <c:pt idx="2">
                  <c:v>-17.004958544531995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63-47AB-A00A-9B500AF1AE23}"/>
            </c:ext>
          </c:extLst>
        </c:ser>
        <c:ser>
          <c:idx val="13"/>
          <c:order val="13"/>
          <c:tx>
            <c:strRef>
              <c:f>'KF_10_dur+rat'!$O$29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'KF_10_dur+rat'!$O$30:$O$32</c:f>
              <c:numCache>
                <c:formatCode>0.00</c:formatCode>
                <c:ptCount val="3"/>
                <c:pt idx="0">
                  <c:v>-4.2616080493678741</c:v>
                </c:pt>
                <c:pt idx="1">
                  <c:v>17.806882629940294</c:v>
                </c:pt>
                <c:pt idx="2">
                  <c:v>5.7891607860735999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63-47AB-A00A-9B500AF1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94240"/>
        <c:axId val="214795776"/>
      </c:barChart>
      <c:catAx>
        <c:axId val="21479424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795776"/>
        <c:crosses val="autoZero"/>
        <c:auto val="1"/>
        <c:lblAlgn val="ctr"/>
        <c:lblOffset val="100"/>
        <c:noMultiLvlLbl val="0"/>
      </c:catAx>
      <c:valAx>
        <c:axId val="214795776"/>
        <c:scaling>
          <c:orientation val="minMax"/>
          <c:max val="100"/>
          <c:min val="-10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94240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3.6257045738135193E-2"/>
          <c:y val="0.80909622575512385"/>
          <c:w val="0.96027279376963126"/>
          <c:h val="0.178209948695639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'KF_10_dur+rat'!$C$23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'KF_10_dur+rat'!$C$24:$C$26</c:f>
              <c:numCache>
                <c:formatCode>0.00</c:formatCode>
                <c:ptCount val="3"/>
                <c:pt idx="0">
                  <c:v>-18.658652061275138</c:v>
                </c:pt>
                <c:pt idx="1">
                  <c:v>-14.716266529721404</c:v>
                </c:pt>
                <c:pt idx="2">
                  <c:v>25.500201985424496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9-4603-9F77-EEF7EDE8756F}"/>
            </c:ext>
          </c:extLst>
        </c:ser>
        <c:ser>
          <c:idx val="2"/>
          <c:order val="1"/>
          <c:tx>
            <c:strRef>
              <c:f>'KF_10_dur+rat'!$E$23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'KF_10_dur+rat'!$E$24:$E$26</c:f>
              <c:numCache>
                <c:formatCode>0.00</c:formatCode>
                <c:ptCount val="3"/>
                <c:pt idx="0">
                  <c:v>-24.026401257630503</c:v>
                </c:pt>
                <c:pt idx="1">
                  <c:v>-24.054221761458479</c:v>
                </c:pt>
                <c:pt idx="2">
                  <c:v>-49.565180426712082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9-4603-9F77-EEF7EDE8756F}"/>
            </c:ext>
          </c:extLst>
        </c:ser>
        <c:ser>
          <c:idx val="3"/>
          <c:order val="2"/>
          <c:tx>
            <c:strRef>
              <c:f>'KF_10_dur+rat'!$F$23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'KF_10_dur+rat'!$F$24:$F$26</c:f>
              <c:numCache>
                <c:formatCode>0.00</c:formatCode>
                <c:ptCount val="3"/>
                <c:pt idx="0">
                  <c:v>5.3819732765358692</c:v>
                </c:pt>
                <c:pt idx="1">
                  <c:v>6.7317156631146542</c:v>
                </c:pt>
                <c:pt idx="2">
                  <c:v>-25.289702514849132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9-4603-9F77-EEF7EDE8756F}"/>
            </c:ext>
          </c:extLst>
        </c:ser>
        <c:ser>
          <c:idx val="4"/>
          <c:order val="3"/>
          <c:tx>
            <c:strRef>
              <c:f>'KF_10_dur+rat'!$G$23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'KF_10_dur+rat'!$G$24:$G$26</c:f>
              <c:numCache>
                <c:formatCode>0.00</c:formatCode>
                <c:ptCount val="3"/>
                <c:pt idx="0">
                  <c:v>15.329990199726209</c:v>
                </c:pt>
                <c:pt idx="1">
                  <c:v>21.362391410964175</c:v>
                </c:pt>
                <c:pt idx="2">
                  <c:v>7.1941910382850001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9-4603-9F77-EEF7EDE8756F}"/>
            </c:ext>
          </c:extLst>
        </c:ser>
        <c:ser>
          <c:idx val="5"/>
          <c:order val="4"/>
          <c:tx>
            <c:strRef>
              <c:f>'KF_10_dur+rat'!$H$23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'KF_10_dur+rat'!$H$24:$H$26</c:f>
              <c:numCache>
                <c:formatCode>0.00</c:formatCode>
                <c:ptCount val="3"/>
                <c:pt idx="0">
                  <c:v>13.429970195374446</c:v>
                </c:pt>
                <c:pt idx="1">
                  <c:v>4.8348097701887287</c:v>
                </c:pt>
                <c:pt idx="2">
                  <c:v>-11.470094170534567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9-4603-9F77-EEF7EDE8756F}"/>
            </c:ext>
          </c:extLst>
        </c:ser>
        <c:ser>
          <c:idx val="6"/>
          <c:order val="5"/>
          <c:tx>
            <c:strRef>
              <c:f>'KF_10_dur+rat'!$I$23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'KF_10_dur+rat'!$I$24:$I$26</c:f>
              <c:numCache>
                <c:formatCode>0.00</c:formatCode>
                <c:ptCount val="3"/>
                <c:pt idx="0">
                  <c:v>23.554343074683391</c:v>
                </c:pt>
                <c:pt idx="1">
                  <c:v>-4.1126374759276096</c:v>
                </c:pt>
                <c:pt idx="2">
                  <c:v>95.309476723563861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9-4603-9F77-EEF7EDE8756F}"/>
            </c:ext>
          </c:extLst>
        </c:ser>
        <c:ser>
          <c:idx val="8"/>
          <c:order val="6"/>
          <c:tx>
            <c:strRef>
              <c:f>'KF_10_dur+rat'!$K$23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'KF_10_dur+rat'!$K$24:$K$26</c:f>
              <c:numCache>
                <c:formatCode>0.00</c:formatCode>
                <c:ptCount val="3"/>
                <c:pt idx="0">
                  <c:v>-5.1458875135994662</c:v>
                </c:pt>
                <c:pt idx="1">
                  <c:v>22.086703466426989</c:v>
                </c:pt>
                <c:pt idx="2">
                  <c:v>-9.0387191368908901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9-4603-9F77-EEF7EDE8756F}"/>
            </c:ext>
          </c:extLst>
        </c:ser>
        <c:ser>
          <c:idx val="10"/>
          <c:order val="7"/>
          <c:tx>
            <c:strRef>
              <c:f>'KF_10_dur+rat'!$M$23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'KF_10_dur+rat'!$M$24:$M$26</c:f>
              <c:numCache>
                <c:formatCode>0.00</c:formatCode>
                <c:ptCount val="3"/>
                <c:pt idx="0">
                  <c:v>-9.8653359138147039</c:v>
                </c:pt>
                <c:pt idx="1">
                  <c:v>-12.132494543587114</c:v>
                </c:pt>
                <c:pt idx="2">
                  <c:v>-32.640173498286671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79-4603-9F77-EEF7EDE8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38272"/>
        <c:axId val="214844160"/>
      </c:barChart>
      <c:catAx>
        <c:axId val="21483827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844160"/>
        <c:crosses val="autoZero"/>
        <c:auto val="1"/>
        <c:lblAlgn val="ctr"/>
        <c:lblOffset val="100"/>
        <c:noMultiLvlLbl val="0"/>
      </c:catAx>
      <c:valAx>
        <c:axId val="214844160"/>
        <c:scaling>
          <c:orientation val="minMax"/>
          <c:max val="100"/>
          <c:min val="-10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838272"/>
        <c:crosses val="autoZero"/>
        <c:crossBetween val="between"/>
        <c:majorUnit val="20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47769028871391E-2"/>
          <c:y val="2.4734142274768844E-2"/>
          <c:w val="0.93934881216770982"/>
          <c:h val="0.69345986007068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'KF_10_dur+rat'!$B$41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'KF_10_dur+rat'!$B$42:$B$44</c:f>
              <c:numCache>
                <c:formatCode>0.00</c:formatCode>
                <c:ptCount val="3"/>
                <c:pt idx="0">
                  <c:v>0.94003138693447141</c:v>
                </c:pt>
                <c:pt idx="1">
                  <c:v>-4.4178531283834204</c:v>
                </c:pt>
                <c:pt idx="2">
                  <c:v>3.4778217414489419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8-4F30-A831-EAA12D5D4276}"/>
            </c:ext>
          </c:extLst>
        </c:ser>
        <c:ser>
          <c:idx val="1"/>
          <c:order val="1"/>
          <c:tx>
            <c:strRef>
              <c:f>'KF_10_dur+rat'!$C$41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'KF_10_dur+rat'!$C$42:$C$44</c:f>
              <c:numCache>
                <c:formatCode>0.00</c:formatCode>
                <c:ptCount val="3"/>
                <c:pt idx="0">
                  <c:v>-2.6063463330513557</c:v>
                </c:pt>
                <c:pt idx="1">
                  <c:v>-2.8348460459950076</c:v>
                </c:pt>
                <c:pt idx="2">
                  <c:v>5.4411923790463597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8-4F30-A831-EAA12D5D4276}"/>
            </c:ext>
          </c:extLst>
        </c:ser>
        <c:ser>
          <c:idx val="2"/>
          <c:order val="2"/>
          <c:tx>
            <c:strRef>
              <c:f>'KF_10_dur+rat'!$D$41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'KF_10_dur+rat'!$D$42:$D$44</c:f>
              <c:numCache>
                <c:formatCode>0.00</c:formatCode>
                <c:ptCount val="3"/>
                <c:pt idx="0">
                  <c:v>-2.1583908490915995</c:v>
                </c:pt>
                <c:pt idx="1">
                  <c:v>-3.8664160768322446</c:v>
                </c:pt>
                <c:pt idx="2">
                  <c:v>6.024806925923837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8-4F30-A831-EAA12D5D4276}"/>
            </c:ext>
          </c:extLst>
        </c:ser>
        <c:ser>
          <c:idx val="3"/>
          <c:order val="3"/>
          <c:tx>
            <c:strRef>
              <c:f>'KF_10_dur+rat'!$E$41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'KF_10_dur+rat'!$E$42:$E$44</c:f>
              <c:numCache>
                <c:formatCode>0.00</c:formatCode>
                <c:ptCount val="3"/>
                <c:pt idx="0">
                  <c:v>1.8680117310003794</c:v>
                </c:pt>
                <c:pt idx="1">
                  <c:v>2.3367061127980833</c:v>
                </c:pt>
                <c:pt idx="2">
                  <c:v>-4.2047178437984662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8-4F30-A831-EAA12D5D4276}"/>
            </c:ext>
          </c:extLst>
        </c:ser>
        <c:ser>
          <c:idx val="4"/>
          <c:order val="4"/>
          <c:tx>
            <c:strRef>
              <c:f>'KF_10_dur+rat'!$F$41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'KF_10_dur+rat'!$F$42:$F$44</c:f>
              <c:numCache>
                <c:formatCode>0.00</c:formatCode>
                <c:ptCount val="3"/>
                <c:pt idx="0">
                  <c:v>1.4056337569019348</c:v>
                </c:pt>
                <c:pt idx="1">
                  <c:v>2.2929239072904224</c:v>
                </c:pt>
                <c:pt idx="2">
                  <c:v>-3.6985576641923608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8-4F30-A831-EAA12D5D4276}"/>
            </c:ext>
          </c:extLst>
        </c:ser>
        <c:ser>
          <c:idx val="5"/>
          <c:order val="5"/>
          <c:tx>
            <c:strRef>
              <c:f>'KF_10_dur+rat'!$G$41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'KF_10_dur+rat'!$G$42:$G$44</c:f>
              <c:numCache>
                <c:formatCode>0.00</c:formatCode>
                <c:ptCount val="3"/>
                <c:pt idx="0">
                  <c:v>-0.27117458366662461</c:v>
                </c:pt>
                <c:pt idx="1">
                  <c:v>1.5196407147521924</c:v>
                </c:pt>
                <c:pt idx="2">
                  <c:v>-1.2484661310855856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8-4F30-A831-EAA12D5D4276}"/>
            </c:ext>
          </c:extLst>
        </c:ser>
        <c:ser>
          <c:idx val="6"/>
          <c:order val="6"/>
          <c:tx>
            <c:strRef>
              <c:f>'KF_10_dur+rat'!$H$41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'KF_10_dur+rat'!$H$42:$H$44</c:f>
              <c:numCache>
                <c:formatCode>0.00</c:formatCode>
                <c:ptCount val="3"/>
                <c:pt idx="0">
                  <c:v>2.7724698026413677</c:v>
                </c:pt>
                <c:pt idx="1">
                  <c:v>-0.53924093377703031</c:v>
                </c:pt>
                <c:pt idx="2">
                  <c:v>-2.2332288688643445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F8-4F30-A831-EAA12D5D4276}"/>
            </c:ext>
          </c:extLst>
        </c:ser>
        <c:ser>
          <c:idx val="7"/>
          <c:order val="7"/>
          <c:tx>
            <c:strRef>
              <c:f>'KF_10_dur+rat'!$I$41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'KF_10_dur+rat'!$I$42:$I$44</c:f>
              <c:numCache>
                <c:formatCode>0.00</c:formatCode>
                <c:ptCount val="3"/>
                <c:pt idx="0">
                  <c:v>1.7323335707990495</c:v>
                </c:pt>
                <c:pt idx="1">
                  <c:v>-10.56838264730284</c:v>
                </c:pt>
                <c:pt idx="2">
                  <c:v>8.8360490765037767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F8-4F30-A831-EAA12D5D4276}"/>
            </c:ext>
          </c:extLst>
        </c:ser>
        <c:ser>
          <c:idx val="8"/>
          <c:order val="8"/>
          <c:tx>
            <c:strRef>
              <c:f>'KF_10_dur+rat'!$J$41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'KF_10_dur+rat'!$J$42:$J$44</c:f>
              <c:numCache>
                <c:formatCode>0.00</c:formatCode>
                <c:ptCount val="3"/>
                <c:pt idx="0">
                  <c:v>2.3748888145318858</c:v>
                </c:pt>
                <c:pt idx="1">
                  <c:v>-0.71567441217948868</c:v>
                </c:pt>
                <c:pt idx="2">
                  <c:v>-1.6592144023524042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F8-4F30-A831-EAA12D5D4276}"/>
            </c:ext>
          </c:extLst>
        </c:ser>
        <c:ser>
          <c:idx val="9"/>
          <c:order val="9"/>
          <c:tx>
            <c:strRef>
              <c:f>'KF_10_dur+rat'!$K$41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'KF_10_dur+rat'!$K$42:$K$44</c:f>
              <c:numCache>
                <c:formatCode>0.00</c:formatCode>
                <c:ptCount val="3"/>
                <c:pt idx="0">
                  <c:v>-3.8668709932150733</c:v>
                </c:pt>
                <c:pt idx="1">
                  <c:v>6.1901041385576647</c:v>
                </c:pt>
                <c:pt idx="2">
                  <c:v>-2.3232331453425932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8-4F30-A831-EAA12D5D4276}"/>
            </c:ext>
          </c:extLst>
        </c:ser>
        <c:ser>
          <c:idx val="10"/>
          <c:order val="10"/>
          <c:tx>
            <c:strRef>
              <c:f>'KF_10_dur+rat'!$L$41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'KF_10_dur+rat'!$L$42:$L$44</c:f>
              <c:numCache>
                <c:formatCode>0.00</c:formatCode>
                <c:ptCount val="3"/>
                <c:pt idx="0">
                  <c:v>-1.5767680166839355</c:v>
                </c:pt>
                <c:pt idx="1">
                  <c:v>4.6237018657434703</c:v>
                </c:pt>
                <c:pt idx="2">
                  <c:v>-3.0469338490595401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8-4F30-A831-EAA12D5D4276}"/>
            </c:ext>
          </c:extLst>
        </c:ser>
        <c:ser>
          <c:idx val="11"/>
          <c:order val="11"/>
          <c:tx>
            <c:strRef>
              <c:f>'KF_10_dur+rat'!$M$41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'KF_10_dur+rat'!$M$42:$M$44</c:f>
              <c:numCache>
                <c:formatCode>0.00</c:formatCode>
                <c:ptCount val="3"/>
                <c:pt idx="0">
                  <c:v>1.9405311721204939</c:v>
                </c:pt>
                <c:pt idx="1">
                  <c:v>1.0454879526167105</c:v>
                </c:pt>
                <c:pt idx="2">
                  <c:v>-2.9860191247372185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8-4F30-A831-EAA12D5D4276}"/>
            </c:ext>
          </c:extLst>
        </c:ser>
        <c:ser>
          <c:idx val="12"/>
          <c:order val="12"/>
          <c:tx>
            <c:strRef>
              <c:f>'KF_10_dur+rat'!$N$41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'KF_10_dur+rat'!$N$42:$N$44</c:f>
              <c:numCache>
                <c:formatCode>0.00</c:formatCode>
                <c:ptCount val="3"/>
                <c:pt idx="0">
                  <c:v>1.3681659538007125</c:v>
                </c:pt>
                <c:pt idx="1">
                  <c:v>0.5995011507061534</c:v>
                </c:pt>
                <c:pt idx="2">
                  <c:v>-1.9676671045068765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F8-4F30-A831-EAA12D5D4276}"/>
            </c:ext>
          </c:extLst>
        </c:ser>
        <c:ser>
          <c:idx val="13"/>
          <c:order val="13"/>
          <c:tx>
            <c:strRef>
              <c:f>'KF_10_dur+rat'!$O$41</c:f>
              <c:strCache>
                <c:ptCount val="1"/>
                <c:pt idx="0">
                  <c:v>Melzer+Stark 2019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'KF_10_dur+rat'!$O$42:$O$44</c:f>
              <c:numCache>
                <c:formatCode>0.00</c:formatCode>
                <c:ptCount val="3"/>
                <c:pt idx="0">
                  <c:v>-3.9225154130217348</c:v>
                </c:pt>
                <c:pt idx="1">
                  <c:v>4.3343474020052923</c:v>
                </c:pt>
                <c:pt idx="2">
                  <c:v>-0.41183198898356466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F8-4F30-A831-EAA12D5D4276}"/>
            </c:ext>
          </c:extLst>
        </c:ser>
        <c:ser>
          <c:idx val="14"/>
          <c:order val="14"/>
          <c:tx>
            <c:strRef>
              <c:f>'KF_10_dur+rat'!$P$41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'KF_10_dur+rat'!$P$42:$P$44</c:f>
              <c:numCache>
                <c:formatCode>0.00</c:formatCode>
                <c:ptCount val="3"/>
                <c:pt idx="0">
                  <c:v>4.645789508778158</c:v>
                </c:pt>
                <c:pt idx="1">
                  <c:v>-3.0545076149556465</c:v>
                </c:pt>
                <c:pt idx="2">
                  <c:v>-1.5912818938225151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F8-4F30-A831-EAA12D5D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1344"/>
        <c:axId val="215082880"/>
      </c:barChart>
      <c:catAx>
        <c:axId val="21508134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82880"/>
        <c:crosses val="autoZero"/>
        <c:auto val="1"/>
        <c:lblAlgn val="ctr"/>
        <c:lblOffset val="100"/>
        <c:noMultiLvlLbl val="0"/>
      </c:catAx>
      <c:valAx>
        <c:axId val="215082880"/>
        <c:scaling>
          <c:orientation val="minMax"/>
          <c:max val="15"/>
          <c:min val="-1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1344"/>
        <c:crosses val="autoZero"/>
        <c:crossBetween val="between"/>
        <c:majorUnit val="5"/>
        <c:minorUnit val="0.5"/>
      </c:valAx>
    </c:plotArea>
    <c:legend>
      <c:legendPos val="b"/>
      <c:layout>
        <c:manualLayout>
          <c:xMode val="edge"/>
          <c:yMode val="edge"/>
          <c:x val="3.7165623527828255E-2"/>
          <c:y val="0.81859071619714396"/>
          <c:w val="0.93079695807254847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47769028871391E-2"/>
          <c:y val="3.5460992907801421E-2"/>
          <c:w val="0.93934881216770982"/>
          <c:h val="0.6765769970243080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'KF_10_dur+rat'!$C$35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'KF_10_dur+rat'!$C$36:$C$38</c:f>
              <c:numCache>
                <c:formatCode>0.00</c:formatCode>
                <c:ptCount val="3"/>
                <c:pt idx="0">
                  <c:v>-2.9781698484926267</c:v>
                </c:pt>
                <c:pt idx="1">
                  <c:v>-2.7651451958625231</c:v>
                </c:pt>
                <c:pt idx="2">
                  <c:v>5.7433150443551639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2-40E6-AE98-444F53E6A2C5}"/>
            </c:ext>
          </c:extLst>
        </c:ser>
        <c:ser>
          <c:idx val="4"/>
          <c:order val="1"/>
          <c:tx>
            <c:strRef>
              <c:f>'KF_10_dur+rat'!$E$35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'KF_10_dur+rat'!$E$36:$E$38</c:f>
              <c:numCache>
                <c:formatCode>0.00</c:formatCode>
                <c:ptCount val="3"/>
                <c:pt idx="0">
                  <c:v>1.4961882155591084</c:v>
                </c:pt>
                <c:pt idx="1">
                  <c:v>2.4064069629305678</c:v>
                </c:pt>
                <c:pt idx="2">
                  <c:v>-3.902595178489662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2-40E6-AE98-444F53E6A2C5}"/>
            </c:ext>
          </c:extLst>
        </c:ser>
        <c:ser>
          <c:idx val="5"/>
          <c:order val="2"/>
          <c:tx>
            <c:strRef>
              <c:f>'KF_10_dur+rat'!$F$35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'KF_10_dur+rat'!$F$36:$F$38</c:f>
              <c:numCache>
                <c:formatCode>0.00</c:formatCode>
                <c:ptCount val="3"/>
                <c:pt idx="0">
                  <c:v>1.0338102414606638</c:v>
                </c:pt>
                <c:pt idx="1">
                  <c:v>2.3626247574229069</c:v>
                </c:pt>
                <c:pt idx="2">
                  <c:v>-3.3964349988835565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2-40E6-AE98-444F53E6A2C5}"/>
            </c:ext>
          </c:extLst>
        </c:ser>
        <c:ser>
          <c:idx val="6"/>
          <c:order val="3"/>
          <c:tx>
            <c:strRef>
              <c:f>'KF_10_dur+rat'!$G$35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'KF_10_dur+rat'!$G$36:$G$38</c:f>
              <c:numCache>
                <c:formatCode>0.00</c:formatCode>
                <c:ptCount val="3"/>
                <c:pt idx="0">
                  <c:v>-0.64299809910789563</c:v>
                </c:pt>
                <c:pt idx="1">
                  <c:v>1.5893415648846769</c:v>
                </c:pt>
                <c:pt idx="2">
                  <c:v>-0.9463434657767813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2-40E6-AE98-444F53E6A2C5}"/>
            </c:ext>
          </c:extLst>
        </c:ser>
        <c:ser>
          <c:idx val="7"/>
          <c:order val="4"/>
          <c:tx>
            <c:strRef>
              <c:f>'KF_10_dur+rat'!$H$35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'KF_10_dur+rat'!$H$36:$H$38</c:f>
              <c:numCache>
                <c:formatCode>0.00</c:formatCode>
                <c:ptCount val="3"/>
                <c:pt idx="0">
                  <c:v>2.4006462872000967</c:v>
                </c:pt>
                <c:pt idx="1">
                  <c:v>-0.4695400836445458</c:v>
                </c:pt>
                <c:pt idx="2">
                  <c:v>-1.9311062035555402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52-40E6-AE98-444F53E6A2C5}"/>
            </c:ext>
          </c:extLst>
        </c:ser>
        <c:ser>
          <c:idx val="9"/>
          <c:order val="5"/>
          <c:tx>
            <c:strRef>
              <c:f>'KF_10_dur+rat'!$I$35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'KF_10_dur+rat'!$I$36:$I$38</c:f>
              <c:numCache>
                <c:formatCode>0.00</c:formatCode>
                <c:ptCount val="3"/>
                <c:pt idx="0">
                  <c:v>1.3605100553577785</c:v>
                </c:pt>
                <c:pt idx="1">
                  <c:v>-10.498681797170356</c:v>
                </c:pt>
                <c:pt idx="2">
                  <c:v>9.138171741812581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2-40E6-AE98-444F53E6A2C5}"/>
            </c:ext>
          </c:extLst>
        </c:ser>
        <c:ser>
          <c:idx val="14"/>
          <c:order val="6"/>
          <c:tx>
            <c:strRef>
              <c:f>'KF_10_dur+rat'!$K$35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'KF_10_dur+rat'!$K$36:$K$38</c:f>
              <c:numCache>
                <c:formatCode>0.00</c:formatCode>
                <c:ptCount val="3"/>
                <c:pt idx="0">
                  <c:v>-4.2386945086563443</c:v>
                </c:pt>
                <c:pt idx="1">
                  <c:v>6.2598049886901492</c:v>
                </c:pt>
                <c:pt idx="2">
                  <c:v>-2.0211104800337889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52-40E6-AE98-444F53E6A2C5}"/>
            </c:ext>
          </c:extLst>
        </c:ser>
        <c:ser>
          <c:idx val="2"/>
          <c:order val="7"/>
          <c:tx>
            <c:strRef>
              <c:f>'KF_10_dur+rat'!$M$35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'KF_10_dur+rat'!$M$36:$M$38</c:f>
              <c:numCache>
                <c:formatCode>0.00</c:formatCode>
                <c:ptCount val="3"/>
                <c:pt idx="0">
                  <c:v>1.5687076566792229</c:v>
                </c:pt>
                <c:pt idx="1">
                  <c:v>1.115188802749195</c:v>
                </c:pt>
                <c:pt idx="2">
                  <c:v>-2.6838964594284143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52-40E6-AE98-444F53E6A2C5}"/>
            </c:ext>
          </c:extLst>
        </c:ser>
        <c:ser>
          <c:idx val="12"/>
          <c:order val="8"/>
          <c:tx>
            <c:strRef>
              <c:f>'KF_10_dur+rat'!$P$35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'KF_10_dur+rat'!$P$36:$P$38</c:f>
              <c:numCache>
                <c:formatCode>0.00</c:formatCode>
                <c:ptCount val="3"/>
                <c:pt idx="0">
                  <c:v>4.273965993336887</c:v>
                </c:pt>
                <c:pt idx="1">
                  <c:v>-2.984806764823162</c:v>
                </c:pt>
                <c:pt idx="2">
                  <c:v>-1.2891592285137108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52-40E6-AE98-444F53E6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9536"/>
        <c:axId val="215091072"/>
      </c:barChart>
      <c:catAx>
        <c:axId val="21508953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91072"/>
        <c:crosses val="autoZero"/>
        <c:auto val="1"/>
        <c:lblAlgn val="ctr"/>
        <c:lblOffset val="100"/>
        <c:noMultiLvlLbl val="0"/>
      </c:catAx>
      <c:valAx>
        <c:axId val="215091072"/>
        <c:scaling>
          <c:orientation val="minMax"/>
          <c:max val="15"/>
          <c:min val="-1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9536"/>
        <c:crosses val="autoZero"/>
        <c:crossBetween val="between"/>
        <c:majorUnit val="3"/>
        <c:minorUnit val="0.5"/>
      </c:valAx>
    </c:plotArea>
    <c:legend>
      <c:legendPos val="b"/>
      <c:layout>
        <c:manualLayout>
          <c:xMode val="edge"/>
          <c:yMode val="edge"/>
          <c:x val="0.14261780738946092"/>
          <c:y val="0.82521799136810037"/>
          <c:w val="0.73014900060569354"/>
          <c:h val="0.15958444024284199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8815" cy="3118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0_dur_2" connectionId="45" xr16:uid="{5A3B69C9-4683-4431-90F9-55352CF95B77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4_Abschnitte-Dauern" connectionId="25" xr16:uid="{00000000-0016-0000-0000-00002A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6_dur" connectionId="6" xr16:uid="{7D6A14AB-BED8-4E79-A5B3-64CD7F89A62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7" connectionId="60" xr16:uid="{80FE7457-A2BC-47C2-A6FC-5322801943B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005_32_dur" connectionId="14" xr16:uid="{36EF972F-1888-40D2-9B8A-AF2C93F3EC1D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4_14" connectionId="43" xr16:uid="{00000000-0016-0000-0000-000015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5" connectionId="30" xr16:uid="{B92358FB-BC29-4BF1-B668-02587453BB4D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7" connectionId="21" xr16:uid="{8F432C5A-B66B-4900-B4A7-F3622BE373A6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5" connectionId="12" xr16:uid="{1B2FC7E7-C19D-4A85-891D-FC5A3A2B1659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5" connectionId="4" xr16:uid="{CEB8909F-B739-426C-8E3F-1C30C28DBA8D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9_27" connectionId="53" xr16:uid="{00000000-0016-0000-0000-000003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7" connectionId="37" xr16:uid="{164FE0BA-0825-4E7C-8216-4F7333942F45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4" connectionId="5" xr16:uid="{00000000-0016-0000-0000-000032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6" connectionId="29" xr16:uid="{FD222D3D-6723-4689-B1FC-ACA99D9C8083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16" xr16:uid="{00000000-0016-0000-0000-000020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5" connectionId="49" xr16:uid="{063D311C-B140-4536-B52E-7D0686EA6D67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94_27" connectionId="28" xr16:uid="{00000000-0016-0000-0000-000024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7" connectionId="58" xr16:uid="{00000000-0016-0000-0000-000005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27" connectionId="27" xr16:uid="{00000000-0016-0000-0000-00000D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5" connectionId="34" xr16:uid="{2B3C1425-ECF4-4FE3-BCC0-723CEA3B7D38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8 (Szene am Bahnhof)_2" connectionId="19" xr16:uid="{BD582EA2-0A89-487C-BF97-C07202585187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3" connectionId="56" xr16:uid="{3EB2851B-4E1C-433A-B4EE-085D12BE396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7" connectionId="1" xr16:uid="{00000000-0016-0000-00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4_dur" connectionId="8" xr16:uid="{00000000-0016-0000-0000-000025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0_dur_1" connectionId="7" xr16:uid="{CABA24D2-80D8-40B4-A9FC-863D64C0CCC2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4_dur" connectionId="46" xr16:uid="{00000000-0016-0000-0000-00001E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7" connectionId="51" xr16:uid="{00000000-0016-0000-0000-000026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12" connectionId="42" xr16:uid="{F8E2BE7F-8D58-4BE7-839D-400288D3D9AB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7" connectionId="11" xr16:uid="{79AF5B26-7FA4-4625-9340-013414C7717D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6_Abschnitte-Dauern" connectionId="23" xr16:uid="{0C2E4238-BF0D-45DA-993E-5462F1E253CE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5" connectionId="38" xr16:uid="{AC7B1DD3-0DFA-411B-8B8F-109098FC20B5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7" connectionId="33" xr16:uid="{16CC104D-993D-4C44-9220-FE206EF65EBC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3_27" connectionId="52" xr16:uid="{00000000-0016-0000-0000-00003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27" connectionId="63" xr16:uid="{00000000-0016-0000-0000-00001F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4" connectionId="50" xr16:uid="{00000000-0016-0000-0000-00000700000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4" connectionId="13" xr16:uid="{00000000-0016-0000-0000-00000E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7" connectionId="55" xr16:uid="{CFE40603-0979-4B4C-9D1E-493E84DB59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6_dur_1" connectionId="44" xr16:uid="{D1D179D2-A3FE-4050-ABAC-E615035B765B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4" connectionId="35" xr16:uid="{00000000-0016-0000-0000-00001B00000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7_dur" connectionId="9" xr16:uid="{00000000-0016-0000-0000-0000040000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7_dur" connectionId="47" xr16:uid="{00000000-0016-0000-0000-00001200000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7" connectionId="15" xr16:uid="{00000000-0016-0000-0000-000031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2" connectionId="22" xr16:uid="{94A6CCE5-B06B-4411-BDEA-1B0E138D3AE3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4" connectionId="62" xr16:uid="{00000000-0016-0000-0000-00002E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7" connectionId="3" xr16:uid="{5C022441-27A9-4A3A-9350-8AADC630C4ED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4 (Nimmermehr)_1" connectionId="18" xr16:uid="{55987117-9679-4E05-A6B2-6A3E6AB6248F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4" connectionId="39" xr16:uid="{00000000-0016-0000-0000-00003800000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7" connectionId="41" xr16:uid="{6AC9FCBF-C096-4022-B66D-49D8D29DD18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4" connectionId="31" xr16:uid="{00000000-0016-0000-0000-00002B00000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0_Abschnitte-Dauern_1" connectionId="24" xr16:uid="{67F9E4BE-BAEE-447F-AFD9-83CBDA351B5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2" connectionId="57" xr16:uid="{00000000-0016-0000-0000-000016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6" connectionId="48" xr16:uid="{3A711B58-93E8-4568-A2DA-A353A3A7D64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7_Abschnitte-Dauern" connectionId="26" xr16:uid="{00000000-0016-0000-0000-000028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5" connectionId="61" xr16:uid="{03CE1CBF-3EAD-43DF-BB82-27905DFF1F9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3DF3-CF4E-4B2C-B1C8-071B00FE14F6}">
  <dimension ref="A1:H17"/>
  <sheetViews>
    <sheetView workbookViewId="0"/>
  </sheetViews>
  <sheetFormatPr baseColWidth="10" defaultRowHeight="14.4" x14ac:dyDescent="0.3"/>
  <cols>
    <col min="1" max="1" width="8.21875" bestFit="1" customWidth="1"/>
    <col min="2" max="2" width="11.44140625" bestFit="1" customWidth="1"/>
    <col min="3" max="3" width="10.44140625" bestFit="1" customWidth="1"/>
    <col min="4" max="4" width="11.44140625" bestFit="1" customWidth="1"/>
    <col min="5" max="5" width="10.44140625" bestFit="1" customWidth="1"/>
  </cols>
  <sheetData>
    <row r="1" spans="1:8" x14ac:dyDescent="0.3">
      <c r="A1" s="1" t="s">
        <v>55</v>
      </c>
      <c r="B1" s="10" t="s">
        <v>56</v>
      </c>
      <c r="C1" s="10" t="s">
        <v>57</v>
      </c>
      <c r="D1" s="10" t="s">
        <v>56</v>
      </c>
      <c r="E1" s="10" t="s">
        <v>57</v>
      </c>
    </row>
    <row r="2" spans="1:8" x14ac:dyDescent="0.3">
      <c r="A2" s="6" t="s">
        <v>50</v>
      </c>
      <c r="B2" s="11">
        <v>10</v>
      </c>
      <c r="C2" s="3">
        <f t="shared" ref="C2:C8" si="0">B2/B$9*100</f>
        <v>30.303030303030305</v>
      </c>
      <c r="D2" s="3">
        <f>SUM(B2:B3)</f>
        <v>12</v>
      </c>
      <c r="E2" s="3">
        <f>D2/D$9*100</f>
        <v>36.363636363636367</v>
      </c>
    </row>
    <row r="3" spans="1:8" x14ac:dyDescent="0.3">
      <c r="A3" s="6" t="s">
        <v>51</v>
      </c>
      <c r="B3" s="11">
        <v>2</v>
      </c>
      <c r="C3" s="3">
        <f t="shared" si="0"/>
        <v>6.0606060606060606</v>
      </c>
      <c r="D3" s="3"/>
      <c r="E3" s="3"/>
      <c r="H3" s="43"/>
    </row>
    <row r="4" spans="1:8" x14ac:dyDescent="0.3">
      <c r="A4" s="6" t="s">
        <v>0</v>
      </c>
      <c r="B4" s="11">
        <v>7</v>
      </c>
      <c r="C4" s="3">
        <f t="shared" si="0"/>
        <v>21.212121212121211</v>
      </c>
      <c r="D4" s="3">
        <f>SUM(B4:B6)</f>
        <v>17</v>
      </c>
      <c r="E4" s="3">
        <f t="shared" ref="E4:E7" si="1">D4/D$9*100</f>
        <v>51.515151515151516</v>
      </c>
      <c r="H4" s="43"/>
    </row>
    <row r="5" spans="1:8" x14ac:dyDescent="0.3">
      <c r="A5" s="6" t="s">
        <v>1</v>
      </c>
      <c r="B5" s="11">
        <v>2</v>
      </c>
      <c r="C5" s="3">
        <f t="shared" si="0"/>
        <v>6.0606060606060606</v>
      </c>
      <c r="D5" s="3"/>
      <c r="E5" s="3"/>
      <c r="H5" s="43"/>
    </row>
    <row r="6" spans="1:8" x14ac:dyDescent="0.3">
      <c r="A6" s="6" t="s">
        <v>53</v>
      </c>
      <c r="B6" s="11">
        <v>8</v>
      </c>
      <c r="C6" s="3">
        <f t="shared" si="0"/>
        <v>24.242424242424242</v>
      </c>
      <c r="D6" s="3"/>
      <c r="E6" s="3"/>
      <c r="H6" s="43"/>
    </row>
    <row r="7" spans="1:8" x14ac:dyDescent="0.3">
      <c r="A7" s="6" t="s">
        <v>47</v>
      </c>
      <c r="B7" s="11">
        <v>3</v>
      </c>
      <c r="C7" s="3">
        <f t="shared" si="0"/>
        <v>9.0909090909090917</v>
      </c>
      <c r="D7" s="3">
        <f>SUM(B7:B8)</f>
        <v>4</v>
      </c>
      <c r="E7" s="3">
        <f t="shared" si="1"/>
        <v>12.121212121212121</v>
      </c>
    </row>
    <row r="8" spans="1:8" x14ac:dyDescent="0.3">
      <c r="A8" s="6" t="s">
        <v>48</v>
      </c>
      <c r="B8" s="11">
        <v>1</v>
      </c>
      <c r="C8" s="3">
        <f t="shared" si="0"/>
        <v>3.0303030303030303</v>
      </c>
      <c r="D8" s="3"/>
      <c r="E8" s="3"/>
    </row>
    <row r="9" spans="1:8" x14ac:dyDescent="0.3">
      <c r="A9" s="2"/>
      <c r="B9" s="12">
        <f>SUM(B2:B8)</f>
        <v>33</v>
      </c>
      <c r="C9" s="12">
        <f>SUM(C2:C8)</f>
        <v>100</v>
      </c>
      <c r="D9" s="10">
        <f>SUM(D2:D8)</f>
        <v>33</v>
      </c>
      <c r="E9" s="10">
        <f>SUM(E2:E8)</f>
        <v>100</v>
      </c>
    </row>
    <row r="10" spans="1:8" x14ac:dyDescent="0.3">
      <c r="A10" s="6"/>
      <c r="B10" s="11"/>
      <c r="C10" s="3"/>
    </row>
    <row r="11" spans="1:8" x14ac:dyDescent="0.3">
      <c r="A11" s="6"/>
      <c r="B11" s="11"/>
      <c r="C11" s="3"/>
      <c r="D11" s="42"/>
      <c r="E11" s="3"/>
    </row>
    <row r="12" spans="1:8" x14ac:dyDescent="0.3">
      <c r="A12" s="6"/>
      <c r="B12" s="11"/>
      <c r="C12" s="3"/>
      <c r="E12" s="3"/>
    </row>
    <row r="13" spans="1:8" x14ac:dyDescent="0.3">
      <c r="A13" s="6"/>
      <c r="B13" s="11"/>
      <c r="C13" s="3"/>
      <c r="E13" s="3"/>
    </row>
    <row r="14" spans="1:8" x14ac:dyDescent="0.3">
      <c r="A14" s="6"/>
      <c r="B14" s="11"/>
      <c r="C14" s="3"/>
      <c r="E14" s="3"/>
    </row>
    <row r="15" spans="1:8" x14ac:dyDescent="0.3">
      <c r="A15" s="6"/>
      <c r="B15" s="11"/>
      <c r="C15" s="3"/>
      <c r="D15" s="42"/>
      <c r="E15" s="3"/>
    </row>
    <row r="16" spans="1:8" x14ac:dyDescent="0.3">
      <c r="A16" s="6"/>
      <c r="B16" s="11"/>
      <c r="C16" s="3"/>
      <c r="D16" s="42"/>
      <c r="E16" s="3"/>
    </row>
    <row r="17" spans="1:5" x14ac:dyDescent="0.3">
      <c r="A17" s="2"/>
      <c r="B17" s="12"/>
      <c r="C17" s="11"/>
      <c r="D17" s="46"/>
      <c r="E17" s="1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93"/>
  <sheetViews>
    <sheetView tabSelected="1" zoomScale="55" zoomScaleNormal="55" workbookViewId="0"/>
  </sheetViews>
  <sheetFormatPr baseColWidth="10" defaultRowHeight="14.4" x14ac:dyDescent="0.3"/>
  <cols>
    <col min="1" max="1" width="22.6640625" style="1" bestFit="1" customWidth="1"/>
    <col min="2" max="2" width="38.44140625" style="2" bestFit="1" customWidth="1"/>
    <col min="3" max="3" width="28.33203125" style="2" bestFit="1" customWidth="1"/>
    <col min="4" max="4" width="24.33203125" style="2" bestFit="1" customWidth="1"/>
    <col min="5" max="5" width="24.33203125" bestFit="1" customWidth="1"/>
    <col min="6" max="6" width="37.109375" bestFit="1" customWidth="1"/>
    <col min="7" max="7" width="38.44140625" bestFit="1" customWidth="1"/>
    <col min="8" max="8" width="29.88671875" bestFit="1" customWidth="1"/>
    <col min="9" max="9" width="24.33203125" bestFit="1" customWidth="1"/>
    <col min="10" max="10" width="29.88671875" bestFit="1" customWidth="1"/>
    <col min="11" max="12" width="24.88671875" bestFit="1" customWidth="1"/>
    <col min="13" max="13" width="29.88671875" bestFit="1" customWidth="1"/>
    <col min="14" max="15" width="24.88671875" bestFit="1" customWidth="1"/>
    <col min="16" max="16" width="11.5546875" style="2" bestFit="1" customWidth="1"/>
    <col min="17" max="17" width="9.5546875" bestFit="1" customWidth="1"/>
    <col min="18" max="18" width="10.109375" bestFit="1" customWidth="1"/>
    <col min="19" max="19" width="22.33203125" style="2" bestFit="1" customWidth="1"/>
    <col min="20" max="20" width="8.6640625" style="2" bestFit="1" customWidth="1"/>
    <col min="21" max="21" width="13.44140625" style="2" bestFit="1" customWidth="1"/>
    <col min="22" max="22" width="8.33203125" style="2" bestFit="1" customWidth="1"/>
    <col min="23" max="23" width="10.44140625" style="2" bestFit="1" customWidth="1"/>
    <col min="24" max="24" width="8.44140625" style="2" bestFit="1" customWidth="1"/>
    <col min="25" max="25" width="9" bestFit="1" customWidth="1"/>
    <col min="26" max="26" width="18.33203125" style="1" bestFit="1" customWidth="1"/>
    <col min="27" max="27" width="15.44140625" bestFit="1" customWidth="1"/>
    <col min="28" max="29" width="28.33203125" style="2" bestFit="1" customWidth="1"/>
    <col min="30" max="30" width="24.33203125" bestFit="1" customWidth="1"/>
    <col min="31" max="31" width="24.33203125" style="2" bestFit="1" customWidth="1"/>
    <col min="32" max="32" width="37.109375" style="2" bestFit="1" customWidth="1"/>
    <col min="33" max="33" width="38.44140625" bestFit="1" customWidth="1"/>
    <col min="34" max="34" width="29.88671875" bestFit="1" customWidth="1"/>
    <col min="35" max="35" width="24.33203125" bestFit="1" customWidth="1"/>
    <col min="36" max="36" width="29.88671875" bestFit="1" customWidth="1"/>
    <col min="37" max="38" width="24.88671875" bestFit="1" customWidth="1"/>
    <col min="39" max="39" width="29.88671875" bestFit="1" customWidth="1"/>
    <col min="40" max="41" width="24.88671875" bestFit="1" customWidth="1"/>
    <col min="42" max="42" width="11.5546875" bestFit="1" customWidth="1"/>
    <col min="43" max="43" width="9.5546875" bestFit="1" customWidth="1"/>
    <col min="44" max="44" width="10.109375" bestFit="1" customWidth="1"/>
    <col min="45" max="45" width="19" bestFit="1" customWidth="1"/>
    <col min="46" max="46" width="10.44140625" bestFit="1" customWidth="1"/>
    <col min="47" max="47" width="8.44140625" bestFit="1" customWidth="1"/>
    <col min="48" max="48" width="9" bestFit="1" customWidth="1"/>
    <col min="49" max="49" width="17.6640625" bestFit="1" customWidth="1"/>
    <col min="50" max="50" width="8.6640625" bestFit="1" customWidth="1"/>
    <col min="51" max="51" width="8.33203125" bestFit="1" customWidth="1"/>
    <col min="52" max="52" width="17.6640625" bestFit="1" customWidth="1"/>
    <col min="53" max="53" width="22.33203125" bestFit="1" customWidth="1"/>
    <col min="54" max="54" width="5.44140625" bestFit="1" customWidth="1"/>
    <col min="55" max="55" width="23.109375" bestFit="1" customWidth="1"/>
    <col min="56" max="56" width="23.5546875" bestFit="1" customWidth="1"/>
    <col min="57" max="58" width="26.44140625" bestFit="1" customWidth="1"/>
    <col min="59" max="60" width="24" bestFit="1" customWidth="1"/>
    <col min="61" max="61" width="34.33203125" bestFit="1" customWidth="1"/>
    <col min="62" max="62" width="37.33203125" bestFit="1" customWidth="1"/>
    <col min="63" max="63" width="29.88671875" bestFit="1" customWidth="1"/>
    <col min="64" max="64" width="23.33203125" bestFit="1" customWidth="1"/>
    <col min="65" max="65" width="29.88671875" bestFit="1" customWidth="1"/>
    <col min="66" max="67" width="22.6640625" bestFit="1" customWidth="1"/>
    <col min="68" max="68" width="28.6640625" bestFit="1" customWidth="1"/>
    <col min="69" max="70" width="22.6640625" bestFit="1" customWidth="1"/>
    <col min="71" max="71" width="8.5546875" bestFit="1" customWidth="1"/>
  </cols>
  <sheetData>
    <row r="1" spans="1:71" x14ac:dyDescent="0.3">
      <c r="A1" s="33" t="s">
        <v>18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5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" t="s">
        <v>22</v>
      </c>
      <c r="Q1" s="1" t="s">
        <v>23</v>
      </c>
      <c r="R1" s="1" t="s">
        <v>24</v>
      </c>
      <c r="S1" s="1" t="s">
        <v>25</v>
      </c>
      <c r="T1" s="1"/>
      <c r="U1" s="1"/>
      <c r="V1" s="5" t="s">
        <v>18</v>
      </c>
      <c r="W1" s="1" t="s">
        <v>26</v>
      </c>
      <c r="X1" s="1" t="s">
        <v>29</v>
      </c>
      <c r="Y1" s="1" t="s">
        <v>27</v>
      </c>
      <c r="Z1" s="5" t="s">
        <v>38</v>
      </c>
      <c r="AA1" s="33" t="s">
        <v>18</v>
      </c>
      <c r="AB1" s="25" t="s">
        <v>3</v>
      </c>
      <c r="AC1" s="25" t="s">
        <v>4</v>
      </c>
      <c r="AD1" s="25" t="s">
        <v>5</v>
      </c>
      <c r="AE1" s="25" t="s">
        <v>6</v>
      </c>
      <c r="AF1" s="25" t="s">
        <v>7</v>
      </c>
      <c r="AG1" s="25" t="s">
        <v>8</v>
      </c>
      <c r="AH1" s="25" t="s">
        <v>9</v>
      </c>
      <c r="AI1" s="25" t="s">
        <v>10</v>
      </c>
      <c r="AJ1" s="25" t="s">
        <v>11</v>
      </c>
      <c r="AK1" s="25" t="s">
        <v>12</v>
      </c>
      <c r="AL1" s="10" t="s">
        <v>13</v>
      </c>
      <c r="AM1" s="10" t="s">
        <v>14</v>
      </c>
      <c r="AN1" s="10" t="s">
        <v>15</v>
      </c>
      <c r="AO1" s="10" t="s">
        <v>16</v>
      </c>
      <c r="AP1" s="5" t="s">
        <v>22</v>
      </c>
      <c r="AQ1" s="1" t="s">
        <v>23</v>
      </c>
      <c r="AR1" s="5" t="s">
        <v>24</v>
      </c>
      <c r="AS1" s="5" t="s">
        <v>25</v>
      </c>
      <c r="AT1" s="5" t="s">
        <v>26</v>
      </c>
      <c r="AU1" s="5" t="s">
        <v>29</v>
      </c>
      <c r="AV1" s="1" t="s">
        <v>27</v>
      </c>
      <c r="AW1" s="5" t="s">
        <v>28</v>
      </c>
      <c r="AX1" s="19"/>
      <c r="AY1" s="26"/>
      <c r="AZ1" s="26"/>
      <c r="BA1" s="5"/>
      <c r="BB1" s="12"/>
      <c r="BC1" s="6"/>
    </row>
    <row r="2" spans="1:71" x14ac:dyDescent="0.3">
      <c r="A2" s="1">
        <v>1</v>
      </c>
      <c r="B2" s="7">
        <f>SUM(AB2:AB3)</f>
        <v>4.1681249999999999</v>
      </c>
      <c r="C2" s="7">
        <f t="shared" ref="C2:O2" si="0">SUM(AC2:AC3)</f>
        <v>3.7379166669999999</v>
      </c>
      <c r="D2" s="7">
        <f t="shared" si="0"/>
        <v>3.3906666670000001</v>
      </c>
      <c r="E2" s="7">
        <f t="shared" si="0"/>
        <v>3.49125</v>
      </c>
      <c r="F2" s="7">
        <f t="shared" si="0"/>
        <v>4.8426666669999996</v>
      </c>
      <c r="G2" s="7">
        <f t="shared" si="0"/>
        <v>5.2998124999999998</v>
      </c>
      <c r="H2" s="7">
        <f t="shared" si="0"/>
        <v>5.2125000000000004</v>
      </c>
      <c r="I2" s="7">
        <f t="shared" si="0"/>
        <v>5.6777499999999996</v>
      </c>
      <c r="J2" s="7">
        <f t="shared" si="0"/>
        <v>5.3025000000000002</v>
      </c>
      <c r="K2" s="7">
        <f t="shared" si="0"/>
        <v>4.3588750000000003</v>
      </c>
      <c r="L2" s="7">
        <f t="shared" si="0"/>
        <v>4.5399999999999991</v>
      </c>
      <c r="M2" s="7">
        <f t="shared" si="0"/>
        <v>4.1419999999999995</v>
      </c>
      <c r="N2" s="7">
        <f t="shared" si="0"/>
        <v>4.5586666669999998</v>
      </c>
      <c r="O2" s="7">
        <f t="shared" si="0"/>
        <v>4.3105000000000002</v>
      </c>
      <c r="P2" s="3">
        <f>AVERAGE(B2:O2)</f>
        <v>4.5023735119999992</v>
      </c>
      <c r="Q2" s="11">
        <f>MIN(B2:O2)</f>
        <v>3.3906666670000001</v>
      </c>
      <c r="R2" s="3">
        <f>MAX(B2:O2)</f>
        <v>5.6777499999999996</v>
      </c>
      <c r="S2" s="7">
        <f>STDEV(B2:O2)/P2*100</f>
        <v>15.613043070719895</v>
      </c>
      <c r="V2" s="1">
        <v>1</v>
      </c>
      <c r="W2" s="11">
        <f>AVERAGE(C2,E2:I2,K2,M2)</f>
        <v>4.5953463542499993</v>
      </c>
      <c r="X2" s="3">
        <f>MIN(C2,E2:I2,K2,M2)</f>
        <v>3.49125</v>
      </c>
      <c r="Y2" s="3">
        <f>MAX(C2,E2:I2,K2,M2)</f>
        <v>5.6777499999999996</v>
      </c>
      <c r="Z2" s="7">
        <f>STDEV(C2,E2:I2,K2,M2)/W2*100</f>
        <v>17.106238119190028</v>
      </c>
      <c r="AA2" s="5" t="s">
        <v>50</v>
      </c>
      <c r="AB2" s="11">
        <f t="shared" ref="AB2:AO2" si="1">AB74-AB73</f>
        <v>3.4110000000000005</v>
      </c>
      <c r="AC2" s="11">
        <f t="shared" si="1"/>
        <v>3.0218750000000001</v>
      </c>
      <c r="AD2" s="11">
        <f t="shared" si="1"/>
        <v>2.9986666669999997</v>
      </c>
      <c r="AE2" s="11">
        <f t="shared" si="1"/>
        <v>2.7679999999999998</v>
      </c>
      <c r="AF2" s="11">
        <f t="shared" si="1"/>
        <v>3.6479999999999997</v>
      </c>
      <c r="AG2" s="11">
        <f t="shared" si="1"/>
        <v>4.3660625</v>
      </c>
      <c r="AH2" s="11">
        <f t="shared" si="1"/>
        <v>4.2980833330000001</v>
      </c>
      <c r="AI2" s="11">
        <f t="shared" si="1"/>
        <v>3.9519375000000001</v>
      </c>
      <c r="AJ2" s="11">
        <f t="shared" si="1"/>
        <v>3.901770833</v>
      </c>
      <c r="AK2" s="11">
        <f t="shared" si="1"/>
        <v>3.807833333</v>
      </c>
      <c r="AL2" s="11">
        <f t="shared" si="1"/>
        <v>3.9308958330000001</v>
      </c>
      <c r="AM2" s="11">
        <f t="shared" si="1"/>
        <v>3.4005208330000003</v>
      </c>
      <c r="AN2" s="11">
        <f t="shared" si="1"/>
        <v>3.4593958329999999</v>
      </c>
      <c r="AO2" s="11">
        <f t="shared" si="1"/>
        <v>3.2959999999999998</v>
      </c>
      <c r="AP2" s="11">
        <f>AVERAGE(AB2:AO2)</f>
        <v>3.5900029760714287</v>
      </c>
      <c r="AQ2" s="11">
        <f t="shared" ref="AQ2:AQ8" si="2">MIN(AB2:AO2)</f>
        <v>2.7679999999999998</v>
      </c>
      <c r="AR2" s="11">
        <f>MAX(AB2:AO2)</f>
        <v>4.3660625</v>
      </c>
      <c r="AS2" s="7">
        <f t="shared" ref="AS2:AS8" si="3">STDEV(AB2:AO2)/AP2*100</f>
        <v>13.422238091195423</v>
      </c>
      <c r="AT2" s="11">
        <f t="shared" ref="AT2:AT8" si="4">AVERAGE(AC2,AE2:AI2,AK2,AM2)</f>
        <v>3.6577890623750005</v>
      </c>
      <c r="AU2" s="3">
        <f t="shared" ref="AU2:AU8" si="5">MIN(AC2,AE2:AI2,AK2,AM2)</f>
        <v>2.7679999999999998</v>
      </c>
      <c r="AV2" s="3">
        <f t="shared" ref="AV2:AV8" si="6">MAX(AC2,AE2:AI2,AK2,AM2)</f>
        <v>4.3660625</v>
      </c>
      <c r="AW2" s="7">
        <f t="shared" ref="AW2:AW8" si="7">STDEV(AC2,AE2:AI2,AK2,AM2)/AT2*100</f>
        <v>15.613161652350582</v>
      </c>
      <c r="AX2" s="5" t="s">
        <v>50</v>
      </c>
      <c r="AY2" s="37"/>
      <c r="AZ2" s="1"/>
      <c r="BA2" s="11"/>
      <c r="BB2" s="11"/>
      <c r="BC2" s="6"/>
    </row>
    <row r="3" spans="1:71" x14ac:dyDescent="0.3">
      <c r="A3" s="1">
        <v>2</v>
      </c>
      <c r="B3" s="7">
        <f>SUM(AB4:AB6)</f>
        <v>6.400875000000001</v>
      </c>
      <c r="C3" s="7">
        <f t="shared" ref="C3:O3" si="8">SUM(AC4:AC6)</f>
        <v>6.6427500000000004</v>
      </c>
      <c r="D3" s="7">
        <f t="shared" si="8"/>
        <v>5.8159999999999989</v>
      </c>
      <c r="E3" s="7">
        <f t="shared" si="8"/>
        <v>5.9154166669999997</v>
      </c>
      <c r="F3" s="7">
        <f t="shared" si="8"/>
        <v>8.313333333000001</v>
      </c>
      <c r="G3" s="7">
        <f t="shared" si="8"/>
        <v>9.4529166670000002</v>
      </c>
      <c r="H3" s="7">
        <f t="shared" si="8"/>
        <v>8.1655833330000007</v>
      </c>
      <c r="I3" s="7">
        <f t="shared" si="8"/>
        <v>7.468666666999999</v>
      </c>
      <c r="J3" s="7">
        <f t="shared" si="8"/>
        <v>8.3760000000000012</v>
      </c>
      <c r="K3" s="7">
        <f t="shared" si="8"/>
        <v>9.5093333329999989</v>
      </c>
      <c r="L3" s="7">
        <f t="shared" si="8"/>
        <v>8.9160000000000004</v>
      </c>
      <c r="M3" s="7">
        <f t="shared" si="8"/>
        <v>6.8440000000000003</v>
      </c>
      <c r="N3" s="7">
        <f t="shared" si="8"/>
        <v>7.6013333329999995</v>
      </c>
      <c r="O3" s="7">
        <f t="shared" si="8"/>
        <v>9.1348333329999996</v>
      </c>
      <c r="P3" s="3">
        <f t="shared" ref="P3:P4" si="9">AVERAGE(B3:O3)</f>
        <v>7.7540744047142853</v>
      </c>
      <c r="Q3" s="11">
        <f t="shared" ref="Q3:Q5" si="10">MIN(B3:O3)</f>
        <v>5.8159999999999989</v>
      </c>
      <c r="R3" s="3">
        <f t="shared" ref="R3:R5" si="11">MAX(B3:O3)</f>
        <v>9.5093333329999989</v>
      </c>
      <c r="S3" s="7">
        <f t="shared" ref="S3:S5" si="12">STDEV(B3:O3)/P3*100</f>
        <v>16.480020866136758</v>
      </c>
      <c r="V3" s="1">
        <v>2</v>
      </c>
      <c r="W3" s="11">
        <f t="shared" ref="W3:W5" si="13">AVERAGE(C3,E3:I3,K3,M3)</f>
        <v>7.7890000000000006</v>
      </c>
      <c r="X3" s="3">
        <f t="shared" ref="X3:X5" si="14">MIN(C3,E3:I3,K3,M3)</f>
        <v>5.9154166669999997</v>
      </c>
      <c r="Y3" s="3">
        <f t="shared" ref="Y3:Y5" si="15">MAX(C3,E3:I3,K3,M3)</f>
        <v>9.5093333329999989</v>
      </c>
      <c r="Z3" s="7">
        <f t="shared" ref="Z3:Z5" si="16">STDEV(C3,E3:I3,K3,M3)/W3*100</f>
        <v>16.784988676424291</v>
      </c>
      <c r="AA3" s="5" t="s">
        <v>51</v>
      </c>
      <c r="AB3" s="11">
        <f t="shared" ref="AB3:AO3" si="17">AB75-AB74</f>
        <v>0.75712499999999938</v>
      </c>
      <c r="AC3" s="11">
        <f t="shared" si="17"/>
        <v>0.71604166699999983</v>
      </c>
      <c r="AD3" s="11">
        <f t="shared" si="17"/>
        <v>0.39200000000000035</v>
      </c>
      <c r="AE3" s="11">
        <f t="shared" si="17"/>
        <v>0.72325000000000017</v>
      </c>
      <c r="AF3" s="11">
        <f t="shared" si="17"/>
        <v>1.1946666669999999</v>
      </c>
      <c r="AG3" s="11">
        <f t="shared" si="17"/>
        <v>0.93374999999999986</v>
      </c>
      <c r="AH3" s="11">
        <f t="shared" si="17"/>
        <v>0.91441666700000024</v>
      </c>
      <c r="AI3" s="11">
        <f t="shared" si="17"/>
        <v>1.7258125</v>
      </c>
      <c r="AJ3" s="11">
        <f t="shared" si="17"/>
        <v>1.4007291670000002</v>
      </c>
      <c r="AK3" s="11">
        <f t="shared" si="17"/>
        <v>0.55104166700000023</v>
      </c>
      <c r="AL3" s="11">
        <f t="shared" si="17"/>
        <v>0.60910416699999947</v>
      </c>
      <c r="AM3" s="11">
        <f t="shared" si="17"/>
        <v>0.74147916699999961</v>
      </c>
      <c r="AN3" s="11">
        <f t="shared" si="17"/>
        <v>1.0992708339999999</v>
      </c>
      <c r="AO3" s="11">
        <f t="shared" si="17"/>
        <v>1.0145000000000004</v>
      </c>
      <c r="AP3" s="11">
        <f t="shared" ref="AP3:AP8" si="18">AVERAGE(AB3:AO3)</f>
        <v>0.91237053592857131</v>
      </c>
      <c r="AQ3" s="11">
        <f t="shared" si="2"/>
        <v>0.39200000000000035</v>
      </c>
      <c r="AR3" s="11">
        <f t="shared" ref="AR3:AR8" si="19">MAX(AB3:AO3)</f>
        <v>1.7258125</v>
      </c>
      <c r="AS3" s="7">
        <f t="shared" si="3"/>
        <v>39.008098252106514</v>
      </c>
      <c r="AT3" s="11">
        <f t="shared" si="4"/>
        <v>0.93755729187499992</v>
      </c>
      <c r="AU3" s="3">
        <f t="shared" si="5"/>
        <v>0.55104166700000023</v>
      </c>
      <c r="AV3" s="3">
        <f t="shared" si="6"/>
        <v>1.7258125</v>
      </c>
      <c r="AW3" s="7">
        <f t="shared" si="7"/>
        <v>39.721608230223232</v>
      </c>
      <c r="AX3" s="5" t="s">
        <v>51</v>
      </c>
      <c r="AY3" s="37"/>
      <c r="AZ3" s="1"/>
      <c r="BA3" s="11"/>
      <c r="BB3" s="11"/>
      <c r="BC3" s="6"/>
    </row>
    <row r="4" spans="1:71" x14ac:dyDescent="0.3">
      <c r="A4" s="1">
        <v>3</v>
      </c>
      <c r="B4" s="7">
        <f>SUM(AB7:AB8)</f>
        <v>2.1939999999999991</v>
      </c>
      <c r="C4" s="7">
        <f t="shared" ref="C4:O4" si="20">SUM(AC7:AC8)</f>
        <v>2.459333333</v>
      </c>
      <c r="D4" s="7">
        <f t="shared" si="20"/>
        <v>2.2640000000000011</v>
      </c>
      <c r="E4" s="7">
        <f t="shared" si="20"/>
        <v>0.98833333299999993</v>
      </c>
      <c r="F4" s="7">
        <f t="shared" si="20"/>
        <v>1.464041667</v>
      </c>
      <c r="G4" s="7">
        <f t="shared" si="20"/>
        <v>2.1006041660000001</v>
      </c>
      <c r="H4" s="7">
        <f t="shared" si="20"/>
        <v>1.7348541669999999</v>
      </c>
      <c r="I4" s="7">
        <f t="shared" si="20"/>
        <v>3.8273333330000021</v>
      </c>
      <c r="J4" s="7">
        <f t="shared" si="20"/>
        <v>1.8746666669999996</v>
      </c>
      <c r="K4" s="7">
        <f t="shared" si="20"/>
        <v>1.7825000000000006</v>
      </c>
      <c r="L4" s="7">
        <f t="shared" si="20"/>
        <v>1.6064999999999987</v>
      </c>
      <c r="M4" s="7">
        <f t="shared" si="20"/>
        <v>1.3200000000000003</v>
      </c>
      <c r="N4" s="7">
        <f t="shared" si="20"/>
        <v>1.6182291670000009</v>
      </c>
      <c r="O4" s="7">
        <f t="shared" si="20"/>
        <v>2.0626666670000002</v>
      </c>
      <c r="P4" s="3">
        <f t="shared" si="9"/>
        <v>1.9497901785714287</v>
      </c>
      <c r="Q4" s="11">
        <f t="shared" si="10"/>
        <v>0.98833333299999993</v>
      </c>
      <c r="R4" s="3">
        <f t="shared" si="11"/>
        <v>3.8273333330000021</v>
      </c>
      <c r="S4" s="7">
        <f t="shared" si="12"/>
        <v>34.38489071857726</v>
      </c>
      <c r="V4" s="1">
        <v>3</v>
      </c>
      <c r="W4" s="11">
        <f t="shared" si="13"/>
        <v>1.9596249998750004</v>
      </c>
      <c r="X4" s="3">
        <f t="shared" si="14"/>
        <v>0.98833333299999993</v>
      </c>
      <c r="Y4" s="3">
        <f t="shared" si="15"/>
        <v>3.8273333330000021</v>
      </c>
      <c r="Z4" s="7">
        <f t="shared" si="16"/>
        <v>44.977504906419959</v>
      </c>
      <c r="AA4" s="5" t="s">
        <v>0</v>
      </c>
      <c r="AB4" s="11">
        <f t="shared" ref="AB4:AO4" si="21">AB76-AB75</f>
        <v>2.3118750000000006</v>
      </c>
      <c r="AC4" s="11">
        <f t="shared" si="21"/>
        <v>2.2912499999999998</v>
      </c>
      <c r="AD4" s="11">
        <f t="shared" si="21"/>
        <v>2.5840000000000001</v>
      </c>
      <c r="AE4" s="11">
        <f t="shared" si="21"/>
        <v>2.4112499999999999</v>
      </c>
      <c r="AF4" s="11">
        <f t="shared" si="21"/>
        <v>2.4412500000000001</v>
      </c>
      <c r="AG4" s="11">
        <f t="shared" si="21"/>
        <v>3.5625</v>
      </c>
      <c r="AH4" s="11">
        <f t="shared" si="21"/>
        <v>3.4237499999999992</v>
      </c>
      <c r="AI4" s="11">
        <f t="shared" si="21"/>
        <v>2.4569375000000004</v>
      </c>
      <c r="AJ4" s="11">
        <f t="shared" si="21"/>
        <v>2.9970624999999993</v>
      </c>
      <c r="AK4" s="11">
        <f t="shared" si="21"/>
        <v>3.7386666670000004</v>
      </c>
      <c r="AL4" s="11">
        <f t="shared" si="21"/>
        <v>3.9520000000000008</v>
      </c>
      <c r="AM4" s="11">
        <f t="shared" si="21"/>
        <v>2.66</v>
      </c>
      <c r="AN4" s="11">
        <f t="shared" si="21"/>
        <v>2.5573333329999999</v>
      </c>
      <c r="AO4" s="11">
        <f t="shared" si="21"/>
        <v>3.0628333329999995</v>
      </c>
      <c r="AP4" s="11">
        <f t="shared" si="18"/>
        <v>2.8893363095000004</v>
      </c>
      <c r="AQ4" s="11">
        <f t="shared" si="2"/>
        <v>2.2912499999999998</v>
      </c>
      <c r="AR4" s="11">
        <f t="shared" si="19"/>
        <v>3.9520000000000008</v>
      </c>
      <c r="AS4" s="7">
        <f t="shared" si="3"/>
        <v>19.659652553708138</v>
      </c>
      <c r="AT4" s="11">
        <f t="shared" si="4"/>
        <v>2.8732005208749998</v>
      </c>
      <c r="AU4" s="3">
        <f t="shared" si="5"/>
        <v>2.2912499999999998</v>
      </c>
      <c r="AV4" s="3">
        <f t="shared" si="6"/>
        <v>3.7386666670000004</v>
      </c>
      <c r="AW4" s="7">
        <f t="shared" si="7"/>
        <v>20.735631059510009</v>
      </c>
      <c r="AX4" s="5" t="s">
        <v>0</v>
      </c>
      <c r="AY4" s="37"/>
      <c r="AZ4" s="1"/>
      <c r="BA4" s="11"/>
      <c r="BB4" s="11"/>
      <c r="BC4" s="6"/>
    </row>
    <row r="5" spans="1:71" x14ac:dyDescent="0.3">
      <c r="A5" s="5" t="s">
        <v>20</v>
      </c>
      <c r="B5" s="7">
        <f t="shared" ref="B5:O5" si="22">SUM(B2:B4)</f>
        <v>12.763</v>
      </c>
      <c r="C5" s="7">
        <f t="shared" si="22"/>
        <v>12.84</v>
      </c>
      <c r="D5" s="7">
        <f t="shared" si="22"/>
        <v>11.470666667</v>
      </c>
      <c r="E5" s="7">
        <f t="shared" si="22"/>
        <v>10.395</v>
      </c>
      <c r="F5" s="7">
        <f t="shared" si="22"/>
        <v>14.620041667000001</v>
      </c>
      <c r="G5" s="7">
        <f t="shared" si="22"/>
        <v>16.853333333000002</v>
      </c>
      <c r="H5" s="7">
        <f t="shared" si="22"/>
        <v>15.112937500000001</v>
      </c>
      <c r="I5" s="7">
        <f t="shared" si="22"/>
        <v>16.973750000000003</v>
      </c>
      <c r="J5" s="7">
        <f t="shared" si="22"/>
        <v>15.553166667000001</v>
      </c>
      <c r="K5" s="7">
        <f t="shared" si="22"/>
        <v>15.650708332999999</v>
      </c>
      <c r="L5" s="7">
        <f t="shared" si="22"/>
        <v>15.062499999999998</v>
      </c>
      <c r="M5" s="7">
        <f t="shared" si="22"/>
        <v>12.306000000000001</v>
      </c>
      <c r="N5" s="7">
        <f t="shared" si="22"/>
        <v>13.778229167000001</v>
      </c>
      <c r="O5" s="7">
        <f t="shared" si="22"/>
        <v>15.508000000000001</v>
      </c>
      <c r="P5" s="3">
        <f>AVERAGE(B5:O5)</f>
        <v>14.206238095285716</v>
      </c>
      <c r="Q5" s="11">
        <f t="shared" si="10"/>
        <v>10.395</v>
      </c>
      <c r="R5" s="3">
        <f t="shared" si="11"/>
        <v>16.973750000000003</v>
      </c>
      <c r="S5" s="7">
        <f t="shared" si="12"/>
        <v>14.043160921484601</v>
      </c>
      <c r="V5" s="5" t="s">
        <v>20</v>
      </c>
      <c r="W5" s="11">
        <f t="shared" si="13"/>
        <v>14.343971354124999</v>
      </c>
      <c r="X5" s="3">
        <f t="shared" si="14"/>
        <v>10.395</v>
      </c>
      <c r="Y5" s="3">
        <f t="shared" si="15"/>
        <v>16.973750000000003</v>
      </c>
      <c r="Z5" s="7">
        <f t="shared" si="16"/>
        <v>16.156980120137931</v>
      </c>
      <c r="AA5" s="5" t="s">
        <v>1</v>
      </c>
      <c r="AB5" s="11">
        <f t="shared" ref="AB5:AO5" si="23">AB77-AB76</f>
        <v>0.68812499999999943</v>
      </c>
      <c r="AC5" s="11">
        <f t="shared" si="23"/>
        <v>0.98416666700000022</v>
      </c>
      <c r="AD5" s="11">
        <f t="shared" si="23"/>
        <v>0.84799999999999986</v>
      </c>
      <c r="AE5" s="11">
        <f t="shared" si="23"/>
        <v>1.1040416669999997</v>
      </c>
      <c r="AF5" s="11">
        <f t="shared" si="23"/>
        <v>1.6938333330000006</v>
      </c>
      <c r="AG5" s="11">
        <f t="shared" si="23"/>
        <v>1.7997499999999995</v>
      </c>
      <c r="AH5" s="11">
        <f t="shared" si="23"/>
        <v>1.2671666669999997</v>
      </c>
      <c r="AI5" s="11">
        <f t="shared" si="23"/>
        <v>1.5165624999999991</v>
      </c>
      <c r="AJ5" s="11">
        <f t="shared" si="23"/>
        <v>2.0949375000000003</v>
      </c>
      <c r="AK5" s="11">
        <f t="shared" si="23"/>
        <v>1.5643333329999987</v>
      </c>
      <c r="AL5" s="11">
        <f t="shared" si="23"/>
        <v>1.2319999999999993</v>
      </c>
      <c r="AM5" s="11">
        <f t="shared" si="23"/>
        <v>1.1119999999999992</v>
      </c>
      <c r="AN5" s="11">
        <f t="shared" si="23"/>
        <v>1.1586666669999994</v>
      </c>
      <c r="AO5" s="11">
        <f t="shared" si="23"/>
        <v>2.1253333339999996</v>
      </c>
      <c r="AP5" s="11">
        <f t="shared" si="18"/>
        <v>1.3706369048571425</v>
      </c>
      <c r="AQ5" s="11">
        <f t="shared" si="2"/>
        <v>0.68812499999999943</v>
      </c>
      <c r="AR5" s="11">
        <f t="shared" si="19"/>
        <v>2.1253333339999996</v>
      </c>
      <c r="AS5" s="7">
        <f t="shared" si="3"/>
        <v>32.266869413882418</v>
      </c>
      <c r="AT5" s="11">
        <f t="shared" si="4"/>
        <v>1.3802317708749996</v>
      </c>
      <c r="AU5" s="3">
        <f t="shared" si="5"/>
        <v>0.98416666700000022</v>
      </c>
      <c r="AV5" s="3">
        <f t="shared" si="6"/>
        <v>1.7997499999999995</v>
      </c>
      <c r="AW5" s="7">
        <f t="shared" si="7"/>
        <v>21.987623552913369</v>
      </c>
      <c r="AX5" s="5" t="s">
        <v>1</v>
      </c>
      <c r="AY5" s="37"/>
      <c r="AZ5" s="1"/>
      <c r="BA5" s="11"/>
      <c r="BB5" s="11"/>
      <c r="BC5" s="6"/>
    </row>
    <row r="6" spans="1:71" x14ac:dyDescent="0.3">
      <c r="P6" s="31">
        <f>SUM(P2:P4)</f>
        <v>14.206238095285713</v>
      </c>
      <c r="AA6" s="5" t="s">
        <v>53</v>
      </c>
      <c r="AB6" s="11">
        <f t="shared" ref="AB6:AO6" si="24">AB78-AB77</f>
        <v>3.400875000000001</v>
      </c>
      <c r="AC6" s="11">
        <f t="shared" si="24"/>
        <v>3.3673333330000004</v>
      </c>
      <c r="AD6" s="11">
        <f t="shared" si="24"/>
        <v>2.3839999999999995</v>
      </c>
      <c r="AE6" s="11">
        <f t="shared" si="24"/>
        <v>2.4001250000000001</v>
      </c>
      <c r="AF6" s="11">
        <f t="shared" si="24"/>
        <v>4.1782500000000002</v>
      </c>
      <c r="AG6" s="11">
        <f t="shared" si="24"/>
        <v>4.0906666670000007</v>
      </c>
      <c r="AH6" s="11">
        <f t="shared" si="24"/>
        <v>3.474666666000001</v>
      </c>
      <c r="AI6" s="11">
        <f t="shared" si="24"/>
        <v>3.4951666669999994</v>
      </c>
      <c r="AJ6" s="11">
        <f t="shared" si="24"/>
        <v>3.2840000000000007</v>
      </c>
      <c r="AK6" s="11">
        <f t="shared" si="24"/>
        <v>4.2063333329999999</v>
      </c>
      <c r="AL6" s="11">
        <f t="shared" si="24"/>
        <v>3.7320000000000011</v>
      </c>
      <c r="AM6" s="11">
        <f t="shared" si="24"/>
        <v>3.072000000000001</v>
      </c>
      <c r="AN6" s="11">
        <f t="shared" si="24"/>
        <v>3.8853333330000002</v>
      </c>
      <c r="AO6" s="11">
        <f t="shared" si="24"/>
        <v>3.9466666660000005</v>
      </c>
      <c r="AP6" s="11">
        <f t="shared" si="18"/>
        <v>3.4941011903571426</v>
      </c>
      <c r="AQ6" s="11">
        <f t="shared" si="2"/>
        <v>2.3839999999999995</v>
      </c>
      <c r="AR6" s="11">
        <f t="shared" si="19"/>
        <v>4.2063333329999999</v>
      </c>
      <c r="AS6" s="7">
        <f t="shared" si="3"/>
        <v>16.69225212903774</v>
      </c>
      <c r="AT6" s="11">
        <f t="shared" si="4"/>
        <v>3.5355677082500003</v>
      </c>
      <c r="AU6" s="3">
        <f t="shared" si="5"/>
        <v>2.4001250000000001</v>
      </c>
      <c r="AV6" s="3">
        <f t="shared" si="6"/>
        <v>4.2063333329999999</v>
      </c>
      <c r="AW6" s="7">
        <f t="shared" si="7"/>
        <v>17.594866974049367</v>
      </c>
      <c r="AX6" s="5" t="s">
        <v>53</v>
      </c>
      <c r="AY6" s="37"/>
      <c r="AZ6" s="1"/>
      <c r="BA6" s="11"/>
      <c r="BB6" s="11"/>
      <c r="BC6" s="6"/>
    </row>
    <row r="7" spans="1:71" x14ac:dyDescent="0.3">
      <c r="AA7" s="5" t="s">
        <v>47</v>
      </c>
      <c r="AB7" s="11">
        <f t="shared" ref="AB7:AO7" si="25">AB79-AB78</f>
        <v>1.0233333330000001</v>
      </c>
      <c r="AC7" s="11">
        <f t="shared" si="25"/>
        <v>0.44474999999999909</v>
      </c>
      <c r="AD7" s="11">
        <f t="shared" si="25"/>
        <v>0.72799999999999976</v>
      </c>
      <c r="AE7" s="11">
        <f t="shared" si="25"/>
        <v>0.37199999999999989</v>
      </c>
      <c r="AF7" s="11">
        <f t="shared" si="25"/>
        <v>0.95866666699999925</v>
      </c>
      <c r="AG7" s="11">
        <f t="shared" si="25"/>
        <v>0.96458333300000021</v>
      </c>
      <c r="AH7" s="11">
        <f t="shared" si="25"/>
        <v>0.89066666699999963</v>
      </c>
      <c r="AI7" s="11">
        <f t="shared" si="25"/>
        <v>0.79533333300000031</v>
      </c>
      <c r="AJ7" s="11">
        <f t="shared" si="25"/>
        <v>1.0286666669999995</v>
      </c>
      <c r="AK7" s="11">
        <f t="shared" si="25"/>
        <v>0.8276666670000008</v>
      </c>
      <c r="AL7" s="11">
        <f t="shared" si="25"/>
        <v>0.88364583299999921</v>
      </c>
      <c r="AM7" s="11">
        <f t="shared" si="25"/>
        <v>0.40000000000000036</v>
      </c>
      <c r="AN7" s="11">
        <f t="shared" si="25"/>
        <v>0.58533333300000123</v>
      </c>
      <c r="AO7" s="11">
        <f t="shared" si="25"/>
        <v>1.1993333340000003</v>
      </c>
      <c r="AP7" s="11">
        <f t="shared" si="18"/>
        <v>0.7929985119285714</v>
      </c>
      <c r="AQ7" s="11">
        <f t="shared" si="2"/>
        <v>0.37199999999999989</v>
      </c>
      <c r="AR7" s="11">
        <f t="shared" si="19"/>
        <v>1.1993333340000003</v>
      </c>
      <c r="AS7" s="7">
        <f t="shared" si="3"/>
        <v>32.242692129418785</v>
      </c>
      <c r="AT7" s="11">
        <f t="shared" si="4"/>
        <v>0.70670833337499994</v>
      </c>
      <c r="AU7" s="3">
        <f t="shared" si="5"/>
        <v>0.37199999999999989</v>
      </c>
      <c r="AV7" s="3">
        <f t="shared" si="6"/>
        <v>0.96458333300000021</v>
      </c>
      <c r="AW7" s="7">
        <f t="shared" si="7"/>
        <v>36.314119458081947</v>
      </c>
      <c r="AX7" s="5" t="s">
        <v>47</v>
      </c>
      <c r="AY7" s="37"/>
      <c r="AZ7" s="1"/>
      <c r="BA7" s="11"/>
      <c r="BB7" s="11"/>
      <c r="BC7" s="6"/>
    </row>
    <row r="8" spans="1:71" x14ac:dyDescent="0.3">
      <c r="AA8" s="5" t="s">
        <v>48</v>
      </c>
      <c r="AB8" s="11">
        <f t="shared" ref="AB8:AO8" si="26">AB80-AB79</f>
        <v>1.170666666999999</v>
      </c>
      <c r="AC8" s="11">
        <f t="shared" si="26"/>
        <v>2.0145833330000009</v>
      </c>
      <c r="AD8" s="11">
        <f t="shared" si="26"/>
        <v>1.5360000000000014</v>
      </c>
      <c r="AE8" s="11">
        <f t="shared" si="26"/>
        <v>0.61633333300000004</v>
      </c>
      <c r="AF8" s="11">
        <f t="shared" si="26"/>
        <v>0.5053750000000008</v>
      </c>
      <c r="AG8" s="11">
        <f t="shared" si="26"/>
        <v>1.1360208329999999</v>
      </c>
      <c r="AH8" s="11">
        <f t="shared" si="26"/>
        <v>0.84418750000000031</v>
      </c>
      <c r="AI8" s="11">
        <f t="shared" si="26"/>
        <v>3.0320000000000018</v>
      </c>
      <c r="AJ8" s="11">
        <f t="shared" si="26"/>
        <v>0.84600000000000009</v>
      </c>
      <c r="AK8" s="11">
        <f t="shared" si="26"/>
        <v>0.95483333299999984</v>
      </c>
      <c r="AL8" s="11">
        <f t="shared" si="26"/>
        <v>0.72285416699999949</v>
      </c>
      <c r="AM8" s="11">
        <f t="shared" si="26"/>
        <v>0.91999999999999993</v>
      </c>
      <c r="AN8" s="11">
        <f t="shared" si="26"/>
        <v>1.0328958339999996</v>
      </c>
      <c r="AO8" s="11">
        <f t="shared" si="26"/>
        <v>0.86333333299999993</v>
      </c>
      <c r="AP8" s="11">
        <f t="shared" si="18"/>
        <v>1.1567916666428573</v>
      </c>
      <c r="AQ8" s="11">
        <f t="shared" si="2"/>
        <v>0.5053750000000008</v>
      </c>
      <c r="AR8" s="11">
        <f t="shared" si="19"/>
        <v>3.0320000000000018</v>
      </c>
      <c r="AS8" s="7">
        <f t="shared" si="3"/>
        <v>57.211385067530429</v>
      </c>
      <c r="AT8" s="11">
        <f t="shared" si="4"/>
        <v>1.2529166665000004</v>
      </c>
      <c r="AU8" s="3">
        <f t="shared" si="5"/>
        <v>0.5053750000000008</v>
      </c>
      <c r="AV8" s="3">
        <f t="shared" si="6"/>
        <v>3.0320000000000018</v>
      </c>
      <c r="AW8" s="7">
        <f t="shared" si="7"/>
        <v>68.057606505428424</v>
      </c>
      <c r="AX8" s="5" t="s">
        <v>48</v>
      </c>
      <c r="AY8" s="37"/>
      <c r="AZ8" s="1"/>
      <c r="BA8" s="11"/>
      <c r="BB8" s="11"/>
      <c r="BC8" s="6"/>
      <c r="BD8" s="13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6"/>
    </row>
    <row r="9" spans="1:71" x14ac:dyDescent="0.3">
      <c r="A9" s="33" t="s">
        <v>19</v>
      </c>
      <c r="B9" s="25" t="s">
        <v>3</v>
      </c>
      <c r="C9" s="25" t="s">
        <v>4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10" t="s">
        <v>13</v>
      </c>
      <c r="M9" s="10" t="s">
        <v>14</v>
      </c>
      <c r="N9" s="10" t="s">
        <v>15</v>
      </c>
      <c r="O9" s="10" t="s">
        <v>16</v>
      </c>
      <c r="P9" s="1" t="s">
        <v>22</v>
      </c>
      <c r="Q9" s="1" t="s">
        <v>23</v>
      </c>
      <c r="R9" s="1" t="s">
        <v>24</v>
      </c>
      <c r="S9" s="1" t="s">
        <v>30</v>
      </c>
      <c r="T9" s="47" t="s">
        <v>2</v>
      </c>
      <c r="U9" s="1" t="s">
        <v>33</v>
      </c>
      <c r="V9" s="5" t="s">
        <v>19</v>
      </c>
      <c r="W9" s="1" t="s">
        <v>26</v>
      </c>
      <c r="X9" s="1" t="s">
        <v>29</v>
      </c>
      <c r="Y9" s="1" t="s">
        <v>27</v>
      </c>
      <c r="Z9" s="5" t="s">
        <v>49</v>
      </c>
      <c r="AA9" s="18" t="s">
        <v>20</v>
      </c>
      <c r="AB9" s="12">
        <f t="shared" ref="AB9:AO9" si="27">SUM(AB2:AB8)</f>
        <v>12.763</v>
      </c>
      <c r="AC9" s="12">
        <f t="shared" si="27"/>
        <v>12.84</v>
      </c>
      <c r="AD9" s="12">
        <f t="shared" si="27"/>
        <v>11.470666667000001</v>
      </c>
      <c r="AE9" s="12">
        <f t="shared" si="27"/>
        <v>10.395</v>
      </c>
      <c r="AF9" s="12">
        <f t="shared" si="27"/>
        <v>14.620041667000001</v>
      </c>
      <c r="AG9" s="12">
        <f t="shared" si="27"/>
        <v>16.853333333000002</v>
      </c>
      <c r="AH9" s="12">
        <f t="shared" si="27"/>
        <v>15.112937500000001</v>
      </c>
      <c r="AI9" s="12">
        <f t="shared" si="27"/>
        <v>16.973750000000003</v>
      </c>
      <c r="AJ9" s="12">
        <f t="shared" si="27"/>
        <v>15.553166667000001</v>
      </c>
      <c r="AK9" s="12">
        <f t="shared" si="27"/>
        <v>15.650708333000001</v>
      </c>
      <c r="AL9" s="12">
        <f t="shared" si="27"/>
        <v>15.0625</v>
      </c>
      <c r="AM9" s="12">
        <f t="shared" si="27"/>
        <v>12.306000000000001</v>
      </c>
      <c r="AN9" s="12">
        <f t="shared" si="27"/>
        <v>13.778229166999999</v>
      </c>
      <c r="AO9" s="12">
        <f t="shared" si="27"/>
        <v>15.507999999999999</v>
      </c>
      <c r="AP9" s="12">
        <f>AVERAGE(AB9:AO9)</f>
        <v>14.206238095285718</v>
      </c>
      <c r="AQ9" s="12">
        <f>MIN(AB9:AO9)</f>
        <v>10.395</v>
      </c>
      <c r="AR9" s="12">
        <f>MAX(AB9:AO9)</f>
        <v>16.973750000000003</v>
      </c>
      <c r="AS9" s="7">
        <f>STDEV(AB9:AO9)/AP9*100</f>
        <v>14.043160921484477</v>
      </c>
      <c r="AT9" s="11">
        <f>AVERAGE(AC9,AE9:AI9,AK9,AM9)</f>
        <v>14.343971354124999</v>
      </c>
      <c r="AU9" s="3">
        <f>MIN(AC9,AE9:AI9,AK9,AM9)</f>
        <v>10.395</v>
      </c>
      <c r="AV9" s="3">
        <f>MAX(AC9,AE9:AI9,AK9,AM9)</f>
        <v>16.973750000000003</v>
      </c>
      <c r="AW9" s="7">
        <f>STDEV(AC9,AE9:AI9,AK9,AM9)/AT9*100</f>
        <v>16.156980120137931</v>
      </c>
      <c r="AX9" s="18" t="s">
        <v>20</v>
      </c>
      <c r="AY9" s="37"/>
      <c r="AZ9" s="1"/>
      <c r="BA9" s="11"/>
      <c r="BB9" s="11"/>
      <c r="BC9" s="6"/>
      <c r="BD9" s="1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10"/>
      <c r="BP9" s="10"/>
      <c r="BQ9" s="10"/>
      <c r="BR9" s="10"/>
      <c r="BS9" s="24"/>
    </row>
    <row r="10" spans="1:71" x14ac:dyDescent="0.3">
      <c r="A10" s="1">
        <v>1</v>
      </c>
      <c r="B10" s="7">
        <f>B2/B$5*100</f>
        <v>32.65787824179268</v>
      </c>
      <c r="C10" s="7">
        <f t="shared" ref="C10:O10" si="28">C2/C$5*100</f>
        <v>29.111500521806853</v>
      </c>
      <c r="D10" s="7">
        <f t="shared" si="28"/>
        <v>29.559456005766609</v>
      </c>
      <c r="E10" s="7">
        <f t="shared" si="28"/>
        <v>33.585858585858588</v>
      </c>
      <c r="F10" s="7">
        <f t="shared" si="28"/>
        <v>33.123480611760144</v>
      </c>
      <c r="G10" s="7">
        <f t="shared" si="28"/>
        <v>31.446672271191584</v>
      </c>
      <c r="H10" s="7">
        <f t="shared" si="28"/>
        <v>34.490316657499577</v>
      </c>
      <c r="I10" s="7">
        <f t="shared" si="28"/>
        <v>33.450180425657258</v>
      </c>
      <c r="J10" s="7">
        <f t="shared" si="28"/>
        <v>34.092735669390095</v>
      </c>
      <c r="K10" s="7">
        <f t="shared" si="28"/>
        <v>27.850975861643136</v>
      </c>
      <c r="L10" s="7">
        <f t="shared" si="28"/>
        <v>30.141078838174273</v>
      </c>
      <c r="M10" s="7">
        <f t="shared" si="28"/>
        <v>33.658378026978703</v>
      </c>
      <c r="N10" s="7">
        <f t="shared" si="28"/>
        <v>33.086012808658921</v>
      </c>
      <c r="O10" s="7">
        <f t="shared" si="28"/>
        <v>27.795331441836474</v>
      </c>
      <c r="P10" s="30">
        <f>AVERAGE(B10:O10)</f>
        <v>31.717846854858209</v>
      </c>
      <c r="Q10" s="7">
        <f>MIN(B10:O10)</f>
        <v>27.795331441836474</v>
      </c>
      <c r="R10" s="30">
        <f>MAX(B10:O10)</f>
        <v>34.490316657499577</v>
      </c>
      <c r="S10" s="7">
        <f>STDEV(B10:O10)</f>
        <v>2.3642266816961564</v>
      </c>
      <c r="T10" s="9">
        <f>score!E2</f>
        <v>36.363636363636367</v>
      </c>
      <c r="U10" s="7">
        <f>T10-P10</f>
        <v>4.645789508778158</v>
      </c>
      <c r="V10" s="1">
        <v>1</v>
      </c>
      <c r="W10" s="7">
        <f>AVERAGE(C10,E10:I10,K10,M10)</f>
        <v>32.08967037029948</v>
      </c>
      <c r="X10" s="30">
        <f>MIN(C10,E10:I10,K10,M10)</f>
        <v>27.850975861643136</v>
      </c>
      <c r="Y10" s="30">
        <f>MAX(C10,E10:I10,K10,M10)</f>
        <v>34.490316657499577</v>
      </c>
      <c r="Z10" s="7">
        <f>STDEV(C10,E10:I10,K10,M10)</f>
        <v>2.4092604096476391</v>
      </c>
      <c r="AA10" s="18"/>
      <c r="AB10" s="8">
        <f t="shared" ref="AB10:AC10" si="29">AB9/86400</f>
        <v>1.4771990740740742E-4</v>
      </c>
      <c r="AC10" s="8">
        <f t="shared" si="29"/>
        <v>1.4861111111111111E-4</v>
      </c>
      <c r="AD10" s="8">
        <f t="shared" ref="AD10:AV10" si="30">AD9/86400</f>
        <v>1.3276234568287038E-4</v>
      </c>
      <c r="AE10" s="8">
        <f t="shared" si="30"/>
        <v>1.2031249999999999E-4</v>
      </c>
      <c r="AF10" s="8">
        <f t="shared" si="30"/>
        <v>1.6921344521990742E-4</v>
      </c>
      <c r="AG10" s="8">
        <f t="shared" si="30"/>
        <v>1.9506172839120372E-4</v>
      </c>
      <c r="AH10" s="8">
        <f t="shared" si="30"/>
        <v>1.7491825810185186E-4</v>
      </c>
      <c r="AI10" s="8">
        <f t="shared" si="30"/>
        <v>1.9645543981481483E-4</v>
      </c>
      <c r="AJ10" s="8">
        <f t="shared" si="30"/>
        <v>1.800135030902778E-4</v>
      </c>
      <c r="AK10" s="8">
        <f t="shared" si="30"/>
        <v>1.8114245755787038E-4</v>
      </c>
      <c r="AL10" s="8">
        <f t="shared" si="30"/>
        <v>1.7433449074074074E-4</v>
      </c>
      <c r="AM10" s="8">
        <f t="shared" si="30"/>
        <v>1.4243055555555556E-4</v>
      </c>
      <c r="AN10" s="8">
        <f t="shared" si="30"/>
        <v>1.5947024498842591E-4</v>
      </c>
      <c r="AO10" s="8">
        <f t="shared" si="30"/>
        <v>1.7949074074074072E-4</v>
      </c>
      <c r="AP10" s="8">
        <f t="shared" si="30"/>
        <v>1.6442405202876989E-4</v>
      </c>
      <c r="AQ10" s="8">
        <f t="shared" si="30"/>
        <v>1.2031249999999999E-4</v>
      </c>
      <c r="AR10" s="8">
        <f t="shared" si="30"/>
        <v>1.9645543981481483E-4</v>
      </c>
      <c r="AS10" s="12"/>
      <c r="AT10" s="8">
        <f t="shared" si="30"/>
        <v>1.6601818696903935E-4</v>
      </c>
      <c r="AU10" s="8">
        <f t="shared" si="30"/>
        <v>1.2031249999999999E-4</v>
      </c>
      <c r="AV10" s="8">
        <f t="shared" si="30"/>
        <v>1.9645543981481483E-4</v>
      </c>
      <c r="AW10" s="11"/>
      <c r="AX10" s="18"/>
      <c r="AY10" s="11"/>
      <c r="AZ10" s="40"/>
      <c r="BA10" s="11"/>
      <c r="BB10" s="11"/>
      <c r="BC10" s="6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20"/>
    </row>
    <row r="11" spans="1:71" x14ac:dyDescent="0.3">
      <c r="A11" s="1">
        <v>2</v>
      </c>
      <c r="B11" s="7">
        <f>B3/B$5*100</f>
        <v>50.151806001723742</v>
      </c>
      <c r="C11" s="7">
        <f t="shared" ref="C11:O11" si="31">C3/C$5*100</f>
        <v>51.734813084112155</v>
      </c>
      <c r="D11" s="7">
        <f t="shared" si="31"/>
        <v>50.703243053274917</v>
      </c>
      <c r="E11" s="7">
        <f t="shared" si="31"/>
        <v>56.906365242905245</v>
      </c>
      <c r="F11" s="7">
        <f t="shared" si="31"/>
        <v>56.862583037397584</v>
      </c>
      <c r="G11" s="7">
        <f t="shared" si="31"/>
        <v>56.089299844859354</v>
      </c>
      <c r="H11" s="7">
        <f t="shared" si="31"/>
        <v>54.030418196330132</v>
      </c>
      <c r="I11" s="7">
        <f t="shared" si="31"/>
        <v>44.001276482804322</v>
      </c>
      <c r="J11" s="7">
        <f t="shared" si="31"/>
        <v>53.853984717927673</v>
      </c>
      <c r="K11" s="7">
        <f t="shared" si="31"/>
        <v>60.759763268664827</v>
      </c>
      <c r="L11" s="7">
        <f t="shared" si="31"/>
        <v>59.193360995850632</v>
      </c>
      <c r="M11" s="7">
        <f t="shared" si="31"/>
        <v>55.615147082723873</v>
      </c>
      <c r="N11" s="7">
        <f t="shared" si="31"/>
        <v>55.169160280813315</v>
      </c>
      <c r="O11" s="7">
        <f t="shared" si="31"/>
        <v>58.904006532112454</v>
      </c>
      <c r="P11" s="30">
        <f t="shared" ref="P11:P12" si="32">AVERAGE(B11:O11)</f>
        <v>54.569659130107162</v>
      </c>
      <c r="Q11" s="7">
        <f t="shared" ref="Q11:Q13" si="33">MIN(B11:O11)</f>
        <v>44.001276482804322</v>
      </c>
      <c r="R11" s="30">
        <f t="shared" ref="R11:R13" si="34">MAX(B11:O11)</f>
        <v>60.759763268664827</v>
      </c>
      <c r="S11" s="7">
        <f t="shared" ref="S11:S12" si="35">STDEV(B11:O11)</f>
        <v>4.3673496606595146</v>
      </c>
      <c r="T11" s="9">
        <f>score!E4</f>
        <v>51.515151515151516</v>
      </c>
      <c r="U11" s="7">
        <f t="shared" ref="U11:U12" si="36">T11-P11</f>
        <v>-3.0545076149556465</v>
      </c>
      <c r="V11" s="1">
        <v>2</v>
      </c>
      <c r="W11" s="7">
        <f t="shared" ref="W11:W12" si="37">AVERAGE(C11,E11:I11,K11,M11)</f>
        <v>54.499958279974678</v>
      </c>
      <c r="X11" s="30">
        <f t="shared" ref="X11:X12" si="38">MIN(C11,E11:I11,K11,M11)</f>
        <v>44.001276482804322</v>
      </c>
      <c r="Y11" s="30">
        <f t="shared" ref="Y11:Y12" si="39">MAX(C11,E11:I11,K11,M11)</f>
        <v>60.759763268664827</v>
      </c>
      <c r="Z11" s="7">
        <f t="shared" ref="Z11:Z12" si="40">STDEV(C11,E11:I11,K11,M11)</f>
        <v>4.9629544298632151</v>
      </c>
      <c r="AA11" s="18"/>
      <c r="AB11" s="18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27">
        <f>SUM(AP2:AP8)</f>
        <v>14.206238095285714</v>
      </c>
      <c r="AQ11" s="11"/>
      <c r="AR11" s="11"/>
      <c r="AS11" s="8"/>
      <c r="AT11" s="11"/>
      <c r="AU11" s="3"/>
      <c r="AV11" s="3"/>
      <c r="AW11" s="11"/>
      <c r="AX11" s="18"/>
      <c r="AY11" s="8"/>
      <c r="AZ11" s="8"/>
      <c r="BA11" s="8"/>
      <c r="BB11" s="8"/>
      <c r="BC11" s="6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20"/>
    </row>
    <row r="12" spans="1:71" x14ac:dyDescent="0.3">
      <c r="A12" s="1">
        <v>3</v>
      </c>
      <c r="B12" s="7">
        <f t="shared" ref="B12:O12" si="41">B4/B$5*100</f>
        <v>17.190315756483578</v>
      </c>
      <c r="C12" s="7">
        <f t="shared" si="41"/>
        <v>19.153686394080996</v>
      </c>
      <c r="D12" s="7">
        <f t="shared" si="41"/>
        <v>19.737300940958473</v>
      </c>
      <c r="E12" s="7">
        <f t="shared" si="41"/>
        <v>9.5077761712361699</v>
      </c>
      <c r="F12" s="7">
        <f t="shared" si="41"/>
        <v>10.013936350842275</v>
      </c>
      <c r="G12" s="7">
        <f t="shared" si="41"/>
        <v>12.464027883949051</v>
      </c>
      <c r="H12" s="7">
        <f t="shared" si="41"/>
        <v>11.479265146170292</v>
      </c>
      <c r="I12" s="7">
        <f t="shared" si="41"/>
        <v>22.548543091538413</v>
      </c>
      <c r="J12" s="7">
        <f t="shared" si="41"/>
        <v>12.053279612682232</v>
      </c>
      <c r="K12" s="7">
        <f t="shared" si="41"/>
        <v>11.389260869692043</v>
      </c>
      <c r="L12" s="7">
        <f t="shared" si="41"/>
        <v>10.665560165975096</v>
      </c>
      <c r="M12" s="7">
        <f t="shared" si="41"/>
        <v>10.726474890297418</v>
      </c>
      <c r="N12" s="7">
        <f t="shared" si="41"/>
        <v>11.74482691052776</v>
      </c>
      <c r="O12" s="7">
        <f t="shared" si="41"/>
        <v>13.300662026051072</v>
      </c>
      <c r="P12" s="30">
        <f t="shared" si="32"/>
        <v>13.712494015034636</v>
      </c>
      <c r="Q12" s="7">
        <f t="shared" si="33"/>
        <v>9.5077761712361699</v>
      </c>
      <c r="R12" s="30">
        <f t="shared" si="34"/>
        <v>22.548543091538413</v>
      </c>
      <c r="S12" s="7">
        <f t="shared" si="35"/>
        <v>4.1544478513662453</v>
      </c>
      <c r="T12" s="48">
        <f>score!E7</f>
        <v>12.121212121212121</v>
      </c>
      <c r="U12" s="7">
        <f t="shared" si="36"/>
        <v>-1.5912818938225151</v>
      </c>
      <c r="V12" s="1">
        <v>3</v>
      </c>
      <c r="W12" s="7">
        <f t="shared" si="37"/>
        <v>13.410371349725832</v>
      </c>
      <c r="X12" s="30">
        <f t="shared" si="38"/>
        <v>9.5077761712361699</v>
      </c>
      <c r="Y12" s="30">
        <f t="shared" si="39"/>
        <v>22.548543091538413</v>
      </c>
      <c r="Z12" s="7">
        <f t="shared" si="40"/>
        <v>4.7685097284529636</v>
      </c>
      <c r="AA12" s="18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7"/>
      <c r="AT12" s="11"/>
      <c r="AU12" s="3"/>
      <c r="AV12" s="3"/>
      <c r="AW12" s="7"/>
      <c r="AX12" s="18"/>
      <c r="AY12" s="8"/>
      <c r="AZ12" s="8"/>
      <c r="BA12" s="8"/>
      <c r="BB12" s="8"/>
      <c r="BC12" s="6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20"/>
    </row>
    <row r="13" spans="1:71" x14ac:dyDescent="0.3">
      <c r="A13" s="5" t="s">
        <v>20</v>
      </c>
      <c r="B13" s="7">
        <f t="shared" ref="B13:P13" si="42">SUM(B10:B12)</f>
        <v>100</v>
      </c>
      <c r="C13" s="7">
        <f t="shared" si="42"/>
        <v>100</v>
      </c>
      <c r="D13" s="7">
        <f t="shared" si="42"/>
        <v>100</v>
      </c>
      <c r="E13" s="7">
        <f t="shared" si="42"/>
        <v>100</v>
      </c>
      <c r="F13" s="7">
        <f t="shared" si="42"/>
        <v>100</v>
      </c>
      <c r="G13" s="7">
        <f t="shared" si="42"/>
        <v>100</v>
      </c>
      <c r="H13" s="7">
        <f t="shared" si="42"/>
        <v>100</v>
      </c>
      <c r="I13" s="7">
        <f t="shared" si="42"/>
        <v>100</v>
      </c>
      <c r="J13" s="7">
        <f t="shared" si="42"/>
        <v>100</v>
      </c>
      <c r="K13" s="7">
        <f t="shared" si="42"/>
        <v>100</v>
      </c>
      <c r="L13" s="7">
        <f t="shared" si="42"/>
        <v>100</v>
      </c>
      <c r="M13" s="7">
        <f t="shared" si="42"/>
        <v>100</v>
      </c>
      <c r="N13" s="7">
        <f t="shared" si="42"/>
        <v>100</v>
      </c>
      <c r="O13" s="7">
        <f t="shared" si="42"/>
        <v>100</v>
      </c>
      <c r="P13" s="7">
        <f t="shared" si="42"/>
        <v>100.00000000000001</v>
      </c>
      <c r="Q13" s="7">
        <f t="shared" si="33"/>
        <v>100</v>
      </c>
      <c r="R13" s="30">
        <f t="shared" si="34"/>
        <v>100</v>
      </c>
      <c r="S13" s="7"/>
      <c r="T13" s="34">
        <f>SUM(T10:T12)</f>
        <v>100</v>
      </c>
      <c r="U13" s="6"/>
      <c r="W13" s="30">
        <f>SUM(W10:W12)</f>
        <v>100</v>
      </c>
      <c r="Y13" s="6"/>
      <c r="AA13" s="18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7"/>
      <c r="AT13" s="11"/>
      <c r="AU13" s="3"/>
      <c r="AV13" s="3"/>
      <c r="AW13" s="7"/>
      <c r="AX13" s="18"/>
      <c r="AY13" s="26"/>
      <c r="AZ13" s="26"/>
      <c r="BA13" s="5"/>
      <c r="BC13" s="17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20"/>
    </row>
    <row r="14" spans="1:71" x14ac:dyDescent="0.3">
      <c r="Q14" s="2"/>
      <c r="R14" s="30"/>
      <c r="S14" s="7"/>
      <c r="U14" s="7"/>
      <c r="Y14" s="6"/>
      <c r="AA14" s="18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7"/>
      <c r="AT14" s="11"/>
      <c r="AU14" s="3"/>
      <c r="AV14" s="3"/>
      <c r="AW14" s="7"/>
      <c r="AX14" s="18"/>
      <c r="AY14" s="11"/>
      <c r="AZ14" s="11"/>
      <c r="BA14" s="11"/>
      <c r="BC14" s="11"/>
      <c r="BD14" s="5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20"/>
    </row>
    <row r="15" spans="1:71" x14ac:dyDescent="0.3">
      <c r="AA15" s="18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7"/>
      <c r="AT15" s="11"/>
      <c r="AU15" s="3"/>
      <c r="AV15" s="3"/>
      <c r="AW15" s="7"/>
      <c r="AX15" s="18"/>
      <c r="AY15" s="11"/>
      <c r="AZ15" s="11"/>
      <c r="BA15" s="11"/>
      <c r="BC15" s="11"/>
      <c r="BD15" s="5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20"/>
    </row>
    <row r="16" spans="1:71" x14ac:dyDescent="0.3">
      <c r="A16" s="33" t="s">
        <v>32</v>
      </c>
      <c r="B16" s="25" t="s">
        <v>3</v>
      </c>
      <c r="C16" s="25" t="s">
        <v>4</v>
      </c>
      <c r="D16" s="25" t="s">
        <v>5</v>
      </c>
      <c r="E16" s="25" t="s">
        <v>6</v>
      </c>
      <c r="F16" s="25" t="s">
        <v>7</v>
      </c>
      <c r="G16" s="25" t="s">
        <v>8</v>
      </c>
      <c r="H16" s="25" t="s">
        <v>9</v>
      </c>
      <c r="I16" s="25" t="s">
        <v>10</v>
      </c>
      <c r="J16" s="25" t="s">
        <v>11</v>
      </c>
      <c r="K16" s="25" t="s">
        <v>12</v>
      </c>
      <c r="L16" s="10" t="s">
        <v>13</v>
      </c>
      <c r="M16" s="10" t="s">
        <v>14</v>
      </c>
      <c r="N16" s="10" t="s">
        <v>15</v>
      </c>
      <c r="O16" s="10" t="s">
        <v>16</v>
      </c>
      <c r="P16" s="1" t="s">
        <v>22</v>
      </c>
      <c r="Q16" s="1" t="s">
        <v>23</v>
      </c>
      <c r="R16" s="1" t="s">
        <v>24</v>
      </c>
      <c r="S16" s="1" t="s">
        <v>25</v>
      </c>
      <c r="V16" s="5" t="s">
        <v>18</v>
      </c>
      <c r="W16" s="1" t="s">
        <v>26</v>
      </c>
      <c r="X16" s="1" t="s">
        <v>29</v>
      </c>
      <c r="Y16" s="1" t="s">
        <v>27</v>
      </c>
      <c r="Z16" s="5" t="s">
        <v>38</v>
      </c>
      <c r="AY16" s="11"/>
      <c r="AZ16" s="11"/>
      <c r="BA16" s="11"/>
      <c r="BC16" s="11"/>
      <c r="BD16" s="5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20"/>
    </row>
    <row r="17" spans="1:65" x14ac:dyDescent="0.3">
      <c r="A17" s="1">
        <v>1</v>
      </c>
      <c r="B17" s="21">
        <f t="shared" ref="B17:R17" si="43">B2/86400</f>
        <v>4.8242187499999999E-5</v>
      </c>
      <c r="C17" s="21">
        <f t="shared" si="43"/>
        <v>4.3262924386574075E-5</v>
      </c>
      <c r="D17" s="21">
        <f t="shared" si="43"/>
        <v>3.9243827164351855E-5</v>
      </c>
      <c r="E17" s="21">
        <f t="shared" si="43"/>
        <v>4.0407986111111111E-5</v>
      </c>
      <c r="F17" s="21">
        <f t="shared" si="43"/>
        <v>5.60493827199074E-5</v>
      </c>
      <c r="G17" s="21">
        <f t="shared" si="43"/>
        <v>6.1340422453703698E-5</v>
      </c>
      <c r="H17" s="21">
        <f t="shared" si="43"/>
        <v>6.0329861111111112E-5</v>
      </c>
      <c r="I17" s="21">
        <f t="shared" si="43"/>
        <v>6.5714699074074075E-5</v>
      </c>
      <c r="J17" s="21">
        <f t="shared" si="43"/>
        <v>6.1371527777777786E-5</v>
      </c>
      <c r="K17" s="21">
        <f t="shared" si="43"/>
        <v>5.0449942129629632E-5</v>
      </c>
      <c r="L17" s="21">
        <f t="shared" si="43"/>
        <v>5.2546296296296283E-5</v>
      </c>
      <c r="M17" s="21">
        <f t="shared" si="43"/>
        <v>4.7939814814814805E-5</v>
      </c>
      <c r="N17" s="21">
        <f t="shared" si="43"/>
        <v>5.276234568287037E-5</v>
      </c>
      <c r="O17" s="21">
        <f t="shared" si="43"/>
        <v>4.9890046296296297E-5</v>
      </c>
      <c r="P17" s="32">
        <f t="shared" si="43"/>
        <v>5.2110804537037029E-5</v>
      </c>
      <c r="Q17" s="32">
        <f t="shared" si="43"/>
        <v>3.9243827164351855E-5</v>
      </c>
      <c r="R17" s="32">
        <f t="shared" si="43"/>
        <v>6.5714699074074075E-5</v>
      </c>
      <c r="S17" s="7">
        <f>STDEV(B17:O17)/P17*100</f>
        <v>15.613043070719771</v>
      </c>
      <c r="V17" s="1">
        <v>1</v>
      </c>
      <c r="W17" s="21">
        <f t="shared" ref="W17:Y20" si="44">W2/86400</f>
        <v>5.318687910011573E-5</v>
      </c>
      <c r="X17" s="21">
        <f t="shared" si="44"/>
        <v>4.0407986111111111E-5</v>
      </c>
      <c r="Y17" s="21">
        <f t="shared" si="44"/>
        <v>6.5714699074074075E-5</v>
      </c>
      <c r="Z17" s="7">
        <f>STDEV(C17,E17:I17,K17,M17)/W17*100</f>
        <v>17.106238119189971</v>
      </c>
      <c r="AY17" s="11"/>
      <c r="AZ17" s="11"/>
      <c r="BA17" s="11"/>
      <c r="BC17" s="11"/>
      <c r="BD17" s="5"/>
      <c r="BE17" s="15"/>
      <c r="BF17" s="15"/>
      <c r="BG17" s="6"/>
      <c r="BH17" s="6"/>
      <c r="BI17" s="6"/>
      <c r="BJ17" s="6"/>
    </row>
    <row r="18" spans="1:65" x14ac:dyDescent="0.3">
      <c r="A18" s="1">
        <v>2</v>
      </c>
      <c r="B18" s="21">
        <f t="shared" ref="B18:R18" si="45">B3/86400</f>
        <v>7.40842013888889E-5</v>
      </c>
      <c r="C18" s="21">
        <f t="shared" si="45"/>
        <v>7.6883680555555557E-5</v>
      </c>
      <c r="D18" s="21">
        <f t="shared" si="45"/>
        <v>6.7314814814814809E-5</v>
      </c>
      <c r="E18" s="21">
        <f t="shared" si="45"/>
        <v>6.8465470682870368E-5</v>
      </c>
      <c r="F18" s="21">
        <f t="shared" si="45"/>
        <v>9.621913579861112E-5</v>
      </c>
      <c r="G18" s="21">
        <f t="shared" si="45"/>
        <v>1.0940875771990741E-4</v>
      </c>
      <c r="H18" s="21">
        <f t="shared" si="45"/>
        <v>9.4509066354166681E-5</v>
      </c>
      <c r="I18" s="21">
        <f t="shared" si="45"/>
        <v>8.6442901238425912E-5</v>
      </c>
      <c r="J18" s="21">
        <f t="shared" si="45"/>
        <v>9.6944444444444462E-5</v>
      </c>
      <c r="K18" s="21">
        <f t="shared" si="45"/>
        <v>1.1006172839120369E-4</v>
      </c>
      <c r="L18" s="21">
        <f t="shared" si="45"/>
        <v>1.0319444444444445E-4</v>
      </c>
      <c r="M18" s="21">
        <f t="shared" si="45"/>
        <v>7.9212962962962963E-5</v>
      </c>
      <c r="N18" s="21">
        <f t="shared" si="45"/>
        <v>8.7978395057870359E-5</v>
      </c>
      <c r="O18" s="21">
        <f t="shared" si="45"/>
        <v>1.0572723765046296E-4</v>
      </c>
      <c r="P18" s="32">
        <f t="shared" si="45"/>
        <v>8.9746231536044966E-5</v>
      </c>
      <c r="Q18" s="32">
        <f t="shared" si="45"/>
        <v>6.7314814814814809E-5</v>
      </c>
      <c r="R18" s="32">
        <f t="shared" si="45"/>
        <v>1.1006172839120369E-4</v>
      </c>
      <c r="S18" s="7">
        <f t="shared" ref="S18:S20" si="46">STDEV(B18:O18)/P18*100</f>
        <v>16.480020866136709</v>
      </c>
      <c r="V18" s="1">
        <v>2</v>
      </c>
      <c r="W18" s="21">
        <f t="shared" si="44"/>
        <v>9.0150462962962965E-5</v>
      </c>
      <c r="X18" s="21">
        <f t="shared" si="44"/>
        <v>6.8465470682870368E-5</v>
      </c>
      <c r="Y18" s="21">
        <f t="shared" si="44"/>
        <v>1.1006172839120369E-4</v>
      </c>
      <c r="Z18" s="7">
        <f t="shared" ref="Z18:Z19" si="47">STDEV(C18,E18:I18,K18,M18)/W18*100</f>
        <v>16.784988676424316</v>
      </c>
      <c r="AY18" s="11"/>
      <c r="AZ18" s="11"/>
      <c r="BA18" s="11"/>
      <c r="BC18" s="11"/>
      <c r="BD18" s="5"/>
      <c r="BE18" s="15"/>
      <c r="BF18" s="15"/>
      <c r="BG18" s="6"/>
      <c r="BH18" s="6"/>
      <c r="BI18" s="6"/>
      <c r="BJ18" s="6"/>
    </row>
    <row r="19" spans="1:65" x14ac:dyDescent="0.3">
      <c r="A19" s="1">
        <v>3</v>
      </c>
      <c r="B19" s="21">
        <f t="shared" ref="B19:R19" si="48">B4/86400</f>
        <v>2.5393518518518509E-5</v>
      </c>
      <c r="C19" s="21">
        <f t="shared" si="48"/>
        <v>2.8464506168981482E-5</v>
      </c>
      <c r="D19" s="21">
        <f t="shared" si="48"/>
        <v>2.6203703703703717E-5</v>
      </c>
      <c r="E19" s="21">
        <f t="shared" si="48"/>
        <v>1.1439043206018517E-5</v>
      </c>
      <c r="F19" s="21">
        <f t="shared" si="48"/>
        <v>1.694492670138889E-5</v>
      </c>
      <c r="G19" s="21">
        <f t="shared" si="48"/>
        <v>2.4312548217592592E-5</v>
      </c>
      <c r="H19" s="21">
        <f t="shared" si="48"/>
        <v>2.0079330636574074E-5</v>
      </c>
      <c r="I19" s="21">
        <f t="shared" si="48"/>
        <v>4.4297839502314839E-5</v>
      </c>
      <c r="J19" s="21">
        <f t="shared" si="48"/>
        <v>2.1697530868055552E-5</v>
      </c>
      <c r="K19" s="21">
        <f t="shared" si="48"/>
        <v>2.0630787037037044E-5</v>
      </c>
      <c r="L19" s="21">
        <f t="shared" si="48"/>
        <v>1.8593749999999984E-5</v>
      </c>
      <c r="M19" s="21">
        <f t="shared" si="48"/>
        <v>1.527777777777778E-5</v>
      </c>
      <c r="N19" s="21">
        <f t="shared" si="48"/>
        <v>1.8729504247685195E-5</v>
      </c>
      <c r="O19" s="21">
        <f t="shared" si="48"/>
        <v>2.3873456793981486E-5</v>
      </c>
      <c r="P19" s="32">
        <f t="shared" si="48"/>
        <v>2.256701595568783E-5</v>
      </c>
      <c r="Q19" s="32">
        <f t="shared" si="48"/>
        <v>1.1439043206018517E-5</v>
      </c>
      <c r="R19" s="32">
        <f t="shared" si="48"/>
        <v>4.4297839502314839E-5</v>
      </c>
      <c r="S19" s="7">
        <f t="shared" si="46"/>
        <v>34.384890718577253</v>
      </c>
      <c r="V19" s="1">
        <v>3</v>
      </c>
      <c r="W19" s="21">
        <f t="shared" si="44"/>
        <v>2.2680844905960652E-5</v>
      </c>
      <c r="X19" s="21">
        <f t="shared" si="44"/>
        <v>1.1439043206018517E-5</v>
      </c>
      <c r="Y19" s="21">
        <f t="shared" si="44"/>
        <v>4.4297839502314839E-5</v>
      </c>
      <c r="Z19" s="7">
        <f t="shared" si="47"/>
        <v>44.977504906419966</v>
      </c>
      <c r="AY19" s="11"/>
      <c r="AZ19" s="11"/>
      <c r="BA19" s="11"/>
      <c r="BC19" s="11"/>
      <c r="BD19" s="5"/>
      <c r="BE19" s="15"/>
      <c r="BF19" s="15"/>
      <c r="BG19" s="6"/>
      <c r="BH19" s="6"/>
      <c r="BI19" s="6"/>
      <c r="BJ19" s="6"/>
    </row>
    <row r="20" spans="1:65" x14ac:dyDescent="0.3">
      <c r="A20" s="5" t="s">
        <v>20</v>
      </c>
      <c r="B20" s="8">
        <f t="shared" ref="B20:R20" si="49">B5/86400</f>
        <v>1.4771990740740742E-4</v>
      </c>
      <c r="C20" s="8">
        <f t="shared" si="49"/>
        <v>1.4861111111111111E-4</v>
      </c>
      <c r="D20" s="8">
        <f t="shared" si="49"/>
        <v>1.3276234568287038E-4</v>
      </c>
      <c r="E20" s="8">
        <f t="shared" si="49"/>
        <v>1.2031249999999999E-4</v>
      </c>
      <c r="F20" s="8">
        <f t="shared" si="49"/>
        <v>1.6921344521990742E-4</v>
      </c>
      <c r="G20" s="8">
        <f t="shared" si="49"/>
        <v>1.9506172839120372E-4</v>
      </c>
      <c r="H20" s="8">
        <f t="shared" si="49"/>
        <v>1.7491825810185186E-4</v>
      </c>
      <c r="I20" s="8">
        <f t="shared" si="49"/>
        <v>1.9645543981481483E-4</v>
      </c>
      <c r="J20" s="8">
        <f t="shared" si="49"/>
        <v>1.800135030902778E-4</v>
      </c>
      <c r="K20" s="8">
        <f t="shared" si="49"/>
        <v>1.8114245755787036E-4</v>
      </c>
      <c r="L20" s="8">
        <f t="shared" si="49"/>
        <v>1.7433449074074072E-4</v>
      </c>
      <c r="M20" s="8">
        <f t="shared" si="49"/>
        <v>1.4243055555555556E-4</v>
      </c>
      <c r="N20" s="8">
        <f t="shared" si="49"/>
        <v>1.5947024498842594E-4</v>
      </c>
      <c r="O20" s="8">
        <f t="shared" si="49"/>
        <v>1.7949074074074075E-4</v>
      </c>
      <c r="P20" s="32">
        <f t="shared" si="49"/>
        <v>1.6442405202876987E-4</v>
      </c>
      <c r="Q20" s="32">
        <f t="shared" si="49"/>
        <v>1.2031249999999999E-4</v>
      </c>
      <c r="R20" s="32">
        <f t="shared" si="49"/>
        <v>1.9645543981481483E-4</v>
      </c>
      <c r="S20" s="7">
        <f t="shared" si="46"/>
        <v>14.043160921484702</v>
      </c>
      <c r="T20" s="16"/>
      <c r="U20" s="16"/>
      <c r="V20" s="5" t="s">
        <v>20</v>
      </c>
      <c r="W20" s="21">
        <f t="shared" si="44"/>
        <v>1.6601818696903935E-4</v>
      </c>
      <c r="X20" s="21">
        <f t="shared" si="44"/>
        <v>1.2031249999999999E-4</v>
      </c>
      <c r="Y20" s="21">
        <f t="shared" si="44"/>
        <v>1.9645543981481483E-4</v>
      </c>
      <c r="Z20" s="7">
        <f t="shared" ref="Z20" si="50">STDEV(C20,E20:I20,K20,M20)/W20*100</f>
        <v>16.156980120137792</v>
      </c>
      <c r="AA20" s="33" t="s">
        <v>19</v>
      </c>
      <c r="AB20" s="25" t="s">
        <v>3</v>
      </c>
      <c r="AC20" s="25" t="s">
        <v>4</v>
      </c>
      <c r="AD20" s="25" t="s">
        <v>5</v>
      </c>
      <c r="AE20" s="25" t="s">
        <v>6</v>
      </c>
      <c r="AF20" s="25" t="s">
        <v>7</v>
      </c>
      <c r="AG20" s="25" t="s">
        <v>8</v>
      </c>
      <c r="AH20" s="25" t="s">
        <v>9</v>
      </c>
      <c r="AI20" s="25" t="s">
        <v>10</v>
      </c>
      <c r="AJ20" s="25" t="s">
        <v>11</v>
      </c>
      <c r="AK20" s="25" t="s">
        <v>12</v>
      </c>
      <c r="AL20" s="10" t="s">
        <v>13</v>
      </c>
      <c r="AM20" s="10" t="s">
        <v>14</v>
      </c>
      <c r="AN20" s="10" t="s">
        <v>15</v>
      </c>
      <c r="AO20" s="10" t="s">
        <v>16</v>
      </c>
      <c r="AP20" s="5" t="s">
        <v>22</v>
      </c>
      <c r="AQ20" s="1" t="s">
        <v>23</v>
      </c>
      <c r="AR20" s="5" t="s">
        <v>24</v>
      </c>
      <c r="AS20" s="5" t="s">
        <v>30</v>
      </c>
      <c r="AT20" s="5" t="s">
        <v>26</v>
      </c>
      <c r="AU20" s="5" t="s">
        <v>29</v>
      </c>
      <c r="AV20" s="1" t="s">
        <v>27</v>
      </c>
      <c r="AW20" s="5" t="s">
        <v>31</v>
      </c>
      <c r="AX20" s="49" t="s">
        <v>2</v>
      </c>
      <c r="AY20" s="11"/>
      <c r="AZ20" s="11"/>
      <c r="BA20" s="11"/>
      <c r="BC20" s="11"/>
      <c r="BD20" s="5"/>
      <c r="BE20" s="6"/>
      <c r="BF20" s="6"/>
      <c r="BG20" s="6"/>
      <c r="BH20" s="6"/>
      <c r="BI20" s="6"/>
      <c r="BJ20" s="6"/>
    </row>
    <row r="21" spans="1:65" x14ac:dyDescent="0.3">
      <c r="T21" s="16"/>
      <c r="U21" s="16"/>
      <c r="AA21" s="5" t="s">
        <v>50</v>
      </c>
      <c r="AB21" s="7">
        <f t="shared" ref="AB21:AO21" si="51">AB2/AB$9*100</f>
        <v>26.725691451853017</v>
      </c>
      <c r="AC21" s="7">
        <f t="shared" si="51"/>
        <v>23.53485202492212</v>
      </c>
      <c r="AD21" s="7">
        <f t="shared" si="51"/>
        <v>26.142043475353301</v>
      </c>
      <c r="AE21" s="7">
        <f t="shared" si="51"/>
        <v>26.628186628186629</v>
      </c>
      <c r="AF21" s="7">
        <f t="shared" si="51"/>
        <v>24.952049269696513</v>
      </c>
      <c r="AG21" s="7">
        <f t="shared" si="51"/>
        <v>25.906225277411117</v>
      </c>
      <c r="AH21" s="7">
        <f t="shared" si="51"/>
        <v>28.439761184746509</v>
      </c>
      <c r="AI21" s="7">
        <f t="shared" si="51"/>
        <v>23.28264231533986</v>
      </c>
      <c r="AJ21" s="7">
        <f t="shared" si="51"/>
        <v>25.08666509231589</v>
      </c>
      <c r="AK21" s="7">
        <f t="shared" si="51"/>
        <v>24.330102203560116</v>
      </c>
      <c r="AL21" s="7">
        <f t="shared" si="51"/>
        <v>26.097233746058091</v>
      </c>
      <c r="AM21" s="7">
        <f t="shared" si="51"/>
        <v>27.633031309930118</v>
      </c>
      <c r="AN21" s="7">
        <f t="shared" si="51"/>
        <v>25.10769556138273</v>
      </c>
      <c r="AO21" s="7">
        <f t="shared" si="51"/>
        <v>21.253546556615941</v>
      </c>
      <c r="AP21" s="7">
        <f>AVERAGE(AB21:AO21)</f>
        <v>25.365694721240857</v>
      </c>
      <c r="AQ21" s="7">
        <f t="shared" ref="AQ21:AQ27" si="52">MIN(AB21:AO21)</f>
        <v>21.253546556615941</v>
      </c>
      <c r="AR21" s="7">
        <f>MAX(AB21:AO21)</f>
        <v>28.439761184746509</v>
      </c>
      <c r="AS21" s="7">
        <f t="shared" ref="AS21:AS27" si="53">STDEV(AB21:AO21)</f>
        <v>1.8698631607815086</v>
      </c>
      <c r="AT21" s="7">
        <f t="shared" ref="AT21:AT27" si="54">AVERAGE(AC21,AE21:AI21,AK21,AM21)</f>
        <v>25.588356276724127</v>
      </c>
      <c r="AU21" s="30">
        <f t="shared" ref="AU21:AU27" si="55">MIN(AC21,AE21:AI21,AK21,AM21)</f>
        <v>23.28264231533986</v>
      </c>
      <c r="AV21" s="30">
        <f t="shared" ref="AV21:AV27" si="56">MAX(AC21,AE21:AI21,AK21,AM21)</f>
        <v>28.439761184746509</v>
      </c>
      <c r="AW21" s="7">
        <f t="shared" ref="AW21:AW27" si="57">STDEV(AC21,AE21:AI21,AK21,AM21)</f>
        <v>1.8903809255600137</v>
      </c>
      <c r="AX21" s="37">
        <f>score!C2</f>
        <v>30.303030303030305</v>
      </c>
      <c r="AY21" s="5" t="s">
        <v>50</v>
      </c>
      <c r="AZ21" s="11"/>
      <c r="BA21" s="23"/>
      <c r="BB21" s="11"/>
      <c r="BC21" s="6"/>
      <c r="BD21" s="6"/>
      <c r="BE21" s="6"/>
      <c r="BF21" s="6"/>
      <c r="BG21" s="6"/>
      <c r="BH21" s="6"/>
      <c r="BI21" s="6"/>
      <c r="BJ21" s="6"/>
    </row>
    <row r="22" spans="1:65" x14ac:dyDescent="0.3">
      <c r="U22" s="9"/>
      <c r="AA22" s="5" t="s">
        <v>51</v>
      </c>
      <c r="AB22" s="7">
        <f t="shared" ref="AB22:AO22" si="58">AB3/AB$9*100</f>
        <v>5.9321867899396645</v>
      </c>
      <c r="AC22" s="7">
        <f t="shared" si="58"/>
        <v>5.5766484968847339</v>
      </c>
      <c r="AD22" s="7">
        <f t="shared" si="58"/>
        <v>3.4174125304133058</v>
      </c>
      <c r="AE22" s="7">
        <f t="shared" si="58"/>
        <v>6.9576719576719599</v>
      </c>
      <c r="AF22" s="7">
        <f t="shared" si="58"/>
        <v>8.1714313420636291</v>
      </c>
      <c r="AG22" s="7">
        <f t="shared" si="58"/>
        <v>5.5404469937804661</v>
      </c>
      <c r="AH22" s="7">
        <f t="shared" si="58"/>
        <v>6.0505554727530644</v>
      </c>
      <c r="AI22" s="7">
        <f t="shared" si="58"/>
        <v>10.1675381103174</v>
      </c>
      <c r="AJ22" s="7">
        <f t="shared" si="58"/>
        <v>9.0060705770742064</v>
      </c>
      <c r="AK22" s="7">
        <f t="shared" si="58"/>
        <v>3.5208736580830138</v>
      </c>
      <c r="AL22" s="7">
        <f t="shared" si="58"/>
        <v>4.0438450921161797</v>
      </c>
      <c r="AM22" s="7">
        <f t="shared" si="58"/>
        <v>6.025346717048591</v>
      </c>
      <c r="AN22" s="7">
        <f t="shared" si="58"/>
        <v>7.9783172472761938</v>
      </c>
      <c r="AO22" s="7">
        <f t="shared" si="58"/>
        <v>6.5417848852205349</v>
      </c>
      <c r="AP22" s="7">
        <f t="shared" ref="AP22:AP27" si="59">AVERAGE(AB22:AO22)</f>
        <v>6.3521521336173539</v>
      </c>
      <c r="AQ22" s="7">
        <f t="shared" si="52"/>
        <v>3.4174125304133058</v>
      </c>
      <c r="AR22" s="7">
        <f t="shared" ref="AR22:AR27" si="60">MAX(AB22:AO22)</f>
        <v>10.1675381103174</v>
      </c>
      <c r="AS22" s="7">
        <f t="shared" si="53"/>
        <v>1.991303747487061</v>
      </c>
      <c r="AT22" s="7">
        <f t="shared" si="54"/>
        <v>6.5013140935753579</v>
      </c>
      <c r="AU22" s="30">
        <f t="shared" si="55"/>
        <v>3.5208736580830138</v>
      </c>
      <c r="AV22" s="30">
        <f t="shared" si="56"/>
        <v>10.1675381103174</v>
      </c>
      <c r="AW22" s="7">
        <f t="shared" si="57"/>
        <v>1.9831352587401891</v>
      </c>
      <c r="AX22" s="37">
        <f>score!C3</f>
        <v>6.0606060606060606</v>
      </c>
      <c r="AY22" s="5" t="s">
        <v>51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5" x14ac:dyDescent="0.3">
      <c r="A23" s="33" t="s">
        <v>34</v>
      </c>
      <c r="B23" s="25"/>
      <c r="C23" s="8" t="s">
        <v>4</v>
      </c>
      <c r="D23" s="8"/>
      <c r="E23" s="8" t="s">
        <v>6</v>
      </c>
      <c r="F23" s="8" t="s">
        <v>7</v>
      </c>
      <c r="G23" s="25" t="s">
        <v>8</v>
      </c>
      <c r="H23" s="8" t="s">
        <v>9</v>
      </c>
      <c r="I23" s="8" t="s">
        <v>10</v>
      </c>
      <c r="J23" s="8"/>
      <c r="K23" s="8" t="s">
        <v>12</v>
      </c>
      <c r="L23" s="12"/>
      <c r="M23" s="12" t="s">
        <v>14</v>
      </c>
      <c r="T23" s="9"/>
      <c r="U23" s="22"/>
      <c r="AA23" s="5" t="s">
        <v>0</v>
      </c>
      <c r="AB23" s="7">
        <f t="shared" ref="AB23:AO23" si="61">AB4/AB$9*100</f>
        <v>18.113883883099589</v>
      </c>
      <c r="AC23" s="7">
        <f t="shared" si="61"/>
        <v>17.844626168224298</v>
      </c>
      <c r="AD23" s="7">
        <f t="shared" si="61"/>
        <v>22.527025455581569</v>
      </c>
      <c r="AE23" s="7">
        <f t="shared" si="61"/>
        <v>23.196248196248195</v>
      </c>
      <c r="AF23" s="7">
        <f t="shared" si="61"/>
        <v>16.697968826657515</v>
      </c>
      <c r="AG23" s="7">
        <f t="shared" si="61"/>
        <v>21.138251582696562</v>
      </c>
      <c r="AH23" s="7">
        <f t="shared" si="61"/>
        <v>22.654431013163386</v>
      </c>
      <c r="AI23" s="7">
        <f t="shared" si="61"/>
        <v>14.474924515796451</v>
      </c>
      <c r="AJ23" s="7">
        <f t="shared" si="61"/>
        <v>19.269789645854114</v>
      </c>
      <c r="AK23" s="7">
        <f t="shared" si="61"/>
        <v>23.888162678981796</v>
      </c>
      <c r="AL23" s="7">
        <f t="shared" si="61"/>
        <v>26.237344398340255</v>
      </c>
      <c r="AM23" s="7">
        <f t="shared" si="61"/>
        <v>21.615472127417519</v>
      </c>
      <c r="AN23" s="7">
        <f t="shared" si="61"/>
        <v>18.560682232844734</v>
      </c>
      <c r="AO23" s="7">
        <f t="shared" si="61"/>
        <v>19.75002149213309</v>
      </c>
      <c r="AP23" s="7">
        <f t="shared" si="59"/>
        <v>20.426345158359936</v>
      </c>
      <c r="AQ23" s="7">
        <f t="shared" si="52"/>
        <v>14.474924515796451</v>
      </c>
      <c r="AR23" s="7">
        <f t="shared" si="60"/>
        <v>26.237344398340255</v>
      </c>
      <c r="AS23" s="7">
        <f t="shared" si="53"/>
        <v>3.1784247898470164</v>
      </c>
      <c r="AT23" s="7">
        <f t="shared" si="54"/>
        <v>20.188760638648215</v>
      </c>
      <c r="AU23" s="30">
        <f t="shared" si="55"/>
        <v>14.474924515796451</v>
      </c>
      <c r="AV23" s="30">
        <f t="shared" si="56"/>
        <v>23.888162678981796</v>
      </c>
      <c r="AW23" s="7">
        <f t="shared" si="57"/>
        <v>3.4241921490397247</v>
      </c>
      <c r="AX23" s="37">
        <f>score!C4</f>
        <v>21.212121212121211</v>
      </c>
      <c r="AY23" s="5" t="s">
        <v>0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5" x14ac:dyDescent="0.3">
      <c r="A24" s="1">
        <v>1</v>
      </c>
      <c r="B24" s="7"/>
      <c r="C24" s="7">
        <f>(C2-$W2)/$W2*100</f>
        <v>-18.658652061275138</v>
      </c>
      <c r="D24" s="7"/>
      <c r="E24" s="7">
        <f t="shared" ref="E24:I26" si="62">(E2-$W2)/$W2*100</f>
        <v>-24.026401257630503</v>
      </c>
      <c r="F24" s="7">
        <f t="shared" si="62"/>
        <v>5.3819732765358692</v>
      </c>
      <c r="G24" s="7">
        <f t="shared" si="62"/>
        <v>15.329990199726209</v>
      </c>
      <c r="H24" s="7">
        <f t="shared" si="62"/>
        <v>13.429970195374446</v>
      </c>
      <c r="I24" s="7">
        <f t="shared" si="62"/>
        <v>23.554343074683391</v>
      </c>
      <c r="J24" s="7"/>
      <c r="K24" s="7">
        <f>(K2-$W2)/$W2*100</f>
        <v>-5.1458875135994662</v>
      </c>
      <c r="L24" s="7"/>
      <c r="M24" s="7">
        <f>(M2-$W2)/$W2*100</f>
        <v>-9.8653359138147039</v>
      </c>
      <c r="N24" s="12"/>
      <c r="O24" s="12"/>
      <c r="Q24" s="21"/>
      <c r="R24" s="21"/>
      <c r="S24" s="22"/>
      <c r="U24" s="22"/>
      <c r="V24" s="22"/>
      <c r="W24" s="22"/>
      <c r="X24" s="22"/>
      <c r="Y24" s="6"/>
      <c r="AA24" s="5" t="s">
        <v>1</v>
      </c>
      <c r="AB24" s="7">
        <f t="shared" ref="AB24:AO24" si="63">AB5/AB$9*100</f>
        <v>5.3915615450912755</v>
      </c>
      <c r="AC24" s="7">
        <f t="shared" si="63"/>
        <v>7.6648494314641766</v>
      </c>
      <c r="AD24" s="7">
        <f t="shared" si="63"/>
        <v>7.392769963751225</v>
      </c>
      <c r="AE24" s="7">
        <f t="shared" si="63"/>
        <v>10.620891457431455</v>
      </c>
      <c r="AF24" s="7">
        <f t="shared" si="63"/>
        <v>11.585694292672773</v>
      </c>
      <c r="AG24" s="7">
        <f t="shared" si="63"/>
        <v>10.678896360970702</v>
      </c>
      <c r="AH24" s="7">
        <f t="shared" si="63"/>
        <v>8.3846483650183803</v>
      </c>
      <c r="AI24" s="7">
        <f t="shared" si="63"/>
        <v>8.9347521908829748</v>
      </c>
      <c r="AJ24" s="7">
        <f t="shared" si="63"/>
        <v>13.469523890880325</v>
      </c>
      <c r="AK24" s="7">
        <f t="shared" si="63"/>
        <v>9.9952877512997507</v>
      </c>
      <c r="AL24" s="7">
        <f t="shared" si="63"/>
        <v>8.1792531120331891</v>
      </c>
      <c r="AM24" s="7">
        <f t="shared" si="63"/>
        <v>9.0362424833414536</v>
      </c>
      <c r="AN24" s="7">
        <f t="shared" si="63"/>
        <v>8.409401911931484</v>
      </c>
      <c r="AO24" s="7">
        <f t="shared" si="63"/>
        <v>13.704754539592468</v>
      </c>
      <c r="AP24" s="7">
        <f t="shared" si="59"/>
        <v>9.5320376640258306</v>
      </c>
      <c r="AQ24" s="7">
        <f t="shared" si="52"/>
        <v>5.3915615450912755</v>
      </c>
      <c r="AR24" s="7">
        <f t="shared" si="60"/>
        <v>13.704754539592468</v>
      </c>
      <c r="AS24" s="7">
        <f t="shared" si="53"/>
        <v>2.3215406077402592</v>
      </c>
      <c r="AT24" s="7">
        <f t="shared" si="54"/>
        <v>9.6126577916352076</v>
      </c>
      <c r="AU24" s="30">
        <f t="shared" si="55"/>
        <v>7.6648494314641766</v>
      </c>
      <c r="AV24" s="30">
        <f t="shared" si="56"/>
        <v>11.585694292672773</v>
      </c>
      <c r="AW24" s="7">
        <f t="shared" si="57"/>
        <v>1.3248425083232458</v>
      </c>
      <c r="AX24" s="37">
        <f>score!C5</f>
        <v>6.0606060606060606</v>
      </c>
      <c r="AY24" s="5" t="s">
        <v>1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5" x14ac:dyDescent="0.3">
      <c r="A25" s="1">
        <v>2</v>
      </c>
      <c r="B25" s="7"/>
      <c r="C25" s="7">
        <f>(C3-$W3)/$W3*100</f>
        <v>-14.716266529721404</v>
      </c>
      <c r="D25" s="7"/>
      <c r="E25" s="7">
        <f t="shared" si="62"/>
        <v>-24.054221761458479</v>
      </c>
      <c r="F25" s="7">
        <f t="shared" si="62"/>
        <v>6.7317156631146542</v>
      </c>
      <c r="G25" s="7">
        <f t="shared" si="62"/>
        <v>21.362391410964175</v>
      </c>
      <c r="H25" s="7">
        <f t="shared" si="62"/>
        <v>4.8348097701887287</v>
      </c>
      <c r="I25" s="7">
        <f t="shared" si="62"/>
        <v>-4.1126374759276096</v>
      </c>
      <c r="J25" s="7"/>
      <c r="K25" s="7">
        <f>(K3-$W3)/$W3*100</f>
        <v>22.086703466426989</v>
      </c>
      <c r="L25" s="7"/>
      <c r="M25" s="7">
        <f>(M3-$W3)/$W3*100</f>
        <v>-12.132494543587114</v>
      </c>
      <c r="N25" s="7"/>
      <c r="O25" s="7"/>
      <c r="Q25" s="21"/>
      <c r="R25" s="21"/>
      <c r="S25" s="22"/>
      <c r="T25" s="9"/>
      <c r="U25" s="22"/>
      <c r="V25" s="22"/>
      <c r="W25" s="22"/>
      <c r="X25" s="22"/>
      <c r="Y25" s="6"/>
      <c r="AA25" s="5" t="s">
        <v>53</v>
      </c>
      <c r="AB25" s="7">
        <f t="shared" ref="AB25:AO25" si="64">AB6/AB$9*100</f>
        <v>26.646360573532878</v>
      </c>
      <c r="AC25" s="7">
        <f t="shared" si="64"/>
        <v>26.225337484423676</v>
      </c>
      <c r="AD25" s="7">
        <f t="shared" si="64"/>
        <v>20.783447633942124</v>
      </c>
      <c r="AE25" s="7">
        <f t="shared" si="64"/>
        <v>23.089225589225588</v>
      </c>
      <c r="AF25" s="7">
        <f t="shared" si="64"/>
        <v>28.578919918067292</v>
      </c>
      <c r="AG25" s="7">
        <f t="shared" si="64"/>
        <v>24.272151901192093</v>
      </c>
      <c r="AH25" s="7">
        <f t="shared" si="64"/>
        <v>22.991338818148364</v>
      </c>
      <c r="AI25" s="7">
        <f t="shared" si="64"/>
        <v>20.591599776124891</v>
      </c>
      <c r="AJ25" s="7">
        <f t="shared" si="64"/>
        <v>21.114671181193227</v>
      </c>
      <c r="AK25" s="7">
        <f t="shared" si="64"/>
        <v>26.876312838383271</v>
      </c>
      <c r="AL25" s="7">
        <f t="shared" si="64"/>
        <v>24.776763485477186</v>
      </c>
      <c r="AM25" s="7">
        <f t="shared" si="64"/>
        <v>24.9634324719649</v>
      </c>
      <c r="AN25" s="7">
        <f t="shared" si="64"/>
        <v>28.1990761360371</v>
      </c>
      <c r="AO25" s="7">
        <f t="shared" si="64"/>
        <v>25.4492305003869</v>
      </c>
      <c r="AP25" s="7">
        <f t="shared" si="59"/>
        <v>24.61127630772139</v>
      </c>
      <c r="AQ25" s="7">
        <f t="shared" si="52"/>
        <v>20.591599776124891</v>
      </c>
      <c r="AR25" s="7">
        <f t="shared" si="60"/>
        <v>28.578919918067292</v>
      </c>
      <c r="AS25" s="7">
        <f t="shared" si="53"/>
        <v>2.622937035086506</v>
      </c>
      <c r="AT25" s="7">
        <f t="shared" si="54"/>
        <v>24.698539849691258</v>
      </c>
      <c r="AU25" s="30">
        <f t="shared" si="55"/>
        <v>20.591599776124891</v>
      </c>
      <c r="AV25" s="30">
        <f t="shared" si="56"/>
        <v>28.578919918067292</v>
      </c>
      <c r="AW25" s="7">
        <f t="shared" si="57"/>
        <v>2.528537549810618</v>
      </c>
      <c r="AX25" s="37">
        <f>score!C6</f>
        <v>24.242424242424242</v>
      </c>
      <c r="AY25" s="5" t="s">
        <v>53</v>
      </c>
      <c r="AZ25" s="6"/>
      <c r="BA25" s="6"/>
      <c r="BB25" s="6"/>
      <c r="BC25" s="6"/>
      <c r="BD25" s="26"/>
      <c r="BE25" s="5"/>
      <c r="BF25" s="1"/>
      <c r="BG25" s="26"/>
      <c r="BH25" s="26"/>
      <c r="BI25" s="26"/>
      <c r="BJ25" s="5"/>
      <c r="BK25" s="5"/>
      <c r="BL25" s="5"/>
    </row>
    <row r="26" spans="1:65" x14ac:dyDescent="0.3">
      <c r="A26" s="1">
        <v>3</v>
      </c>
      <c r="C26" s="7">
        <f>(C4-$W4)/$W4*100</f>
        <v>25.500201985424496</v>
      </c>
      <c r="E26" s="7">
        <f t="shared" si="62"/>
        <v>-49.565180426712082</v>
      </c>
      <c r="F26" s="7">
        <f t="shared" si="62"/>
        <v>-25.289702514849132</v>
      </c>
      <c r="G26" s="7">
        <f t="shared" si="62"/>
        <v>7.1941910382850001</v>
      </c>
      <c r="H26" s="7">
        <f t="shared" si="62"/>
        <v>-11.470094170534567</v>
      </c>
      <c r="I26" s="7">
        <f t="shared" si="62"/>
        <v>95.309476723563861</v>
      </c>
      <c r="K26" s="7">
        <f>(K4-$W4)/$W4*100</f>
        <v>-9.0387191368908901</v>
      </c>
      <c r="M26" s="7">
        <f>(M4-$W4)/$W4*100</f>
        <v>-32.640173498286671</v>
      </c>
      <c r="N26" s="7"/>
      <c r="O26" s="7"/>
      <c r="Q26" s="21"/>
      <c r="R26" s="21"/>
      <c r="S26" s="22"/>
      <c r="T26" s="9"/>
      <c r="U26" s="22"/>
      <c r="V26" s="22"/>
      <c r="W26" s="22"/>
      <c r="X26" s="22"/>
      <c r="Y26" s="6"/>
      <c r="AA26" s="5" t="s">
        <v>47</v>
      </c>
      <c r="AB26" s="7">
        <f t="shared" ref="AB26:AO26" si="65">AB7/AB$9*100</f>
        <v>8.0179686045600569</v>
      </c>
      <c r="AC26" s="7">
        <f t="shared" si="65"/>
        <v>3.4637850467289648</v>
      </c>
      <c r="AD26" s="7">
        <f t="shared" si="65"/>
        <v>6.3466232707675596</v>
      </c>
      <c r="AE26" s="7">
        <f t="shared" si="65"/>
        <v>3.5786435786435775</v>
      </c>
      <c r="AF26" s="7">
        <f t="shared" si="65"/>
        <v>6.5572088564143982</v>
      </c>
      <c r="AG26" s="7">
        <f t="shared" si="65"/>
        <v>5.7233979411733271</v>
      </c>
      <c r="AH26" s="7">
        <f t="shared" si="65"/>
        <v>5.8934053488939497</v>
      </c>
      <c r="AI26" s="7">
        <f t="shared" si="65"/>
        <v>4.6856665910597259</v>
      </c>
      <c r="AJ26" s="7">
        <f t="shared" si="65"/>
        <v>6.6138728467597367</v>
      </c>
      <c r="AK26" s="7">
        <f t="shared" si="65"/>
        <v>5.2883655448031073</v>
      </c>
      <c r="AL26" s="7">
        <f t="shared" si="65"/>
        <v>5.8665283518672142</v>
      </c>
      <c r="AM26" s="7">
        <f t="shared" si="65"/>
        <v>3.2504469364537649</v>
      </c>
      <c r="AN26" s="7">
        <f t="shared" si="65"/>
        <v>4.248247912742829</v>
      </c>
      <c r="AO26" s="7">
        <f t="shared" si="65"/>
        <v>7.7336428553004914</v>
      </c>
      <c r="AP26" s="7">
        <f t="shared" si="59"/>
        <v>5.5191288347263363</v>
      </c>
      <c r="AQ26" s="7">
        <f t="shared" si="52"/>
        <v>3.2504469364537649</v>
      </c>
      <c r="AR26" s="7">
        <f t="shared" si="60"/>
        <v>8.0179686045600569</v>
      </c>
      <c r="AS26" s="7">
        <f t="shared" si="53"/>
        <v>1.5168661359214191</v>
      </c>
      <c r="AT26" s="7">
        <f t="shared" si="54"/>
        <v>4.8051149805213518</v>
      </c>
      <c r="AU26" s="30">
        <f t="shared" si="55"/>
        <v>3.2504469364537649</v>
      </c>
      <c r="AV26" s="30">
        <f t="shared" si="56"/>
        <v>6.5572088564143982</v>
      </c>
      <c r="AW26" s="7">
        <f t="shared" si="57"/>
        <v>1.2573010956261097</v>
      </c>
      <c r="AX26" s="37">
        <f>score!C7</f>
        <v>9.0909090909090917</v>
      </c>
      <c r="AY26" s="5" t="s">
        <v>47</v>
      </c>
      <c r="AZ26" s="6"/>
      <c r="BA26" s="6"/>
      <c r="BB26" s="6"/>
      <c r="BC26" s="6"/>
      <c r="BD26" s="7"/>
      <c r="BE26" s="7"/>
      <c r="BF26" s="7"/>
      <c r="BG26" s="7"/>
      <c r="BH26" s="7"/>
      <c r="BI26" s="7"/>
      <c r="BJ26" s="7"/>
      <c r="BK26" s="7"/>
      <c r="BL26" s="7"/>
    </row>
    <row r="27" spans="1:65" x14ac:dyDescent="0.3">
      <c r="T27" s="30"/>
      <c r="AA27" s="5" t="s">
        <v>48</v>
      </c>
      <c r="AB27" s="7">
        <f t="shared" ref="AB27:AO27" si="66">AB8/AB$9*100</f>
        <v>9.1723471519235211</v>
      </c>
      <c r="AC27" s="7">
        <f t="shared" si="66"/>
        <v>15.689901347352031</v>
      </c>
      <c r="AD27" s="7">
        <f t="shared" si="66"/>
        <v>13.390677670190913</v>
      </c>
      <c r="AE27" s="7">
        <f t="shared" si="66"/>
        <v>5.9291325925925928</v>
      </c>
      <c r="AF27" s="7">
        <f t="shared" si="66"/>
        <v>3.4567274944278776</v>
      </c>
      <c r="AG27" s="7">
        <f t="shared" si="66"/>
        <v>6.7406299427757235</v>
      </c>
      <c r="AH27" s="7">
        <f t="shared" si="66"/>
        <v>5.585859797276342</v>
      </c>
      <c r="AI27" s="7">
        <f t="shared" si="66"/>
        <v>17.862876500478688</v>
      </c>
      <c r="AJ27" s="7">
        <f t="shared" si="66"/>
        <v>5.4394067659224934</v>
      </c>
      <c r="AK27" s="7">
        <f t="shared" si="66"/>
        <v>6.1008953248889339</v>
      </c>
      <c r="AL27" s="7">
        <f t="shared" si="66"/>
        <v>4.7990318141078809</v>
      </c>
      <c r="AM27" s="7">
        <f t="shared" si="66"/>
        <v>7.4760279538436532</v>
      </c>
      <c r="AN27" s="7">
        <f t="shared" si="66"/>
        <v>7.4965789977849306</v>
      </c>
      <c r="AO27" s="7">
        <f t="shared" si="66"/>
        <v>5.5670191707505801</v>
      </c>
      <c r="AP27" s="7">
        <f t="shared" si="59"/>
        <v>8.1933651803082999</v>
      </c>
      <c r="AQ27" s="7">
        <f t="shared" si="52"/>
        <v>3.4567274944278776</v>
      </c>
      <c r="AR27" s="7">
        <f t="shared" si="60"/>
        <v>17.862876500478688</v>
      </c>
      <c r="AS27" s="7">
        <f t="shared" si="53"/>
        <v>4.3458377023031565</v>
      </c>
      <c r="AT27" s="7">
        <f t="shared" si="54"/>
        <v>8.6052563692044792</v>
      </c>
      <c r="AU27" s="30">
        <f t="shared" si="55"/>
        <v>3.4567274944278776</v>
      </c>
      <c r="AV27" s="30">
        <f t="shared" si="56"/>
        <v>17.862876500478688</v>
      </c>
      <c r="AW27" s="7">
        <f t="shared" si="57"/>
        <v>5.2058385001371619</v>
      </c>
      <c r="AX27" s="37">
        <f>score!C8</f>
        <v>3.0303030303030303</v>
      </c>
      <c r="AY27" s="5" t="s">
        <v>48</v>
      </c>
      <c r="AZ27" s="6"/>
      <c r="BA27" s="6"/>
      <c r="BB27" s="6"/>
      <c r="BC27" s="6"/>
      <c r="BD27" s="7"/>
      <c r="BE27" s="7"/>
      <c r="BF27" s="7"/>
      <c r="BG27" s="7"/>
      <c r="BH27" s="7"/>
      <c r="BI27" s="7"/>
      <c r="BJ27" s="7"/>
      <c r="BK27" s="7"/>
      <c r="BL27" s="7"/>
    </row>
    <row r="28" spans="1:65" x14ac:dyDescent="0.3">
      <c r="AA28" s="18" t="s">
        <v>20</v>
      </c>
      <c r="AB28" s="14">
        <f t="shared" ref="AB28:AO28" si="67">SUM(AB21:AB27)</f>
        <v>100</v>
      </c>
      <c r="AC28" s="14">
        <f t="shared" si="67"/>
        <v>100</v>
      </c>
      <c r="AD28" s="14">
        <f t="shared" si="67"/>
        <v>100</v>
      </c>
      <c r="AE28" s="14">
        <f t="shared" si="67"/>
        <v>100</v>
      </c>
      <c r="AF28" s="14">
        <f t="shared" si="67"/>
        <v>100.00000000000001</v>
      </c>
      <c r="AG28" s="14">
        <f t="shared" si="67"/>
        <v>100</v>
      </c>
      <c r="AH28" s="14">
        <f t="shared" si="67"/>
        <v>100</v>
      </c>
      <c r="AI28" s="14">
        <f t="shared" si="67"/>
        <v>100</v>
      </c>
      <c r="AJ28" s="14">
        <f t="shared" si="67"/>
        <v>100</v>
      </c>
      <c r="AK28" s="14">
        <f t="shared" si="67"/>
        <v>99.999999999999986</v>
      </c>
      <c r="AL28" s="14">
        <f t="shared" si="67"/>
        <v>100</v>
      </c>
      <c r="AM28" s="14">
        <f t="shared" si="67"/>
        <v>100</v>
      </c>
      <c r="AN28" s="14">
        <f t="shared" si="67"/>
        <v>100</v>
      </c>
      <c r="AO28" s="14">
        <f t="shared" si="67"/>
        <v>100.00000000000001</v>
      </c>
      <c r="AP28" s="7">
        <f t="shared" ref="AP28" si="68">AVERAGE(AB28:AO28)</f>
        <v>100</v>
      </c>
      <c r="AQ28" s="7">
        <f t="shared" ref="AQ28" si="69">MIN(AB28:AO28)</f>
        <v>99.999999999999986</v>
      </c>
      <c r="AR28" s="7">
        <f t="shared" ref="AR28" si="70">MAX(AB28:AO28)</f>
        <v>100.00000000000001</v>
      </c>
      <c r="AS28" s="7">
        <f t="shared" ref="AS28" si="71">STDEV(AB28:AO28)</f>
        <v>6.8266737886128428E-15</v>
      </c>
      <c r="AT28" s="7">
        <f t="shared" ref="AT28" si="72">AVERAGE(AC28,AE28:AI28,AK28,AM28)</f>
        <v>100</v>
      </c>
      <c r="AU28" s="30">
        <f t="shared" ref="AU28" si="73">MIN(AC28,AE28:AI28,AK28,AM28)</f>
        <v>99.999999999999986</v>
      </c>
      <c r="AV28" s="30">
        <f t="shared" ref="AV28" si="74">MAX(AC28,AE28:AI28,AK28,AM28)</f>
        <v>100.00000000000001</v>
      </c>
      <c r="AW28" s="7">
        <f t="shared" ref="AW28" si="75">STDEV(AC28,AE28:AI28,AK28,AM28)</f>
        <v>7.5960213596438392E-15</v>
      </c>
      <c r="AX28" s="28">
        <f>SUM(AX21:AX27)</f>
        <v>100</v>
      </c>
      <c r="AY28" s="1"/>
      <c r="AZ28" s="6"/>
      <c r="BA28" s="6"/>
      <c r="BB28" s="6"/>
      <c r="BC28" s="6"/>
      <c r="BD28" s="7"/>
      <c r="BE28" s="7"/>
      <c r="BF28" s="7"/>
      <c r="BG28" s="7"/>
      <c r="BH28" s="7"/>
      <c r="BI28" s="7"/>
      <c r="BJ28" s="7"/>
      <c r="BK28" s="7"/>
      <c r="BL28" s="7"/>
    </row>
    <row r="29" spans="1:65" x14ac:dyDescent="0.3">
      <c r="A29" s="33" t="s">
        <v>35</v>
      </c>
      <c r="B29" s="25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25" t="s">
        <v>8</v>
      </c>
      <c r="H29" s="8" t="s">
        <v>9</v>
      </c>
      <c r="I29" s="8" t="s">
        <v>10</v>
      </c>
      <c r="J29" s="8" t="s">
        <v>11</v>
      </c>
      <c r="K29" s="8" t="s">
        <v>12</v>
      </c>
      <c r="L29" s="12" t="s">
        <v>13</v>
      </c>
      <c r="M29" s="12" t="s">
        <v>14</v>
      </c>
      <c r="N29" s="12" t="s">
        <v>15</v>
      </c>
      <c r="O29" s="12" t="s">
        <v>16</v>
      </c>
      <c r="P29" s="10"/>
      <c r="AA29" s="18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30"/>
      <c r="AV29" s="30"/>
      <c r="AW29" s="7"/>
      <c r="AX29" s="6"/>
      <c r="AZ29" s="6"/>
      <c r="BA29" s="6"/>
      <c r="BB29" s="6"/>
      <c r="BC29" s="6"/>
      <c r="BD29" s="16"/>
      <c r="BE29" s="7"/>
      <c r="BF29" s="7"/>
      <c r="BG29" s="6"/>
      <c r="BH29" s="6"/>
      <c r="BI29" s="6"/>
      <c r="BJ29" s="6"/>
      <c r="BK29" s="6"/>
      <c r="BL29" s="6"/>
      <c r="BM29" s="4"/>
    </row>
    <row r="30" spans="1:65" x14ac:dyDescent="0.3">
      <c r="A30" s="1">
        <v>1</v>
      </c>
      <c r="B30" s="7">
        <f t="shared" ref="B30:O30" si="76">(B2-$P2)/$P2*100</f>
        <v>-7.4238290339337683</v>
      </c>
      <c r="C30" s="7">
        <f t="shared" si="76"/>
        <v>-16.978974377903622</v>
      </c>
      <c r="D30" s="7">
        <f t="shared" si="76"/>
        <v>-24.691573056678006</v>
      </c>
      <c r="E30" s="7">
        <f t="shared" si="76"/>
        <v>-22.457566199363324</v>
      </c>
      <c r="F30" s="7">
        <f t="shared" si="76"/>
        <v>7.5580836217392982</v>
      </c>
      <c r="G30" s="7">
        <f t="shared" si="76"/>
        <v>17.711524507565127</v>
      </c>
      <c r="H30" s="7">
        <f t="shared" si="76"/>
        <v>15.772269584194401</v>
      </c>
      <c r="I30" s="7">
        <f t="shared" si="76"/>
        <v>26.105708130774037</v>
      </c>
      <c r="J30" s="7">
        <f t="shared" si="76"/>
        <v>17.77121524607977</v>
      </c>
      <c r="K30" s="7">
        <f t="shared" si="76"/>
        <v>-3.1871747561044863</v>
      </c>
      <c r="L30" s="7">
        <f t="shared" si="76"/>
        <v>0.83570338843979752</v>
      </c>
      <c r="M30" s="7">
        <f t="shared" si="76"/>
        <v>-8.0040785385643911</v>
      </c>
      <c r="N30" s="7">
        <f t="shared" si="76"/>
        <v>1.2502995331232427</v>
      </c>
      <c r="O30" s="7">
        <f t="shared" si="76"/>
        <v>-4.2616080493678741</v>
      </c>
      <c r="AA30" s="18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30"/>
      <c r="AV30" s="30"/>
      <c r="AW30" s="7"/>
      <c r="AX30" s="6"/>
      <c r="AZ30" s="6"/>
      <c r="BA30" s="6"/>
      <c r="BB30" s="6"/>
      <c r="BC30" s="6"/>
      <c r="BD30" s="2"/>
      <c r="BG30" s="2"/>
      <c r="BH30" s="2"/>
      <c r="BI30" s="2"/>
      <c r="BJ30" s="2"/>
      <c r="BK30" s="2"/>
      <c r="BL30" s="2"/>
      <c r="BM30" s="4"/>
    </row>
    <row r="31" spans="1:65" x14ac:dyDescent="0.3">
      <c r="A31" s="1">
        <v>2</v>
      </c>
      <c r="B31" s="7">
        <f t="shared" ref="B31:O31" si="77">(B3-$P3)/$P3*100</f>
        <v>-17.451462728956695</v>
      </c>
      <c r="C31" s="7">
        <f t="shared" si="77"/>
        <v>-14.332134910114188</v>
      </c>
      <c r="D31" s="7">
        <f t="shared" si="77"/>
        <v>-24.994271444390385</v>
      </c>
      <c r="E31" s="7">
        <f t="shared" si="77"/>
        <v>-23.712149790520805</v>
      </c>
      <c r="F31" s="7">
        <f t="shared" si="77"/>
        <v>7.2124524359180775</v>
      </c>
      <c r="G31" s="7">
        <f t="shared" si="77"/>
        <v>21.909027094876222</v>
      </c>
      <c r="H31" s="7">
        <f t="shared" si="77"/>
        <v>5.3070025744855913</v>
      </c>
      <c r="I31" s="7">
        <f t="shared" si="77"/>
        <v>-3.6807454096747572</v>
      </c>
      <c r="J31" s="7">
        <f t="shared" si="77"/>
        <v>8.0206297080100306</v>
      </c>
      <c r="K31" s="7">
        <f t="shared" si="77"/>
        <v>22.636601568055106</v>
      </c>
      <c r="L31" s="7">
        <f t="shared" si="77"/>
        <v>14.984710419844477</v>
      </c>
      <c r="M31" s="7">
        <f t="shared" si="77"/>
        <v>-11.736725200379587</v>
      </c>
      <c r="N31" s="7">
        <f t="shared" si="77"/>
        <v>-1.9698169470932991</v>
      </c>
      <c r="O31" s="7">
        <f t="shared" si="77"/>
        <v>17.806882629940294</v>
      </c>
      <c r="AA31" s="18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30"/>
      <c r="AV31" s="30"/>
      <c r="AW31" s="7"/>
      <c r="AX31" s="6"/>
      <c r="AZ31" s="6"/>
      <c r="BA31" s="6"/>
      <c r="BB31" s="6"/>
      <c r="BC31" s="6"/>
      <c r="BD31" s="26"/>
      <c r="BE31" s="5"/>
      <c r="BF31" s="1"/>
      <c r="BG31" s="26"/>
      <c r="BH31" s="26"/>
      <c r="BI31" s="26"/>
      <c r="BJ31" s="5"/>
      <c r="BK31" s="17"/>
      <c r="BL31" s="17"/>
      <c r="BM31" s="4"/>
    </row>
    <row r="32" spans="1:65" x14ac:dyDescent="0.3">
      <c r="A32" s="1">
        <v>3</v>
      </c>
      <c r="B32" s="7">
        <f t="shared" ref="B32:O32" si="78">(B4-$P4)/$P4*100</f>
        <v>12.524928277538969</v>
      </c>
      <c r="C32" s="7">
        <f t="shared" si="78"/>
        <v>26.133230130531437</v>
      </c>
      <c r="D32" s="7">
        <f t="shared" si="78"/>
        <v>16.115058167888996</v>
      </c>
      <c r="E32" s="7">
        <f t="shared" si="78"/>
        <v>-49.310785136679094</v>
      </c>
      <c r="F32" s="7">
        <f t="shared" si="78"/>
        <v>-24.912860722651018</v>
      </c>
      <c r="G32" s="7">
        <f t="shared" si="78"/>
        <v>7.7348829164310269</v>
      </c>
      <c r="H32" s="7">
        <f t="shared" si="78"/>
        <v>-11.023545709359759</v>
      </c>
      <c r="I32" s="7">
        <f t="shared" si="78"/>
        <v>96.29462570194147</v>
      </c>
      <c r="J32" s="7">
        <f t="shared" si="78"/>
        <v>-3.8529023480090818</v>
      </c>
      <c r="K32" s="7">
        <f t="shared" si="78"/>
        <v>-8.5799067207322839</v>
      </c>
      <c r="L32" s="7">
        <f t="shared" si="78"/>
        <v>-17.606519016469331</v>
      </c>
      <c r="M32" s="7">
        <f t="shared" si="78"/>
        <v>-32.300407781972865</v>
      </c>
      <c r="N32" s="7">
        <f t="shared" si="78"/>
        <v>-17.004958544531995</v>
      </c>
      <c r="O32" s="7">
        <f t="shared" si="78"/>
        <v>5.7891607860735999</v>
      </c>
      <c r="AA32" s="18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30"/>
      <c r="AV32" s="30"/>
      <c r="AW32" s="7"/>
      <c r="AZ32" s="6"/>
      <c r="BA32" s="6"/>
      <c r="BB32" s="6"/>
      <c r="BC32" s="6"/>
      <c r="BD32" s="7"/>
      <c r="BE32" s="7"/>
      <c r="BF32" s="7"/>
      <c r="BG32" s="7"/>
      <c r="BH32" s="7"/>
      <c r="BI32" s="7"/>
      <c r="BJ32" s="7"/>
      <c r="BK32" s="9"/>
      <c r="BL32" s="11"/>
      <c r="BM32" s="4"/>
    </row>
    <row r="33" spans="1:65" x14ac:dyDescent="0.3">
      <c r="AA33" s="1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30"/>
      <c r="AV33" s="30"/>
      <c r="AW33" s="7"/>
      <c r="AZ33" s="6"/>
      <c r="BA33" s="6"/>
      <c r="BB33" s="6"/>
      <c r="BC33" s="6"/>
      <c r="BD33" s="7"/>
      <c r="BE33" s="7"/>
      <c r="BF33" s="7"/>
      <c r="BG33" s="7"/>
      <c r="BH33" s="7"/>
      <c r="BI33" s="7"/>
      <c r="BJ33" s="7"/>
      <c r="BK33" s="9"/>
      <c r="BL33" s="11"/>
      <c r="BM33" s="4"/>
    </row>
    <row r="34" spans="1:65" x14ac:dyDescent="0.3">
      <c r="AA34" s="1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30"/>
      <c r="AV34" s="30"/>
      <c r="AW34" s="7"/>
      <c r="AZ34" s="6"/>
      <c r="BA34" s="6"/>
      <c r="BB34" s="6"/>
      <c r="BC34" s="6"/>
      <c r="BD34" s="7"/>
      <c r="BF34" s="9"/>
      <c r="BG34" s="7"/>
      <c r="BH34" s="7"/>
      <c r="BI34" s="7"/>
      <c r="BJ34" s="7"/>
      <c r="BK34" s="9"/>
      <c r="BL34" s="7"/>
      <c r="BM34" s="4"/>
    </row>
    <row r="35" spans="1:65" x14ac:dyDescent="0.3">
      <c r="A35" s="33" t="s">
        <v>36</v>
      </c>
      <c r="B35" s="25"/>
      <c r="C35" s="8" t="s">
        <v>4</v>
      </c>
      <c r="D35" s="8"/>
      <c r="E35" s="8" t="s">
        <v>6</v>
      </c>
      <c r="F35" s="8" t="s">
        <v>7</v>
      </c>
      <c r="G35" s="25" t="s">
        <v>8</v>
      </c>
      <c r="H35" s="8" t="s">
        <v>9</v>
      </c>
      <c r="I35" s="8" t="s">
        <v>10</v>
      </c>
      <c r="J35" s="8"/>
      <c r="K35" s="8" t="s">
        <v>12</v>
      </c>
      <c r="L35" s="12"/>
      <c r="M35" s="12" t="s">
        <v>14</v>
      </c>
      <c r="N35" s="12"/>
      <c r="O35" s="12"/>
      <c r="P35" s="1" t="s">
        <v>2</v>
      </c>
      <c r="AQ35" s="23"/>
      <c r="AS35" s="11"/>
      <c r="AT35" s="11"/>
      <c r="AU35" s="3"/>
      <c r="AV35" s="3"/>
      <c r="AW35" s="11"/>
      <c r="AZ35" s="6"/>
      <c r="BA35" s="6"/>
      <c r="BB35" s="6"/>
      <c r="BC35" s="6"/>
      <c r="BD35" s="2"/>
      <c r="BG35" s="2"/>
      <c r="BH35" s="2"/>
      <c r="BI35" s="2"/>
      <c r="BJ35" s="2"/>
      <c r="BK35" s="2"/>
      <c r="BL35" s="2"/>
      <c r="BM35" s="4"/>
    </row>
    <row r="36" spans="1:65" x14ac:dyDescent="0.3">
      <c r="A36" s="1">
        <v>1</v>
      </c>
      <c r="B36" s="7"/>
      <c r="C36" s="7">
        <f>C10-$W10</f>
        <v>-2.9781698484926267</v>
      </c>
      <c r="D36" s="7"/>
      <c r="E36" s="7">
        <f t="shared" ref="E36:I38" si="79">E10-$W10</f>
        <v>1.4961882155591084</v>
      </c>
      <c r="F36" s="7">
        <f t="shared" si="79"/>
        <v>1.0338102414606638</v>
      </c>
      <c r="G36" s="7">
        <f t="shared" si="79"/>
        <v>-0.64299809910789563</v>
      </c>
      <c r="H36" s="7">
        <f t="shared" si="79"/>
        <v>2.4006462872000967</v>
      </c>
      <c r="I36" s="7">
        <f t="shared" si="79"/>
        <v>1.3605100553577785</v>
      </c>
      <c r="J36" s="7"/>
      <c r="K36" s="7">
        <f>K10-$W10</f>
        <v>-4.2386945086563443</v>
      </c>
      <c r="L36" s="7"/>
      <c r="M36" s="7">
        <f>M10-$W10</f>
        <v>1.5687076566792229</v>
      </c>
      <c r="N36" s="7"/>
      <c r="O36" s="7"/>
      <c r="P36" s="30">
        <f>T10-$W10</f>
        <v>4.273965993336887</v>
      </c>
      <c r="AA36" s="5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2"/>
      <c r="AW36" s="2"/>
      <c r="AZ36" s="6"/>
      <c r="BA36" s="6"/>
      <c r="BB36" s="6"/>
      <c r="BC36" s="6"/>
      <c r="BD36" s="26"/>
      <c r="BE36" s="5"/>
      <c r="BF36" s="1"/>
      <c r="BG36" s="26"/>
      <c r="BH36" s="26"/>
      <c r="BI36" s="26"/>
      <c r="BJ36" s="5"/>
      <c r="BK36" s="5"/>
      <c r="BL36" s="5"/>
      <c r="BM36" s="4"/>
    </row>
    <row r="37" spans="1:65" x14ac:dyDescent="0.3">
      <c r="A37" s="1">
        <v>2</v>
      </c>
      <c r="B37" s="7"/>
      <c r="C37" s="7">
        <f>C11-$W11</f>
        <v>-2.7651451958625231</v>
      </c>
      <c r="D37" s="7"/>
      <c r="E37" s="7">
        <f t="shared" si="79"/>
        <v>2.4064069629305678</v>
      </c>
      <c r="F37" s="7">
        <f t="shared" si="79"/>
        <v>2.3626247574229069</v>
      </c>
      <c r="G37" s="7">
        <f t="shared" si="79"/>
        <v>1.5893415648846769</v>
      </c>
      <c r="H37" s="7">
        <f t="shared" si="79"/>
        <v>-0.4695400836445458</v>
      </c>
      <c r="I37" s="7">
        <f t="shared" si="79"/>
        <v>-10.498681797170356</v>
      </c>
      <c r="J37" s="7"/>
      <c r="K37" s="7">
        <f>K11-$W11</f>
        <v>6.2598049886901492</v>
      </c>
      <c r="L37" s="7"/>
      <c r="M37" s="7">
        <f>M11-$W11</f>
        <v>1.115188802749195</v>
      </c>
      <c r="N37" s="7"/>
      <c r="O37" s="7"/>
      <c r="P37" s="30">
        <f>T11-$W11</f>
        <v>-2.984806764823162</v>
      </c>
      <c r="AA37" s="1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2"/>
      <c r="AW37" s="2"/>
      <c r="AZ37" s="6"/>
      <c r="BA37" s="6"/>
      <c r="BB37" s="6"/>
      <c r="BC37" s="6"/>
      <c r="BD37" s="21"/>
      <c r="BE37" s="21"/>
      <c r="BF37" s="21"/>
      <c r="BG37" s="7"/>
      <c r="BH37" s="7"/>
      <c r="BI37" s="7"/>
      <c r="BJ37" s="7"/>
      <c r="BK37" s="16"/>
      <c r="BL37" s="16"/>
      <c r="BM37" s="4"/>
    </row>
    <row r="38" spans="1:65" x14ac:dyDescent="0.3">
      <c r="A38" s="1">
        <v>3</v>
      </c>
      <c r="B38" s="7"/>
      <c r="C38" s="7">
        <f>C12-$W12</f>
        <v>5.7433150443551639</v>
      </c>
      <c r="D38" s="7"/>
      <c r="E38" s="7">
        <f t="shared" si="79"/>
        <v>-3.902595178489662</v>
      </c>
      <c r="F38" s="7">
        <f t="shared" si="79"/>
        <v>-3.3964349988835565</v>
      </c>
      <c r="G38" s="7">
        <f t="shared" si="79"/>
        <v>-0.9463434657767813</v>
      </c>
      <c r="H38" s="7">
        <f t="shared" si="79"/>
        <v>-1.9311062035555402</v>
      </c>
      <c r="I38" s="7">
        <f t="shared" si="79"/>
        <v>9.138171741812581</v>
      </c>
      <c r="J38" s="7"/>
      <c r="K38" s="7">
        <f>K12-$W12</f>
        <v>-2.0211104800337889</v>
      </c>
      <c r="L38" s="7"/>
      <c r="M38" s="7">
        <f>M12-$W12</f>
        <v>-2.6838964594284143</v>
      </c>
      <c r="N38" s="7"/>
      <c r="O38" s="7"/>
      <c r="P38" s="30">
        <f>T12-$W12</f>
        <v>-1.2891592285137108</v>
      </c>
      <c r="AA38" s="44" t="s">
        <v>18</v>
      </c>
      <c r="AB38" s="25" t="s">
        <v>3</v>
      </c>
      <c r="AC38" s="25" t="s">
        <v>4</v>
      </c>
      <c r="AD38" s="25" t="s">
        <v>5</v>
      </c>
      <c r="AE38" s="25" t="s">
        <v>6</v>
      </c>
      <c r="AF38" s="25" t="s">
        <v>7</v>
      </c>
      <c r="AG38" s="25" t="s">
        <v>8</v>
      </c>
      <c r="AH38" s="25" t="s">
        <v>9</v>
      </c>
      <c r="AI38" s="25" t="s">
        <v>10</v>
      </c>
      <c r="AJ38" s="25" t="s">
        <v>11</v>
      </c>
      <c r="AK38" s="25" t="s">
        <v>12</v>
      </c>
      <c r="AL38" s="10" t="s">
        <v>13</v>
      </c>
      <c r="AM38" s="10" t="s">
        <v>14</v>
      </c>
      <c r="AN38" s="10" t="s">
        <v>15</v>
      </c>
      <c r="AO38" s="10" t="s">
        <v>16</v>
      </c>
      <c r="AP38" s="5" t="s">
        <v>22</v>
      </c>
      <c r="AQ38" s="1" t="s">
        <v>23</v>
      </c>
      <c r="AR38" s="5" t="s">
        <v>24</v>
      </c>
      <c r="AS38" s="5" t="s">
        <v>25</v>
      </c>
      <c r="AT38" s="5" t="s">
        <v>26</v>
      </c>
      <c r="AU38" s="5" t="s">
        <v>29</v>
      </c>
      <c r="AV38" s="1" t="s">
        <v>27</v>
      </c>
      <c r="AW38" s="5" t="s">
        <v>28</v>
      </c>
      <c r="AZ38" s="6"/>
      <c r="BA38" s="6"/>
      <c r="BB38" s="6"/>
      <c r="BC38" s="6"/>
      <c r="BD38" s="21"/>
      <c r="BE38" s="21"/>
      <c r="BF38" s="21"/>
      <c r="BG38" s="7"/>
      <c r="BH38" s="7"/>
      <c r="BI38" s="7"/>
      <c r="BJ38" s="7"/>
      <c r="BK38" s="16"/>
      <c r="BL38" s="16"/>
      <c r="BM38" s="4"/>
    </row>
    <row r="39" spans="1:65" x14ac:dyDescent="0.3">
      <c r="AA39" s="5" t="s">
        <v>50</v>
      </c>
      <c r="AB39" s="21">
        <f t="shared" ref="AB39:AR39" si="80">AB2/86400</f>
        <v>3.9479166666666673E-5</v>
      </c>
      <c r="AC39" s="21">
        <f t="shared" si="80"/>
        <v>3.4975405092592591E-5</v>
      </c>
      <c r="AD39" s="21">
        <f t="shared" si="80"/>
        <v>3.4706790127314809E-5</v>
      </c>
      <c r="AE39" s="21">
        <f t="shared" si="80"/>
        <v>3.2037037037037037E-5</v>
      </c>
      <c r="AF39" s="21">
        <f t="shared" si="80"/>
        <v>4.2222222222222222E-5</v>
      </c>
      <c r="AG39" s="21">
        <f t="shared" si="80"/>
        <v>5.0533130787037036E-5</v>
      </c>
      <c r="AH39" s="21">
        <f t="shared" si="80"/>
        <v>4.9746334872685186E-5</v>
      </c>
      <c r="AI39" s="21">
        <f t="shared" si="80"/>
        <v>4.574001736111111E-5</v>
      </c>
      <c r="AJ39" s="21">
        <f t="shared" si="80"/>
        <v>4.5159384641203707E-5</v>
      </c>
      <c r="AK39" s="21">
        <f t="shared" si="80"/>
        <v>4.4072145057870373E-5</v>
      </c>
      <c r="AL39" s="21">
        <f t="shared" si="80"/>
        <v>4.5496479548611114E-5</v>
      </c>
      <c r="AM39" s="21">
        <f t="shared" si="80"/>
        <v>3.9357880011574078E-5</v>
      </c>
      <c r="AN39" s="21">
        <f t="shared" si="80"/>
        <v>4.0039303622685181E-5</v>
      </c>
      <c r="AO39" s="21">
        <f t="shared" si="80"/>
        <v>3.8148148148148149E-5</v>
      </c>
      <c r="AP39" s="21">
        <f t="shared" si="80"/>
        <v>4.1550960371197091E-5</v>
      </c>
      <c r="AQ39" s="21">
        <f t="shared" si="80"/>
        <v>3.2037037037037037E-5</v>
      </c>
      <c r="AR39" s="21">
        <f t="shared" si="80"/>
        <v>5.0533130787037036E-5</v>
      </c>
      <c r="AS39" s="7">
        <f t="shared" ref="AS39:AS46" si="81">AS2</f>
        <v>13.422238091195423</v>
      </c>
      <c r="AT39" s="21">
        <f t="shared" ref="AT39:AV46" si="82">AT2/86400</f>
        <v>4.2335521555266207E-5</v>
      </c>
      <c r="AU39" s="21">
        <f t="shared" si="82"/>
        <v>3.2037037037037037E-5</v>
      </c>
      <c r="AV39" s="21">
        <f t="shared" si="82"/>
        <v>5.0533130787037036E-5</v>
      </c>
      <c r="AW39" s="7">
        <f t="shared" ref="AW39:AW46" si="83">AW2</f>
        <v>15.613161652350582</v>
      </c>
      <c r="AX39" s="5" t="s">
        <v>50</v>
      </c>
      <c r="AZ39" s="6"/>
      <c r="BA39" s="6"/>
      <c r="BB39" s="6"/>
      <c r="BC39" s="6"/>
      <c r="BD39" s="21"/>
      <c r="BE39" s="21"/>
      <c r="BF39" s="21"/>
      <c r="BG39" s="7"/>
      <c r="BH39" s="7"/>
      <c r="BI39" s="7"/>
      <c r="BJ39" s="7"/>
      <c r="BK39" s="9"/>
      <c r="BL39" s="9"/>
    </row>
    <row r="40" spans="1:65" x14ac:dyDescent="0.3">
      <c r="AA40" s="5" t="s">
        <v>51</v>
      </c>
      <c r="AB40" s="21">
        <f t="shared" ref="AB40:AR40" si="84">AB3/86400</f>
        <v>8.7630208333333264E-6</v>
      </c>
      <c r="AC40" s="21">
        <f t="shared" si="84"/>
        <v>8.2875192939814802E-6</v>
      </c>
      <c r="AD40" s="21">
        <f t="shared" si="84"/>
        <v>4.5370370370370411E-6</v>
      </c>
      <c r="AE40" s="21">
        <f t="shared" si="84"/>
        <v>8.3709490740740753E-6</v>
      </c>
      <c r="AF40" s="21">
        <f t="shared" si="84"/>
        <v>1.3827160497685183E-5</v>
      </c>
      <c r="AG40" s="21">
        <f t="shared" si="84"/>
        <v>1.0807291666666666E-5</v>
      </c>
      <c r="AH40" s="21">
        <f t="shared" si="84"/>
        <v>1.0583526238425928E-5</v>
      </c>
      <c r="AI40" s="21">
        <f t="shared" si="84"/>
        <v>1.9974681712962961E-5</v>
      </c>
      <c r="AJ40" s="21">
        <f t="shared" si="84"/>
        <v>1.6212143136574076E-5</v>
      </c>
      <c r="AK40" s="21">
        <f t="shared" si="84"/>
        <v>6.3777970717592619E-6</v>
      </c>
      <c r="AL40" s="21">
        <f t="shared" si="84"/>
        <v>7.049816747685179E-6</v>
      </c>
      <c r="AM40" s="21">
        <f t="shared" si="84"/>
        <v>8.581934803240737E-6</v>
      </c>
      <c r="AN40" s="21">
        <f t="shared" si="84"/>
        <v>1.2723042060185184E-5</v>
      </c>
      <c r="AO40" s="21">
        <f t="shared" si="84"/>
        <v>1.1741898148148153E-5</v>
      </c>
      <c r="AP40" s="21">
        <f t="shared" si="84"/>
        <v>1.0559844165839946E-5</v>
      </c>
      <c r="AQ40" s="21">
        <f t="shared" si="84"/>
        <v>4.5370370370370411E-6</v>
      </c>
      <c r="AR40" s="21">
        <f t="shared" si="84"/>
        <v>1.9974681712962961E-5</v>
      </c>
      <c r="AS40" s="7">
        <f t="shared" si="81"/>
        <v>39.008098252106514</v>
      </c>
      <c r="AT40" s="21">
        <f t="shared" si="82"/>
        <v>1.0851357544849537E-5</v>
      </c>
      <c r="AU40" s="21">
        <f t="shared" si="82"/>
        <v>6.3777970717592619E-6</v>
      </c>
      <c r="AV40" s="21">
        <f t="shared" si="82"/>
        <v>1.9974681712962961E-5</v>
      </c>
      <c r="AW40" s="7">
        <f t="shared" si="83"/>
        <v>39.721608230223232</v>
      </c>
      <c r="AX40" s="5" t="s">
        <v>51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5" x14ac:dyDescent="0.3">
      <c r="A41" s="33" t="s">
        <v>37</v>
      </c>
      <c r="B41" s="25" t="s">
        <v>3</v>
      </c>
      <c r="C41" s="8" t="s">
        <v>4</v>
      </c>
      <c r="D41" s="8" t="s">
        <v>5</v>
      </c>
      <c r="E41" s="8" t="s">
        <v>6</v>
      </c>
      <c r="F41" s="8" t="s">
        <v>7</v>
      </c>
      <c r="G41" s="25" t="s">
        <v>8</v>
      </c>
      <c r="H41" s="8" t="s">
        <v>9</v>
      </c>
      <c r="I41" s="8" t="s">
        <v>10</v>
      </c>
      <c r="J41" s="8" t="s">
        <v>11</v>
      </c>
      <c r="K41" s="8" t="s">
        <v>12</v>
      </c>
      <c r="L41" s="12" t="s">
        <v>13</v>
      </c>
      <c r="M41" s="12" t="s">
        <v>14</v>
      </c>
      <c r="N41" s="12" t="s">
        <v>15</v>
      </c>
      <c r="O41" s="12" t="s">
        <v>16</v>
      </c>
      <c r="P41" s="12" t="s">
        <v>2</v>
      </c>
      <c r="AA41" s="5" t="s">
        <v>0</v>
      </c>
      <c r="AB41" s="21">
        <f t="shared" ref="AB41:AR41" si="85">AB4/86400</f>
        <v>2.6757812500000008E-5</v>
      </c>
      <c r="AC41" s="21">
        <f t="shared" si="85"/>
        <v>2.6519097222222221E-5</v>
      </c>
      <c r="AD41" s="21">
        <f t="shared" si="85"/>
        <v>2.9907407407407408E-5</v>
      </c>
      <c r="AE41" s="21">
        <f t="shared" si="85"/>
        <v>2.7907986111111108E-5</v>
      </c>
      <c r="AF41" s="21">
        <f t="shared" si="85"/>
        <v>2.8255208333333335E-5</v>
      </c>
      <c r="AG41" s="21">
        <f t="shared" si="85"/>
        <v>4.123263888888889E-5</v>
      </c>
      <c r="AH41" s="21">
        <f t="shared" si="85"/>
        <v>3.9626736111111102E-5</v>
      </c>
      <c r="AI41" s="21">
        <f t="shared" si="85"/>
        <v>2.8436776620370376E-5</v>
      </c>
      <c r="AJ41" s="21">
        <f t="shared" si="85"/>
        <v>3.4688223379629624E-5</v>
      </c>
      <c r="AK41" s="21">
        <f t="shared" si="85"/>
        <v>4.3271604942129633E-5</v>
      </c>
      <c r="AL41" s="21">
        <f t="shared" si="85"/>
        <v>4.5740740740740751E-5</v>
      </c>
      <c r="AM41" s="21">
        <f t="shared" si="85"/>
        <v>3.078703703703704E-5</v>
      </c>
      <c r="AN41" s="21">
        <f t="shared" si="85"/>
        <v>2.9598765428240738E-5</v>
      </c>
      <c r="AO41" s="21">
        <f t="shared" si="85"/>
        <v>3.5449459872685179E-5</v>
      </c>
      <c r="AP41" s="21">
        <f t="shared" si="85"/>
        <v>3.3441392471064817E-5</v>
      </c>
      <c r="AQ41" s="21">
        <f t="shared" si="85"/>
        <v>2.6519097222222221E-5</v>
      </c>
      <c r="AR41" s="21">
        <f t="shared" si="85"/>
        <v>4.5740740740740751E-5</v>
      </c>
      <c r="AS41" s="7">
        <f t="shared" si="81"/>
        <v>19.659652553708138</v>
      </c>
      <c r="AT41" s="21">
        <f t="shared" si="82"/>
        <v>3.3254635658275457E-5</v>
      </c>
      <c r="AU41" s="21">
        <f t="shared" si="82"/>
        <v>2.6519097222222221E-5</v>
      </c>
      <c r="AV41" s="21">
        <f t="shared" si="82"/>
        <v>4.3271604942129633E-5</v>
      </c>
      <c r="AW41" s="7">
        <f t="shared" si="83"/>
        <v>20.735631059510009</v>
      </c>
      <c r="AX41" s="5" t="s">
        <v>0</v>
      </c>
    </row>
    <row r="42" spans="1:65" x14ac:dyDescent="0.3">
      <c r="A42" s="1">
        <v>1</v>
      </c>
      <c r="B42" s="7">
        <f t="shared" ref="B42:O42" si="86">B10-$P10</f>
        <v>0.94003138693447141</v>
      </c>
      <c r="C42" s="7">
        <f t="shared" si="86"/>
        <v>-2.6063463330513557</v>
      </c>
      <c r="D42" s="7">
        <f t="shared" si="86"/>
        <v>-2.1583908490915995</v>
      </c>
      <c r="E42" s="7">
        <f t="shared" si="86"/>
        <v>1.8680117310003794</v>
      </c>
      <c r="F42" s="7">
        <f t="shared" si="86"/>
        <v>1.4056337569019348</v>
      </c>
      <c r="G42" s="7">
        <f t="shared" si="86"/>
        <v>-0.27117458366662461</v>
      </c>
      <c r="H42" s="7">
        <f t="shared" si="86"/>
        <v>2.7724698026413677</v>
      </c>
      <c r="I42" s="7">
        <f t="shared" si="86"/>
        <v>1.7323335707990495</v>
      </c>
      <c r="J42" s="7">
        <f t="shared" si="86"/>
        <v>2.3748888145318858</v>
      </c>
      <c r="K42" s="7">
        <f t="shared" si="86"/>
        <v>-3.8668709932150733</v>
      </c>
      <c r="L42" s="7">
        <f t="shared" si="86"/>
        <v>-1.5767680166839355</v>
      </c>
      <c r="M42" s="7">
        <f t="shared" si="86"/>
        <v>1.9405311721204939</v>
      </c>
      <c r="N42" s="7">
        <f t="shared" si="86"/>
        <v>1.3681659538007125</v>
      </c>
      <c r="O42" s="7">
        <f t="shared" si="86"/>
        <v>-3.9225154130217348</v>
      </c>
      <c r="P42" s="7">
        <f>T10-$P10</f>
        <v>4.645789508778158</v>
      </c>
      <c r="AA42" s="5" t="s">
        <v>1</v>
      </c>
      <c r="AB42" s="21">
        <f t="shared" ref="AB42:AR42" si="87">AB5/86400</f>
        <v>7.9644097222222164E-6</v>
      </c>
      <c r="AC42" s="21">
        <f t="shared" si="87"/>
        <v>1.1390817905092595E-5</v>
      </c>
      <c r="AD42" s="21">
        <f t="shared" si="87"/>
        <v>9.8148148148148137E-6</v>
      </c>
      <c r="AE42" s="21">
        <f t="shared" si="87"/>
        <v>1.277826003472222E-5</v>
      </c>
      <c r="AF42" s="21">
        <f t="shared" si="87"/>
        <v>1.9604552465277784E-5</v>
      </c>
      <c r="AG42" s="21">
        <f t="shared" si="87"/>
        <v>2.0830439814814809E-5</v>
      </c>
      <c r="AH42" s="21">
        <f t="shared" si="87"/>
        <v>1.4666280868055552E-5</v>
      </c>
      <c r="AI42" s="21">
        <f t="shared" si="87"/>
        <v>1.7552806712962952E-5</v>
      </c>
      <c r="AJ42" s="21">
        <f t="shared" si="87"/>
        <v>2.424696180555556E-5</v>
      </c>
      <c r="AK42" s="21">
        <f t="shared" si="87"/>
        <v>1.810570987268517E-5</v>
      </c>
      <c r="AL42" s="21">
        <f t="shared" si="87"/>
        <v>1.4259259259259252E-5</v>
      </c>
      <c r="AM42" s="21">
        <f t="shared" si="87"/>
        <v>1.2870370370370361E-5</v>
      </c>
      <c r="AN42" s="21">
        <f t="shared" si="87"/>
        <v>1.3410493831018513E-5</v>
      </c>
      <c r="AO42" s="21">
        <f t="shared" si="87"/>
        <v>2.459876543981481E-5</v>
      </c>
      <c r="AP42" s="21">
        <f t="shared" si="87"/>
        <v>1.5863853065476186E-5</v>
      </c>
      <c r="AQ42" s="21">
        <f t="shared" si="87"/>
        <v>7.9644097222222164E-6</v>
      </c>
      <c r="AR42" s="21">
        <f t="shared" si="87"/>
        <v>2.459876543981481E-5</v>
      </c>
      <c r="AS42" s="7">
        <f t="shared" si="81"/>
        <v>32.266869413882418</v>
      </c>
      <c r="AT42" s="21">
        <f t="shared" si="82"/>
        <v>1.5974904755497681E-5</v>
      </c>
      <c r="AU42" s="21">
        <f t="shared" si="82"/>
        <v>1.1390817905092595E-5</v>
      </c>
      <c r="AV42" s="21">
        <f t="shared" si="82"/>
        <v>2.0830439814814809E-5</v>
      </c>
      <c r="AW42" s="7">
        <f t="shared" si="83"/>
        <v>21.987623552913369</v>
      </c>
      <c r="AX42" s="5" t="s">
        <v>1</v>
      </c>
    </row>
    <row r="43" spans="1:65" x14ac:dyDescent="0.3">
      <c r="A43" s="1">
        <v>2</v>
      </c>
      <c r="B43" s="7">
        <f t="shared" ref="B43:O43" si="88">B11-$P11</f>
        <v>-4.4178531283834204</v>
      </c>
      <c r="C43" s="7">
        <f t="shared" si="88"/>
        <v>-2.8348460459950076</v>
      </c>
      <c r="D43" s="7">
        <f t="shared" si="88"/>
        <v>-3.8664160768322446</v>
      </c>
      <c r="E43" s="7">
        <f t="shared" si="88"/>
        <v>2.3367061127980833</v>
      </c>
      <c r="F43" s="7">
        <f t="shared" si="88"/>
        <v>2.2929239072904224</v>
      </c>
      <c r="G43" s="7">
        <f t="shared" si="88"/>
        <v>1.5196407147521924</v>
      </c>
      <c r="H43" s="7">
        <f t="shared" si="88"/>
        <v>-0.53924093377703031</v>
      </c>
      <c r="I43" s="7">
        <f t="shared" si="88"/>
        <v>-10.56838264730284</v>
      </c>
      <c r="J43" s="7">
        <f t="shared" si="88"/>
        <v>-0.71567441217948868</v>
      </c>
      <c r="K43" s="7">
        <f t="shared" si="88"/>
        <v>6.1901041385576647</v>
      </c>
      <c r="L43" s="7">
        <f t="shared" si="88"/>
        <v>4.6237018657434703</v>
      </c>
      <c r="M43" s="7">
        <f t="shared" si="88"/>
        <v>1.0454879526167105</v>
      </c>
      <c r="N43" s="7">
        <f t="shared" si="88"/>
        <v>0.5995011507061534</v>
      </c>
      <c r="O43" s="7">
        <f t="shared" si="88"/>
        <v>4.3343474020052923</v>
      </c>
      <c r="P43" s="7">
        <f>T11-$P11</f>
        <v>-3.0545076149556465</v>
      </c>
      <c r="AA43" s="5" t="s">
        <v>53</v>
      </c>
      <c r="AB43" s="21">
        <f t="shared" ref="AB43:AR43" si="89">AB6/86400</f>
        <v>3.9361979166666678E-5</v>
      </c>
      <c r="AC43" s="21">
        <f t="shared" si="89"/>
        <v>3.8973765428240743E-5</v>
      </c>
      <c r="AD43" s="21">
        <f t="shared" si="89"/>
        <v>2.7592592592592587E-5</v>
      </c>
      <c r="AE43" s="21">
        <f t="shared" si="89"/>
        <v>2.7779224537037038E-5</v>
      </c>
      <c r="AF43" s="21">
        <f t="shared" si="89"/>
        <v>4.8359375000000001E-5</v>
      </c>
      <c r="AG43" s="21">
        <f t="shared" si="89"/>
        <v>4.7345679016203712E-5</v>
      </c>
      <c r="AH43" s="21">
        <f t="shared" si="89"/>
        <v>4.0216049375000009E-5</v>
      </c>
      <c r="AI43" s="21">
        <f t="shared" si="89"/>
        <v>4.0453317905092584E-5</v>
      </c>
      <c r="AJ43" s="21">
        <f t="shared" si="89"/>
        <v>3.8009259259259265E-5</v>
      </c>
      <c r="AK43" s="21">
        <f t="shared" si="89"/>
        <v>4.8684413576388885E-5</v>
      </c>
      <c r="AL43" s="21">
        <f t="shared" si="89"/>
        <v>4.3194444444444457E-5</v>
      </c>
      <c r="AM43" s="21">
        <f t="shared" si="89"/>
        <v>3.5555555555555567E-5</v>
      </c>
      <c r="AN43" s="21">
        <f t="shared" si="89"/>
        <v>4.4969135798611115E-5</v>
      </c>
      <c r="AO43" s="21">
        <f t="shared" si="89"/>
        <v>4.5679012337962968E-5</v>
      </c>
      <c r="AP43" s="21">
        <f t="shared" si="89"/>
        <v>4.0440985999503967E-5</v>
      </c>
      <c r="AQ43" s="21">
        <f t="shared" si="89"/>
        <v>2.7592592592592587E-5</v>
      </c>
      <c r="AR43" s="21">
        <f t="shared" si="89"/>
        <v>4.8684413576388885E-5</v>
      </c>
      <c r="AS43" s="7">
        <f t="shared" si="81"/>
        <v>16.69225212903774</v>
      </c>
      <c r="AT43" s="21">
        <f t="shared" si="82"/>
        <v>4.092092254918982E-5</v>
      </c>
      <c r="AU43" s="21">
        <f t="shared" si="82"/>
        <v>2.7779224537037038E-5</v>
      </c>
      <c r="AV43" s="21">
        <f t="shared" si="82"/>
        <v>4.8684413576388885E-5</v>
      </c>
      <c r="AW43" s="7">
        <f t="shared" si="83"/>
        <v>17.594866974049367</v>
      </c>
      <c r="AX43" s="5" t="s">
        <v>53</v>
      </c>
    </row>
    <row r="44" spans="1:65" x14ac:dyDescent="0.3">
      <c r="A44" s="1">
        <v>3</v>
      </c>
      <c r="B44" s="7">
        <f t="shared" ref="B44:O44" si="90">B12-$P12</f>
        <v>3.4778217414489419</v>
      </c>
      <c r="C44" s="7">
        <f t="shared" si="90"/>
        <v>5.4411923790463597</v>
      </c>
      <c r="D44" s="7">
        <f t="shared" si="90"/>
        <v>6.024806925923837</v>
      </c>
      <c r="E44" s="7">
        <f t="shared" si="90"/>
        <v>-4.2047178437984662</v>
      </c>
      <c r="F44" s="7">
        <f t="shared" si="90"/>
        <v>-3.6985576641923608</v>
      </c>
      <c r="G44" s="7">
        <f t="shared" si="90"/>
        <v>-1.2484661310855856</v>
      </c>
      <c r="H44" s="7">
        <f t="shared" si="90"/>
        <v>-2.2332288688643445</v>
      </c>
      <c r="I44" s="7">
        <f t="shared" si="90"/>
        <v>8.8360490765037767</v>
      </c>
      <c r="J44" s="7">
        <f t="shared" si="90"/>
        <v>-1.6592144023524042</v>
      </c>
      <c r="K44" s="7">
        <f t="shared" si="90"/>
        <v>-2.3232331453425932</v>
      </c>
      <c r="L44" s="7">
        <f t="shared" si="90"/>
        <v>-3.0469338490595401</v>
      </c>
      <c r="M44" s="7">
        <f t="shared" si="90"/>
        <v>-2.9860191247372185</v>
      </c>
      <c r="N44" s="7">
        <f t="shared" si="90"/>
        <v>-1.9676671045068765</v>
      </c>
      <c r="O44" s="7">
        <f t="shared" si="90"/>
        <v>-0.41183198898356466</v>
      </c>
      <c r="P44" s="7">
        <f>T12-$P12</f>
        <v>-1.5912818938225151</v>
      </c>
      <c r="AA44" s="5" t="s">
        <v>47</v>
      </c>
      <c r="AB44" s="21">
        <f t="shared" ref="AB44:AR44" si="91">AB7/86400</f>
        <v>1.1844135798611113E-5</v>
      </c>
      <c r="AC44" s="21">
        <f t="shared" si="91"/>
        <v>5.1475694444444341E-6</v>
      </c>
      <c r="AD44" s="21">
        <f t="shared" si="91"/>
        <v>8.4259259259259231E-6</v>
      </c>
      <c r="AE44" s="21">
        <f t="shared" si="91"/>
        <v>4.3055555555555542E-6</v>
      </c>
      <c r="AF44" s="21">
        <f t="shared" si="91"/>
        <v>1.1095679016203695E-5</v>
      </c>
      <c r="AG44" s="21">
        <f t="shared" si="91"/>
        <v>1.1164158946759261E-5</v>
      </c>
      <c r="AH44" s="21">
        <f t="shared" si="91"/>
        <v>1.0308641979166662E-5</v>
      </c>
      <c r="AI44" s="21">
        <f t="shared" si="91"/>
        <v>9.2052469097222254E-6</v>
      </c>
      <c r="AJ44" s="21">
        <f t="shared" si="91"/>
        <v>1.1905864201388884E-5</v>
      </c>
      <c r="AK44" s="21">
        <f t="shared" si="91"/>
        <v>9.5794753125000092E-6</v>
      </c>
      <c r="AL44" s="21">
        <f t="shared" si="91"/>
        <v>1.022738232638888E-5</v>
      </c>
      <c r="AM44" s="21">
        <f t="shared" si="91"/>
        <v>4.6296296296296338E-6</v>
      </c>
      <c r="AN44" s="21">
        <f t="shared" si="91"/>
        <v>6.7746913541666811E-6</v>
      </c>
      <c r="AO44" s="21">
        <f t="shared" si="91"/>
        <v>1.3881172847222225E-5</v>
      </c>
      <c r="AP44" s="21">
        <f t="shared" si="91"/>
        <v>9.1782235176917982E-6</v>
      </c>
      <c r="AQ44" s="21">
        <f t="shared" si="91"/>
        <v>4.3055555555555542E-6</v>
      </c>
      <c r="AR44" s="21">
        <f t="shared" si="91"/>
        <v>1.3881172847222225E-5</v>
      </c>
      <c r="AS44" s="7">
        <f t="shared" si="81"/>
        <v>32.242692129418785</v>
      </c>
      <c r="AT44" s="21">
        <f t="shared" si="82"/>
        <v>8.1794945992476841E-6</v>
      </c>
      <c r="AU44" s="21">
        <f t="shared" si="82"/>
        <v>4.3055555555555542E-6</v>
      </c>
      <c r="AV44" s="21">
        <f t="shared" si="82"/>
        <v>1.1164158946759261E-5</v>
      </c>
      <c r="AW44" s="7">
        <f t="shared" si="83"/>
        <v>36.314119458081947</v>
      </c>
      <c r="AX44" s="5" t="s">
        <v>47</v>
      </c>
    </row>
    <row r="45" spans="1:65" x14ac:dyDescent="0.3">
      <c r="AA45" s="5" t="s">
        <v>48</v>
      </c>
      <c r="AB45" s="21">
        <f t="shared" ref="AB45:AR45" si="92">AB8/86400</f>
        <v>1.3549382719907395E-5</v>
      </c>
      <c r="AC45" s="21">
        <f t="shared" si="92"/>
        <v>2.3316936724537047E-5</v>
      </c>
      <c r="AD45" s="21">
        <f t="shared" si="92"/>
        <v>1.7777777777777794E-5</v>
      </c>
      <c r="AE45" s="21">
        <f t="shared" si="92"/>
        <v>7.1334876504629631E-6</v>
      </c>
      <c r="AF45" s="21">
        <f t="shared" si="92"/>
        <v>5.8492476851851943E-6</v>
      </c>
      <c r="AG45" s="21">
        <f t="shared" si="92"/>
        <v>1.3148389270833333E-5</v>
      </c>
      <c r="AH45" s="21">
        <f t="shared" si="92"/>
        <v>9.7706886574074103E-6</v>
      </c>
      <c r="AI45" s="21">
        <f t="shared" si="92"/>
        <v>3.5092592592592613E-5</v>
      </c>
      <c r="AJ45" s="21">
        <f t="shared" si="92"/>
        <v>9.7916666666666681E-6</v>
      </c>
      <c r="AK45" s="21">
        <f t="shared" si="92"/>
        <v>1.1051311724537035E-5</v>
      </c>
      <c r="AL45" s="21">
        <f t="shared" si="92"/>
        <v>8.3663676736111046E-6</v>
      </c>
      <c r="AM45" s="21">
        <f t="shared" si="92"/>
        <v>1.0648148148148148E-5</v>
      </c>
      <c r="AN45" s="21">
        <f t="shared" si="92"/>
        <v>1.1954812893518514E-5</v>
      </c>
      <c r="AO45" s="21">
        <f t="shared" si="92"/>
        <v>9.9922839467592583E-6</v>
      </c>
      <c r="AP45" s="21">
        <f t="shared" si="92"/>
        <v>1.3388792437996034E-5</v>
      </c>
      <c r="AQ45" s="21">
        <f t="shared" si="92"/>
        <v>5.8492476851851943E-6</v>
      </c>
      <c r="AR45" s="21">
        <f t="shared" si="92"/>
        <v>3.5092592592592613E-5</v>
      </c>
      <c r="AS45" s="7">
        <f t="shared" si="81"/>
        <v>57.211385067530429</v>
      </c>
      <c r="AT45" s="21">
        <f t="shared" si="82"/>
        <v>1.4501350306712968E-5</v>
      </c>
      <c r="AU45" s="21">
        <f t="shared" si="82"/>
        <v>5.8492476851851943E-6</v>
      </c>
      <c r="AV45" s="21">
        <f t="shared" si="82"/>
        <v>3.5092592592592613E-5</v>
      </c>
      <c r="AW45" s="7">
        <f t="shared" si="83"/>
        <v>68.057606505428424</v>
      </c>
      <c r="AX45" s="5" t="s">
        <v>48</v>
      </c>
    </row>
    <row r="46" spans="1:65" x14ac:dyDescent="0.3">
      <c r="AA46" s="18" t="s">
        <v>20</v>
      </c>
      <c r="AB46" s="21">
        <f t="shared" ref="AB46:AR46" si="93">AB9/86400</f>
        <v>1.4771990740740742E-4</v>
      </c>
      <c r="AC46" s="21">
        <f t="shared" si="93"/>
        <v>1.4861111111111111E-4</v>
      </c>
      <c r="AD46" s="21">
        <f t="shared" si="93"/>
        <v>1.3276234568287038E-4</v>
      </c>
      <c r="AE46" s="21">
        <f t="shared" si="93"/>
        <v>1.2031249999999999E-4</v>
      </c>
      <c r="AF46" s="21">
        <f t="shared" si="93"/>
        <v>1.6921344521990742E-4</v>
      </c>
      <c r="AG46" s="21">
        <f t="shared" si="93"/>
        <v>1.9506172839120372E-4</v>
      </c>
      <c r="AH46" s="21">
        <f t="shared" si="93"/>
        <v>1.7491825810185186E-4</v>
      </c>
      <c r="AI46" s="21">
        <f t="shared" si="93"/>
        <v>1.9645543981481483E-4</v>
      </c>
      <c r="AJ46" s="21">
        <f t="shared" si="93"/>
        <v>1.800135030902778E-4</v>
      </c>
      <c r="AK46" s="21">
        <f t="shared" si="93"/>
        <v>1.8114245755787038E-4</v>
      </c>
      <c r="AL46" s="21">
        <f t="shared" si="93"/>
        <v>1.7433449074074074E-4</v>
      </c>
      <c r="AM46" s="21">
        <f t="shared" si="93"/>
        <v>1.4243055555555556E-4</v>
      </c>
      <c r="AN46" s="21">
        <f t="shared" si="93"/>
        <v>1.5947024498842591E-4</v>
      </c>
      <c r="AO46" s="21">
        <f t="shared" si="93"/>
        <v>1.7949074074074072E-4</v>
      </c>
      <c r="AP46" s="21">
        <f t="shared" si="93"/>
        <v>1.6442405202876989E-4</v>
      </c>
      <c r="AQ46" s="21">
        <f t="shared" si="93"/>
        <v>1.2031249999999999E-4</v>
      </c>
      <c r="AR46" s="21">
        <f t="shared" si="93"/>
        <v>1.9645543981481483E-4</v>
      </c>
      <c r="AS46" s="7">
        <f t="shared" si="81"/>
        <v>14.043160921484477</v>
      </c>
      <c r="AT46" s="21">
        <f t="shared" si="82"/>
        <v>1.6601818696903935E-4</v>
      </c>
      <c r="AU46" s="21">
        <f t="shared" si="82"/>
        <v>1.2031249999999999E-4</v>
      </c>
      <c r="AV46" s="21">
        <f t="shared" si="82"/>
        <v>1.9645543981481483E-4</v>
      </c>
      <c r="AW46" s="7">
        <f t="shared" si="83"/>
        <v>16.156980120137931</v>
      </c>
      <c r="AX46" s="18" t="s">
        <v>20</v>
      </c>
    </row>
    <row r="47" spans="1:65" x14ac:dyDescent="0.3">
      <c r="AA47" s="18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7"/>
      <c r="AT47" s="21"/>
      <c r="AU47" s="21"/>
      <c r="AV47" s="21"/>
      <c r="AW47" s="7"/>
    </row>
    <row r="48" spans="1:65" x14ac:dyDescent="0.3">
      <c r="AA48" s="18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7"/>
      <c r="AT48" s="21"/>
      <c r="AU48" s="21"/>
      <c r="AV48" s="21"/>
      <c r="AW48" s="7"/>
    </row>
    <row r="49" spans="2:52" x14ac:dyDescent="0.3">
      <c r="B49" s="35" t="s">
        <v>39</v>
      </c>
      <c r="C49" s="1">
        <v>1</v>
      </c>
      <c r="D49" s="1">
        <v>2</v>
      </c>
      <c r="E49" s="1">
        <v>3</v>
      </c>
      <c r="F49" s="5" t="s">
        <v>20</v>
      </c>
      <c r="L49" s="2"/>
      <c r="O49" s="2"/>
      <c r="Q49" s="2"/>
      <c r="R49" s="2"/>
      <c r="V49"/>
      <c r="W49" s="18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7"/>
      <c r="AP49" s="21"/>
      <c r="AQ49" s="21"/>
      <c r="AR49" s="21"/>
      <c r="AS49" s="7"/>
    </row>
    <row r="50" spans="2:52" x14ac:dyDescent="0.3">
      <c r="B50" s="8" t="s">
        <v>3</v>
      </c>
      <c r="C50" s="21">
        <v>4.8242187499999999E-5</v>
      </c>
      <c r="D50" s="21">
        <v>7.40842013888889E-5</v>
      </c>
      <c r="E50" s="21">
        <v>2.5393518518518509E-5</v>
      </c>
      <c r="F50" s="21">
        <v>1.4771990740740742E-4</v>
      </c>
      <c r="L50" s="2"/>
      <c r="O50" s="2"/>
      <c r="Q50" s="2"/>
      <c r="R50" s="2"/>
      <c r="V50"/>
      <c r="W50" s="18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7"/>
      <c r="AP50" s="21"/>
      <c r="AQ50" s="21"/>
      <c r="AR50" s="21"/>
      <c r="AS50" s="7"/>
    </row>
    <row r="51" spans="2:52" x14ac:dyDescent="0.3">
      <c r="B51" s="8" t="s">
        <v>4</v>
      </c>
      <c r="C51" s="21">
        <v>4.3262924386574075E-5</v>
      </c>
      <c r="D51" s="21">
        <v>7.6883680555555557E-5</v>
      </c>
      <c r="E51" s="21">
        <v>2.8464506168981482E-5</v>
      </c>
      <c r="F51" s="21">
        <v>1.4861111111111111E-4</v>
      </c>
      <c r="L51" s="2"/>
      <c r="O51" s="2"/>
      <c r="Q51" s="2"/>
      <c r="R51" s="2"/>
      <c r="V51"/>
      <c r="W51" s="18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7"/>
      <c r="AP51" s="21"/>
      <c r="AQ51" s="21"/>
      <c r="AR51" s="21"/>
      <c r="AS51" s="7"/>
    </row>
    <row r="52" spans="2:52" x14ac:dyDescent="0.3">
      <c r="B52" s="8" t="s">
        <v>5</v>
      </c>
      <c r="C52" s="21">
        <v>3.9243827164351855E-5</v>
      </c>
      <c r="D52" s="21">
        <v>6.7314814814814809E-5</v>
      </c>
      <c r="E52" s="21">
        <v>2.6203703703703717E-5</v>
      </c>
      <c r="F52" s="21">
        <v>1.3276234568287038E-4</v>
      </c>
      <c r="L52" s="2"/>
      <c r="O52" s="2"/>
      <c r="Q52" s="2"/>
      <c r="R52" s="2"/>
      <c r="V52"/>
      <c r="W52" s="18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7"/>
      <c r="AP52" s="21"/>
      <c r="AQ52" s="21"/>
      <c r="AR52" s="21"/>
      <c r="AS52" s="7"/>
    </row>
    <row r="53" spans="2:52" x14ac:dyDescent="0.3">
      <c r="B53" s="8" t="s">
        <v>6</v>
      </c>
      <c r="C53" s="21">
        <v>4.0407986111111111E-5</v>
      </c>
      <c r="D53" s="21">
        <v>6.8465470682870368E-5</v>
      </c>
      <c r="E53" s="21">
        <v>1.1439043206018517E-5</v>
      </c>
      <c r="F53" s="21">
        <v>1.2031249999999999E-4</v>
      </c>
      <c r="L53" s="2"/>
      <c r="O53" s="2"/>
      <c r="Q53" s="2"/>
      <c r="R53" s="2"/>
      <c r="V53"/>
      <c r="W53" s="1"/>
      <c r="X53" s="1"/>
      <c r="Y53" s="1"/>
    </row>
    <row r="54" spans="2:52" x14ac:dyDescent="0.3">
      <c r="B54" s="8" t="s">
        <v>7</v>
      </c>
      <c r="C54" s="21">
        <v>5.60493827199074E-5</v>
      </c>
      <c r="D54" s="21">
        <v>9.621913579861112E-5</v>
      </c>
      <c r="E54" s="21">
        <v>1.694492670138889E-5</v>
      </c>
      <c r="F54" s="21">
        <v>1.6921344521990742E-4</v>
      </c>
      <c r="L54" s="2"/>
      <c r="O54" s="2"/>
      <c r="Q54" s="2"/>
      <c r="R54" s="2"/>
      <c r="Y54" s="2"/>
      <c r="Z54" s="2"/>
      <c r="AA54" s="2"/>
      <c r="AB54"/>
      <c r="AC54" s="1"/>
      <c r="AD54" s="1"/>
      <c r="AE54" s="1"/>
      <c r="AF54" s="1"/>
      <c r="AG54" s="1"/>
      <c r="AI54" s="2"/>
      <c r="AJ54" s="2"/>
      <c r="AL54" s="2"/>
      <c r="AM54" s="2"/>
      <c r="AV54" s="6"/>
      <c r="AW54" s="6"/>
      <c r="AX54" s="6"/>
      <c r="AZ54" s="6"/>
    </row>
    <row r="55" spans="2:52" x14ac:dyDescent="0.3">
      <c r="B55" s="8" t="s">
        <v>8</v>
      </c>
      <c r="C55" s="21">
        <v>6.1340422453703698E-5</v>
      </c>
      <c r="D55" s="21">
        <v>1.0940875771990741E-4</v>
      </c>
      <c r="E55" s="21">
        <v>2.4312548217592592E-5</v>
      </c>
      <c r="F55" s="21">
        <v>1.9506172839120372E-4</v>
      </c>
      <c r="L55" s="2"/>
      <c r="O55" s="2"/>
      <c r="Q55" s="2"/>
      <c r="R55" s="2"/>
      <c r="Y55" s="2"/>
      <c r="Z55" s="2"/>
      <c r="AA55" s="45" t="s">
        <v>21</v>
      </c>
      <c r="AB55" s="25" t="s">
        <v>3</v>
      </c>
      <c r="AC55" s="25" t="s">
        <v>4</v>
      </c>
      <c r="AD55" s="25" t="s">
        <v>5</v>
      </c>
      <c r="AE55" s="25" t="s">
        <v>6</v>
      </c>
      <c r="AF55" s="25" t="s">
        <v>7</v>
      </c>
      <c r="AG55" s="25" t="s">
        <v>8</v>
      </c>
      <c r="AH55" s="25" t="s">
        <v>9</v>
      </c>
      <c r="AI55" s="25" t="s">
        <v>10</v>
      </c>
      <c r="AJ55" s="25" t="s">
        <v>11</v>
      </c>
      <c r="AK55" s="25" t="s">
        <v>12</v>
      </c>
      <c r="AL55" s="10" t="s">
        <v>13</v>
      </c>
      <c r="AM55" s="10" t="s">
        <v>14</v>
      </c>
      <c r="AN55" s="10" t="s">
        <v>15</v>
      </c>
      <c r="AO55" s="10" t="s">
        <v>16</v>
      </c>
      <c r="AP55" s="6"/>
      <c r="AQ55" s="6"/>
      <c r="AR55" s="6"/>
      <c r="AT55" s="6"/>
      <c r="AU55" s="6"/>
      <c r="AV55" s="6"/>
      <c r="AW55" s="6"/>
    </row>
    <row r="56" spans="2:52" x14ac:dyDescent="0.3">
      <c r="B56" s="8" t="s">
        <v>9</v>
      </c>
      <c r="C56" s="21">
        <v>6.0329861111111112E-5</v>
      </c>
      <c r="D56" s="21">
        <v>9.4509066354166681E-5</v>
      </c>
      <c r="E56" s="21">
        <v>2.0079330636574074E-5</v>
      </c>
      <c r="F56" s="21">
        <v>1.7491825810185186E-4</v>
      </c>
      <c r="L56" s="2"/>
      <c r="O56" s="2"/>
      <c r="Q56" s="2"/>
      <c r="R56" s="2"/>
      <c r="Y56" s="2"/>
      <c r="Z56" s="2"/>
      <c r="AA56" s="5" t="s">
        <v>50</v>
      </c>
      <c r="AB56" s="11">
        <f t="shared" ref="AB56:AO56" si="94">AB2-$AP2</f>
        <v>-0.17900297607142823</v>
      </c>
      <c r="AC56" s="11">
        <f t="shared" si="94"/>
        <v>-0.56812797607142862</v>
      </c>
      <c r="AD56" s="11">
        <f t="shared" si="94"/>
        <v>-0.59133630907142898</v>
      </c>
      <c r="AE56" s="11">
        <f t="shared" si="94"/>
        <v>-0.82200297607142891</v>
      </c>
      <c r="AF56" s="11">
        <f t="shared" si="94"/>
        <v>5.7997023928570979E-2</v>
      </c>
      <c r="AG56" s="11">
        <f t="shared" si="94"/>
        <v>0.77605952392857125</v>
      </c>
      <c r="AH56" s="11">
        <f t="shared" si="94"/>
        <v>0.70808035692857141</v>
      </c>
      <c r="AI56" s="11">
        <f t="shared" si="94"/>
        <v>0.36193452392857139</v>
      </c>
      <c r="AJ56" s="11">
        <f t="shared" si="94"/>
        <v>0.31176785692857134</v>
      </c>
      <c r="AK56" s="11">
        <f t="shared" si="94"/>
        <v>0.21783035692857133</v>
      </c>
      <c r="AL56" s="11">
        <f t="shared" si="94"/>
        <v>0.34089285692857141</v>
      </c>
      <c r="AM56" s="11">
        <f t="shared" si="94"/>
        <v>-0.18948214307142841</v>
      </c>
      <c r="AN56" s="11">
        <f t="shared" si="94"/>
        <v>-0.13060714307142884</v>
      </c>
      <c r="AO56" s="11">
        <f t="shared" si="94"/>
        <v>-0.29400297607142889</v>
      </c>
      <c r="AP56" s="5" t="s">
        <v>50</v>
      </c>
      <c r="AQ56" s="6"/>
      <c r="AR56" s="6"/>
      <c r="AT56" s="6"/>
      <c r="AU56" s="6"/>
      <c r="AV56" s="6"/>
      <c r="AW56" s="6"/>
    </row>
    <row r="57" spans="2:52" x14ac:dyDescent="0.3">
      <c r="B57" s="8" t="s">
        <v>10</v>
      </c>
      <c r="C57" s="21">
        <v>6.5714699074074075E-5</v>
      </c>
      <c r="D57" s="21">
        <v>8.6442901238425912E-5</v>
      </c>
      <c r="E57" s="21">
        <v>4.4297839502314839E-5</v>
      </c>
      <c r="F57" s="21">
        <v>1.9645543981481483E-4</v>
      </c>
      <c r="L57" s="2"/>
      <c r="O57" s="2"/>
      <c r="Q57" s="2"/>
      <c r="R57" s="2"/>
      <c r="Y57" s="2"/>
      <c r="Z57" s="2"/>
      <c r="AA57" s="5" t="s">
        <v>51</v>
      </c>
      <c r="AB57" s="11">
        <f t="shared" ref="AB57:AO57" si="95">AB3-$AP3</f>
        <v>-0.15524553592857193</v>
      </c>
      <c r="AC57" s="11">
        <f t="shared" si="95"/>
        <v>-0.19632886892857149</v>
      </c>
      <c r="AD57" s="11">
        <f t="shared" si="95"/>
        <v>-0.52037053592857097</v>
      </c>
      <c r="AE57" s="11">
        <f t="shared" si="95"/>
        <v>-0.18912053592857114</v>
      </c>
      <c r="AF57" s="11">
        <f t="shared" si="95"/>
        <v>0.28229613107142859</v>
      </c>
      <c r="AG57" s="11">
        <f t="shared" si="95"/>
        <v>2.1379464071428544E-2</v>
      </c>
      <c r="AH57" s="11">
        <f t="shared" si="95"/>
        <v>2.0461310714289249E-3</v>
      </c>
      <c r="AI57" s="11">
        <f t="shared" si="95"/>
        <v>0.81344196407142866</v>
      </c>
      <c r="AJ57" s="11">
        <f t="shared" si="95"/>
        <v>0.48835863107142885</v>
      </c>
      <c r="AK57" s="11">
        <f t="shared" si="95"/>
        <v>-0.36132886892857108</v>
      </c>
      <c r="AL57" s="11">
        <f t="shared" si="95"/>
        <v>-0.30326636892857184</v>
      </c>
      <c r="AM57" s="11">
        <f t="shared" si="95"/>
        <v>-0.17089136892857171</v>
      </c>
      <c r="AN57" s="11">
        <f t="shared" si="95"/>
        <v>0.18690029807142861</v>
      </c>
      <c r="AO57" s="11">
        <f t="shared" si="95"/>
        <v>0.10212946407142909</v>
      </c>
      <c r="AP57" s="5" t="s">
        <v>51</v>
      </c>
      <c r="AQ57" s="6"/>
      <c r="AR57" s="6"/>
      <c r="AT57" s="6"/>
      <c r="AU57" s="6"/>
      <c r="AV57" s="6"/>
      <c r="AW57" s="6"/>
    </row>
    <row r="58" spans="2:52" x14ac:dyDescent="0.3">
      <c r="B58" s="8" t="s">
        <v>11</v>
      </c>
      <c r="C58" s="21">
        <v>6.1371527777777786E-5</v>
      </c>
      <c r="D58" s="21">
        <v>9.6944444444444462E-5</v>
      </c>
      <c r="E58" s="21">
        <v>2.1697530868055552E-5</v>
      </c>
      <c r="F58" s="21">
        <v>1.800135030902778E-4</v>
      </c>
      <c r="L58" s="2"/>
      <c r="O58" s="2"/>
      <c r="Q58" s="2"/>
      <c r="R58" s="2"/>
      <c r="Y58" s="2"/>
      <c r="Z58" s="2"/>
      <c r="AA58" s="5" t="s">
        <v>0</v>
      </c>
      <c r="AB58" s="11">
        <f t="shared" ref="AB58:AO58" si="96">AB4-$AP4</f>
        <v>-0.57746130949999985</v>
      </c>
      <c r="AC58" s="11">
        <f t="shared" si="96"/>
        <v>-0.59808630950000063</v>
      </c>
      <c r="AD58" s="11">
        <f t="shared" si="96"/>
        <v>-0.30533630950000035</v>
      </c>
      <c r="AE58" s="11">
        <f t="shared" si="96"/>
        <v>-0.47808630950000053</v>
      </c>
      <c r="AF58" s="11">
        <f t="shared" si="96"/>
        <v>-0.44808630950000028</v>
      </c>
      <c r="AG58" s="11">
        <f t="shared" si="96"/>
        <v>0.67316369049999958</v>
      </c>
      <c r="AH58" s="11">
        <f t="shared" si="96"/>
        <v>0.53441369049999876</v>
      </c>
      <c r="AI58" s="11">
        <f t="shared" si="96"/>
        <v>-0.43239880949999998</v>
      </c>
      <c r="AJ58" s="11">
        <f t="shared" si="96"/>
        <v>0.10772619049999888</v>
      </c>
      <c r="AK58" s="11">
        <f t="shared" si="96"/>
        <v>0.84933035749999997</v>
      </c>
      <c r="AL58" s="11">
        <f t="shared" si="96"/>
        <v>1.0626636905000004</v>
      </c>
      <c r="AM58" s="11">
        <f t="shared" si="96"/>
        <v>-0.22933630950000028</v>
      </c>
      <c r="AN58" s="11">
        <f t="shared" si="96"/>
        <v>-0.33200297650000055</v>
      </c>
      <c r="AO58" s="11">
        <f t="shared" si="96"/>
        <v>0.17349702349999907</v>
      </c>
      <c r="AP58" s="5" t="s">
        <v>0</v>
      </c>
    </row>
    <row r="59" spans="2:52" x14ac:dyDescent="0.3">
      <c r="B59" s="8" t="s">
        <v>12</v>
      </c>
      <c r="C59" s="21">
        <v>5.0449942129629632E-5</v>
      </c>
      <c r="D59" s="21">
        <v>1.1006172839120369E-4</v>
      </c>
      <c r="E59" s="21">
        <v>2.0630787037037044E-5</v>
      </c>
      <c r="F59" s="21">
        <v>1.8114245755787036E-4</v>
      </c>
      <c r="L59" s="2"/>
      <c r="O59" s="2"/>
      <c r="Q59" s="2"/>
      <c r="R59" s="2"/>
      <c r="Y59" s="2"/>
      <c r="Z59" s="2"/>
      <c r="AA59" s="5" t="s">
        <v>1</v>
      </c>
      <c r="AB59" s="11">
        <f t="shared" ref="AB59:AO59" si="97">AB5-$AP5</f>
        <v>-0.68251190485714308</v>
      </c>
      <c r="AC59" s="11">
        <f t="shared" si="97"/>
        <v>-0.3864702378571423</v>
      </c>
      <c r="AD59" s="11">
        <f t="shared" si="97"/>
        <v>-0.52263690485714265</v>
      </c>
      <c r="AE59" s="11">
        <f t="shared" si="97"/>
        <v>-0.26659523785714279</v>
      </c>
      <c r="AF59" s="11">
        <f t="shared" si="97"/>
        <v>0.32319642814285809</v>
      </c>
      <c r="AG59" s="11">
        <f t="shared" si="97"/>
        <v>0.429113095142857</v>
      </c>
      <c r="AH59" s="11">
        <f t="shared" si="97"/>
        <v>-0.10347023785714282</v>
      </c>
      <c r="AI59" s="11">
        <f t="shared" si="97"/>
        <v>0.14592559514285663</v>
      </c>
      <c r="AJ59" s="11">
        <f t="shared" si="97"/>
        <v>0.72430059514285783</v>
      </c>
      <c r="AK59" s="11">
        <f t="shared" si="97"/>
        <v>0.19369642814285615</v>
      </c>
      <c r="AL59" s="11">
        <f t="shared" si="97"/>
        <v>-0.1386369048571432</v>
      </c>
      <c r="AM59" s="11">
        <f t="shared" si="97"/>
        <v>-0.2586369048571433</v>
      </c>
      <c r="AN59" s="11">
        <f t="shared" si="97"/>
        <v>-0.21197023785714308</v>
      </c>
      <c r="AO59" s="11">
        <f t="shared" si="97"/>
        <v>0.75469642914285706</v>
      </c>
      <c r="AP59" s="5" t="s">
        <v>1</v>
      </c>
    </row>
    <row r="60" spans="2:52" x14ac:dyDescent="0.3">
      <c r="B60" s="12" t="s">
        <v>13</v>
      </c>
      <c r="C60" s="21">
        <v>5.2546296296296283E-5</v>
      </c>
      <c r="D60" s="21">
        <v>1.0319444444444445E-4</v>
      </c>
      <c r="E60" s="21">
        <v>1.8593749999999984E-5</v>
      </c>
      <c r="F60" s="21">
        <v>1.7433449074074072E-4</v>
      </c>
      <c r="L60" s="2"/>
      <c r="O60" s="2"/>
      <c r="Q60" s="2"/>
      <c r="R60" s="2"/>
      <c r="Y60" s="2"/>
      <c r="Z60" s="2"/>
      <c r="AA60" s="5" t="s">
        <v>53</v>
      </c>
      <c r="AB60" s="11">
        <f t="shared" ref="AB60:AO60" si="98">AB6-$AP6</f>
        <v>-9.3226190357141636E-2</v>
      </c>
      <c r="AC60" s="11">
        <f t="shared" si="98"/>
        <v>-0.12676785735714224</v>
      </c>
      <c r="AD60" s="11">
        <f t="shared" si="98"/>
        <v>-1.1101011903571432</v>
      </c>
      <c r="AE60" s="11">
        <f t="shared" si="98"/>
        <v>-1.0939761903571426</v>
      </c>
      <c r="AF60" s="11">
        <f t="shared" si="98"/>
        <v>0.68414880964285762</v>
      </c>
      <c r="AG60" s="11">
        <f t="shared" si="98"/>
        <v>0.59656547664285808</v>
      </c>
      <c r="AH60" s="11">
        <f t="shared" si="98"/>
        <v>-1.9434524357141658E-2</v>
      </c>
      <c r="AI60" s="11">
        <f t="shared" si="98"/>
        <v>1.065476642856833E-3</v>
      </c>
      <c r="AJ60" s="11">
        <f t="shared" si="98"/>
        <v>-0.21010119035714192</v>
      </c>
      <c r="AK60" s="11">
        <f t="shared" si="98"/>
        <v>0.71223214264285728</v>
      </c>
      <c r="AL60" s="11">
        <f t="shared" si="98"/>
        <v>0.23789880964285848</v>
      </c>
      <c r="AM60" s="11">
        <f t="shared" si="98"/>
        <v>-0.42210119035714166</v>
      </c>
      <c r="AN60" s="11">
        <f t="shared" si="98"/>
        <v>0.39123214264285755</v>
      </c>
      <c r="AO60" s="11">
        <f t="shared" si="98"/>
        <v>0.45256547564285787</v>
      </c>
      <c r="AP60" s="5" t="s">
        <v>53</v>
      </c>
    </row>
    <row r="61" spans="2:52" x14ac:dyDescent="0.3">
      <c r="B61" s="12" t="s">
        <v>14</v>
      </c>
      <c r="C61" s="21">
        <v>4.7939814814814805E-5</v>
      </c>
      <c r="D61" s="21">
        <v>7.9212962962962963E-5</v>
      </c>
      <c r="E61" s="21">
        <v>1.527777777777778E-5</v>
      </c>
      <c r="F61" s="21">
        <v>1.4243055555555556E-4</v>
      </c>
      <c r="L61" s="2"/>
      <c r="O61" s="2"/>
      <c r="Q61" s="2"/>
      <c r="R61" s="2"/>
      <c r="Y61" s="2"/>
      <c r="Z61" s="2"/>
      <c r="AA61" s="5" t="s">
        <v>47</v>
      </c>
      <c r="AB61" s="11">
        <f t="shared" ref="AB61:AO61" si="99">AB7-$AP7</f>
        <v>0.23033482107142866</v>
      </c>
      <c r="AC61" s="11">
        <f t="shared" si="99"/>
        <v>-0.34824851192857231</v>
      </c>
      <c r="AD61" s="11">
        <f t="shared" si="99"/>
        <v>-6.4998511928571645E-2</v>
      </c>
      <c r="AE61" s="11">
        <f t="shared" si="99"/>
        <v>-0.42099851192857152</v>
      </c>
      <c r="AF61" s="11">
        <f t="shared" si="99"/>
        <v>0.16566815507142785</v>
      </c>
      <c r="AG61" s="11">
        <f t="shared" si="99"/>
        <v>0.17158482107142881</v>
      </c>
      <c r="AH61" s="11">
        <f t="shared" si="99"/>
        <v>9.7668155071428231E-2</v>
      </c>
      <c r="AI61" s="11">
        <f t="shared" si="99"/>
        <v>2.3348210714289053E-3</v>
      </c>
      <c r="AJ61" s="11">
        <f t="shared" si="99"/>
        <v>0.23566815507142813</v>
      </c>
      <c r="AK61" s="11">
        <f t="shared" si="99"/>
        <v>3.4668155071429396E-2</v>
      </c>
      <c r="AL61" s="11">
        <f t="shared" si="99"/>
        <v>9.0647321071427811E-2</v>
      </c>
      <c r="AM61" s="11">
        <f t="shared" si="99"/>
        <v>-0.39299851192857105</v>
      </c>
      <c r="AN61" s="11">
        <f t="shared" si="99"/>
        <v>-0.20766517892857017</v>
      </c>
      <c r="AO61" s="11">
        <f t="shared" si="99"/>
        <v>0.4063348220714289</v>
      </c>
      <c r="AP61" s="5" t="s">
        <v>47</v>
      </c>
    </row>
    <row r="62" spans="2:52" x14ac:dyDescent="0.3">
      <c r="B62" s="12" t="s">
        <v>15</v>
      </c>
      <c r="C62" s="21">
        <v>5.276234568287037E-5</v>
      </c>
      <c r="D62" s="21">
        <v>8.7978395057870359E-5</v>
      </c>
      <c r="E62" s="21">
        <v>1.8729504247685195E-5</v>
      </c>
      <c r="F62" s="21">
        <v>1.5947024498842594E-4</v>
      </c>
      <c r="L62" s="2"/>
      <c r="O62" s="2"/>
      <c r="Q62" s="2"/>
      <c r="R62" s="2"/>
      <c r="Y62" s="2"/>
      <c r="Z62" s="2"/>
      <c r="AA62" s="5" t="s">
        <v>48</v>
      </c>
      <c r="AB62" s="11">
        <f t="shared" ref="AB62:AO62" si="100">AB8-$AP8</f>
        <v>1.3875000357141731E-2</v>
      </c>
      <c r="AC62" s="11">
        <f t="shared" si="100"/>
        <v>0.85779166635714366</v>
      </c>
      <c r="AD62" s="11">
        <f t="shared" si="100"/>
        <v>0.3792083333571441</v>
      </c>
      <c r="AE62" s="11">
        <f t="shared" si="100"/>
        <v>-0.54045833364285722</v>
      </c>
      <c r="AF62" s="11">
        <f t="shared" si="100"/>
        <v>-0.65141666664285647</v>
      </c>
      <c r="AG62" s="11">
        <f t="shared" si="100"/>
        <v>-2.0770833642857367E-2</v>
      </c>
      <c r="AH62" s="11">
        <f t="shared" si="100"/>
        <v>-0.31260416664285695</v>
      </c>
      <c r="AI62" s="11">
        <f t="shared" si="100"/>
        <v>1.8752083333571445</v>
      </c>
      <c r="AJ62" s="11">
        <f t="shared" si="100"/>
        <v>-0.31079166664285718</v>
      </c>
      <c r="AK62" s="11">
        <f t="shared" si="100"/>
        <v>-0.20195833364285742</v>
      </c>
      <c r="AL62" s="11">
        <f t="shared" si="100"/>
        <v>-0.43393749964285777</v>
      </c>
      <c r="AM62" s="11">
        <f t="shared" si="100"/>
        <v>-0.23679166664285733</v>
      </c>
      <c r="AN62" s="11">
        <f t="shared" si="100"/>
        <v>-0.12389583264285764</v>
      </c>
      <c r="AO62" s="11">
        <f t="shared" si="100"/>
        <v>-0.29345833364285734</v>
      </c>
      <c r="AP62" s="5" t="s">
        <v>48</v>
      </c>
    </row>
    <row r="63" spans="2:52" x14ac:dyDescent="0.3">
      <c r="B63" s="12" t="s">
        <v>16</v>
      </c>
      <c r="C63" s="21">
        <v>4.9890046296296297E-5</v>
      </c>
      <c r="D63" s="21">
        <v>1.0572723765046296E-4</v>
      </c>
      <c r="E63" s="21">
        <v>2.3873456793981486E-5</v>
      </c>
      <c r="F63" s="21">
        <v>1.7949074074074075E-4</v>
      </c>
      <c r="L63" s="2"/>
      <c r="O63" s="2"/>
      <c r="Q63" s="2"/>
      <c r="R63" s="2"/>
      <c r="Y63" s="2"/>
      <c r="Z63" s="2"/>
      <c r="AA63" s="18" t="s">
        <v>20</v>
      </c>
      <c r="AB63" s="11">
        <f t="shared" ref="AB63:AO63" si="101">AB9-$AP9</f>
        <v>-1.443238095285718</v>
      </c>
      <c r="AC63" s="11">
        <f t="shared" si="101"/>
        <v>-1.366238095285718</v>
      </c>
      <c r="AD63" s="11">
        <f t="shared" si="101"/>
        <v>-2.7355714282857164</v>
      </c>
      <c r="AE63" s="11">
        <f t="shared" si="101"/>
        <v>-3.8112380952857183</v>
      </c>
      <c r="AF63" s="11">
        <f t="shared" si="101"/>
        <v>0.41380357171428273</v>
      </c>
      <c r="AG63" s="11">
        <f t="shared" si="101"/>
        <v>2.647095237714284</v>
      </c>
      <c r="AH63" s="11">
        <f t="shared" si="101"/>
        <v>0.90669940471428312</v>
      </c>
      <c r="AI63" s="11">
        <f t="shared" si="101"/>
        <v>2.7675119047142847</v>
      </c>
      <c r="AJ63" s="11">
        <f t="shared" si="101"/>
        <v>1.3469285717142832</v>
      </c>
      <c r="AK63" s="11">
        <f t="shared" si="101"/>
        <v>1.4444702377142828</v>
      </c>
      <c r="AL63" s="11">
        <f t="shared" si="101"/>
        <v>0.8562619047142821</v>
      </c>
      <c r="AM63" s="11">
        <f t="shared" si="101"/>
        <v>-1.900238095285717</v>
      </c>
      <c r="AN63" s="11">
        <f t="shared" si="101"/>
        <v>-0.42800892828571868</v>
      </c>
      <c r="AO63" s="11">
        <f t="shared" si="101"/>
        <v>1.3017619047142812</v>
      </c>
      <c r="AP63" s="18" t="s">
        <v>20</v>
      </c>
    </row>
    <row r="64" spans="2:52" x14ac:dyDescent="0.3">
      <c r="B64" s="5" t="s">
        <v>22</v>
      </c>
      <c r="C64" s="21">
        <v>5.2110804537037029E-5</v>
      </c>
      <c r="D64" s="21">
        <v>8.9746231536044966E-5</v>
      </c>
      <c r="E64" s="21">
        <v>2.256701595568783E-5</v>
      </c>
      <c r="F64" s="21">
        <v>1.6442405202876987E-4</v>
      </c>
      <c r="L64" s="2"/>
      <c r="O64" s="2"/>
      <c r="Q64" s="2"/>
      <c r="R64" s="2"/>
      <c r="Y64" s="2"/>
      <c r="Z64" s="2"/>
      <c r="AA64" s="18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2:53" x14ac:dyDescent="0.3">
      <c r="B65" s="5" t="s">
        <v>23</v>
      </c>
      <c r="C65" s="21">
        <v>3.9243827164351855E-5</v>
      </c>
      <c r="D65" s="21">
        <v>6.7314814814814809E-5</v>
      </c>
      <c r="E65" s="21">
        <v>1.1439043206018517E-5</v>
      </c>
      <c r="F65" s="21">
        <v>1.2031249999999999E-4</v>
      </c>
      <c r="G65" s="29" t="s">
        <v>52</v>
      </c>
      <c r="L65" s="2"/>
      <c r="O65" s="2"/>
      <c r="Q65" s="2"/>
      <c r="R65" s="2"/>
      <c r="Y65" s="2"/>
      <c r="Z65" s="2"/>
      <c r="AA65" s="18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2:53" x14ac:dyDescent="0.3">
      <c r="B66" s="5" t="s">
        <v>24</v>
      </c>
      <c r="C66" s="21">
        <v>6.5714699074074075E-5</v>
      </c>
      <c r="D66" s="21">
        <v>1.1006172839120369E-4</v>
      </c>
      <c r="E66" s="21">
        <v>4.4297839502314839E-5</v>
      </c>
      <c r="F66" s="21">
        <v>1.9645543981481483E-4</v>
      </c>
      <c r="G66" s="29" t="s">
        <v>54</v>
      </c>
      <c r="L66" s="2"/>
      <c r="O66" s="2"/>
      <c r="Q66" s="2"/>
      <c r="R66" s="2"/>
      <c r="Y66" s="2"/>
      <c r="Z66" s="2"/>
      <c r="AA66" s="18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2:53" x14ac:dyDescent="0.3">
      <c r="B67" s="5" t="s">
        <v>25</v>
      </c>
      <c r="C67" s="7">
        <v>15.613043070719771</v>
      </c>
      <c r="D67" s="7">
        <v>16.480020866136709</v>
      </c>
      <c r="E67" s="7">
        <v>34.384890718577253</v>
      </c>
      <c r="F67" s="7">
        <v>14.043160921484702</v>
      </c>
      <c r="L67" s="2"/>
      <c r="O67" s="2"/>
      <c r="Q67" s="2"/>
      <c r="R67" s="2"/>
      <c r="Y67" s="2"/>
      <c r="Z67" s="2"/>
      <c r="AA67" s="18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2:53" x14ac:dyDescent="0.3">
      <c r="L68" s="2"/>
      <c r="O68" s="2"/>
      <c r="Q68" s="2"/>
      <c r="R68" s="2"/>
      <c r="Y68" s="2"/>
      <c r="Z68" s="18"/>
      <c r="AA68" s="18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2:53" x14ac:dyDescent="0.3">
      <c r="B69" s="35" t="s">
        <v>40</v>
      </c>
      <c r="C69" s="1">
        <v>1</v>
      </c>
      <c r="D69" s="1">
        <v>2</v>
      </c>
      <c r="E69" s="1">
        <v>3</v>
      </c>
      <c r="F69" s="5" t="s">
        <v>20</v>
      </c>
      <c r="L69" s="2"/>
      <c r="O69" s="2"/>
      <c r="Q69" s="2"/>
      <c r="R69" s="2"/>
      <c r="Y69" s="2"/>
      <c r="Z69" s="39"/>
      <c r="AA69" s="18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2:53" x14ac:dyDescent="0.3">
      <c r="B70" s="8" t="s">
        <v>4</v>
      </c>
      <c r="C70" s="21">
        <f t="shared" ref="C70:F70" si="102">C51</f>
        <v>4.3262924386574075E-5</v>
      </c>
      <c r="D70" s="21">
        <f t="shared" si="102"/>
        <v>7.6883680555555557E-5</v>
      </c>
      <c r="E70" s="21">
        <f t="shared" si="102"/>
        <v>2.8464506168981482E-5</v>
      </c>
      <c r="F70" s="21">
        <f t="shared" si="102"/>
        <v>1.4861111111111111E-4</v>
      </c>
      <c r="L70" s="2"/>
      <c r="O70" s="2"/>
      <c r="Q70" s="2"/>
      <c r="R70" s="2"/>
      <c r="Y70" s="2"/>
      <c r="Z70" s="39"/>
      <c r="AY70" s="6"/>
    </row>
    <row r="71" spans="2:53" x14ac:dyDescent="0.3">
      <c r="B71" s="8" t="s">
        <v>6</v>
      </c>
      <c r="C71" s="21">
        <f t="shared" ref="C71:F75" si="103">C53</f>
        <v>4.0407986111111111E-5</v>
      </c>
      <c r="D71" s="21">
        <f t="shared" si="103"/>
        <v>6.8465470682870368E-5</v>
      </c>
      <c r="E71" s="21">
        <f t="shared" si="103"/>
        <v>1.1439043206018517E-5</v>
      </c>
      <c r="F71" s="21">
        <f t="shared" si="103"/>
        <v>1.2031249999999999E-4</v>
      </c>
      <c r="L71" s="2"/>
      <c r="O71" s="2"/>
      <c r="Q71" s="2"/>
      <c r="R71" s="2"/>
      <c r="Y71" s="2"/>
      <c r="Z71" s="39"/>
    </row>
    <row r="72" spans="2:53" x14ac:dyDescent="0.3">
      <c r="B72" s="8" t="s">
        <v>7</v>
      </c>
      <c r="C72" s="21">
        <f t="shared" si="103"/>
        <v>5.60493827199074E-5</v>
      </c>
      <c r="D72" s="21">
        <f t="shared" si="103"/>
        <v>9.621913579861112E-5</v>
      </c>
      <c r="E72" s="21">
        <f t="shared" si="103"/>
        <v>1.694492670138889E-5</v>
      </c>
      <c r="F72" s="21">
        <f t="shared" si="103"/>
        <v>1.6921344521990742E-4</v>
      </c>
      <c r="L72" s="2"/>
      <c r="O72" s="2"/>
      <c r="Q72" s="2"/>
      <c r="R72" s="2"/>
      <c r="Y72" s="2"/>
      <c r="Z72" s="39"/>
      <c r="AA72" s="44" t="s">
        <v>17</v>
      </c>
      <c r="AB72" s="8" t="s">
        <v>3</v>
      </c>
      <c r="AC72" s="8" t="s">
        <v>4</v>
      </c>
      <c r="AD72" s="8" t="s">
        <v>5</v>
      </c>
      <c r="AE72" s="8" t="s">
        <v>6</v>
      </c>
      <c r="AF72" s="8" t="s">
        <v>7</v>
      </c>
      <c r="AG72" s="8" t="s">
        <v>8</v>
      </c>
      <c r="AH72" s="8" t="s">
        <v>9</v>
      </c>
      <c r="AI72" s="8" t="s">
        <v>10</v>
      </c>
      <c r="AJ72" s="8" t="s">
        <v>11</v>
      </c>
      <c r="AK72" s="8" t="s">
        <v>12</v>
      </c>
      <c r="AL72" s="12" t="s">
        <v>13</v>
      </c>
      <c r="AM72" s="12" t="s">
        <v>14</v>
      </c>
      <c r="AN72" s="12" t="s">
        <v>15</v>
      </c>
      <c r="AO72" s="12" t="s">
        <v>16</v>
      </c>
    </row>
    <row r="73" spans="2:53" x14ac:dyDescent="0.3">
      <c r="B73" s="8" t="s">
        <v>8</v>
      </c>
      <c r="C73" s="21">
        <f t="shared" si="103"/>
        <v>6.1340422453703698E-5</v>
      </c>
      <c r="D73" s="21">
        <f t="shared" si="103"/>
        <v>1.0940875771990741E-4</v>
      </c>
      <c r="E73" s="21">
        <f t="shared" si="103"/>
        <v>2.4312548217592592E-5</v>
      </c>
      <c r="F73" s="21">
        <f t="shared" si="103"/>
        <v>1.9506172839120372E-4</v>
      </c>
      <c r="L73" s="2"/>
      <c r="O73" s="2"/>
      <c r="Q73" s="2"/>
      <c r="R73" s="2"/>
      <c r="Y73" s="2"/>
      <c r="Z73" s="39"/>
      <c r="AA73" s="5" t="s">
        <v>50</v>
      </c>
      <c r="AB73" s="15">
        <v>0.88500000000000001</v>
      </c>
      <c r="AC73" s="15">
        <v>0.17333333300000001</v>
      </c>
      <c r="AD73" s="15">
        <v>0.34533333300000002</v>
      </c>
      <c r="AE73" s="15">
        <v>0.24</v>
      </c>
      <c r="AF73" s="15">
        <v>0.91733333299999997</v>
      </c>
      <c r="AG73" s="15">
        <v>0.79393749999999996</v>
      </c>
      <c r="AH73" s="15">
        <v>0.49125000000000002</v>
      </c>
      <c r="AI73" s="15">
        <v>0.46625</v>
      </c>
      <c r="AJ73" s="15">
        <v>7.3499999999999996E-2</v>
      </c>
      <c r="AK73" s="4">
        <v>7.3124999999999996E-2</v>
      </c>
      <c r="AL73" s="4">
        <v>0.02</v>
      </c>
      <c r="AM73" s="4">
        <v>0.158</v>
      </c>
      <c r="AN73" s="4">
        <v>8.7999999999999995E-2</v>
      </c>
      <c r="AO73" s="4">
        <v>0.2</v>
      </c>
      <c r="AP73" s="5" t="s">
        <v>50</v>
      </c>
    </row>
    <row r="74" spans="2:53" x14ac:dyDescent="0.3">
      <c r="B74" s="8" t="s">
        <v>9</v>
      </c>
      <c r="C74" s="21">
        <f t="shared" si="103"/>
        <v>6.0329861111111112E-5</v>
      </c>
      <c r="D74" s="21">
        <f t="shared" si="103"/>
        <v>9.4509066354166681E-5</v>
      </c>
      <c r="E74" s="21">
        <f t="shared" si="103"/>
        <v>2.0079330636574074E-5</v>
      </c>
      <c r="F74" s="21">
        <f t="shared" si="103"/>
        <v>1.7491825810185186E-4</v>
      </c>
      <c r="L74" s="2"/>
      <c r="O74" s="2"/>
      <c r="Q74" s="2"/>
      <c r="R74" s="2"/>
      <c r="Y74" s="2"/>
      <c r="Z74" s="39"/>
      <c r="AA74" s="5" t="s">
        <v>51</v>
      </c>
      <c r="AB74" s="15">
        <v>4.2960000000000003</v>
      </c>
      <c r="AC74" s="15">
        <v>3.1952083330000001</v>
      </c>
      <c r="AD74" s="15">
        <v>3.3439999999999999</v>
      </c>
      <c r="AE74" s="15">
        <v>3.008</v>
      </c>
      <c r="AF74" s="15">
        <v>4.5653333329999999</v>
      </c>
      <c r="AG74" s="15">
        <v>5.16</v>
      </c>
      <c r="AH74" s="15">
        <v>4.7893333330000001</v>
      </c>
      <c r="AI74" s="15">
        <v>4.4181875000000002</v>
      </c>
      <c r="AJ74" s="15">
        <v>3.9752708330000002</v>
      </c>
      <c r="AK74" s="4">
        <v>3.8809583330000001</v>
      </c>
      <c r="AL74" s="4">
        <v>3.9508958330000001</v>
      </c>
      <c r="AM74" s="4">
        <v>3.5585208330000002</v>
      </c>
      <c r="AN74" s="4">
        <v>3.5473958329999999</v>
      </c>
      <c r="AO74" s="4">
        <v>3.496</v>
      </c>
      <c r="AP74" s="5" t="s">
        <v>51</v>
      </c>
    </row>
    <row r="75" spans="2:53" x14ac:dyDescent="0.3">
      <c r="B75" s="8" t="s">
        <v>10</v>
      </c>
      <c r="C75" s="21">
        <f t="shared" si="103"/>
        <v>6.5714699074074075E-5</v>
      </c>
      <c r="D75" s="21">
        <f t="shared" si="103"/>
        <v>8.6442901238425912E-5</v>
      </c>
      <c r="E75" s="21">
        <f t="shared" si="103"/>
        <v>4.4297839502314839E-5</v>
      </c>
      <c r="F75" s="21">
        <f t="shared" si="103"/>
        <v>1.9645543981481483E-4</v>
      </c>
      <c r="L75" s="2"/>
      <c r="O75" s="2"/>
      <c r="Q75" s="2"/>
      <c r="R75" s="2"/>
      <c r="Y75" s="2"/>
      <c r="Z75" s="39"/>
      <c r="AA75" s="5" t="s">
        <v>0</v>
      </c>
      <c r="AB75" s="15">
        <v>5.0531249999999996</v>
      </c>
      <c r="AC75" s="15">
        <v>3.9112499999999999</v>
      </c>
      <c r="AD75" s="15">
        <v>3.7360000000000002</v>
      </c>
      <c r="AE75" s="15">
        <v>3.7312500000000002</v>
      </c>
      <c r="AF75" s="15">
        <v>5.76</v>
      </c>
      <c r="AG75" s="15">
        <v>6.09375</v>
      </c>
      <c r="AH75" s="15">
        <v>5.7037500000000003</v>
      </c>
      <c r="AI75" s="15">
        <v>6.1440000000000001</v>
      </c>
      <c r="AJ75" s="15">
        <v>5.3760000000000003</v>
      </c>
      <c r="AK75" s="4">
        <v>4.4320000000000004</v>
      </c>
      <c r="AL75" s="4">
        <v>4.5599999999999996</v>
      </c>
      <c r="AM75" s="4">
        <v>4.3</v>
      </c>
      <c r="AN75" s="4">
        <v>4.6466666669999999</v>
      </c>
      <c r="AO75" s="4">
        <v>4.5105000000000004</v>
      </c>
      <c r="AP75" s="5" t="s">
        <v>0</v>
      </c>
    </row>
    <row r="76" spans="2:53" x14ac:dyDescent="0.3">
      <c r="B76" s="8" t="s">
        <v>12</v>
      </c>
      <c r="C76" s="21">
        <f t="shared" ref="C76:F76" si="104">C59</f>
        <v>5.0449942129629632E-5</v>
      </c>
      <c r="D76" s="21">
        <f t="shared" si="104"/>
        <v>1.1006172839120369E-4</v>
      </c>
      <c r="E76" s="21">
        <f t="shared" si="104"/>
        <v>2.0630787037037044E-5</v>
      </c>
      <c r="F76" s="21">
        <f t="shared" si="104"/>
        <v>1.8114245755787036E-4</v>
      </c>
      <c r="L76" s="2"/>
      <c r="O76" s="2"/>
      <c r="Q76" s="2"/>
      <c r="R76" s="2"/>
      <c r="Y76" s="2"/>
      <c r="Z76" s="39"/>
      <c r="AA76" s="5" t="s">
        <v>1</v>
      </c>
      <c r="AB76" s="15">
        <v>7.3650000000000002</v>
      </c>
      <c r="AC76" s="15">
        <v>6.2024999999999997</v>
      </c>
      <c r="AD76" s="15">
        <v>6.32</v>
      </c>
      <c r="AE76" s="15">
        <v>6.1425000000000001</v>
      </c>
      <c r="AF76" s="15">
        <v>8.2012499999999999</v>
      </c>
      <c r="AG76" s="15">
        <v>9.65625</v>
      </c>
      <c r="AH76" s="15">
        <v>9.1274999999999995</v>
      </c>
      <c r="AI76" s="15">
        <v>8.6009375000000006</v>
      </c>
      <c r="AJ76" s="15">
        <v>8.3730624999999996</v>
      </c>
      <c r="AK76" s="4">
        <v>8.1706666670000008</v>
      </c>
      <c r="AL76" s="4">
        <v>8.5120000000000005</v>
      </c>
      <c r="AM76" s="4">
        <v>6.96</v>
      </c>
      <c r="AN76" s="4">
        <v>7.2039999999999997</v>
      </c>
      <c r="AO76" s="4">
        <v>7.5733333329999999</v>
      </c>
      <c r="AP76" s="5" t="s">
        <v>1</v>
      </c>
    </row>
    <row r="77" spans="2:53" x14ac:dyDescent="0.3">
      <c r="B77" s="12" t="s">
        <v>14</v>
      </c>
      <c r="C77" s="21">
        <f t="shared" ref="C77:F77" si="105">C61</f>
        <v>4.7939814814814805E-5</v>
      </c>
      <c r="D77" s="21">
        <f t="shared" si="105"/>
        <v>7.9212962962962963E-5</v>
      </c>
      <c r="E77" s="21">
        <f t="shared" si="105"/>
        <v>1.527777777777778E-5</v>
      </c>
      <c r="F77" s="21">
        <f t="shared" si="105"/>
        <v>1.4243055555555556E-4</v>
      </c>
      <c r="L77" s="2"/>
      <c r="O77" s="2"/>
      <c r="Q77" s="2"/>
      <c r="R77" s="2"/>
      <c r="Y77" s="2"/>
      <c r="Z77" s="39"/>
      <c r="AA77" s="5" t="s">
        <v>53</v>
      </c>
      <c r="AB77" s="15">
        <v>8.0531249999999996</v>
      </c>
      <c r="AC77" s="15">
        <v>7.1866666669999999</v>
      </c>
      <c r="AD77" s="15">
        <v>7.1680000000000001</v>
      </c>
      <c r="AE77" s="15">
        <v>7.2465416669999998</v>
      </c>
      <c r="AF77" s="15">
        <v>9.8950833330000005</v>
      </c>
      <c r="AG77" s="15">
        <v>11.456</v>
      </c>
      <c r="AH77" s="15">
        <v>10.394666666999999</v>
      </c>
      <c r="AI77" s="15">
        <v>10.1175</v>
      </c>
      <c r="AJ77" s="15">
        <v>10.468</v>
      </c>
      <c r="AK77" s="4">
        <v>9.7349999999999994</v>
      </c>
      <c r="AL77" s="4">
        <v>9.7439999999999998</v>
      </c>
      <c r="AM77" s="4">
        <v>8.0719999999999992</v>
      </c>
      <c r="AN77" s="4">
        <v>8.3626666669999992</v>
      </c>
      <c r="AO77" s="4">
        <v>9.6986666669999995</v>
      </c>
      <c r="AP77" s="5" t="s">
        <v>53</v>
      </c>
    </row>
    <row r="78" spans="2:53" x14ac:dyDescent="0.3">
      <c r="B78" s="5" t="s">
        <v>26</v>
      </c>
      <c r="C78" s="21">
        <v>5.318687910011573E-5</v>
      </c>
      <c r="D78" s="21">
        <v>9.0150462962962965E-5</v>
      </c>
      <c r="E78" s="21">
        <v>2.2680844905960652E-5</v>
      </c>
      <c r="F78" s="21">
        <v>1.6601818696903935E-4</v>
      </c>
      <c r="L78" s="2"/>
      <c r="O78" s="2"/>
      <c r="Q78" s="2"/>
      <c r="R78" s="2"/>
      <c r="Y78" s="2"/>
      <c r="Z78" s="39"/>
      <c r="AA78" s="5" t="s">
        <v>47</v>
      </c>
      <c r="AB78" s="15">
        <v>11.454000000000001</v>
      </c>
      <c r="AC78" s="15">
        <v>10.554</v>
      </c>
      <c r="AD78" s="15">
        <v>9.5519999999999996</v>
      </c>
      <c r="AE78" s="15">
        <v>9.6466666669999999</v>
      </c>
      <c r="AF78" s="15">
        <v>14.073333333000001</v>
      </c>
      <c r="AG78" s="15">
        <v>15.546666667</v>
      </c>
      <c r="AH78" s="15">
        <v>13.869333333</v>
      </c>
      <c r="AI78" s="15">
        <v>13.612666666999999</v>
      </c>
      <c r="AJ78" s="15">
        <v>13.752000000000001</v>
      </c>
      <c r="AK78" s="4">
        <v>13.941333332999999</v>
      </c>
      <c r="AL78" s="4">
        <v>13.476000000000001</v>
      </c>
      <c r="AM78" s="4">
        <v>11.144</v>
      </c>
      <c r="AN78" s="4">
        <v>12.247999999999999</v>
      </c>
      <c r="AO78" s="4">
        <v>13.645333333</v>
      </c>
      <c r="AP78" s="5" t="s">
        <v>47</v>
      </c>
      <c r="AZ78" s="6"/>
      <c r="BA78" s="6"/>
    </row>
    <row r="79" spans="2:53" x14ac:dyDescent="0.3">
      <c r="B79" s="5" t="s">
        <v>29</v>
      </c>
      <c r="C79" s="21">
        <v>4.0407986111111111E-5</v>
      </c>
      <c r="D79" s="21">
        <v>6.8465470682870368E-5</v>
      </c>
      <c r="E79" s="21">
        <v>1.1439043206018517E-5</v>
      </c>
      <c r="F79" s="21">
        <v>1.2031249999999999E-4</v>
      </c>
      <c r="G79" s="29" t="s">
        <v>52</v>
      </c>
      <c r="L79" s="2"/>
      <c r="O79" s="2"/>
      <c r="Q79" s="2"/>
      <c r="R79" s="2"/>
      <c r="Y79" s="2"/>
      <c r="Z79" s="39"/>
      <c r="AA79" s="5" t="s">
        <v>48</v>
      </c>
      <c r="AB79" s="15">
        <v>12.477333333000001</v>
      </c>
      <c r="AC79" s="15">
        <v>10.998749999999999</v>
      </c>
      <c r="AD79" s="15">
        <v>10.28</v>
      </c>
      <c r="AE79" s="15">
        <v>10.018666667</v>
      </c>
      <c r="AF79" s="15">
        <v>15.032</v>
      </c>
      <c r="AG79" s="15">
        <v>16.51125</v>
      </c>
      <c r="AH79" s="15">
        <v>14.76</v>
      </c>
      <c r="AI79" s="15">
        <v>14.407999999999999</v>
      </c>
      <c r="AJ79" s="15">
        <v>14.780666667</v>
      </c>
      <c r="AK79" s="4">
        <v>14.769</v>
      </c>
      <c r="AL79" s="4">
        <v>14.359645833</v>
      </c>
      <c r="AM79" s="4">
        <v>11.544</v>
      </c>
      <c r="AN79" s="4">
        <v>12.833333333000001</v>
      </c>
      <c r="AO79" s="4">
        <v>14.844666667</v>
      </c>
      <c r="AP79" s="5" t="s">
        <v>48</v>
      </c>
    </row>
    <row r="80" spans="2:53" x14ac:dyDescent="0.3">
      <c r="B80" s="5" t="s">
        <v>27</v>
      </c>
      <c r="C80" s="21">
        <v>6.5714699074074075E-5</v>
      </c>
      <c r="D80" s="21">
        <v>1.1006172839120369E-4</v>
      </c>
      <c r="E80" s="21">
        <v>4.4297839502314839E-5</v>
      </c>
      <c r="F80" s="21">
        <v>1.9645543981481483E-4</v>
      </c>
      <c r="G80" s="29" t="s">
        <v>54</v>
      </c>
      <c r="L80" s="2"/>
      <c r="O80" s="2"/>
      <c r="Q80" s="2"/>
      <c r="R80" s="2"/>
      <c r="Y80" s="2"/>
      <c r="Z80" s="39"/>
      <c r="AA80" s="1"/>
      <c r="AB80" s="15">
        <v>13.648</v>
      </c>
      <c r="AC80" s="15">
        <v>13.013333333</v>
      </c>
      <c r="AD80" s="15">
        <v>11.816000000000001</v>
      </c>
      <c r="AE80" s="15">
        <v>10.635</v>
      </c>
      <c r="AF80" s="15">
        <v>15.537375000000001</v>
      </c>
      <c r="AG80" s="15">
        <v>17.647270833</v>
      </c>
      <c r="AH80" s="15">
        <v>15.6041875</v>
      </c>
      <c r="AI80" s="15">
        <v>17.440000000000001</v>
      </c>
      <c r="AJ80" s="15">
        <v>15.626666667</v>
      </c>
      <c r="AK80" s="4">
        <v>15.723833333</v>
      </c>
      <c r="AL80" s="4">
        <v>15.0825</v>
      </c>
      <c r="AM80" s="4">
        <v>12.464</v>
      </c>
      <c r="AN80" s="4">
        <v>13.866229167</v>
      </c>
      <c r="AO80" s="4">
        <v>15.708</v>
      </c>
      <c r="AP80" s="1"/>
    </row>
    <row r="81" spans="2:42" x14ac:dyDescent="0.3">
      <c r="B81" s="5" t="s">
        <v>38</v>
      </c>
      <c r="C81" s="7">
        <v>17.106238119189971</v>
      </c>
      <c r="D81" s="7">
        <v>16.784988676424316</v>
      </c>
      <c r="E81" s="7">
        <v>44.977504906419966</v>
      </c>
      <c r="F81" s="7">
        <v>16.156980120137792</v>
      </c>
      <c r="L81" s="2"/>
      <c r="O81" s="2"/>
      <c r="Q81" s="2"/>
      <c r="R81" s="2"/>
      <c r="Y81" s="2"/>
      <c r="Z81" s="39"/>
      <c r="AA81" s="1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"/>
    </row>
    <row r="82" spans="2:42" x14ac:dyDescent="0.3">
      <c r="C82" s="30"/>
      <c r="L82" s="2"/>
      <c r="O82" s="2"/>
      <c r="Q82" s="2"/>
      <c r="R82" s="2"/>
      <c r="Y82" s="2"/>
      <c r="Z82" s="39"/>
      <c r="AA82" s="1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"/>
    </row>
    <row r="83" spans="2:42" x14ac:dyDescent="0.3">
      <c r="B83" s="33" t="s">
        <v>41</v>
      </c>
      <c r="C83" s="1">
        <v>1</v>
      </c>
      <c r="D83" s="1">
        <v>2</v>
      </c>
      <c r="E83" s="1">
        <v>3</v>
      </c>
      <c r="F83" s="5"/>
      <c r="L83" s="2"/>
      <c r="O83" s="2"/>
      <c r="Q83" s="2"/>
      <c r="R83" s="2"/>
      <c r="Y83" s="2"/>
      <c r="Z83" s="39"/>
      <c r="AA83" s="1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"/>
    </row>
    <row r="84" spans="2:42" x14ac:dyDescent="0.3">
      <c r="B84" s="8" t="s">
        <v>3</v>
      </c>
      <c r="C84" s="7">
        <v>32.65787824179268</v>
      </c>
      <c r="D84" s="7">
        <v>50.151806001723742</v>
      </c>
      <c r="E84" s="7">
        <v>17.190315756483578</v>
      </c>
      <c r="G84" s="7"/>
      <c r="H84" s="7"/>
      <c r="I84" s="7"/>
      <c r="L84" s="2"/>
      <c r="O84" s="2"/>
      <c r="Q84" s="2"/>
      <c r="R84" s="2"/>
      <c r="Y84" s="2"/>
      <c r="Z84" s="39"/>
      <c r="AA84" s="1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"/>
    </row>
    <row r="85" spans="2:42" x14ac:dyDescent="0.3">
      <c r="B85" s="8" t="s">
        <v>4</v>
      </c>
      <c r="C85" s="7">
        <v>29.111500521806853</v>
      </c>
      <c r="D85" s="7">
        <v>51.734813084112155</v>
      </c>
      <c r="E85" s="7">
        <v>19.153686394080996</v>
      </c>
      <c r="G85" s="7"/>
      <c r="H85" s="7"/>
      <c r="I85" s="7"/>
      <c r="L85" s="2"/>
      <c r="O85" s="2"/>
      <c r="Q85" s="2"/>
      <c r="R85" s="2"/>
      <c r="Y85" s="2"/>
      <c r="Z85" s="39"/>
      <c r="AA85" s="1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"/>
    </row>
    <row r="86" spans="2:42" x14ac:dyDescent="0.3">
      <c r="B86" s="8" t="s">
        <v>5</v>
      </c>
      <c r="C86" s="7">
        <v>29.559456005766609</v>
      </c>
      <c r="D86" s="7">
        <v>50.703243053274917</v>
      </c>
      <c r="E86" s="7">
        <v>19.737300940958473</v>
      </c>
      <c r="G86" s="7"/>
      <c r="H86" s="7"/>
      <c r="I86" s="7"/>
      <c r="L86" s="2"/>
      <c r="O86" s="2"/>
      <c r="Q86" s="2"/>
      <c r="R86" s="2"/>
      <c r="Y86" s="2"/>
      <c r="Z86" s="30"/>
      <c r="AA86" s="1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"/>
    </row>
    <row r="87" spans="2:42" x14ac:dyDescent="0.3">
      <c r="B87" s="8" t="s">
        <v>6</v>
      </c>
      <c r="C87" s="7">
        <v>33.585858585858588</v>
      </c>
      <c r="D87" s="7">
        <v>56.906365242905245</v>
      </c>
      <c r="E87" s="7">
        <v>9.5077761712361699</v>
      </c>
      <c r="G87" s="7"/>
      <c r="H87" s="7"/>
      <c r="I87" s="7"/>
      <c r="L87" s="2"/>
      <c r="O87" s="2"/>
      <c r="Q87" s="2"/>
      <c r="R87" s="2"/>
      <c r="Y87" s="2"/>
      <c r="Z87" s="2"/>
      <c r="AA87" s="1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"/>
    </row>
    <row r="88" spans="2:42" x14ac:dyDescent="0.3">
      <c r="B88" s="8" t="s">
        <v>7</v>
      </c>
      <c r="C88" s="7">
        <v>33.123480611760144</v>
      </c>
      <c r="D88" s="7">
        <v>56.862583037397584</v>
      </c>
      <c r="E88" s="7">
        <v>10.013936350842275</v>
      </c>
      <c r="G88" s="7"/>
      <c r="H88" s="7"/>
      <c r="I88" s="7"/>
      <c r="L88" s="2"/>
      <c r="O88" s="2"/>
      <c r="Q88" s="2"/>
      <c r="R88" s="2"/>
      <c r="Y88" s="2"/>
      <c r="Z88" s="18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8"/>
    </row>
    <row r="89" spans="2:42" x14ac:dyDescent="0.3">
      <c r="B89" s="8" t="s">
        <v>8</v>
      </c>
      <c r="C89" s="7">
        <v>31.446672271191584</v>
      </c>
      <c r="D89" s="7">
        <v>56.089299844859354</v>
      </c>
      <c r="E89" s="7">
        <v>12.464027883949051</v>
      </c>
      <c r="G89" s="7"/>
      <c r="H89" s="7"/>
      <c r="I89" s="7"/>
      <c r="L89" s="2"/>
      <c r="O89" s="2"/>
      <c r="Q89" s="2"/>
      <c r="R89" s="2"/>
      <c r="Y89" s="2"/>
      <c r="Z89" s="39"/>
      <c r="AE89"/>
      <c r="AF89"/>
    </row>
    <row r="90" spans="2:42" x14ac:dyDescent="0.3">
      <c r="B90" s="8" t="s">
        <v>9</v>
      </c>
      <c r="C90" s="7">
        <v>34.490316657499577</v>
      </c>
      <c r="D90" s="7">
        <v>54.030418196330132</v>
      </c>
      <c r="E90" s="7">
        <v>11.479265146170292</v>
      </c>
      <c r="G90" s="7"/>
      <c r="H90" s="7"/>
      <c r="I90" s="7"/>
      <c r="L90" s="2"/>
      <c r="O90" s="2"/>
      <c r="Q90" s="2"/>
      <c r="R90" s="2"/>
      <c r="T90" s="39"/>
      <c r="U90" s="39"/>
      <c r="V90" s="39"/>
      <c r="W90" s="39"/>
      <c r="X90" s="25"/>
      <c r="Y90" s="25"/>
      <c r="Z90" s="25"/>
      <c r="AA90" s="25"/>
      <c r="AB90" s="25"/>
      <c r="AC90" s="25"/>
      <c r="AD90" s="25"/>
      <c r="AE90" s="25"/>
      <c r="AF90" s="10"/>
      <c r="AG90" s="10"/>
      <c r="AH90" s="10"/>
      <c r="AI90" s="10"/>
    </row>
    <row r="91" spans="2:42" x14ac:dyDescent="0.3">
      <c r="B91" s="8" t="s">
        <v>10</v>
      </c>
      <c r="C91" s="7">
        <v>33.450180425657258</v>
      </c>
      <c r="D91" s="7">
        <v>44.001276482804322</v>
      </c>
      <c r="E91" s="7">
        <v>22.548543091538413</v>
      </c>
      <c r="G91" s="7"/>
      <c r="H91" s="7"/>
      <c r="I91" s="7"/>
      <c r="L91" s="2"/>
      <c r="O91" s="2"/>
      <c r="Q91" s="2"/>
      <c r="R91" s="2"/>
      <c r="T91" s="39"/>
      <c r="U91" s="39"/>
      <c r="V91" s="39"/>
      <c r="W91" s="5"/>
      <c r="X91" s="15"/>
      <c r="Y91" s="15"/>
      <c r="Z91" s="15"/>
      <c r="AA91" s="15"/>
      <c r="AB91" s="15"/>
      <c r="AC91" s="15"/>
      <c r="AD91" s="15"/>
      <c r="AE91" s="4"/>
      <c r="AF91" s="4"/>
      <c r="AG91" s="4"/>
      <c r="AH91" s="4"/>
      <c r="AI91" s="4"/>
    </row>
    <row r="92" spans="2:42" x14ac:dyDescent="0.3">
      <c r="B92" s="8" t="s">
        <v>11</v>
      </c>
      <c r="C92" s="7">
        <v>34.092735669390095</v>
      </c>
      <c r="D92" s="7">
        <v>53.853984717927673</v>
      </c>
      <c r="E92" s="7">
        <v>12.053279612682232</v>
      </c>
      <c r="G92" s="7"/>
      <c r="H92" s="7"/>
      <c r="I92" s="7"/>
      <c r="L92" s="2"/>
      <c r="O92" s="2"/>
      <c r="Q92" s="2"/>
      <c r="R92" s="2"/>
      <c r="T92" s="39"/>
      <c r="U92" s="39"/>
      <c r="V92" s="39"/>
      <c r="W92" s="5"/>
      <c r="X92" s="15"/>
      <c r="Y92" s="15"/>
      <c r="Z92" s="15"/>
      <c r="AA92" s="15"/>
      <c r="AB92" s="15"/>
      <c r="AC92" s="15"/>
      <c r="AD92" s="15"/>
      <c r="AE92" s="4"/>
      <c r="AF92" s="4"/>
      <c r="AG92" s="4"/>
      <c r="AH92" s="4"/>
      <c r="AI92" s="4"/>
    </row>
    <row r="93" spans="2:42" x14ac:dyDescent="0.3">
      <c r="B93" s="8" t="s">
        <v>12</v>
      </c>
      <c r="C93" s="7">
        <v>27.850975861643136</v>
      </c>
      <c r="D93" s="7">
        <v>60.759763268664827</v>
      </c>
      <c r="E93" s="7">
        <v>11.389260869692043</v>
      </c>
      <c r="G93" s="7"/>
      <c r="H93" s="7"/>
      <c r="I93" s="7"/>
      <c r="L93" s="2"/>
      <c r="O93" s="2"/>
      <c r="Q93" s="2"/>
      <c r="R93" s="2"/>
      <c r="T93" s="39"/>
      <c r="U93" s="39"/>
      <c r="V93" s="39"/>
      <c r="W93" s="5"/>
      <c r="X93" s="15"/>
      <c r="Y93" s="15"/>
      <c r="Z93" s="15"/>
      <c r="AA93" s="15"/>
      <c r="AB93" s="15"/>
      <c r="AC93" s="15"/>
      <c r="AD93" s="15"/>
      <c r="AE93" s="4"/>
      <c r="AF93" s="4"/>
      <c r="AG93" s="4"/>
      <c r="AH93" s="4"/>
      <c r="AI93" s="4"/>
    </row>
    <row r="94" spans="2:42" x14ac:dyDescent="0.3">
      <c r="B94" s="12" t="s">
        <v>13</v>
      </c>
      <c r="C94" s="7">
        <v>30.141078838174273</v>
      </c>
      <c r="D94" s="7">
        <v>59.193360995850632</v>
      </c>
      <c r="E94" s="7">
        <v>10.665560165975096</v>
      </c>
      <c r="G94" s="7"/>
      <c r="H94" s="7"/>
      <c r="I94" s="7"/>
      <c r="L94" s="2"/>
      <c r="O94" s="2"/>
      <c r="Q94" s="2"/>
      <c r="R94" s="2"/>
      <c r="T94" s="39"/>
      <c r="U94" s="39"/>
      <c r="V94" s="39"/>
      <c r="W94" s="5"/>
      <c r="X94" s="15"/>
      <c r="Y94" s="15"/>
      <c r="Z94" s="15"/>
      <c r="AA94" s="15"/>
      <c r="AB94" s="15"/>
      <c r="AC94" s="15"/>
      <c r="AD94" s="15"/>
      <c r="AE94" s="15"/>
      <c r="AF94" s="15"/>
      <c r="AG94" s="4"/>
      <c r="AH94" s="4"/>
      <c r="AI94" s="4"/>
      <c r="AJ94" s="4"/>
      <c r="AK94" s="4"/>
    </row>
    <row r="95" spans="2:42" x14ac:dyDescent="0.3">
      <c r="B95" s="12" t="s">
        <v>14</v>
      </c>
      <c r="C95" s="7">
        <v>33.658378026978703</v>
      </c>
      <c r="D95" s="7">
        <v>55.615147082723873</v>
      </c>
      <c r="E95" s="7">
        <v>10.726474890297418</v>
      </c>
      <c r="G95" s="7"/>
      <c r="H95" s="7"/>
      <c r="I95" s="7"/>
      <c r="L95" s="2"/>
      <c r="O95" s="2"/>
      <c r="Q95" s="2"/>
      <c r="R95" s="2"/>
      <c r="T95" s="39"/>
      <c r="U95" s="39"/>
      <c r="V95" s="39"/>
      <c r="W95" s="5"/>
      <c r="X95" s="15"/>
      <c r="Y95" s="15"/>
      <c r="Z95" s="15"/>
      <c r="AA95" s="15"/>
      <c r="AB95" s="15"/>
      <c r="AC95" s="15"/>
      <c r="AD95" s="15"/>
      <c r="AE95" s="15"/>
      <c r="AF95" s="15"/>
      <c r="AG95" s="4"/>
      <c r="AH95" s="4"/>
      <c r="AI95" s="4"/>
      <c r="AJ95" s="4"/>
      <c r="AK95" s="4"/>
    </row>
    <row r="96" spans="2:42" x14ac:dyDescent="0.3">
      <c r="B96" s="12" t="s">
        <v>15</v>
      </c>
      <c r="C96" s="7">
        <v>33.086012808658921</v>
      </c>
      <c r="D96" s="7">
        <v>55.169160280813315</v>
      </c>
      <c r="E96" s="7">
        <v>11.74482691052776</v>
      </c>
      <c r="G96" s="7"/>
      <c r="H96" s="7"/>
      <c r="I96" s="7"/>
      <c r="L96" s="2"/>
      <c r="O96" s="2"/>
      <c r="Q96" s="2"/>
      <c r="R96" s="2"/>
      <c r="T96" s="39"/>
      <c r="U96" s="39"/>
      <c r="V96" s="39"/>
      <c r="W96" s="5"/>
      <c r="X96" s="15"/>
      <c r="Y96" s="15"/>
      <c r="Z96" s="15"/>
      <c r="AA96" s="15"/>
      <c r="AB96" s="15"/>
      <c r="AC96" s="15"/>
      <c r="AD96" s="15"/>
      <c r="AE96" s="15"/>
      <c r="AF96" s="15"/>
      <c r="AG96" s="4"/>
      <c r="AH96" s="4"/>
      <c r="AI96" s="4"/>
      <c r="AJ96" s="4"/>
      <c r="AK96" s="4"/>
    </row>
    <row r="97" spans="2:37" x14ac:dyDescent="0.3">
      <c r="B97" s="12" t="s">
        <v>16</v>
      </c>
      <c r="C97" s="7">
        <v>27.795331441836474</v>
      </c>
      <c r="D97" s="7">
        <v>58.904006532112454</v>
      </c>
      <c r="E97" s="7">
        <v>13.300662026051072</v>
      </c>
      <c r="G97" s="7"/>
      <c r="H97" s="7"/>
      <c r="I97" s="7"/>
      <c r="L97" s="2"/>
      <c r="O97" s="2"/>
      <c r="Q97" s="2"/>
      <c r="R97" s="2"/>
      <c r="T97" s="39"/>
      <c r="U97" s="39"/>
      <c r="V97" s="39"/>
      <c r="W97" s="5"/>
      <c r="X97" s="15"/>
      <c r="Y97" s="15"/>
      <c r="Z97" s="15"/>
      <c r="AA97" s="15"/>
      <c r="AB97" s="15"/>
      <c r="AC97" s="15"/>
      <c r="AD97" s="15"/>
      <c r="AE97" s="15"/>
      <c r="AF97" s="15"/>
      <c r="AG97" s="4"/>
      <c r="AH97" s="4"/>
      <c r="AI97" s="4"/>
      <c r="AJ97" s="4"/>
      <c r="AK97" s="4"/>
    </row>
    <row r="98" spans="2:37" x14ac:dyDescent="0.3">
      <c r="B98" s="5" t="s">
        <v>22</v>
      </c>
      <c r="C98" s="7">
        <v>31.717846854858209</v>
      </c>
      <c r="D98" s="7">
        <v>54.569659130107162</v>
      </c>
      <c r="E98" s="7">
        <v>13.712494015034636</v>
      </c>
      <c r="G98" s="7"/>
      <c r="H98" s="7"/>
      <c r="I98" s="7"/>
      <c r="L98" s="2"/>
      <c r="O98" s="2"/>
      <c r="Q98" s="2"/>
      <c r="R98" s="2"/>
      <c r="T98" s="39"/>
      <c r="U98" s="39"/>
      <c r="V98" s="39"/>
      <c r="W98" s="18"/>
      <c r="X98" s="15"/>
      <c r="Y98" s="15"/>
      <c r="Z98" s="15"/>
      <c r="AA98" s="15"/>
      <c r="AB98" s="15"/>
      <c r="AC98" s="15"/>
      <c r="AD98" s="15"/>
      <c r="AE98" s="15"/>
      <c r="AF98" s="15"/>
      <c r="AG98" s="4"/>
      <c r="AH98" s="4"/>
      <c r="AI98" s="4"/>
      <c r="AJ98" s="4"/>
      <c r="AK98" s="4"/>
    </row>
    <row r="99" spans="2:37" x14ac:dyDescent="0.3">
      <c r="B99" s="36" t="s">
        <v>2</v>
      </c>
      <c r="C99" s="7">
        <v>36.363636363636367</v>
      </c>
      <c r="D99" s="7">
        <v>51.515151515151516</v>
      </c>
      <c r="E99" s="7">
        <v>12.121212121212121</v>
      </c>
      <c r="G99" s="7"/>
      <c r="H99" s="7"/>
      <c r="I99" s="7"/>
      <c r="L99" s="2"/>
      <c r="O99" s="2"/>
      <c r="Q99" s="2"/>
      <c r="R99" s="2"/>
      <c r="T99" s="39"/>
      <c r="U99" s="39"/>
      <c r="V99" s="39"/>
      <c r="X99" s="39"/>
      <c r="Y99" s="39"/>
      <c r="Z99"/>
      <c r="AE99"/>
      <c r="AF99"/>
    </row>
    <row r="100" spans="2:37" x14ac:dyDescent="0.3">
      <c r="B100" s="5" t="s">
        <v>23</v>
      </c>
      <c r="C100" s="7">
        <v>27.795331441836474</v>
      </c>
      <c r="D100" s="7">
        <v>44.001276482804322</v>
      </c>
      <c r="E100" s="7">
        <v>9.5077761712361699</v>
      </c>
      <c r="G100" s="7"/>
      <c r="H100" s="7"/>
      <c r="I100" s="7"/>
      <c r="L100" s="2"/>
      <c r="O100" s="2"/>
      <c r="Q100" s="2"/>
      <c r="R100" s="2"/>
      <c r="T100" s="30"/>
      <c r="U100" s="30"/>
      <c r="V100" s="30"/>
      <c r="W100" s="7"/>
      <c r="X100" s="39"/>
      <c r="Y100" s="39"/>
      <c r="Z100"/>
      <c r="AE100"/>
      <c r="AF100"/>
    </row>
    <row r="101" spans="2:37" x14ac:dyDescent="0.3">
      <c r="B101" s="5" t="s">
        <v>24</v>
      </c>
      <c r="C101" s="7">
        <v>34.490316657499577</v>
      </c>
      <c r="D101" s="7">
        <v>60.759763268664827</v>
      </c>
      <c r="E101" s="7">
        <v>22.548543091538413</v>
      </c>
      <c r="G101" s="7"/>
      <c r="H101" s="7"/>
      <c r="I101" s="7"/>
      <c r="L101" s="2"/>
      <c r="O101" s="2"/>
      <c r="Q101" s="2"/>
      <c r="R101" s="2"/>
      <c r="W101" s="7"/>
      <c r="X101" s="39"/>
      <c r="Y101" s="39"/>
      <c r="Z101" s="2"/>
      <c r="AE101"/>
      <c r="AF101"/>
    </row>
    <row r="102" spans="2:37" x14ac:dyDescent="0.3">
      <c r="B102" s="5" t="s">
        <v>30</v>
      </c>
      <c r="C102" s="7">
        <v>2.3642266816961564</v>
      </c>
      <c r="D102" s="7">
        <v>4.3673496606595146</v>
      </c>
      <c r="E102" s="7">
        <v>4.1544478513662453</v>
      </c>
      <c r="G102" s="7"/>
      <c r="H102" s="7"/>
      <c r="I102" s="7"/>
      <c r="L102" s="2"/>
      <c r="O102" s="2"/>
      <c r="Q102" s="2"/>
      <c r="R102" s="2"/>
      <c r="T102" s="18"/>
      <c r="U102" s="18"/>
      <c r="V102" s="18"/>
      <c r="W102" s="7"/>
      <c r="X102" s="39"/>
      <c r="Y102" s="39"/>
      <c r="Z102" s="2"/>
      <c r="AE102"/>
      <c r="AF102"/>
    </row>
    <row r="103" spans="2:37" x14ac:dyDescent="0.3">
      <c r="L103" s="2"/>
      <c r="O103" s="2"/>
      <c r="Q103" s="2"/>
      <c r="R103" s="2"/>
      <c r="W103" s="7"/>
      <c r="X103" s="30"/>
      <c r="Y103" s="30"/>
      <c r="Z103"/>
      <c r="AE103"/>
      <c r="AF103"/>
    </row>
    <row r="104" spans="2:37" x14ac:dyDescent="0.3">
      <c r="B104" s="33" t="s">
        <v>42</v>
      </c>
      <c r="C104" s="1">
        <v>1</v>
      </c>
      <c r="D104" s="1">
        <v>2</v>
      </c>
      <c r="E104" s="1">
        <v>3</v>
      </c>
      <c r="F104" s="5"/>
      <c r="L104" s="2"/>
      <c r="O104" s="2"/>
      <c r="Q104" s="2"/>
      <c r="R104" s="2"/>
      <c r="T104" s="7"/>
      <c r="U104" s="7"/>
      <c r="V104" s="7"/>
      <c r="W104" s="7"/>
      <c r="Y104" s="2"/>
      <c r="Z104"/>
      <c r="AE104"/>
      <c r="AF104"/>
    </row>
    <row r="105" spans="2:37" x14ac:dyDescent="0.3">
      <c r="B105" s="8" t="s">
        <v>4</v>
      </c>
      <c r="C105" s="7">
        <f t="shared" ref="C105:E105" si="106">C85</f>
        <v>29.111500521806853</v>
      </c>
      <c r="D105" s="7">
        <f t="shared" si="106"/>
        <v>51.734813084112155</v>
      </c>
      <c r="E105" s="7">
        <f t="shared" si="106"/>
        <v>19.153686394080996</v>
      </c>
      <c r="L105" s="2"/>
      <c r="O105" s="2"/>
      <c r="Q105" s="2"/>
      <c r="R105" s="2"/>
      <c r="T105" s="7"/>
      <c r="U105" s="7"/>
      <c r="V105" s="7"/>
      <c r="W105" s="7"/>
      <c r="X105" s="18"/>
      <c r="Y105" s="18"/>
      <c r="Z105"/>
      <c r="AE105"/>
      <c r="AF105"/>
    </row>
    <row r="106" spans="2:37" x14ac:dyDescent="0.3">
      <c r="B106" s="8" t="s">
        <v>6</v>
      </c>
      <c r="C106" s="7">
        <f t="shared" ref="C106:E110" si="107">C87</f>
        <v>33.585858585858588</v>
      </c>
      <c r="D106" s="7">
        <f t="shared" si="107"/>
        <v>56.906365242905245</v>
      </c>
      <c r="E106" s="7">
        <f t="shared" si="107"/>
        <v>9.5077761712361699</v>
      </c>
      <c r="L106" s="2"/>
      <c r="O106" s="2"/>
      <c r="Q106" s="2"/>
      <c r="R106" s="2"/>
      <c r="T106" s="7"/>
      <c r="U106" s="7"/>
      <c r="V106" s="7"/>
      <c r="W106" s="7"/>
      <c r="X106" s="39"/>
      <c r="Y106" s="39"/>
      <c r="Z106"/>
      <c r="AA106" s="18"/>
      <c r="AC106"/>
    </row>
    <row r="107" spans="2:37" x14ac:dyDescent="0.3">
      <c r="B107" s="8" t="s">
        <v>7</v>
      </c>
      <c r="C107" s="7">
        <f t="shared" si="107"/>
        <v>33.123480611760144</v>
      </c>
      <c r="D107" s="7">
        <f t="shared" si="107"/>
        <v>56.862583037397584</v>
      </c>
      <c r="E107" s="7">
        <f t="shared" si="107"/>
        <v>10.013936350842275</v>
      </c>
      <c r="L107" s="2"/>
      <c r="O107" s="2"/>
      <c r="Q107" s="2"/>
      <c r="R107" s="2"/>
      <c r="T107" s="7"/>
      <c r="U107" s="7"/>
      <c r="V107" s="7"/>
      <c r="W107" s="7"/>
      <c r="X107" s="39"/>
      <c r="Y107" s="39"/>
      <c r="Z107"/>
      <c r="AA107" s="2"/>
      <c r="AC107"/>
    </row>
    <row r="108" spans="2:37" x14ac:dyDescent="0.3">
      <c r="B108" s="8" t="s">
        <v>8</v>
      </c>
      <c r="C108" s="7">
        <f t="shared" si="107"/>
        <v>31.446672271191584</v>
      </c>
      <c r="D108" s="7">
        <f t="shared" si="107"/>
        <v>56.089299844859354</v>
      </c>
      <c r="E108" s="7">
        <f t="shared" si="107"/>
        <v>12.464027883949051</v>
      </c>
      <c r="L108" s="2"/>
      <c r="O108" s="2"/>
      <c r="Q108" s="2"/>
      <c r="R108" s="2"/>
      <c r="T108" s="7"/>
      <c r="U108" s="7"/>
      <c r="V108" s="7"/>
      <c r="W108" s="7"/>
      <c r="X108" s="39"/>
      <c r="Y108" s="39"/>
      <c r="Z108"/>
      <c r="AA108" s="7"/>
      <c r="AC108"/>
    </row>
    <row r="109" spans="2:37" x14ac:dyDescent="0.3">
      <c r="B109" s="8" t="s">
        <v>9</v>
      </c>
      <c r="C109" s="7">
        <f t="shared" si="107"/>
        <v>34.490316657499577</v>
      </c>
      <c r="D109" s="7">
        <f t="shared" si="107"/>
        <v>54.030418196330132</v>
      </c>
      <c r="E109" s="7">
        <f t="shared" si="107"/>
        <v>11.479265146170292</v>
      </c>
      <c r="L109" s="2"/>
      <c r="O109" s="2"/>
      <c r="Q109" s="2"/>
      <c r="R109" s="2"/>
      <c r="T109" s="7"/>
      <c r="U109" s="7"/>
      <c r="V109" s="7"/>
      <c r="W109" s="7"/>
      <c r="X109" s="39"/>
      <c r="Y109" s="39"/>
      <c r="Z109"/>
      <c r="AA109" s="7"/>
      <c r="AC109"/>
    </row>
    <row r="110" spans="2:37" x14ac:dyDescent="0.3">
      <c r="B110" s="8" t="s">
        <v>10</v>
      </c>
      <c r="C110" s="7">
        <f t="shared" si="107"/>
        <v>33.450180425657258</v>
      </c>
      <c r="D110" s="7">
        <f t="shared" si="107"/>
        <v>44.001276482804322</v>
      </c>
      <c r="E110" s="7">
        <f t="shared" si="107"/>
        <v>22.548543091538413</v>
      </c>
      <c r="L110" s="2"/>
      <c r="O110" s="2"/>
      <c r="Q110" s="2"/>
      <c r="R110" s="2"/>
      <c r="T110" s="7"/>
      <c r="U110" s="7"/>
      <c r="V110" s="7"/>
      <c r="W110" s="7"/>
      <c r="X110" s="39"/>
      <c r="Y110" s="39"/>
      <c r="Z110"/>
      <c r="AA110" s="7"/>
      <c r="AC110"/>
    </row>
    <row r="111" spans="2:37" x14ac:dyDescent="0.3">
      <c r="B111" s="8" t="s">
        <v>12</v>
      </c>
      <c r="C111" s="7">
        <f t="shared" ref="C111:E111" si="108">C93</f>
        <v>27.850975861643136</v>
      </c>
      <c r="D111" s="7">
        <f t="shared" si="108"/>
        <v>60.759763268664827</v>
      </c>
      <c r="E111" s="7">
        <f t="shared" si="108"/>
        <v>11.389260869692043</v>
      </c>
      <c r="L111" s="2"/>
      <c r="O111" s="2"/>
      <c r="Q111" s="2"/>
      <c r="R111" s="2"/>
      <c r="T111" s="7"/>
      <c r="U111" s="7"/>
      <c r="V111" s="7"/>
      <c r="W111" s="7"/>
      <c r="X111" s="39"/>
      <c r="Y111" s="39"/>
      <c r="Z111"/>
      <c r="AA111" s="7"/>
      <c r="AC111"/>
    </row>
    <row r="112" spans="2:37" x14ac:dyDescent="0.3">
      <c r="B112" s="12" t="s">
        <v>14</v>
      </c>
      <c r="C112" s="7">
        <f t="shared" ref="C112:E112" si="109">C95</f>
        <v>33.658378026978703</v>
      </c>
      <c r="D112" s="7">
        <f t="shared" si="109"/>
        <v>55.615147082723873</v>
      </c>
      <c r="E112" s="7">
        <f t="shared" si="109"/>
        <v>10.726474890297418</v>
      </c>
      <c r="G112" s="38"/>
      <c r="H112" s="38"/>
      <c r="I112" s="38"/>
      <c r="L112" s="2"/>
      <c r="O112" s="2"/>
      <c r="Q112" s="2"/>
      <c r="R112" s="2"/>
      <c r="T112" s="7"/>
      <c r="U112" s="7"/>
      <c r="V112" s="7"/>
      <c r="W112" s="7"/>
      <c r="X112" s="39"/>
      <c r="Y112" s="39"/>
      <c r="Z112"/>
      <c r="AA112" s="7"/>
      <c r="AC112"/>
    </row>
    <row r="113" spans="2:42" x14ac:dyDescent="0.3">
      <c r="B113" s="5" t="s">
        <v>26</v>
      </c>
      <c r="C113" s="7">
        <v>32.08967037029948</v>
      </c>
      <c r="D113" s="7">
        <v>54.499958279974678</v>
      </c>
      <c r="E113" s="7">
        <v>13.410371349725832</v>
      </c>
      <c r="G113" s="38"/>
      <c r="H113" s="38"/>
      <c r="I113" s="38"/>
      <c r="L113" s="2"/>
      <c r="O113" s="2"/>
      <c r="Q113" s="2"/>
      <c r="R113" s="2"/>
      <c r="T113" s="7"/>
      <c r="U113" s="7"/>
      <c r="V113" s="7"/>
      <c r="W113" s="7"/>
      <c r="X113" s="39"/>
      <c r="Y113" s="39"/>
      <c r="Z113"/>
      <c r="AA113" s="7"/>
      <c r="AC113"/>
    </row>
    <row r="114" spans="2:42" x14ac:dyDescent="0.3">
      <c r="B114" s="36" t="s">
        <v>2</v>
      </c>
      <c r="C114" s="7">
        <f t="shared" ref="C114:E114" si="110">C99</f>
        <v>36.363636363636367</v>
      </c>
      <c r="D114" s="7">
        <f t="shared" si="110"/>
        <v>51.515151515151516</v>
      </c>
      <c r="E114" s="7">
        <f t="shared" si="110"/>
        <v>12.121212121212121</v>
      </c>
      <c r="G114" s="38"/>
      <c r="H114" s="38"/>
      <c r="I114" s="38"/>
      <c r="L114" s="2"/>
      <c r="O114" s="2"/>
      <c r="Q114" s="2"/>
      <c r="R114" s="2"/>
      <c r="T114" s="7"/>
      <c r="U114" s="7"/>
      <c r="V114" s="7"/>
      <c r="W114" s="7"/>
      <c r="X114" s="39"/>
      <c r="Y114" s="39"/>
      <c r="Z114"/>
      <c r="AA114" s="7"/>
      <c r="AC114"/>
    </row>
    <row r="115" spans="2:42" x14ac:dyDescent="0.3">
      <c r="B115" s="5" t="s">
        <v>29</v>
      </c>
      <c r="C115" s="7">
        <v>27.850975861643136</v>
      </c>
      <c r="D115" s="7">
        <v>44.001276482804322</v>
      </c>
      <c r="E115" s="7">
        <v>9.5077761712361699</v>
      </c>
      <c r="G115" s="38"/>
      <c r="H115" s="38"/>
      <c r="I115" s="38"/>
      <c r="L115" s="2"/>
      <c r="O115" s="2"/>
      <c r="Q115" s="2"/>
      <c r="R115" s="2"/>
      <c r="T115" s="7"/>
      <c r="U115" s="7"/>
      <c r="V115" s="7"/>
      <c r="Y115" s="2"/>
      <c r="Z115" s="2"/>
      <c r="AA115" s="7"/>
      <c r="AB115" s="7"/>
      <c r="AC115" s="7"/>
      <c r="AD115" s="7"/>
      <c r="AE115" s="39"/>
      <c r="AF115" s="39"/>
      <c r="AG115" s="29"/>
      <c r="AH115" s="7"/>
      <c r="AI115" s="2"/>
      <c r="AL115" s="2"/>
    </row>
    <row r="116" spans="2:42" x14ac:dyDescent="0.3">
      <c r="B116" s="5" t="s">
        <v>27</v>
      </c>
      <c r="C116" s="7">
        <v>34.490316657499577</v>
      </c>
      <c r="D116" s="7">
        <v>60.759763268664827</v>
      </c>
      <c r="E116" s="7">
        <v>22.548543091538413</v>
      </c>
      <c r="G116" s="38"/>
      <c r="H116" s="38"/>
      <c r="I116" s="38"/>
      <c r="L116" s="2"/>
      <c r="O116" s="2"/>
      <c r="Q116" s="2"/>
      <c r="R116" s="2"/>
      <c r="T116" s="7"/>
      <c r="U116" s="7"/>
      <c r="V116" s="7"/>
      <c r="Y116" s="2"/>
      <c r="Z116" s="2"/>
      <c r="AA116" s="7"/>
      <c r="AB116" s="7"/>
      <c r="AC116" s="7"/>
      <c r="AD116" s="7"/>
      <c r="AE116" s="39"/>
      <c r="AF116" s="39"/>
      <c r="AG116" s="29"/>
      <c r="AH116" s="7"/>
      <c r="AI116" s="2"/>
      <c r="AL116" s="2"/>
    </row>
    <row r="117" spans="2:42" x14ac:dyDescent="0.3">
      <c r="B117" s="5" t="s">
        <v>49</v>
      </c>
      <c r="C117" s="7">
        <v>2.4092604096476391</v>
      </c>
      <c r="D117" s="7">
        <v>4.9629544298632151</v>
      </c>
      <c r="E117" s="7">
        <v>4.7685097284529636</v>
      </c>
      <c r="L117" s="2"/>
      <c r="O117" s="2"/>
      <c r="Q117" s="2"/>
      <c r="R117" s="2"/>
      <c r="T117" s="7"/>
      <c r="U117" s="7"/>
      <c r="V117" s="7"/>
      <c r="Y117" s="2"/>
      <c r="Z117" s="2"/>
      <c r="AA117" s="7"/>
      <c r="AB117" s="7"/>
      <c r="AC117" s="7"/>
      <c r="AD117" s="7"/>
      <c r="AE117" s="30"/>
      <c r="AF117" s="30"/>
      <c r="AH117" s="7"/>
      <c r="AI117" s="2"/>
      <c r="AL117" s="2"/>
    </row>
    <row r="118" spans="2:42" x14ac:dyDescent="0.3">
      <c r="G118" s="7"/>
      <c r="P118"/>
      <c r="Q118" s="2"/>
      <c r="S118"/>
      <c r="X118" s="7"/>
      <c r="Y118" s="7"/>
      <c r="Z118" s="7"/>
      <c r="AA118" s="2"/>
      <c r="AD118" s="2"/>
      <c r="AG118" s="2"/>
      <c r="AH118" s="2"/>
      <c r="AI118" s="2"/>
      <c r="AJ118" s="2"/>
      <c r="AL118" s="7"/>
      <c r="AM118" s="2"/>
      <c r="AP118" s="2"/>
    </row>
    <row r="119" spans="2:42" x14ac:dyDescent="0.3">
      <c r="B119" s="33" t="s">
        <v>43</v>
      </c>
      <c r="C119" s="1" t="s">
        <v>50</v>
      </c>
      <c r="D119" s="1" t="s">
        <v>51</v>
      </c>
      <c r="E119" s="1" t="s">
        <v>0</v>
      </c>
      <c r="F119" s="1" t="s">
        <v>1</v>
      </c>
      <c r="G119" s="1" t="s">
        <v>53</v>
      </c>
      <c r="H119" s="1" t="s">
        <v>47</v>
      </c>
      <c r="I119" s="1" t="s">
        <v>48</v>
      </c>
      <c r="J119" s="41" t="s">
        <v>20</v>
      </c>
      <c r="K119" s="18"/>
      <c r="V119" s="18"/>
      <c r="W119" s="18"/>
      <c r="X119" s="18"/>
      <c r="Y119" s="18"/>
      <c r="Z119" s="7"/>
      <c r="AA119" s="2"/>
      <c r="AB119"/>
      <c r="AC119"/>
      <c r="AD119" s="2"/>
      <c r="AF119"/>
    </row>
    <row r="120" spans="2:42" x14ac:dyDescent="0.3">
      <c r="B120" s="8" t="s">
        <v>3</v>
      </c>
      <c r="C120" s="39">
        <v>3.9479166666666673E-5</v>
      </c>
      <c r="D120" s="39">
        <v>8.7630208333333264E-6</v>
      </c>
      <c r="E120" s="39">
        <v>2.6757812500000008E-5</v>
      </c>
      <c r="F120" s="39">
        <v>7.9644097222222164E-6</v>
      </c>
      <c r="G120" s="39">
        <v>3.9361979166666678E-5</v>
      </c>
      <c r="H120" s="39">
        <v>1.1844135798611113E-5</v>
      </c>
      <c r="I120" s="39">
        <v>1.3549382719907395E-5</v>
      </c>
      <c r="J120" s="39">
        <v>1.4771990740740742E-4</v>
      </c>
      <c r="K120" s="39"/>
      <c r="V120" s="7"/>
      <c r="W120" s="7"/>
      <c r="X120" s="7"/>
      <c r="Y120" s="7"/>
      <c r="Z120" s="7"/>
      <c r="AA120" s="2"/>
      <c r="AB120"/>
      <c r="AC120"/>
      <c r="AD120" s="2"/>
      <c r="AF120"/>
    </row>
    <row r="121" spans="2:42" x14ac:dyDescent="0.3">
      <c r="B121" s="8" t="s">
        <v>4</v>
      </c>
      <c r="C121" s="39">
        <v>3.4975405092592591E-5</v>
      </c>
      <c r="D121" s="39">
        <v>8.2875192939814802E-6</v>
      </c>
      <c r="E121" s="39">
        <v>2.6519097222222221E-5</v>
      </c>
      <c r="F121" s="39">
        <v>1.1390817905092595E-5</v>
      </c>
      <c r="G121" s="39">
        <v>3.8973765428240743E-5</v>
      </c>
      <c r="H121" s="39">
        <v>5.1475694444444341E-6</v>
      </c>
      <c r="I121" s="39">
        <v>2.3316936724537047E-5</v>
      </c>
      <c r="J121" s="39">
        <v>1.4861111111111111E-4</v>
      </c>
      <c r="K121" s="39"/>
      <c r="V121" s="7"/>
      <c r="W121" s="7"/>
      <c r="X121" s="7"/>
      <c r="Y121" s="7"/>
      <c r="Z121" s="7"/>
      <c r="AA121" s="2"/>
      <c r="AB121"/>
      <c r="AC121"/>
      <c r="AD121" s="2"/>
      <c r="AF121"/>
    </row>
    <row r="122" spans="2:42" x14ac:dyDescent="0.3">
      <c r="B122" s="8" t="s">
        <v>5</v>
      </c>
      <c r="C122" s="39">
        <v>3.4706790127314809E-5</v>
      </c>
      <c r="D122" s="39">
        <v>4.5370370370370411E-6</v>
      </c>
      <c r="E122" s="39">
        <v>2.9907407407407408E-5</v>
      </c>
      <c r="F122" s="39">
        <v>9.8148148148148137E-6</v>
      </c>
      <c r="G122" s="39">
        <v>2.7592592592592587E-5</v>
      </c>
      <c r="H122" s="39">
        <v>8.4259259259259231E-6</v>
      </c>
      <c r="I122" s="39">
        <v>1.7777777777777794E-5</v>
      </c>
      <c r="J122" s="39">
        <v>1.3276234568287038E-4</v>
      </c>
      <c r="K122" s="39"/>
      <c r="V122" s="7"/>
      <c r="W122" s="7"/>
      <c r="X122" s="7"/>
      <c r="Y122" s="7"/>
      <c r="Z122" s="7"/>
      <c r="AA122" s="2"/>
      <c r="AB122"/>
      <c r="AC122"/>
      <c r="AD122" s="2"/>
      <c r="AF122"/>
    </row>
    <row r="123" spans="2:42" x14ac:dyDescent="0.3">
      <c r="B123" s="8" t="s">
        <v>6</v>
      </c>
      <c r="C123" s="39">
        <v>3.2037037037037037E-5</v>
      </c>
      <c r="D123" s="39">
        <v>8.3709490740740753E-6</v>
      </c>
      <c r="E123" s="39">
        <v>2.7907986111111108E-5</v>
      </c>
      <c r="F123" s="39">
        <v>1.277826003472222E-5</v>
      </c>
      <c r="G123" s="39">
        <v>2.7779224537037038E-5</v>
      </c>
      <c r="H123" s="39">
        <v>4.3055555555555542E-6</v>
      </c>
      <c r="I123" s="39">
        <v>7.1334876504629631E-6</v>
      </c>
      <c r="J123" s="39">
        <v>1.2031249999999999E-4</v>
      </c>
      <c r="K123" s="39"/>
      <c r="O123" s="2"/>
      <c r="P123"/>
      <c r="R123" s="2"/>
      <c r="V123" s="7"/>
      <c r="W123" s="7"/>
      <c r="X123" s="7"/>
      <c r="Y123" s="7"/>
      <c r="Z123" s="7"/>
      <c r="AA123" s="2"/>
      <c r="AB123"/>
      <c r="AC123"/>
      <c r="AD123" s="2"/>
      <c r="AF123"/>
      <c r="AI123" s="2"/>
    </row>
    <row r="124" spans="2:42" x14ac:dyDescent="0.3">
      <c r="B124" s="8" t="s">
        <v>7</v>
      </c>
      <c r="C124" s="39">
        <v>4.2222222222222222E-5</v>
      </c>
      <c r="D124" s="39">
        <v>1.3827160497685183E-5</v>
      </c>
      <c r="E124" s="39">
        <v>2.8255208333333335E-5</v>
      </c>
      <c r="F124" s="39">
        <v>1.9604552465277784E-5</v>
      </c>
      <c r="G124" s="39">
        <v>4.8359375000000001E-5</v>
      </c>
      <c r="H124" s="39">
        <v>1.1095679016203695E-5</v>
      </c>
      <c r="I124" s="39">
        <v>5.8492476851851943E-6</v>
      </c>
      <c r="J124" s="39">
        <v>1.6921344521990742E-4</v>
      </c>
      <c r="K124" s="39"/>
      <c r="O124" s="2"/>
      <c r="P124"/>
      <c r="R124" s="2"/>
      <c r="V124" s="7"/>
      <c r="W124" s="7"/>
      <c r="X124" s="7"/>
      <c r="Y124" s="7"/>
      <c r="Z124" s="7"/>
      <c r="AA124" s="2"/>
      <c r="AB124"/>
      <c r="AC124"/>
      <c r="AD124" s="2"/>
      <c r="AF124"/>
      <c r="AI124" s="2"/>
    </row>
    <row r="125" spans="2:42" x14ac:dyDescent="0.3">
      <c r="B125" s="8" t="s">
        <v>8</v>
      </c>
      <c r="C125" s="39">
        <v>5.0533130787037036E-5</v>
      </c>
      <c r="D125" s="39">
        <v>1.0807291666666666E-5</v>
      </c>
      <c r="E125" s="39">
        <v>4.123263888888889E-5</v>
      </c>
      <c r="F125" s="39">
        <v>2.0830439814814809E-5</v>
      </c>
      <c r="G125" s="39">
        <v>4.7345679016203712E-5</v>
      </c>
      <c r="H125" s="39">
        <v>1.1164158946759261E-5</v>
      </c>
      <c r="I125" s="39">
        <v>1.3148389270833333E-5</v>
      </c>
      <c r="J125" s="39">
        <v>1.9506172839120372E-4</v>
      </c>
      <c r="K125" s="39"/>
      <c r="O125" s="2"/>
      <c r="P125"/>
      <c r="R125" s="2"/>
      <c r="V125" s="7"/>
      <c r="W125" s="7"/>
      <c r="X125" s="7"/>
      <c r="Y125" s="7"/>
      <c r="Z125" s="7"/>
      <c r="AA125" s="2"/>
      <c r="AB125"/>
      <c r="AC125"/>
      <c r="AD125" s="2"/>
      <c r="AF125"/>
      <c r="AI125" s="2"/>
    </row>
    <row r="126" spans="2:42" x14ac:dyDescent="0.3">
      <c r="B126" s="8" t="s">
        <v>9</v>
      </c>
      <c r="C126" s="39">
        <v>4.9746334872685186E-5</v>
      </c>
      <c r="D126" s="39">
        <v>1.0583526238425928E-5</v>
      </c>
      <c r="E126" s="39">
        <v>3.9626736111111102E-5</v>
      </c>
      <c r="F126" s="39">
        <v>1.4666280868055552E-5</v>
      </c>
      <c r="G126" s="39">
        <v>4.0216049375000009E-5</v>
      </c>
      <c r="H126" s="39">
        <v>1.0308641979166662E-5</v>
      </c>
      <c r="I126" s="39">
        <v>9.7706886574074103E-6</v>
      </c>
      <c r="J126" s="39">
        <v>1.7491825810185186E-4</v>
      </c>
      <c r="K126" s="39"/>
      <c r="O126" s="2"/>
      <c r="P126"/>
      <c r="R126" s="2"/>
      <c r="X126"/>
      <c r="Y126" s="1"/>
      <c r="Z126" s="2"/>
      <c r="AA126" s="2"/>
      <c r="AB126"/>
      <c r="AC126"/>
      <c r="AD126" s="2"/>
      <c r="AF126"/>
      <c r="AI126" s="2"/>
    </row>
    <row r="127" spans="2:42" x14ac:dyDescent="0.3">
      <c r="B127" s="8" t="s">
        <v>10</v>
      </c>
      <c r="C127" s="39">
        <v>4.574001736111111E-5</v>
      </c>
      <c r="D127" s="39">
        <v>1.9974681712962961E-5</v>
      </c>
      <c r="E127" s="39">
        <v>2.8436776620370376E-5</v>
      </c>
      <c r="F127" s="39">
        <v>1.7552806712962952E-5</v>
      </c>
      <c r="G127" s="39">
        <v>4.0453317905092584E-5</v>
      </c>
      <c r="H127" s="39">
        <v>9.2052469097222254E-6</v>
      </c>
      <c r="I127" s="39">
        <v>3.5092592592592613E-5</v>
      </c>
      <c r="J127" s="39">
        <v>1.9645543981481483E-4</v>
      </c>
      <c r="K127" s="39"/>
      <c r="O127" s="2"/>
      <c r="P127"/>
      <c r="R127" s="2"/>
      <c r="X127"/>
      <c r="Y127" s="1"/>
      <c r="Z127" s="18"/>
      <c r="AA127" s="2"/>
      <c r="AB127"/>
      <c r="AC127"/>
      <c r="AD127" s="2"/>
      <c r="AF127"/>
    </row>
    <row r="128" spans="2:42" x14ac:dyDescent="0.3">
      <c r="B128" s="8" t="s">
        <v>11</v>
      </c>
      <c r="C128" s="39">
        <v>4.5159384641203707E-5</v>
      </c>
      <c r="D128" s="39">
        <v>1.6212143136574076E-5</v>
      </c>
      <c r="E128" s="39">
        <v>3.4688223379629624E-5</v>
      </c>
      <c r="F128" s="39">
        <v>2.424696180555556E-5</v>
      </c>
      <c r="G128" s="39">
        <v>3.8009259259259265E-5</v>
      </c>
      <c r="H128" s="39">
        <v>1.1905864201388884E-5</v>
      </c>
      <c r="I128" s="39">
        <v>9.7916666666666681E-6</v>
      </c>
      <c r="J128" s="39">
        <v>1.800135030902778E-4</v>
      </c>
      <c r="K128" s="39"/>
      <c r="O128" s="2"/>
      <c r="P128"/>
      <c r="R128" s="2"/>
      <c r="X128"/>
      <c r="Y128" s="1"/>
      <c r="Z128" s="7"/>
      <c r="AA128" s="2"/>
      <c r="AB128"/>
      <c r="AC128"/>
      <c r="AD128" s="2"/>
      <c r="AF128"/>
    </row>
    <row r="129" spans="2:32" x14ac:dyDescent="0.3">
      <c r="B129" s="8" t="s">
        <v>12</v>
      </c>
      <c r="C129" s="39">
        <v>4.4072145057870373E-5</v>
      </c>
      <c r="D129" s="39">
        <v>6.3777970717592619E-6</v>
      </c>
      <c r="E129" s="39">
        <v>4.3271604942129633E-5</v>
      </c>
      <c r="F129" s="39">
        <v>1.810570987268517E-5</v>
      </c>
      <c r="G129" s="39">
        <v>4.8684413576388885E-5</v>
      </c>
      <c r="H129" s="39">
        <v>9.5794753125000092E-6</v>
      </c>
      <c r="I129" s="39">
        <v>1.1051311724537035E-5</v>
      </c>
      <c r="J129" s="39">
        <v>1.8114245755787038E-4</v>
      </c>
      <c r="K129" s="39"/>
      <c r="O129" s="2"/>
      <c r="P129"/>
      <c r="R129" s="2"/>
      <c r="X129"/>
      <c r="Y129" s="1"/>
      <c r="Z129" s="7"/>
      <c r="AA129" s="2"/>
      <c r="AB129"/>
      <c r="AC129"/>
      <c r="AD129" s="2"/>
      <c r="AF129"/>
    </row>
    <row r="130" spans="2:32" x14ac:dyDescent="0.3">
      <c r="B130" s="12" t="s">
        <v>13</v>
      </c>
      <c r="C130" s="39">
        <v>4.5496479548611114E-5</v>
      </c>
      <c r="D130" s="39">
        <v>7.049816747685179E-6</v>
      </c>
      <c r="E130" s="39">
        <v>4.5740740740740751E-5</v>
      </c>
      <c r="F130" s="39">
        <v>1.4259259259259252E-5</v>
      </c>
      <c r="G130" s="39">
        <v>4.3194444444444457E-5</v>
      </c>
      <c r="H130" s="39">
        <v>1.022738232638888E-5</v>
      </c>
      <c r="I130" s="39">
        <v>8.3663676736111046E-6</v>
      </c>
      <c r="J130" s="39">
        <v>1.7433449074074074E-4</v>
      </c>
      <c r="K130" s="39"/>
      <c r="O130" s="2"/>
      <c r="P130"/>
      <c r="R130" s="2"/>
      <c r="X130"/>
      <c r="Y130" s="1"/>
      <c r="Z130" s="7"/>
      <c r="AA130" s="2"/>
      <c r="AB130"/>
      <c r="AC130"/>
      <c r="AD130" s="2"/>
      <c r="AF130"/>
    </row>
    <row r="131" spans="2:32" x14ac:dyDescent="0.3">
      <c r="B131" s="12" t="s">
        <v>14</v>
      </c>
      <c r="C131" s="39">
        <v>3.9357880011574078E-5</v>
      </c>
      <c r="D131" s="39">
        <v>8.581934803240737E-6</v>
      </c>
      <c r="E131" s="39">
        <v>3.078703703703704E-5</v>
      </c>
      <c r="F131" s="39">
        <v>1.2870370370370361E-5</v>
      </c>
      <c r="G131" s="39">
        <v>3.5555555555555567E-5</v>
      </c>
      <c r="H131" s="39">
        <v>4.6296296296296338E-6</v>
      </c>
      <c r="I131" s="39">
        <v>1.0648148148148148E-5</v>
      </c>
      <c r="J131" s="39">
        <v>1.4243055555555556E-4</v>
      </c>
      <c r="K131" s="39"/>
      <c r="O131" s="2"/>
      <c r="P131"/>
      <c r="R131" s="2"/>
      <c r="X131"/>
      <c r="Y131" s="1"/>
      <c r="Z131" s="7"/>
      <c r="AA131" s="2"/>
      <c r="AB131"/>
      <c r="AC131"/>
      <c r="AD131" s="2"/>
      <c r="AF131"/>
    </row>
    <row r="132" spans="2:32" x14ac:dyDescent="0.3">
      <c r="B132" s="12" t="s">
        <v>15</v>
      </c>
      <c r="C132" s="39">
        <v>4.0039303622685181E-5</v>
      </c>
      <c r="D132" s="39">
        <v>1.2723042060185184E-5</v>
      </c>
      <c r="E132" s="39">
        <v>2.9598765428240738E-5</v>
      </c>
      <c r="F132" s="39">
        <v>1.3410493831018513E-5</v>
      </c>
      <c r="G132" s="39">
        <v>4.4969135798611115E-5</v>
      </c>
      <c r="H132" s="39">
        <v>6.7746913541666811E-6</v>
      </c>
      <c r="I132" s="39">
        <v>1.1954812893518514E-5</v>
      </c>
      <c r="J132" s="39">
        <v>1.5947024498842591E-4</v>
      </c>
      <c r="K132" s="39"/>
      <c r="O132" s="2"/>
      <c r="P132"/>
      <c r="R132" s="2"/>
      <c r="X132"/>
      <c r="Y132" s="1"/>
      <c r="Z132" s="7"/>
      <c r="AA132" s="2"/>
      <c r="AB132"/>
      <c r="AC132"/>
      <c r="AD132" s="2"/>
      <c r="AF132"/>
    </row>
    <row r="133" spans="2:32" x14ac:dyDescent="0.3">
      <c r="B133" s="12" t="s">
        <v>16</v>
      </c>
      <c r="C133" s="39">
        <v>3.8148148148148149E-5</v>
      </c>
      <c r="D133" s="39">
        <v>1.1741898148148153E-5</v>
      </c>
      <c r="E133" s="39">
        <v>3.5449459872685179E-5</v>
      </c>
      <c r="F133" s="39">
        <v>2.459876543981481E-5</v>
      </c>
      <c r="G133" s="39">
        <v>4.5679012337962968E-5</v>
      </c>
      <c r="H133" s="39">
        <v>1.3881172847222225E-5</v>
      </c>
      <c r="I133" s="39">
        <v>9.9922839467592583E-6</v>
      </c>
      <c r="J133" s="39">
        <v>1.7949074074074072E-4</v>
      </c>
      <c r="K133" s="39"/>
      <c r="O133" s="2"/>
      <c r="P133"/>
      <c r="R133" s="2"/>
      <c r="X133"/>
      <c r="Y133" s="1"/>
      <c r="Z133" s="7"/>
      <c r="AA133" s="2"/>
      <c r="AB133"/>
      <c r="AC133"/>
      <c r="AD133" s="2"/>
      <c r="AF133"/>
    </row>
    <row r="134" spans="2:32" x14ac:dyDescent="0.3">
      <c r="B134" s="5" t="s">
        <v>22</v>
      </c>
      <c r="C134" s="39">
        <v>4.1550960371197091E-5</v>
      </c>
      <c r="D134" s="39">
        <v>1.0559844165839946E-5</v>
      </c>
      <c r="E134" s="39">
        <v>3.3441392471064817E-5</v>
      </c>
      <c r="F134" s="39">
        <v>1.5863853065476186E-5</v>
      </c>
      <c r="G134" s="39">
        <v>4.0440985999503967E-5</v>
      </c>
      <c r="H134" s="39">
        <v>9.1782235176917982E-6</v>
      </c>
      <c r="I134" s="39">
        <v>1.3388792437996034E-5</v>
      </c>
      <c r="J134" s="39">
        <v>1.6442405202876989E-4</v>
      </c>
      <c r="K134" s="39"/>
      <c r="O134" s="2"/>
      <c r="P134"/>
      <c r="R134" s="2"/>
      <c r="X134"/>
      <c r="Y134" s="1"/>
      <c r="Z134"/>
      <c r="AA134" s="2"/>
      <c r="AC134"/>
      <c r="AD134" s="2"/>
      <c r="AF134"/>
    </row>
    <row r="135" spans="2:32" x14ac:dyDescent="0.3">
      <c r="B135" s="5" t="s">
        <v>23</v>
      </c>
      <c r="C135" s="39">
        <v>3.2037037037037037E-5</v>
      </c>
      <c r="D135" s="39">
        <v>4.5370370370370411E-6</v>
      </c>
      <c r="E135" s="39">
        <v>2.6519097222222221E-5</v>
      </c>
      <c r="F135" s="39">
        <v>7.9644097222222164E-6</v>
      </c>
      <c r="G135" s="39">
        <v>2.7592592592592587E-5</v>
      </c>
      <c r="H135" s="39">
        <v>4.3055555555555542E-6</v>
      </c>
      <c r="I135" s="39">
        <v>5.8492476851851943E-6</v>
      </c>
      <c r="J135" s="39">
        <v>1.2031249999999999E-4</v>
      </c>
      <c r="K135" s="29" t="s">
        <v>52</v>
      </c>
      <c r="O135" s="2"/>
      <c r="P135"/>
      <c r="R135" s="2"/>
      <c r="X135"/>
      <c r="Y135" s="1"/>
      <c r="Z135"/>
      <c r="AA135" s="2"/>
      <c r="AC135"/>
      <c r="AD135" s="2"/>
      <c r="AF135"/>
    </row>
    <row r="136" spans="2:32" x14ac:dyDescent="0.3">
      <c r="B136" s="5" t="s">
        <v>24</v>
      </c>
      <c r="C136" s="39">
        <v>5.0533130787037036E-5</v>
      </c>
      <c r="D136" s="39">
        <v>1.9974681712962961E-5</v>
      </c>
      <c r="E136" s="39">
        <v>4.5740740740740751E-5</v>
      </c>
      <c r="F136" s="39">
        <v>2.459876543981481E-5</v>
      </c>
      <c r="G136" s="39">
        <v>4.8684413576388885E-5</v>
      </c>
      <c r="H136" s="39">
        <v>1.3881172847222225E-5</v>
      </c>
      <c r="I136" s="39">
        <v>3.5092592592592613E-5</v>
      </c>
      <c r="J136" s="39">
        <v>1.9645543981481483E-4</v>
      </c>
      <c r="K136" s="29" t="s">
        <v>54</v>
      </c>
      <c r="O136" s="2"/>
      <c r="P136"/>
      <c r="R136" s="2"/>
      <c r="X136"/>
      <c r="Y136" s="1"/>
      <c r="Z136"/>
      <c r="AA136" s="2"/>
      <c r="AC136"/>
      <c r="AD136" s="2"/>
      <c r="AF136"/>
    </row>
    <row r="137" spans="2:32" x14ac:dyDescent="0.3">
      <c r="B137" s="5" t="s">
        <v>25</v>
      </c>
      <c r="C137" s="7">
        <v>13.422238091195423</v>
      </c>
      <c r="D137" s="7">
        <v>39.008098252106514</v>
      </c>
      <c r="E137" s="7">
        <v>19.659652553708138</v>
      </c>
      <c r="F137" s="7">
        <v>32.266869413882418</v>
      </c>
      <c r="G137" s="7">
        <v>16.69225212903774</v>
      </c>
      <c r="H137" s="7">
        <v>32.242692129418785</v>
      </c>
      <c r="I137" s="7">
        <v>57.211385067530429</v>
      </c>
      <c r="J137" s="30">
        <v>14.043160921484477</v>
      </c>
      <c r="O137" s="2"/>
      <c r="P137"/>
      <c r="R137" s="2"/>
      <c r="X137"/>
      <c r="Y137" s="1"/>
      <c r="Z137"/>
      <c r="AA137" s="2"/>
      <c r="AC137"/>
      <c r="AD137" s="2"/>
      <c r="AF137"/>
    </row>
    <row r="138" spans="2:32" x14ac:dyDescent="0.3">
      <c r="B138"/>
      <c r="C138"/>
      <c r="D138"/>
      <c r="J138" s="2"/>
      <c r="O138" s="2"/>
      <c r="P138"/>
      <c r="R138" s="2"/>
      <c r="X138"/>
      <c r="Y138" s="1"/>
      <c r="Z138"/>
      <c r="AA138" s="2"/>
      <c r="AC138"/>
      <c r="AD138" s="2"/>
      <c r="AF138"/>
    </row>
    <row r="139" spans="2:32" x14ac:dyDescent="0.3">
      <c r="B139" s="33" t="s">
        <v>44</v>
      </c>
      <c r="C139" s="1" t="s">
        <v>50</v>
      </c>
      <c r="D139" s="1" t="s">
        <v>51</v>
      </c>
      <c r="E139" s="1" t="s">
        <v>0</v>
      </c>
      <c r="F139" s="1" t="s">
        <v>1</v>
      </c>
      <c r="G139" s="1" t="s">
        <v>53</v>
      </c>
      <c r="H139" s="1" t="s">
        <v>47</v>
      </c>
      <c r="I139" s="1" t="s">
        <v>48</v>
      </c>
      <c r="J139" s="41" t="s">
        <v>20</v>
      </c>
      <c r="O139" s="2"/>
      <c r="P139"/>
      <c r="R139" s="2"/>
      <c r="X139"/>
      <c r="Y139" s="1"/>
      <c r="Z139"/>
      <c r="AA139" s="2"/>
      <c r="AC139"/>
      <c r="AD139" s="2"/>
      <c r="AF139"/>
    </row>
    <row r="140" spans="2:32" x14ac:dyDescent="0.3">
      <c r="B140" s="8" t="s">
        <v>4</v>
      </c>
      <c r="C140" s="39">
        <f>C121</f>
        <v>3.4975405092592591E-5</v>
      </c>
      <c r="D140" s="39">
        <f t="shared" ref="D140:J140" si="111">D121</f>
        <v>8.2875192939814802E-6</v>
      </c>
      <c r="E140" s="39">
        <f t="shared" si="111"/>
        <v>2.6519097222222221E-5</v>
      </c>
      <c r="F140" s="39">
        <f t="shared" si="111"/>
        <v>1.1390817905092595E-5</v>
      </c>
      <c r="G140" s="39">
        <f t="shared" ref="G140" si="112">G121</f>
        <v>3.8973765428240743E-5</v>
      </c>
      <c r="H140" s="39">
        <f t="shared" si="111"/>
        <v>5.1475694444444341E-6</v>
      </c>
      <c r="I140" s="39">
        <f t="shared" si="111"/>
        <v>2.3316936724537047E-5</v>
      </c>
      <c r="J140" s="39">
        <f t="shared" si="111"/>
        <v>1.4861111111111111E-4</v>
      </c>
      <c r="O140" s="2"/>
      <c r="P140"/>
      <c r="R140" s="2"/>
      <c r="X140"/>
      <c r="Y140" s="1"/>
      <c r="Z140"/>
      <c r="AA140" s="2"/>
      <c r="AC140"/>
      <c r="AD140" s="2"/>
      <c r="AF140"/>
    </row>
    <row r="141" spans="2:32" x14ac:dyDescent="0.3">
      <c r="B141" s="8" t="s">
        <v>6</v>
      </c>
      <c r="C141" s="39">
        <f t="shared" ref="C141:J141" si="113">C123</f>
        <v>3.2037037037037037E-5</v>
      </c>
      <c r="D141" s="39">
        <f t="shared" si="113"/>
        <v>8.3709490740740753E-6</v>
      </c>
      <c r="E141" s="39">
        <f t="shared" si="113"/>
        <v>2.7907986111111108E-5</v>
      </c>
      <c r="F141" s="39">
        <f t="shared" si="113"/>
        <v>1.277826003472222E-5</v>
      </c>
      <c r="G141" s="39">
        <f t="shared" ref="G141" si="114">G123</f>
        <v>2.7779224537037038E-5</v>
      </c>
      <c r="H141" s="39">
        <f t="shared" si="113"/>
        <v>4.3055555555555542E-6</v>
      </c>
      <c r="I141" s="39">
        <f t="shared" si="113"/>
        <v>7.1334876504629631E-6</v>
      </c>
      <c r="J141" s="39">
        <f t="shared" si="113"/>
        <v>1.2031249999999999E-4</v>
      </c>
      <c r="O141" s="2"/>
      <c r="P141"/>
      <c r="R141" s="2"/>
      <c r="X141"/>
      <c r="Y141" s="1"/>
      <c r="Z141"/>
      <c r="AA141" s="2"/>
      <c r="AC141"/>
      <c r="AD141" s="2"/>
      <c r="AF141"/>
    </row>
    <row r="142" spans="2:32" x14ac:dyDescent="0.3">
      <c r="B142" s="8" t="s">
        <v>7</v>
      </c>
      <c r="C142" s="39">
        <f t="shared" ref="C142:J142" si="115">C124</f>
        <v>4.2222222222222222E-5</v>
      </c>
      <c r="D142" s="39">
        <f t="shared" si="115"/>
        <v>1.3827160497685183E-5</v>
      </c>
      <c r="E142" s="39">
        <f t="shared" si="115"/>
        <v>2.8255208333333335E-5</v>
      </c>
      <c r="F142" s="39">
        <f t="shared" si="115"/>
        <v>1.9604552465277784E-5</v>
      </c>
      <c r="G142" s="39">
        <f t="shared" ref="G142" si="116">G124</f>
        <v>4.8359375000000001E-5</v>
      </c>
      <c r="H142" s="39">
        <f t="shared" si="115"/>
        <v>1.1095679016203695E-5</v>
      </c>
      <c r="I142" s="39">
        <f t="shared" si="115"/>
        <v>5.8492476851851943E-6</v>
      </c>
      <c r="J142" s="39">
        <f t="shared" si="115"/>
        <v>1.6921344521990742E-4</v>
      </c>
      <c r="O142" s="2"/>
      <c r="P142"/>
      <c r="R142" s="2"/>
      <c r="X142"/>
      <c r="Y142" s="1"/>
      <c r="Z142"/>
      <c r="AA142" s="2"/>
      <c r="AC142"/>
      <c r="AD142" s="2"/>
      <c r="AF142"/>
    </row>
    <row r="143" spans="2:32" x14ac:dyDescent="0.3">
      <c r="B143" s="8" t="s">
        <v>8</v>
      </c>
      <c r="C143" s="39">
        <f t="shared" ref="C143:J143" si="117">C125</f>
        <v>5.0533130787037036E-5</v>
      </c>
      <c r="D143" s="39">
        <f t="shared" si="117"/>
        <v>1.0807291666666666E-5</v>
      </c>
      <c r="E143" s="39">
        <f t="shared" si="117"/>
        <v>4.123263888888889E-5</v>
      </c>
      <c r="F143" s="39">
        <f t="shared" si="117"/>
        <v>2.0830439814814809E-5</v>
      </c>
      <c r="G143" s="39">
        <f t="shared" ref="G143" si="118">G125</f>
        <v>4.7345679016203712E-5</v>
      </c>
      <c r="H143" s="39">
        <f t="shared" si="117"/>
        <v>1.1164158946759261E-5</v>
      </c>
      <c r="I143" s="39">
        <f t="shared" si="117"/>
        <v>1.3148389270833333E-5</v>
      </c>
      <c r="J143" s="39">
        <f t="shared" si="117"/>
        <v>1.9506172839120372E-4</v>
      </c>
      <c r="O143" s="2"/>
      <c r="P143"/>
      <c r="R143" s="2"/>
      <c r="X143"/>
      <c r="Y143" s="1"/>
      <c r="Z143"/>
      <c r="AA143" s="2"/>
      <c r="AC143"/>
      <c r="AD143" s="2"/>
      <c r="AF143"/>
    </row>
    <row r="144" spans="2:32" x14ac:dyDescent="0.3">
      <c r="B144" s="8" t="s">
        <v>9</v>
      </c>
      <c r="C144" s="39">
        <f t="shared" ref="C144:J144" si="119">C126</f>
        <v>4.9746334872685186E-5</v>
      </c>
      <c r="D144" s="39">
        <f t="shared" si="119"/>
        <v>1.0583526238425928E-5</v>
      </c>
      <c r="E144" s="39">
        <f t="shared" si="119"/>
        <v>3.9626736111111102E-5</v>
      </c>
      <c r="F144" s="39">
        <f t="shared" si="119"/>
        <v>1.4666280868055552E-5</v>
      </c>
      <c r="G144" s="39">
        <f t="shared" ref="G144" si="120">G126</f>
        <v>4.0216049375000009E-5</v>
      </c>
      <c r="H144" s="39">
        <f t="shared" si="119"/>
        <v>1.0308641979166662E-5</v>
      </c>
      <c r="I144" s="39">
        <f t="shared" si="119"/>
        <v>9.7706886574074103E-6</v>
      </c>
      <c r="J144" s="39">
        <f t="shared" si="119"/>
        <v>1.7491825810185186E-4</v>
      </c>
      <c r="O144" s="2"/>
      <c r="P144"/>
      <c r="R144" s="2"/>
      <c r="X144"/>
      <c r="Y144" s="1"/>
      <c r="Z144"/>
      <c r="AA144" s="2"/>
      <c r="AC144"/>
      <c r="AD144" s="2"/>
      <c r="AF144"/>
    </row>
    <row r="145" spans="2:33" x14ac:dyDescent="0.3">
      <c r="B145" s="8" t="s">
        <v>10</v>
      </c>
      <c r="C145" s="39">
        <f t="shared" ref="C145:J145" si="121">C127</f>
        <v>4.574001736111111E-5</v>
      </c>
      <c r="D145" s="39">
        <f t="shared" si="121"/>
        <v>1.9974681712962961E-5</v>
      </c>
      <c r="E145" s="39">
        <f t="shared" si="121"/>
        <v>2.8436776620370376E-5</v>
      </c>
      <c r="F145" s="39">
        <f t="shared" si="121"/>
        <v>1.7552806712962952E-5</v>
      </c>
      <c r="G145" s="39">
        <f t="shared" ref="G145" si="122">G127</f>
        <v>4.0453317905092584E-5</v>
      </c>
      <c r="H145" s="39">
        <f t="shared" si="121"/>
        <v>9.2052469097222254E-6</v>
      </c>
      <c r="I145" s="39">
        <f t="shared" si="121"/>
        <v>3.5092592592592613E-5</v>
      </c>
      <c r="J145" s="39">
        <f t="shared" si="121"/>
        <v>1.9645543981481483E-4</v>
      </c>
      <c r="O145" s="2"/>
      <c r="P145"/>
      <c r="R145" s="2"/>
      <c r="X145"/>
      <c r="Y145" s="1"/>
      <c r="Z145"/>
      <c r="AA145" s="2"/>
      <c r="AC145"/>
      <c r="AD145" s="2"/>
      <c r="AF145"/>
    </row>
    <row r="146" spans="2:33" x14ac:dyDescent="0.3">
      <c r="B146" s="8" t="s">
        <v>12</v>
      </c>
      <c r="C146" s="39">
        <f t="shared" ref="C146:J146" si="123">C129</f>
        <v>4.4072145057870373E-5</v>
      </c>
      <c r="D146" s="39">
        <f t="shared" si="123"/>
        <v>6.3777970717592619E-6</v>
      </c>
      <c r="E146" s="39">
        <f t="shared" si="123"/>
        <v>4.3271604942129633E-5</v>
      </c>
      <c r="F146" s="39">
        <f t="shared" si="123"/>
        <v>1.810570987268517E-5</v>
      </c>
      <c r="G146" s="39">
        <f t="shared" ref="G146" si="124">G129</f>
        <v>4.8684413576388885E-5</v>
      </c>
      <c r="H146" s="39">
        <f t="shared" si="123"/>
        <v>9.5794753125000092E-6</v>
      </c>
      <c r="I146" s="39">
        <f t="shared" si="123"/>
        <v>1.1051311724537035E-5</v>
      </c>
      <c r="J146" s="39">
        <f t="shared" si="123"/>
        <v>1.8114245755787038E-4</v>
      </c>
      <c r="O146" s="2"/>
      <c r="P146"/>
      <c r="R146" s="2"/>
      <c r="X146"/>
      <c r="Y146" s="1"/>
      <c r="Z146"/>
      <c r="AA146" s="2"/>
      <c r="AC146"/>
      <c r="AD146" s="2"/>
      <c r="AF146"/>
    </row>
    <row r="147" spans="2:33" x14ac:dyDescent="0.3">
      <c r="B147" s="12" t="s">
        <v>14</v>
      </c>
      <c r="C147" s="39">
        <f t="shared" ref="C147:J147" si="125">C131</f>
        <v>3.9357880011574078E-5</v>
      </c>
      <c r="D147" s="39">
        <f t="shared" si="125"/>
        <v>8.581934803240737E-6</v>
      </c>
      <c r="E147" s="39">
        <f t="shared" si="125"/>
        <v>3.078703703703704E-5</v>
      </c>
      <c r="F147" s="39">
        <f t="shared" si="125"/>
        <v>1.2870370370370361E-5</v>
      </c>
      <c r="G147" s="39">
        <f t="shared" ref="G147" si="126">G131</f>
        <v>3.5555555555555567E-5</v>
      </c>
      <c r="H147" s="39">
        <f t="shared" si="125"/>
        <v>4.6296296296296338E-6</v>
      </c>
      <c r="I147" s="39">
        <f t="shared" si="125"/>
        <v>1.0648148148148148E-5</v>
      </c>
      <c r="J147" s="39">
        <f t="shared" si="125"/>
        <v>1.4243055555555556E-4</v>
      </c>
      <c r="O147" s="2"/>
      <c r="P147"/>
      <c r="R147" s="2"/>
      <c r="X147"/>
      <c r="Y147" s="1"/>
      <c r="Z147"/>
      <c r="AA147" s="2"/>
      <c r="AC147"/>
      <c r="AD147" s="2"/>
      <c r="AF147"/>
    </row>
    <row r="148" spans="2:33" x14ac:dyDescent="0.3">
      <c r="B148" s="5" t="s">
        <v>26</v>
      </c>
      <c r="C148" s="39">
        <v>4.2335521555266207E-5</v>
      </c>
      <c r="D148" s="39">
        <v>1.0851357544849537E-5</v>
      </c>
      <c r="E148" s="39">
        <v>3.3254635658275457E-5</v>
      </c>
      <c r="F148" s="39">
        <v>1.5974904755497681E-5</v>
      </c>
      <c r="G148" s="39">
        <v>4.092092254918982E-5</v>
      </c>
      <c r="H148" s="39">
        <v>8.1794945992476841E-6</v>
      </c>
      <c r="I148" s="39">
        <v>1.4501350306712968E-5</v>
      </c>
      <c r="J148" s="39">
        <v>1.6601818696903935E-4</v>
      </c>
      <c r="O148" s="2"/>
      <c r="P148"/>
      <c r="R148" s="2"/>
      <c r="X148"/>
      <c r="Y148" s="1"/>
      <c r="Z148"/>
      <c r="AA148" s="2"/>
      <c r="AC148"/>
      <c r="AD148" s="2"/>
      <c r="AF148"/>
    </row>
    <row r="149" spans="2:33" x14ac:dyDescent="0.3">
      <c r="B149" s="5" t="s">
        <v>29</v>
      </c>
      <c r="C149" s="39">
        <v>3.2037037037037037E-5</v>
      </c>
      <c r="D149" s="39">
        <v>6.3777970717592619E-6</v>
      </c>
      <c r="E149" s="39">
        <v>2.6519097222222221E-5</v>
      </c>
      <c r="F149" s="39">
        <v>1.1390817905092595E-5</v>
      </c>
      <c r="G149" s="39">
        <v>2.7779224537037038E-5</v>
      </c>
      <c r="H149" s="39">
        <v>4.3055555555555542E-6</v>
      </c>
      <c r="I149" s="39">
        <v>5.8492476851851943E-6</v>
      </c>
      <c r="J149" s="39">
        <v>1.2031249999999999E-4</v>
      </c>
      <c r="K149" s="29" t="s">
        <v>52</v>
      </c>
      <c r="O149" s="2"/>
      <c r="P149"/>
      <c r="R149" s="2"/>
      <c r="X149"/>
      <c r="Y149" s="1"/>
      <c r="Z149"/>
      <c r="AA149" s="2"/>
      <c r="AC149"/>
      <c r="AD149" s="2"/>
      <c r="AF149"/>
    </row>
    <row r="150" spans="2:33" x14ac:dyDescent="0.3">
      <c r="B150" s="5" t="s">
        <v>27</v>
      </c>
      <c r="C150" s="39">
        <v>5.0533130787037036E-5</v>
      </c>
      <c r="D150" s="39">
        <v>1.9974681712962961E-5</v>
      </c>
      <c r="E150" s="39">
        <v>4.3271604942129633E-5</v>
      </c>
      <c r="F150" s="39">
        <v>2.0830439814814809E-5</v>
      </c>
      <c r="G150" s="39">
        <v>4.8684413576388885E-5</v>
      </c>
      <c r="H150" s="39">
        <v>1.1164158946759261E-5</v>
      </c>
      <c r="I150" s="39">
        <v>3.5092592592592613E-5</v>
      </c>
      <c r="J150" s="39">
        <v>1.9645543981481483E-4</v>
      </c>
      <c r="K150" s="29" t="s">
        <v>54</v>
      </c>
      <c r="O150" s="2"/>
      <c r="P150"/>
      <c r="R150" s="2"/>
      <c r="X150"/>
      <c r="Y150" s="1"/>
      <c r="Z150"/>
      <c r="AA150" s="2"/>
      <c r="AC150"/>
      <c r="AD150" s="2"/>
      <c r="AF150"/>
    </row>
    <row r="151" spans="2:33" x14ac:dyDescent="0.3">
      <c r="B151" s="5" t="s">
        <v>28</v>
      </c>
      <c r="C151" s="7">
        <v>15.613161652350582</v>
      </c>
      <c r="D151" s="7">
        <v>39.721608230223232</v>
      </c>
      <c r="E151" s="7">
        <v>20.735631059510009</v>
      </c>
      <c r="F151" s="7">
        <v>21.987623552913369</v>
      </c>
      <c r="G151" s="7">
        <v>17.594866974049367</v>
      </c>
      <c r="H151" s="7">
        <v>36.314119458081947</v>
      </c>
      <c r="I151" s="7">
        <v>68.057606505428424</v>
      </c>
      <c r="J151" s="30">
        <v>16.156980120137931</v>
      </c>
      <c r="K151" s="38"/>
      <c r="O151" s="2"/>
      <c r="P151"/>
      <c r="R151" s="2"/>
      <c r="X151"/>
      <c r="Y151" s="1"/>
      <c r="Z151"/>
      <c r="AA151" s="2"/>
      <c r="AC151"/>
      <c r="AD151" s="2"/>
      <c r="AF151"/>
    </row>
    <row r="152" spans="2:33" x14ac:dyDescent="0.3">
      <c r="B152"/>
      <c r="C152"/>
      <c r="D152"/>
      <c r="J152" s="2"/>
      <c r="O152" s="2"/>
      <c r="P152"/>
      <c r="R152" s="2"/>
      <c r="X152"/>
      <c r="Y152" s="1"/>
      <c r="Z152"/>
      <c r="AA152" s="2"/>
      <c r="AC152"/>
      <c r="AD152" s="2"/>
      <c r="AF152"/>
    </row>
    <row r="153" spans="2:33" x14ac:dyDescent="0.3">
      <c r="B153" s="33" t="s">
        <v>45</v>
      </c>
      <c r="C153" s="1" t="s">
        <v>50</v>
      </c>
      <c r="D153" s="1" t="s">
        <v>51</v>
      </c>
      <c r="E153" s="1" t="s">
        <v>0</v>
      </c>
      <c r="F153" s="1" t="s">
        <v>1</v>
      </c>
      <c r="G153" s="1" t="s">
        <v>53</v>
      </c>
      <c r="H153" s="1" t="s">
        <v>47</v>
      </c>
      <c r="I153" s="1" t="s">
        <v>48</v>
      </c>
      <c r="J153" s="41"/>
      <c r="K153" s="18"/>
      <c r="O153" s="2"/>
      <c r="P153"/>
      <c r="R153" s="2"/>
      <c r="X153"/>
      <c r="Y153" s="1"/>
      <c r="Z153"/>
      <c r="AA153" s="2"/>
      <c r="AC153"/>
      <c r="AD153" s="2"/>
      <c r="AF153"/>
    </row>
    <row r="154" spans="2:33" x14ac:dyDescent="0.3">
      <c r="B154" s="8" t="s">
        <v>3</v>
      </c>
      <c r="C154" s="7">
        <v>26.725691451853017</v>
      </c>
      <c r="D154" s="7">
        <v>5.9321867899396645</v>
      </c>
      <c r="E154" s="7">
        <v>18.113883883099589</v>
      </c>
      <c r="F154" s="7">
        <v>5.3915615450912755</v>
      </c>
      <c r="G154" s="7">
        <v>26.646360573532878</v>
      </c>
      <c r="H154" s="7">
        <v>8.0179686045600569</v>
      </c>
      <c r="I154" s="7">
        <v>9.1723471519235211</v>
      </c>
      <c r="K154" s="7"/>
      <c r="L154" s="7"/>
      <c r="M154" s="7"/>
      <c r="N154" s="7"/>
      <c r="O154" s="7"/>
      <c r="P154" s="7"/>
      <c r="Q154" s="7"/>
      <c r="R154" s="30"/>
      <c r="S154" s="30"/>
      <c r="T154" s="30"/>
      <c r="U154" s="30"/>
      <c r="V154" s="30"/>
      <c r="W154" s="30"/>
      <c r="X154" s="38"/>
      <c r="Y154" s="50"/>
      <c r="Z154" s="38"/>
      <c r="AA154" s="30"/>
      <c r="AB154" s="30"/>
      <c r="AC154" s="38"/>
      <c r="AD154" s="30"/>
      <c r="AE154" s="30"/>
      <c r="AF154" s="38"/>
      <c r="AG154" s="43"/>
    </row>
    <row r="155" spans="2:33" x14ac:dyDescent="0.3">
      <c r="B155" s="8" t="s">
        <v>4</v>
      </c>
      <c r="C155" s="7">
        <v>23.53485202492212</v>
      </c>
      <c r="D155" s="7">
        <v>5.5766484968847339</v>
      </c>
      <c r="E155" s="7">
        <v>17.844626168224298</v>
      </c>
      <c r="F155" s="7">
        <v>7.6648494314641766</v>
      </c>
      <c r="G155" s="7">
        <v>26.225337484423676</v>
      </c>
      <c r="H155" s="7">
        <v>3.4637850467289648</v>
      </c>
      <c r="I155" s="7">
        <v>15.689901347352031</v>
      </c>
      <c r="J155" s="7"/>
      <c r="K155" s="7"/>
      <c r="L155" s="7"/>
      <c r="M155" s="7"/>
      <c r="N155" s="7"/>
      <c r="O155" s="7"/>
      <c r="P155" s="7"/>
      <c r="Q155" s="7"/>
      <c r="R155" s="30"/>
      <c r="S155" s="30"/>
      <c r="T155" s="30"/>
      <c r="U155" s="30"/>
      <c r="V155" s="30"/>
      <c r="W155" s="30"/>
      <c r="X155" s="38"/>
      <c r="Y155" s="50"/>
      <c r="Z155" s="38"/>
      <c r="AA155" s="30"/>
      <c r="AB155" s="30"/>
      <c r="AC155" s="38"/>
      <c r="AD155" s="30"/>
      <c r="AE155" s="30"/>
      <c r="AF155" s="38"/>
      <c r="AG155" s="43"/>
    </row>
    <row r="156" spans="2:33" x14ac:dyDescent="0.3">
      <c r="B156" s="8" t="s">
        <v>5</v>
      </c>
      <c r="C156" s="7">
        <v>26.142043475353301</v>
      </c>
      <c r="D156" s="7">
        <v>3.4174125304133058</v>
      </c>
      <c r="E156" s="7">
        <v>22.527025455581569</v>
      </c>
      <c r="F156" s="7">
        <v>7.392769963751225</v>
      </c>
      <c r="G156" s="7">
        <v>20.783447633942124</v>
      </c>
      <c r="H156" s="7">
        <v>6.3466232707675596</v>
      </c>
      <c r="I156" s="7">
        <v>13.390677670190913</v>
      </c>
      <c r="J156" s="7"/>
      <c r="K156" s="7"/>
      <c r="L156" s="7"/>
      <c r="M156" s="7"/>
      <c r="N156" s="7"/>
      <c r="O156" s="7"/>
      <c r="P156" s="7"/>
      <c r="Q156" s="7"/>
      <c r="R156" s="30"/>
      <c r="S156" s="30"/>
      <c r="T156" s="30"/>
      <c r="U156" s="30"/>
      <c r="V156" s="30"/>
      <c r="W156" s="30"/>
      <c r="X156" s="38"/>
      <c r="Y156" s="50"/>
      <c r="Z156" s="38"/>
      <c r="AA156" s="30"/>
      <c r="AB156" s="30"/>
      <c r="AC156" s="38"/>
      <c r="AD156" s="30"/>
      <c r="AE156" s="30"/>
      <c r="AF156" s="38"/>
      <c r="AG156" s="43"/>
    </row>
    <row r="157" spans="2:33" x14ac:dyDescent="0.3">
      <c r="B157" s="8" t="s">
        <v>6</v>
      </c>
      <c r="C157" s="7">
        <v>26.628186628186629</v>
      </c>
      <c r="D157" s="7">
        <v>6.9576719576719599</v>
      </c>
      <c r="E157" s="7">
        <v>23.196248196248195</v>
      </c>
      <c r="F157" s="7">
        <v>10.620891457431455</v>
      </c>
      <c r="G157" s="7">
        <v>23.089225589225588</v>
      </c>
      <c r="H157" s="7">
        <v>3.5786435786435775</v>
      </c>
      <c r="I157" s="7">
        <v>5.9291325925925928</v>
      </c>
      <c r="J157" s="7"/>
      <c r="K157" s="7"/>
      <c r="L157" s="7"/>
      <c r="M157" s="7"/>
      <c r="N157" s="7"/>
      <c r="O157" s="7"/>
      <c r="P157" s="7"/>
      <c r="Q157" s="7"/>
      <c r="R157" s="30"/>
      <c r="S157" s="30"/>
      <c r="T157" s="30"/>
      <c r="U157" s="30"/>
      <c r="V157" s="30"/>
      <c r="W157" s="30"/>
      <c r="X157" s="38"/>
      <c r="Y157" s="50"/>
      <c r="Z157" s="38"/>
      <c r="AA157" s="30"/>
      <c r="AB157" s="30"/>
      <c r="AC157" s="38"/>
      <c r="AD157" s="30"/>
      <c r="AE157" s="30"/>
      <c r="AF157" s="38"/>
      <c r="AG157" s="43"/>
    </row>
    <row r="158" spans="2:33" x14ac:dyDescent="0.3">
      <c r="B158" s="8" t="s">
        <v>7</v>
      </c>
      <c r="C158" s="7">
        <v>24.952049269696513</v>
      </c>
      <c r="D158" s="7">
        <v>8.1714313420636291</v>
      </c>
      <c r="E158" s="7">
        <v>16.697968826657515</v>
      </c>
      <c r="F158" s="7">
        <v>11.585694292672773</v>
      </c>
      <c r="G158" s="7">
        <v>28.578919918067292</v>
      </c>
      <c r="H158" s="7">
        <v>6.5572088564143982</v>
      </c>
      <c r="I158" s="7">
        <v>3.4567274944278776</v>
      </c>
      <c r="J158" s="7"/>
      <c r="K158" s="7"/>
      <c r="L158" s="7"/>
      <c r="M158" s="7"/>
      <c r="N158" s="7"/>
      <c r="O158" s="7"/>
      <c r="P158" s="7"/>
      <c r="Q158" s="7"/>
      <c r="R158" s="30"/>
      <c r="S158" s="30"/>
      <c r="T158" s="30"/>
      <c r="U158" s="30"/>
      <c r="V158" s="30"/>
      <c r="W158" s="30"/>
      <c r="X158" s="38"/>
      <c r="Y158" s="50"/>
      <c r="Z158" s="38"/>
      <c r="AA158" s="30"/>
      <c r="AB158" s="30"/>
      <c r="AC158" s="38"/>
      <c r="AD158" s="30"/>
      <c r="AE158" s="30"/>
      <c r="AF158" s="38"/>
      <c r="AG158" s="43"/>
    </row>
    <row r="159" spans="2:33" x14ac:dyDescent="0.3">
      <c r="B159" s="8" t="s">
        <v>8</v>
      </c>
      <c r="C159" s="7">
        <v>25.906225277411117</v>
      </c>
      <c r="D159" s="7">
        <v>5.5404469937804661</v>
      </c>
      <c r="E159" s="7">
        <v>21.138251582696562</v>
      </c>
      <c r="F159" s="7">
        <v>10.678896360970702</v>
      </c>
      <c r="G159" s="7">
        <v>24.272151901192093</v>
      </c>
      <c r="H159" s="7">
        <v>5.7233979411733271</v>
      </c>
      <c r="I159" s="7">
        <v>6.7406299427757235</v>
      </c>
      <c r="J159" s="7"/>
      <c r="K159" s="7"/>
      <c r="L159" s="7"/>
      <c r="M159" s="7"/>
      <c r="N159" s="7"/>
      <c r="O159" s="7"/>
      <c r="P159" s="7"/>
      <c r="Q159" s="7"/>
      <c r="R159" s="30"/>
      <c r="S159" s="30"/>
      <c r="T159" s="30"/>
      <c r="U159" s="30"/>
      <c r="V159" s="30"/>
      <c r="W159" s="30"/>
      <c r="X159" s="38"/>
      <c r="Y159" s="50"/>
      <c r="Z159" s="38"/>
      <c r="AA159" s="30"/>
      <c r="AB159" s="30"/>
      <c r="AC159" s="38"/>
      <c r="AD159" s="30"/>
      <c r="AE159" s="30"/>
      <c r="AF159" s="38"/>
      <c r="AG159" s="43"/>
    </row>
    <row r="160" spans="2:33" x14ac:dyDescent="0.3">
      <c r="B160" s="8" t="s">
        <v>9</v>
      </c>
      <c r="C160" s="7">
        <v>28.439761184746509</v>
      </c>
      <c r="D160" s="7">
        <v>6.0505554727530644</v>
      </c>
      <c r="E160" s="7">
        <v>22.654431013163386</v>
      </c>
      <c r="F160" s="7">
        <v>8.3846483650183803</v>
      </c>
      <c r="G160" s="7">
        <v>22.991338818148364</v>
      </c>
      <c r="H160" s="7">
        <v>5.8934053488939497</v>
      </c>
      <c r="I160" s="7">
        <v>5.585859797276342</v>
      </c>
      <c r="J160" s="7"/>
      <c r="K160" s="7"/>
      <c r="L160" s="7"/>
      <c r="M160" s="7"/>
      <c r="N160" s="7"/>
      <c r="O160" s="7"/>
      <c r="P160" s="7"/>
      <c r="Q160" s="7"/>
      <c r="R160" s="30"/>
      <c r="S160" s="30"/>
      <c r="T160" s="30"/>
      <c r="U160" s="30"/>
      <c r="V160" s="30"/>
      <c r="W160" s="30"/>
      <c r="X160" s="38"/>
      <c r="Y160" s="50"/>
      <c r="Z160" s="38"/>
      <c r="AA160" s="30"/>
      <c r="AB160" s="30"/>
      <c r="AC160" s="38"/>
      <c r="AD160" s="30"/>
      <c r="AE160" s="30"/>
      <c r="AF160" s="38"/>
      <c r="AG160" s="43"/>
    </row>
    <row r="161" spans="2:32" x14ac:dyDescent="0.3">
      <c r="B161" s="8" t="s">
        <v>10</v>
      </c>
      <c r="C161" s="7">
        <v>23.28264231533986</v>
      </c>
      <c r="D161" s="7">
        <v>10.1675381103174</v>
      </c>
      <c r="E161" s="7">
        <v>14.474924515796451</v>
      </c>
      <c r="F161" s="7">
        <v>8.9347521908829748</v>
      </c>
      <c r="G161" s="7">
        <v>20.591599776124891</v>
      </c>
      <c r="H161" s="7">
        <v>4.6856665910597259</v>
      </c>
      <c r="I161" s="7">
        <v>17.862876500478688</v>
      </c>
      <c r="J161" s="7"/>
      <c r="K161" s="7"/>
      <c r="L161" s="7"/>
      <c r="M161" s="7"/>
      <c r="N161" s="7"/>
      <c r="O161" s="7"/>
      <c r="P161" s="7"/>
      <c r="Q161" s="7"/>
      <c r="R161" s="2"/>
      <c r="X161"/>
      <c r="Y161" s="1"/>
      <c r="Z161"/>
      <c r="AA161" s="2"/>
      <c r="AC161"/>
      <c r="AD161" s="2"/>
      <c r="AF161"/>
    </row>
    <row r="162" spans="2:32" x14ac:dyDescent="0.3">
      <c r="B162" s="8" t="s">
        <v>11</v>
      </c>
      <c r="C162" s="7">
        <v>25.08666509231589</v>
      </c>
      <c r="D162" s="7">
        <v>9.0060705770742064</v>
      </c>
      <c r="E162" s="7">
        <v>19.269789645854114</v>
      </c>
      <c r="F162" s="7">
        <v>13.469523890880325</v>
      </c>
      <c r="G162" s="7">
        <v>21.114671181193227</v>
      </c>
      <c r="H162" s="7">
        <v>6.6138728467597367</v>
      </c>
      <c r="I162" s="7">
        <v>5.4394067659224934</v>
      </c>
      <c r="J162" s="7"/>
      <c r="K162" s="7"/>
      <c r="L162" s="7"/>
      <c r="M162" s="7"/>
      <c r="N162" s="7"/>
      <c r="O162" s="7"/>
      <c r="P162" s="7"/>
      <c r="Q162" s="7"/>
      <c r="R162" s="2"/>
      <c r="X162"/>
      <c r="Y162" s="1"/>
      <c r="Z162"/>
      <c r="AA162" s="2"/>
      <c r="AC162"/>
      <c r="AD162" s="2"/>
      <c r="AF162"/>
    </row>
    <row r="163" spans="2:32" x14ac:dyDescent="0.3">
      <c r="B163" s="8" t="s">
        <v>12</v>
      </c>
      <c r="C163" s="7">
        <v>24.330102203560116</v>
      </c>
      <c r="D163" s="7">
        <v>3.5208736580830138</v>
      </c>
      <c r="E163" s="7">
        <v>23.888162678981796</v>
      </c>
      <c r="F163" s="7">
        <v>9.9952877512997507</v>
      </c>
      <c r="G163" s="7">
        <v>26.876312838383271</v>
      </c>
      <c r="H163" s="7">
        <v>5.2883655448031073</v>
      </c>
      <c r="I163" s="7">
        <v>6.1008953248889339</v>
      </c>
      <c r="J163" s="7"/>
      <c r="K163" s="7"/>
      <c r="L163" s="7"/>
      <c r="M163" s="7"/>
      <c r="N163" s="7"/>
      <c r="O163" s="7"/>
      <c r="P163" s="7"/>
      <c r="Q163" s="7"/>
      <c r="R163" s="2"/>
      <c r="X163"/>
      <c r="Y163" s="1"/>
      <c r="Z163"/>
      <c r="AA163" s="2"/>
      <c r="AC163"/>
      <c r="AD163" s="2"/>
      <c r="AF163"/>
    </row>
    <row r="164" spans="2:32" x14ac:dyDescent="0.3">
      <c r="B164" s="12" t="s">
        <v>13</v>
      </c>
      <c r="C164" s="7">
        <v>26.097233746058091</v>
      </c>
      <c r="D164" s="7">
        <v>4.0438450921161797</v>
      </c>
      <c r="E164" s="7">
        <v>26.237344398340255</v>
      </c>
      <c r="F164" s="7">
        <v>8.1792531120331891</v>
      </c>
      <c r="G164" s="7">
        <v>24.776763485477186</v>
      </c>
      <c r="H164" s="7">
        <v>5.8665283518672142</v>
      </c>
      <c r="I164" s="7">
        <v>4.7990318141078809</v>
      </c>
      <c r="J164" s="7"/>
      <c r="K164" s="7"/>
      <c r="L164" s="7"/>
      <c r="M164" s="7"/>
      <c r="N164" s="7"/>
      <c r="O164" s="7"/>
      <c r="P164" s="7"/>
      <c r="Q164" s="7"/>
      <c r="R164" s="2"/>
      <c r="X164"/>
      <c r="Y164" s="1"/>
      <c r="Z164"/>
      <c r="AA164" s="2"/>
      <c r="AC164"/>
      <c r="AD164" s="2"/>
      <c r="AF164"/>
    </row>
    <row r="165" spans="2:32" x14ac:dyDescent="0.3">
      <c r="B165" s="12" t="s">
        <v>14</v>
      </c>
      <c r="C165" s="7">
        <v>27.633031309930118</v>
      </c>
      <c r="D165" s="7">
        <v>6.025346717048591</v>
      </c>
      <c r="E165" s="7">
        <v>21.615472127417519</v>
      </c>
      <c r="F165" s="7">
        <v>9.0362424833414536</v>
      </c>
      <c r="G165" s="7">
        <v>24.9634324719649</v>
      </c>
      <c r="H165" s="7">
        <v>3.2504469364537649</v>
      </c>
      <c r="I165" s="7">
        <v>7.4760279538436532</v>
      </c>
      <c r="J165" s="7"/>
      <c r="K165" s="7"/>
      <c r="L165" s="7"/>
      <c r="M165" s="7"/>
      <c r="N165" s="7"/>
      <c r="O165" s="7"/>
      <c r="P165" s="7"/>
      <c r="Q165" s="7"/>
      <c r="R165" s="2"/>
      <c r="X165"/>
      <c r="Y165" s="1"/>
      <c r="Z165"/>
      <c r="AA165" s="2"/>
      <c r="AC165"/>
      <c r="AD165" s="2"/>
      <c r="AF165"/>
    </row>
    <row r="166" spans="2:32" x14ac:dyDescent="0.3">
      <c r="B166" s="12" t="s">
        <v>15</v>
      </c>
      <c r="C166" s="7">
        <v>25.10769556138273</v>
      </c>
      <c r="D166" s="7">
        <v>7.9783172472761938</v>
      </c>
      <c r="E166" s="7">
        <v>18.560682232844734</v>
      </c>
      <c r="F166" s="7">
        <v>8.409401911931484</v>
      </c>
      <c r="G166" s="7">
        <v>28.1990761360371</v>
      </c>
      <c r="H166" s="7">
        <v>4.248247912742829</v>
      </c>
      <c r="I166" s="7">
        <v>7.4965789977849306</v>
      </c>
      <c r="J166" s="7"/>
      <c r="K166" s="7"/>
      <c r="L166" s="7"/>
      <c r="M166" s="7"/>
      <c r="N166" s="7"/>
      <c r="O166" s="7"/>
      <c r="P166" s="7"/>
      <c r="Q166" s="7"/>
      <c r="R166" s="2"/>
      <c r="X166"/>
      <c r="Y166" s="1"/>
      <c r="Z166"/>
      <c r="AA166" s="2"/>
      <c r="AC166"/>
      <c r="AD166" s="2"/>
      <c r="AF166"/>
    </row>
    <row r="167" spans="2:32" x14ac:dyDescent="0.3">
      <c r="B167" s="12" t="s">
        <v>16</v>
      </c>
      <c r="C167" s="7">
        <v>21.253546556615941</v>
      </c>
      <c r="D167" s="7">
        <v>6.5417848852205349</v>
      </c>
      <c r="E167" s="7">
        <v>19.75002149213309</v>
      </c>
      <c r="F167" s="7">
        <v>13.704754539592468</v>
      </c>
      <c r="G167" s="7">
        <v>25.4492305003869</v>
      </c>
      <c r="H167" s="7">
        <v>7.7336428553004914</v>
      </c>
      <c r="I167" s="7">
        <v>5.5670191707505801</v>
      </c>
      <c r="J167" s="7"/>
      <c r="K167" s="7"/>
      <c r="L167" s="7"/>
      <c r="M167" s="7"/>
      <c r="N167" s="7"/>
      <c r="O167" s="7"/>
      <c r="P167" s="7"/>
      <c r="Q167" s="7"/>
      <c r="R167" s="2"/>
      <c r="X167"/>
      <c r="Y167" s="1"/>
      <c r="Z167"/>
      <c r="AA167" s="2"/>
      <c r="AC167"/>
      <c r="AD167" s="2"/>
      <c r="AF167"/>
    </row>
    <row r="168" spans="2:32" x14ac:dyDescent="0.3">
      <c r="B168" s="5" t="s">
        <v>22</v>
      </c>
      <c r="C168" s="7">
        <v>25.365694721240857</v>
      </c>
      <c r="D168" s="7">
        <v>6.3521521336173539</v>
      </c>
      <c r="E168" s="7">
        <v>20.426345158359936</v>
      </c>
      <c r="F168" s="7">
        <v>9.5320376640258306</v>
      </c>
      <c r="G168" s="7">
        <v>24.61127630772139</v>
      </c>
      <c r="H168" s="7">
        <v>5.5191288347263363</v>
      </c>
      <c r="I168" s="7">
        <v>8.1933651803082999</v>
      </c>
      <c r="J168" s="7"/>
      <c r="K168" s="7"/>
      <c r="L168" s="7"/>
      <c r="M168" s="7"/>
      <c r="N168" s="7"/>
      <c r="O168" s="7"/>
      <c r="P168" s="7"/>
      <c r="Q168" s="7"/>
      <c r="R168" s="2"/>
      <c r="X168"/>
      <c r="Y168" s="1"/>
      <c r="Z168"/>
      <c r="AA168" s="2"/>
      <c r="AC168"/>
      <c r="AD168" s="2"/>
      <c r="AF168"/>
    </row>
    <row r="169" spans="2:32" x14ac:dyDescent="0.3">
      <c r="B169" s="1" t="s">
        <v>2</v>
      </c>
      <c r="C169" s="7">
        <v>30.303030303030305</v>
      </c>
      <c r="D169" s="7">
        <v>6.0606060606060606</v>
      </c>
      <c r="E169" s="7">
        <v>21.212121212121211</v>
      </c>
      <c r="F169" s="7">
        <v>6.0606060606060606</v>
      </c>
      <c r="G169" s="7">
        <v>24.242424242424242</v>
      </c>
      <c r="H169" s="7">
        <v>9.0909090909090917</v>
      </c>
      <c r="I169" s="7">
        <v>3.0303030303030303</v>
      </c>
      <c r="J169" s="7"/>
      <c r="K169" s="11"/>
      <c r="L169" s="11"/>
      <c r="M169" s="11"/>
      <c r="N169" s="11"/>
      <c r="O169" s="11"/>
      <c r="P169" s="11"/>
      <c r="Q169" s="11"/>
      <c r="R169" s="2"/>
      <c r="X169"/>
      <c r="Y169" s="1"/>
      <c r="Z169"/>
      <c r="AA169" s="2"/>
      <c r="AC169"/>
      <c r="AD169" s="2"/>
      <c r="AF169"/>
    </row>
    <row r="170" spans="2:32" x14ac:dyDescent="0.3">
      <c r="B170" s="5" t="s">
        <v>23</v>
      </c>
      <c r="C170" s="7">
        <v>21.253546556615941</v>
      </c>
      <c r="D170" s="7">
        <v>3.4174125304133058</v>
      </c>
      <c r="E170" s="7">
        <v>14.474924515796451</v>
      </c>
      <c r="F170" s="7">
        <v>5.3915615450912755</v>
      </c>
      <c r="G170" s="7">
        <v>20.591599776124891</v>
      </c>
      <c r="H170" s="7">
        <v>3.2504469364537649</v>
      </c>
      <c r="I170" s="7">
        <v>3.4567274944278776</v>
      </c>
      <c r="J170" s="7"/>
      <c r="K170" s="7"/>
      <c r="L170" s="7"/>
      <c r="M170" s="7"/>
      <c r="N170" s="7"/>
      <c r="O170" s="7"/>
      <c r="P170" s="7"/>
      <c r="Q170" s="7"/>
      <c r="R170" s="2"/>
      <c r="X170"/>
      <c r="Y170" s="1"/>
      <c r="Z170"/>
      <c r="AA170" s="2"/>
      <c r="AC170"/>
      <c r="AD170" s="2"/>
      <c r="AF170"/>
    </row>
    <row r="171" spans="2:32" x14ac:dyDescent="0.3">
      <c r="B171" s="5" t="s">
        <v>24</v>
      </c>
      <c r="C171" s="7">
        <v>28.439761184746509</v>
      </c>
      <c r="D171" s="7">
        <v>10.1675381103174</v>
      </c>
      <c r="E171" s="7">
        <v>26.237344398340255</v>
      </c>
      <c r="F171" s="7">
        <v>13.704754539592468</v>
      </c>
      <c r="G171" s="7">
        <v>28.578919918067292</v>
      </c>
      <c r="H171" s="7">
        <v>8.0179686045600569</v>
      </c>
      <c r="I171" s="7">
        <v>17.862876500478688</v>
      </c>
      <c r="J171" s="7"/>
      <c r="K171" s="7"/>
      <c r="L171" s="7"/>
      <c r="M171" s="7"/>
      <c r="N171" s="7"/>
      <c r="O171" s="7"/>
      <c r="P171" s="7"/>
      <c r="Q171" s="7"/>
      <c r="R171" s="2"/>
      <c r="X171"/>
      <c r="Y171" s="1"/>
      <c r="Z171"/>
      <c r="AA171" s="2"/>
      <c r="AC171"/>
      <c r="AD171" s="2"/>
      <c r="AF171"/>
    </row>
    <row r="172" spans="2:32" x14ac:dyDescent="0.3">
      <c r="B172" s="5" t="s">
        <v>30</v>
      </c>
      <c r="C172" s="7">
        <v>1.8698631607815086</v>
      </c>
      <c r="D172" s="7">
        <v>1.991303747487061</v>
      </c>
      <c r="E172" s="7">
        <v>3.1784247898470164</v>
      </c>
      <c r="F172" s="7">
        <v>2.3215406077402592</v>
      </c>
      <c r="G172" s="7">
        <v>2.622937035086506</v>
      </c>
      <c r="H172" s="7">
        <v>1.5168661359214191</v>
      </c>
      <c r="I172" s="7">
        <v>4.3458377023031565</v>
      </c>
      <c r="J172" s="7"/>
      <c r="K172" s="7"/>
      <c r="L172" s="7"/>
      <c r="M172" s="7"/>
      <c r="N172" s="7"/>
      <c r="O172" s="7"/>
      <c r="P172" s="7"/>
      <c r="Q172" s="7"/>
      <c r="R172" s="2"/>
      <c r="X172"/>
      <c r="Y172" s="1"/>
      <c r="Z172"/>
      <c r="AA172" s="2"/>
      <c r="AC172"/>
      <c r="AD172" s="2"/>
      <c r="AF172"/>
    </row>
    <row r="173" spans="2:32" x14ac:dyDescent="0.3">
      <c r="B173" s="36"/>
      <c r="C173" s="5"/>
      <c r="D173" s="5"/>
      <c r="E173" s="5"/>
      <c r="F173" s="5"/>
      <c r="G173" s="5"/>
      <c r="H173" s="5"/>
      <c r="I173" s="5"/>
      <c r="J173" s="2"/>
      <c r="K173" s="7"/>
      <c r="L173" s="7"/>
      <c r="M173" s="7"/>
      <c r="N173" s="7"/>
      <c r="O173" s="7"/>
      <c r="P173" s="7"/>
      <c r="Q173" s="7"/>
      <c r="R173" s="2"/>
      <c r="X173"/>
      <c r="Y173" s="1"/>
      <c r="Z173"/>
      <c r="AA173" s="2"/>
      <c r="AC173"/>
      <c r="AD173" s="2"/>
      <c r="AF173"/>
    </row>
    <row r="174" spans="2:32" x14ac:dyDescent="0.3">
      <c r="B174" s="33" t="s">
        <v>46</v>
      </c>
      <c r="C174" s="1" t="s">
        <v>50</v>
      </c>
      <c r="D174" s="1" t="s">
        <v>51</v>
      </c>
      <c r="E174" s="1" t="s">
        <v>0</v>
      </c>
      <c r="F174" s="1" t="s">
        <v>1</v>
      </c>
      <c r="G174" s="1" t="s">
        <v>53</v>
      </c>
      <c r="H174" s="1" t="s">
        <v>47</v>
      </c>
      <c r="I174" s="1" t="s">
        <v>48</v>
      </c>
      <c r="J174" s="41"/>
      <c r="K174" s="7"/>
      <c r="L174" s="7"/>
      <c r="M174" s="7"/>
      <c r="N174" s="7"/>
      <c r="O174" s="7"/>
      <c r="P174" s="7"/>
      <c r="Q174" s="7"/>
      <c r="R174" s="2"/>
      <c r="X174"/>
      <c r="Y174" s="1"/>
      <c r="Z174"/>
      <c r="AA174" s="2"/>
      <c r="AC174"/>
      <c r="AD174" s="2"/>
      <c r="AF174"/>
    </row>
    <row r="175" spans="2:32" x14ac:dyDescent="0.3">
      <c r="B175" s="8" t="s">
        <v>4</v>
      </c>
      <c r="C175" s="7">
        <f t="shared" ref="C175:I175" si="127">C155</f>
        <v>23.53485202492212</v>
      </c>
      <c r="D175" s="7">
        <f t="shared" si="127"/>
        <v>5.5766484968847339</v>
      </c>
      <c r="E175" s="7">
        <f t="shared" si="127"/>
        <v>17.844626168224298</v>
      </c>
      <c r="F175" s="7">
        <f t="shared" si="127"/>
        <v>7.6648494314641766</v>
      </c>
      <c r="G175" s="7">
        <f t="shared" ref="G175" si="128">G155</f>
        <v>26.225337484423676</v>
      </c>
      <c r="H175" s="7">
        <f t="shared" si="127"/>
        <v>3.4637850467289648</v>
      </c>
      <c r="I175" s="7">
        <f t="shared" si="127"/>
        <v>15.689901347352031</v>
      </c>
      <c r="K175" s="28"/>
      <c r="L175" s="7"/>
      <c r="M175" s="7"/>
      <c r="N175" s="7"/>
      <c r="O175" s="7"/>
      <c r="P175" s="7"/>
      <c r="Q175" s="7"/>
      <c r="R175" s="2"/>
      <c r="X175"/>
      <c r="Y175" s="1"/>
      <c r="Z175"/>
      <c r="AA175" s="2"/>
      <c r="AC175"/>
      <c r="AD175" s="2"/>
      <c r="AF175"/>
    </row>
    <row r="176" spans="2:32" x14ac:dyDescent="0.3">
      <c r="B176" s="8" t="s">
        <v>6</v>
      </c>
      <c r="C176" s="7">
        <f t="shared" ref="C176:I176" si="129">C157</f>
        <v>26.628186628186629</v>
      </c>
      <c r="D176" s="7">
        <f t="shared" si="129"/>
        <v>6.9576719576719599</v>
      </c>
      <c r="E176" s="7">
        <f t="shared" si="129"/>
        <v>23.196248196248195</v>
      </c>
      <c r="F176" s="7">
        <f t="shared" si="129"/>
        <v>10.620891457431455</v>
      </c>
      <c r="G176" s="7">
        <f t="shared" ref="G176" si="130">G157</f>
        <v>23.089225589225588</v>
      </c>
      <c r="H176" s="7">
        <f t="shared" si="129"/>
        <v>3.5786435786435775</v>
      </c>
      <c r="I176" s="7">
        <f t="shared" si="129"/>
        <v>5.9291325925925928</v>
      </c>
      <c r="J176" s="7"/>
      <c r="K176" s="7"/>
      <c r="L176" s="7"/>
      <c r="M176" s="7"/>
      <c r="N176" s="7"/>
      <c r="O176" s="7"/>
      <c r="P176" s="7"/>
      <c r="Q176" s="7"/>
      <c r="R176" s="2"/>
      <c r="X176"/>
      <c r="Y176" s="1"/>
      <c r="Z176"/>
      <c r="AA176" s="2"/>
      <c r="AC176"/>
      <c r="AD176" s="2"/>
      <c r="AF176"/>
    </row>
    <row r="177" spans="2:32" x14ac:dyDescent="0.3">
      <c r="B177" s="8" t="s">
        <v>7</v>
      </c>
      <c r="C177" s="7">
        <f t="shared" ref="C177:I177" si="131">C158</f>
        <v>24.952049269696513</v>
      </c>
      <c r="D177" s="7">
        <f t="shared" si="131"/>
        <v>8.1714313420636291</v>
      </c>
      <c r="E177" s="7">
        <f t="shared" si="131"/>
        <v>16.697968826657515</v>
      </c>
      <c r="F177" s="7">
        <f t="shared" si="131"/>
        <v>11.585694292672773</v>
      </c>
      <c r="G177" s="7">
        <f t="shared" ref="G177" si="132">G158</f>
        <v>28.578919918067292</v>
      </c>
      <c r="H177" s="7">
        <f t="shared" si="131"/>
        <v>6.5572088564143982</v>
      </c>
      <c r="I177" s="7">
        <f t="shared" si="131"/>
        <v>3.4567274944278776</v>
      </c>
      <c r="J177" s="7"/>
      <c r="K177" s="11"/>
      <c r="L177" s="11"/>
      <c r="M177" s="11"/>
      <c r="N177" s="11"/>
      <c r="O177" s="11"/>
      <c r="P177" s="11"/>
      <c r="Q177" s="11"/>
      <c r="R177" s="2"/>
      <c r="X177"/>
      <c r="Y177" s="1"/>
      <c r="Z177"/>
      <c r="AA177" s="2"/>
      <c r="AC177"/>
      <c r="AD177" s="2"/>
      <c r="AF177"/>
    </row>
    <row r="178" spans="2:32" x14ac:dyDescent="0.3">
      <c r="B178" s="8" t="s">
        <v>8</v>
      </c>
      <c r="C178" s="7">
        <f t="shared" ref="C178:I178" si="133">C159</f>
        <v>25.906225277411117</v>
      </c>
      <c r="D178" s="7">
        <f t="shared" si="133"/>
        <v>5.5404469937804661</v>
      </c>
      <c r="E178" s="7">
        <f t="shared" si="133"/>
        <v>21.138251582696562</v>
      </c>
      <c r="F178" s="7">
        <f t="shared" si="133"/>
        <v>10.678896360970702</v>
      </c>
      <c r="G178" s="7">
        <f t="shared" ref="G178" si="134">G159</f>
        <v>24.272151901192093</v>
      </c>
      <c r="H178" s="7">
        <f t="shared" si="133"/>
        <v>5.7233979411733271</v>
      </c>
      <c r="I178" s="7">
        <f t="shared" si="133"/>
        <v>6.7406299427757235</v>
      </c>
      <c r="J178" s="7"/>
      <c r="K178" s="7"/>
      <c r="O178" s="2"/>
      <c r="P178"/>
      <c r="R178" s="2"/>
      <c r="X178"/>
      <c r="Y178" s="1"/>
      <c r="Z178"/>
      <c r="AA178" s="2"/>
      <c r="AC178"/>
      <c r="AD178" s="2"/>
      <c r="AF178"/>
    </row>
    <row r="179" spans="2:32" x14ac:dyDescent="0.3">
      <c r="B179" s="8" t="s">
        <v>9</v>
      </c>
      <c r="C179" s="7">
        <f t="shared" ref="C179:I179" si="135">C160</f>
        <v>28.439761184746509</v>
      </c>
      <c r="D179" s="7">
        <f t="shared" si="135"/>
        <v>6.0505554727530644</v>
      </c>
      <c r="E179" s="7">
        <f t="shared" si="135"/>
        <v>22.654431013163386</v>
      </c>
      <c r="F179" s="7">
        <f t="shared" si="135"/>
        <v>8.3846483650183803</v>
      </c>
      <c r="G179" s="7">
        <f t="shared" ref="G179" si="136">G160</f>
        <v>22.991338818148364</v>
      </c>
      <c r="H179" s="7">
        <f t="shared" si="135"/>
        <v>5.8934053488939497</v>
      </c>
      <c r="I179" s="7">
        <f t="shared" si="135"/>
        <v>5.585859797276342</v>
      </c>
      <c r="J179" s="7"/>
      <c r="K179" s="7"/>
      <c r="O179" s="2"/>
      <c r="P179"/>
      <c r="R179" s="2"/>
      <c r="X179"/>
      <c r="Y179" s="1"/>
      <c r="Z179"/>
      <c r="AA179" s="2"/>
      <c r="AC179"/>
      <c r="AD179" s="2"/>
      <c r="AF179"/>
    </row>
    <row r="180" spans="2:32" x14ac:dyDescent="0.3">
      <c r="B180" s="8" t="s">
        <v>10</v>
      </c>
      <c r="C180" s="7">
        <f t="shared" ref="C180:I180" si="137">C161</f>
        <v>23.28264231533986</v>
      </c>
      <c r="D180" s="7">
        <f t="shared" si="137"/>
        <v>10.1675381103174</v>
      </c>
      <c r="E180" s="7">
        <f t="shared" si="137"/>
        <v>14.474924515796451</v>
      </c>
      <c r="F180" s="7">
        <f t="shared" si="137"/>
        <v>8.9347521908829748</v>
      </c>
      <c r="G180" s="7">
        <f t="shared" ref="G180" si="138">G161</f>
        <v>20.591599776124891</v>
      </c>
      <c r="H180" s="7">
        <f t="shared" si="137"/>
        <v>4.6856665910597259</v>
      </c>
      <c r="I180" s="7">
        <f t="shared" si="137"/>
        <v>17.862876500478688</v>
      </c>
      <c r="J180" s="7"/>
      <c r="K180" s="7"/>
      <c r="O180" s="2"/>
      <c r="P180"/>
      <c r="R180" s="2"/>
      <c r="X180"/>
      <c r="Y180" s="1"/>
      <c r="Z180"/>
      <c r="AA180" s="2"/>
      <c r="AC180"/>
      <c r="AD180" s="2"/>
      <c r="AF180"/>
    </row>
    <row r="181" spans="2:32" x14ac:dyDescent="0.3">
      <c r="B181" s="8" t="s">
        <v>12</v>
      </c>
      <c r="C181" s="7">
        <f t="shared" ref="C181:I181" si="139">C163</f>
        <v>24.330102203560116</v>
      </c>
      <c r="D181" s="7">
        <f t="shared" si="139"/>
        <v>3.5208736580830138</v>
      </c>
      <c r="E181" s="7">
        <f t="shared" si="139"/>
        <v>23.888162678981796</v>
      </c>
      <c r="F181" s="7">
        <f t="shared" si="139"/>
        <v>9.9952877512997507</v>
      </c>
      <c r="G181" s="7">
        <f t="shared" ref="G181" si="140">G163</f>
        <v>26.876312838383271</v>
      </c>
      <c r="H181" s="7">
        <f t="shared" si="139"/>
        <v>5.2883655448031073</v>
      </c>
      <c r="I181" s="7">
        <f t="shared" si="139"/>
        <v>6.1008953248889339</v>
      </c>
      <c r="J181" s="7"/>
      <c r="K181" s="7"/>
      <c r="O181" s="2"/>
      <c r="P181"/>
      <c r="R181" s="2"/>
      <c r="X181"/>
      <c r="Y181" s="1"/>
      <c r="Z181"/>
      <c r="AA181" s="2"/>
      <c r="AC181"/>
      <c r="AD181" s="2"/>
      <c r="AF181"/>
    </row>
    <row r="182" spans="2:32" x14ac:dyDescent="0.3">
      <c r="B182" s="12" t="s">
        <v>14</v>
      </c>
      <c r="C182" s="7">
        <f t="shared" ref="C182:I182" si="141">C165</f>
        <v>27.633031309930118</v>
      </c>
      <c r="D182" s="7">
        <f t="shared" si="141"/>
        <v>6.025346717048591</v>
      </c>
      <c r="E182" s="7">
        <f t="shared" si="141"/>
        <v>21.615472127417519</v>
      </c>
      <c r="F182" s="7">
        <f t="shared" si="141"/>
        <v>9.0362424833414536</v>
      </c>
      <c r="G182" s="7">
        <f t="shared" ref="G182" si="142">G165</f>
        <v>24.9634324719649</v>
      </c>
      <c r="H182" s="7">
        <f t="shared" si="141"/>
        <v>3.2504469364537649</v>
      </c>
      <c r="I182" s="7">
        <f t="shared" si="141"/>
        <v>7.4760279538436532</v>
      </c>
      <c r="J182" s="7"/>
      <c r="K182" s="7"/>
      <c r="O182" s="2"/>
      <c r="P182"/>
      <c r="R182" s="2"/>
      <c r="X182"/>
      <c r="Y182" s="1"/>
      <c r="Z182"/>
      <c r="AA182" s="2"/>
      <c r="AC182"/>
      <c r="AD182" s="2"/>
      <c r="AF182"/>
    </row>
    <row r="183" spans="2:32" x14ac:dyDescent="0.3">
      <c r="B183" s="5" t="s">
        <v>26</v>
      </c>
      <c r="C183" s="7">
        <v>25.588356276724127</v>
      </c>
      <c r="D183" s="7">
        <v>6.5013140935753579</v>
      </c>
      <c r="E183" s="7">
        <v>20.188760638648215</v>
      </c>
      <c r="F183" s="7">
        <v>9.6126577916352076</v>
      </c>
      <c r="G183" s="7">
        <v>24.698539849691258</v>
      </c>
      <c r="H183" s="7">
        <v>4.8051149805213518</v>
      </c>
      <c r="I183" s="7">
        <v>8.6052563692044792</v>
      </c>
      <c r="J183" s="7"/>
      <c r="K183" s="7"/>
      <c r="O183" s="2"/>
      <c r="P183"/>
      <c r="R183" s="2"/>
      <c r="X183"/>
      <c r="Y183" s="1"/>
      <c r="Z183"/>
      <c r="AA183" s="2"/>
      <c r="AC183"/>
      <c r="AD183" s="2"/>
      <c r="AF183"/>
    </row>
    <row r="184" spans="2:32" x14ac:dyDescent="0.3">
      <c r="B184" s="1" t="s">
        <v>2</v>
      </c>
      <c r="C184" s="7">
        <f t="shared" ref="C184:I184" si="143">C169</f>
        <v>30.303030303030305</v>
      </c>
      <c r="D184" s="7">
        <f t="shared" si="143"/>
        <v>6.0606060606060606</v>
      </c>
      <c r="E184" s="7">
        <f t="shared" si="143"/>
        <v>21.212121212121211</v>
      </c>
      <c r="F184" s="7">
        <f t="shared" si="143"/>
        <v>6.0606060606060606</v>
      </c>
      <c r="G184" s="7">
        <f t="shared" ref="G184" si="144">G169</f>
        <v>24.242424242424242</v>
      </c>
      <c r="H184" s="7">
        <f t="shared" si="143"/>
        <v>9.0909090909090917</v>
      </c>
      <c r="I184" s="7">
        <f t="shared" si="143"/>
        <v>3.0303030303030303</v>
      </c>
      <c r="J184" s="7"/>
      <c r="K184" s="7"/>
      <c r="O184" s="2"/>
      <c r="P184"/>
      <c r="R184" s="2"/>
      <c r="S184"/>
      <c r="V184"/>
      <c r="Z184"/>
      <c r="AB184"/>
      <c r="AC184"/>
      <c r="AE184"/>
      <c r="AF184"/>
    </row>
    <row r="185" spans="2:32" x14ac:dyDescent="0.3">
      <c r="B185" s="5" t="s">
        <v>29</v>
      </c>
      <c r="C185" s="7">
        <v>23.28264231533986</v>
      </c>
      <c r="D185" s="7">
        <v>3.5208736580830138</v>
      </c>
      <c r="E185" s="7">
        <v>14.474924515796451</v>
      </c>
      <c r="F185" s="7">
        <v>7.6648494314641766</v>
      </c>
      <c r="G185" s="7">
        <v>20.591599776124891</v>
      </c>
      <c r="H185" s="7">
        <v>3.2504469364537649</v>
      </c>
      <c r="I185" s="7">
        <v>3.4567274944278776</v>
      </c>
      <c r="J185" s="7"/>
      <c r="K185" s="7"/>
      <c r="O185" s="2"/>
      <c r="P185"/>
      <c r="R185" s="2"/>
      <c r="S185"/>
      <c r="V185"/>
      <c r="Z185"/>
      <c r="AB185"/>
      <c r="AC185"/>
      <c r="AE185"/>
      <c r="AF185"/>
    </row>
    <row r="186" spans="2:32" x14ac:dyDescent="0.3">
      <c r="B186" s="5" t="s">
        <v>27</v>
      </c>
      <c r="C186" s="7">
        <v>28.439761184746509</v>
      </c>
      <c r="D186" s="7">
        <v>10.1675381103174</v>
      </c>
      <c r="E186" s="7">
        <v>23.888162678981796</v>
      </c>
      <c r="F186" s="7">
        <v>11.585694292672773</v>
      </c>
      <c r="G186" s="7">
        <v>28.578919918067292</v>
      </c>
      <c r="H186" s="7">
        <v>6.5572088564143982</v>
      </c>
      <c r="I186" s="7">
        <v>17.862876500478688</v>
      </c>
      <c r="J186" s="7"/>
      <c r="K186" s="7"/>
      <c r="O186" s="2"/>
      <c r="P186"/>
      <c r="R186" s="2"/>
      <c r="S186"/>
      <c r="V186"/>
      <c r="Z186"/>
      <c r="AB186"/>
      <c r="AC186"/>
      <c r="AE186"/>
      <c r="AF186"/>
    </row>
    <row r="187" spans="2:32" x14ac:dyDescent="0.3">
      <c r="B187" s="5" t="s">
        <v>31</v>
      </c>
      <c r="C187" s="7">
        <v>1.8903809255600137</v>
      </c>
      <c r="D187" s="7">
        <v>1.9831352587401891</v>
      </c>
      <c r="E187" s="7">
        <v>3.4241921490397247</v>
      </c>
      <c r="F187" s="7">
        <v>1.3248425083232458</v>
      </c>
      <c r="G187" s="7">
        <v>2.528537549810618</v>
      </c>
      <c r="H187" s="7">
        <v>1.2573010956261097</v>
      </c>
      <c r="I187" s="7">
        <v>5.2058385001371619</v>
      </c>
      <c r="J187" s="7"/>
      <c r="K187" s="7"/>
      <c r="O187" s="2"/>
      <c r="P187"/>
      <c r="R187" s="2"/>
      <c r="S187"/>
      <c r="V187"/>
      <c r="Z187"/>
      <c r="AB187"/>
      <c r="AC187"/>
      <c r="AE187"/>
      <c r="AF187"/>
    </row>
    <row r="188" spans="2:32" x14ac:dyDescent="0.3">
      <c r="J188" s="2"/>
      <c r="K188" s="7"/>
      <c r="O188" s="2"/>
      <c r="P188"/>
      <c r="U188"/>
      <c r="X188"/>
      <c r="Z188"/>
      <c r="AB188"/>
      <c r="AC188"/>
      <c r="AE188"/>
      <c r="AF188"/>
    </row>
    <row r="189" spans="2:32" x14ac:dyDescent="0.3">
      <c r="J189" s="2"/>
      <c r="K189" s="2"/>
      <c r="L189" s="2"/>
      <c r="M189" s="2"/>
      <c r="N189" s="2"/>
      <c r="O189" s="2"/>
      <c r="P189"/>
      <c r="Q189" s="1"/>
      <c r="U189"/>
      <c r="X189"/>
      <c r="Z189"/>
      <c r="AB189"/>
      <c r="AC189"/>
      <c r="AE189"/>
      <c r="AF189"/>
    </row>
    <row r="190" spans="2:32" x14ac:dyDescent="0.3">
      <c r="J190" s="2"/>
      <c r="K190" s="2"/>
      <c r="L190" s="2"/>
      <c r="M190" s="2"/>
      <c r="N190" s="2"/>
      <c r="O190" s="2"/>
      <c r="P190"/>
      <c r="Q190" s="1"/>
      <c r="U190"/>
      <c r="X190"/>
      <c r="Z190"/>
      <c r="AB190"/>
      <c r="AC190"/>
      <c r="AE190"/>
      <c r="AF190"/>
    </row>
    <row r="191" spans="2:32" x14ac:dyDescent="0.3">
      <c r="J191" s="2"/>
      <c r="K191" s="2"/>
      <c r="L191" s="2"/>
      <c r="M191" s="2"/>
      <c r="N191" s="2"/>
      <c r="O191" s="2"/>
      <c r="P191"/>
      <c r="Q191" s="1"/>
      <c r="U191"/>
      <c r="X191"/>
      <c r="Z191"/>
      <c r="AB191"/>
      <c r="AC191"/>
      <c r="AE191"/>
      <c r="AF191"/>
    </row>
    <row r="192" spans="2:32" x14ac:dyDescent="0.3">
      <c r="J192" s="2"/>
      <c r="K192" s="2"/>
      <c r="L192" s="2"/>
      <c r="M192" s="2"/>
      <c r="N192" s="2"/>
      <c r="O192" s="2"/>
      <c r="P192"/>
      <c r="Q192" s="1"/>
      <c r="U192"/>
      <c r="X192"/>
      <c r="Z192"/>
      <c r="AB192"/>
      <c r="AC192"/>
      <c r="AE192"/>
      <c r="AF192"/>
    </row>
    <row r="193" spans="11:17" x14ac:dyDescent="0.3">
      <c r="K193" s="2"/>
      <c r="L193" s="2"/>
      <c r="M193" s="2"/>
      <c r="N193" s="2"/>
      <c r="O193" s="2"/>
      <c r="P193"/>
      <c r="Q193" s="1"/>
    </row>
  </sheetData>
  <conditionalFormatting sqref="BJ26:BJ28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26:BG28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2:BG34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2:BL34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:AY20 AX20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4:BC20 BB21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0:AW11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66 C50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0:K134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9:Z85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5:J171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5:AA116 X118 T104:T117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5:AB116 Y118 U104:U117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5:AC116 Z118 V104:V117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0:W114 AD115:AD116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9:Z124 AA108:AA114 AL118 AH115:AH117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99 Z89">
    <cfRule type="colorScale" priority="2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:X114 AE115:AE116">
    <cfRule type="colorScale" priority="2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6:Y114 AF115:AF116">
    <cfRule type="colorScale" priority="2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6:J186">
    <cfRule type="colorScale" priority="2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8:K187">
    <cfRule type="colorScale" priority="2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C80">
    <cfRule type="colorScale" priority="2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8:C150">
    <cfRule type="colorScale" priority="2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0:V125">
    <cfRule type="colorScale" priority="2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0:W125">
    <cfRule type="colorScale" priority="2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:X125">
    <cfRule type="colorScale" priority="2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0:Y125">
    <cfRule type="colorScale" priority="2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8:Z133">
    <cfRule type="colorScale" priority="2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75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80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0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1:C145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6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7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0:C150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7:C180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2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:X102">
    <cfRule type="colorScale" priority="2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9:Y102">
    <cfRule type="colorScale" priority="2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0">
    <cfRule type="colorScale" priority="2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C66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66 D50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D66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66 E50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E66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66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F66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80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75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D80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E80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:E75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7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E80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:F80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:F75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80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7">
    <cfRule type="colorScale" priority="2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7">
    <cfRule type="colorScale" priority="2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2 C114">
    <cfRule type="colorScale" priority="2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7">
    <cfRule type="colorScale" priority="2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1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7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7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7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1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97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97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97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1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2 D114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6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2 E114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6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0:F13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8:D150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0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1:D14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6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7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0:D150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8:E150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0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1:E14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0:E1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8:G150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:G140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1:G14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6:G14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7:G14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:G150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8:H150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0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1:H14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7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0:H1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8:I150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0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1:I14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6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0:I150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8:J15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1:J14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6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0:J15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C171 C154:C168">
    <cfRule type="colorScale" priority="2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:C182">
    <cfRule type="colorScale" priority="2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4:C17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D171 D154:D168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:D17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0:E171 E154:E168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4:E17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0:G171 F154:G168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4:G17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0:H171 H154:H16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4:H1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0:I171 I154:I168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4:I17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:C18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7:D180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:D182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:D18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7:E18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:E182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:E18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:G17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6:G176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7:G18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1:G18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2:G18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:G18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:G18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7:H18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2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:H18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:H1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7:I180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5:I18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5:I18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4">
    <cfRule type="colorScale" priority="2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">
    <cfRule type="colorScale" priority="2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99">
    <cfRule type="colorScale" priority="2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0:V99">
    <cfRule type="colorScale" priority="2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">
    <cfRule type="colorScale" priority="2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0:F13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0:E13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0:E13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0:D13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0:D13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0:C13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0:C13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G1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G13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0:H1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0:H1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0:I13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0:I1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0:J1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0:J1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:F1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:G1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4:F17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G1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:F18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G1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54</vt:i4>
      </vt:variant>
    </vt:vector>
  </HeadingPairs>
  <TitlesOfParts>
    <vt:vector size="64" baseType="lpstr">
      <vt:lpstr>score</vt:lpstr>
      <vt:lpstr>KF_10_dur+rat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'KF_10_dur+rat'!AP_27</vt:lpstr>
      <vt:lpstr>'KF_10_dur+rat'!Arnold_Pogossian_2006__live_DVD__06_dur</vt:lpstr>
      <vt:lpstr>'KF_10_dur+rat'!Arnold_Pogossian_2006__live_DVD__10_dur_1</vt:lpstr>
      <vt:lpstr>'KF_10_dur+rat'!Arnold_Pogossian_2006__live_DVD__14_dur</vt:lpstr>
      <vt:lpstr>'KF_10_dur+rat'!Arnold_Pogossian_2006__live_DVD__27_dur</vt:lpstr>
      <vt:lpstr>'KF_10_dur+rat'!Arnold_Pogossian_2009_14</vt:lpstr>
      <vt:lpstr>'KF_10_dur+rat'!Arnold_Pogossian_2009_15</vt:lpstr>
      <vt:lpstr>'KF_10_dur+rat'!Arnold_Pogossian_2009_7</vt:lpstr>
      <vt:lpstr>'KF_10_dur+rat'!Banse_Keller_2005_14</vt:lpstr>
      <vt:lpstr>'KF_10_dur+rat'!Banse_Keller_2005_15</vt:lpstr>
      <vt:lpstr>'KF_10_dur+rat'!Banse_Keller_2005_7</vt:lpstr>
      <vt:lpstr>'KF_10_dur+rat'!BK_2005_32_dur</vt:lpstr>
      <vt:lpstr>'KF_10_dur+rat'!BK_27</vt:lpstr>
      <vt:lpstr>'KF_10_dur+rat'!CK_1990_32_dur</vt:lpstr>
      <vt:lpstr>'KF_10_dur+rat'!Csengery_Keller_1987_04__Nimmermehr__1</vt:lpstr>
      <vt:lpstr>'KF_10_dur+rat'!Csengery_Keller_1987_08__Szene_am_Bahnhof__2</vt:lpstr>
      <vt:lpstr>'KF_10_dur+rat'!Csengery_Keller_1990_12</vt:lpstr>
      <vt:lpstr>'KF_10_dur+rat'!Csengery_Keller_1990_7</vt:lpstr>
      <vt:lpstr>'KF_10_dur+rat'!Kammer_Widmann_2017_06_Abschnitte_Dauern</vt:lpstr>
      <vt:lpstr>'KF_10_dur+rat'!Kammer_Widmann_2017_10_Abschnitte_Dauern_1</vt:lpstr>
      <vt:lpstr>'KF_10_dur+rat'!Kammer_Widmann_2017_14_Abschnitte_Dauern</vt:lpstr>
      <vt:lpstr>'KF_10_dur+rat'!Kammer_Widmann_2017_27_Abschnitte_Dauern</vt:lpstr>
      <vt:lpstr>'KF_10_dur+rat'!KO_27</vt:lpstr>
      <vt:lpstr>'KF_10_dur+rat'!KO_94_27</vt:lpstr>
      <vt:lpstr>'KF_10_dur+rat'!Komsi_Oramo_1994_06</vt:lpstr>
      <vt:lpstr>'KF_10_dur+rat'!Komsi_Oramo_1994_14</vt:lpstr>
      <vt:lpstr>'KF_10_dur+rat'!Komsi_Oramo_1994_15</vt:lpstr>
      <vt:lpstr>'KF_10_dur+rat'!Komsi_Oramo_1996_14</vt:lpstr>
      <vt:lpstr>'KF_10_dur+rat'!Komsi_Oramo_1996_15</vt:lpstr>
      <vt:lpstr>'KF_10_dur+rat'!Komsi_Oramo_1996_7</vt:lpstr>
      <vt:lpstr>'KF_10_dur+rat'!Melzer_Stark_2012_14</vt:lpstr>
      <vt:lpstr>'KF_10_dur+rat'!Melzer_Stark_2012_15</vt:lpstr>
      <vt:lpstr>'KF_10_dur+rat'!Melzer_Stark_2012_7</vt:lpstr>
      <vt:lpstr>'KF_10_dur+rat'!Melzer_Stark_2013_12</vt:lpstr>
      <vt:lpstr>'KF_10_dur+rat'!Melzer_Stark_2013_7</vt:lpstr>
      <vt:lpstr>'KF_10_dur+rat'!Melzer_Stark_2014_14</vt:lpstr>
      <vt:lpstr>'KF_10_dur+rat'!Melzer_Stark_2017_Wien_modern_06_dur_1</vt:lpstr>
      <vt:lpstr>'KF_10_dur+rat'!Melzer_Stark_2017_Wien_modern_10_dur_2</vt:lpstr>
      <vt:lpstr>'KF_10_dur+rat'!Melzer_Stark_2017_Wien_modern_14_dur</vt:lpstr>
      <vt:lpstr>'KF_10_dur+rat'!Melzer_Stark_2017_Wien_modern_27_dur</vt:lpstr>
      <vt:lpstr>'KF_10_dur+rat'!Melzer_Stark_2019_06</vt:lpstr>
      <vt:lpstr>'KF_10_dur+rat'!Melzer_Stark_2019_14</vt:lpstr>
      <vt:lpstr>'KF_10_dur+rat'!Melzer_Stark_2019_15</vt:lpstr>
      <vt:lpstr>'KF_10_dur+rat'!MS_27</vt:lpstr>
      <vt:lpstr>'KF_10_dur+rat'!MS13_27</vt:lpstr>
      <vt:lpstr>'KF_10_dur+rat'!MS19_27</vt:lpstr>
      <vt:lpstr>'KF_10_dur+rat'!Pammer_Kopatchinskaja_2004_12</vt:lpstr>
      <vt:lpstr>'KF_10_dur+rat'!Pammer_Kopatchinskaja_2004_13</vt:lpstr>
      <vt:lpstr>'KF_10_dur+rat'!Pammer_Kopatchinskaja_2004_7</vt:lpstr>
      <vt:lpstr>'KF_10_dur+rat'!PK_27</vt:lpstr>
      <vt:lpstr>'KF_10_dur+rat'!Whittlesey_Sallaberger_1997_14</vt:lpstr>
      <vt:lpstr>'KF_10_dur+rat'!Whittlesey_Sallaberger_1997_15</vt:lpstr>
      <vt:lpstr>'KF_10_dur+rat'!Whittlesey_Sallaberger_1997_7</vt:lpstr>
      <vt:lpstr>'KF_10_dur+rat'!WS_27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2020-12-08T17:47:10Z</dcterms:modified>
</cp:coreProperties>
</file>