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8_{12806731-C646-4D19-B933-3323263AC3D8}" xr6:coauthVersionLast="45" xr6:coauthVersionMax="45" xr10:uidLastSave="{00000000-0000-0000-0000-000000000000}"/>
  <bookViews>
    <workbookView xWindow="-108" yWindow="-108" windowWidth="23256" windowHeight="12576" tabRatio="741" activeTab="1" xr2:uid="{00000000-000D-0000-FFFF-FFFF00000000}"/>
  </bookViews>
  <sheets>
    <sheet name="score" sheetId="35" r:id="rId1"/>
    <sheet name="KF_11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'KF_11_dur+rat'!#REF!</definedName>
    <definedName name="AP_2009_21" localSheetId="1">'KF_11_dur+rat'!#REF!</definedName>
    <definedName name="AP_2009_23" localSheetId="1">'KF_11_dur+rat'!#REF!</definedName>
    <definedName name="AP_27" localSheetId="1">'KF_11_dur+rat'!$AH$93:$AH$95</definedName>
    <definedName name="Arnold_Pogossian_2006__live_DVD__04_dur" localSheetId="1">'KF_11_dur+rat'!#REF!</definedName>
    <definedName name="Arnold_Pogossian_2006__live_DVD__06_dur" localSheetId="1">'KF_11_dur+rat'!$AF$93:$AF$108</definedName>
    <definedName name="Arnold_Pogossian_2006__live_DVD__11_dur_1" localSheetId="1">'KF_11_dur+rat'!$AJ$93:$AJ$105</definedName>
    <definedName name="Arnold_Pogossian_2006__live_DVD__14_dur" localSheetId="1">'KF_11_dur+rat'!$AJ$93:$AJ$95</definedName>
    <definedName name="Arnold_Pogossian_2006__live_DVD__20_dur_1" localSheetId="1">'KF_11_dur+rat'!#REF!</definedName>
    <definedName name="Arnold_Pogossian_2006__live_DVD__20_dur_3" localSheetId="1">'KF_11_dur+rat'!#REF!</definedName>
    <definedName name="Arnold_Pogossian_2006__live_DVD__27_dur" localSheetId="1">'KF_11_dur+rat'!$AJ$93:$AJ$95</definedName>
    <definedName name="Arnold_Pogossian_2009_14" localSheetId="1">'KF_11_dur+rat'!$AH$93:$AH$95</definedName>
    <definedName name="Arnold_Pogossian_2009_15" localSheetId="1">'KF_11_dur+rat'!$AH$93:$AH$105</definedName>
    <definedName name="Arnold_Pogossian_2009_6" localSheetId="1">'KF_11_dur+rat'!#REF!</definedName>
    <definedName name="Arnold_Pogossian_2009_7" localSheetId="1">'KF_11_dur+rat'!$AD$93:$AD$108</definedName>
    <definedName name="Banse_Keller_2005_06" localSheetId="1">'KF_11_dur+rat'!#REF!</definedName>
    <definedName name="Banse_Keller_2005_14" localSheetId="1">'KF_11_dur+rat'!$AI$93:$AI$95</definedName>
    <definedName name="Banse_Keller_2005_15" localSheetId="1">'KF_11_dur+rat'!$AI$93:$AI$105</definedName>
    <definedName name="Banse_Keller_2005_7" localSheetId="1">'KF_11_dur+rat'!$AE$93:$AE$108</definedName>
    <definedName name="BK_2005_20" localSheetId="1">'KF_11_dur+rat'!#REF!</definedName>
    <definedName name="BK_2005_21" localSheetId="1">'KF_11_dur+rat'!#REF!</definedName>
    <definedName name="BK_2005_23" localSheetId="1">'KF_11_dur+rat'!#REF!</definedName>
    <definedName name="BK_2005_32_dur" localSheetId="1">'KF_11_dur+rat'!$AB$100:$AB$107</definedName>
    <definedName name="BK_27" localSheetId="1">'KF_11_dur+rat'!$AI$93:$AI$95</definedName>
    <definedName name="CK_1987_20" localSheetId="1">'KF_11_dur+rat'!#REF!</definedName>
    <definedName name="CK_1987_21" localSheetId="1">'KF_11_dur+rat'!#REF!</definedName>
    <definedName name="CK_1987_23" localSheetId="1">'KF_11_dur+rat'!#REF!</definedName>
    <definedName name="CK_1990_20" localSheetId="1">'KF_11_dur+rat'!#REF!</definedName>
    <definedName name="CK_1990_21" localSheetId="1">'KF_11_dur+rat'!#REF!</definedName>
    <definedName name="CK_1990_23" localSheetId="1">'KF_11_dur+rat'!#REF!</definedName>
    <definedName name="CK_1990_32_dur" localSheetId="1">'KF_11_dur+rat'!$AA$2:$AA$24</definedName>
    <definedName name="CK_27" localSheetId="1">'KF_11_dur+rat'!#REF!</definedName>
    <definedName name="CK87_27" localSheetId="1">'KF_11_dur+rat'!#REF!</definedName>
    <definedName name="Csengery_Keller_1987_04__Nimmermehr" localSheetId="1">'KF_11_dur+rat'!#REF!</definedName>
    <definedName name="Csengery_Keller_1987_04__Nimmermehr__1" localSheetId="1">'KF_11_dur+rat'!$X$93:$X$108</definedName>
    <definedName name="Csengery_Keller_1987_09__Sonntag__den_19._Juli_1910__Berceuse_II___2" localSheetId="1">'KF_11_dur+rat'!$AB$93:$AB$105</definedName>
    <definedName name="Csengery_Keller_1987_12__Umpanzert" localSheetId="1">'KF_11_dur+rat'!#REF!</definedName>
    <definedName name="Csengery_Keller_1990_06" localSheetId="1">'KF_11_dur+rat'!#REF!</definedName>
    <definedName name="Csengery_Keller_1990_12" localSheetId="1">'KF_11_dur+rat'!$AC$93:$AC$105</definedName>
    <definedName name="Csengery_Keller_1990_14" localSheetId="1">'KF_11_dur+rat'!#REF!</definedName>
    <definedName name="Csengery_Keller_1990_7" localSheetId="1">'KF_11_dur+rat'!$Y$93:$Y$108</definedName>
    <definedName name="Kammer_Widmann_2017_04_Abschnitte_Dauern" localSheetId="1">'KF_11_dur+rat'!#REF!</definedName>
    <definedName name="Kammer_Widmann_2017_06_Abschnitte_Dauern" localSheetId="1">'KF_11_dur+rat'!$AI$93:$AI$108</definedName>
    <definedName name="Kammer_Widmann_2017_11_Abschnitte_Dauern_1" localSheetId="1">'KF_11_dur+rat'!$AM$93:$AM$105</definedName>
    <definedName name="Kammer_Widmann_2017_14_Abschnitte_Dauern" localSheetId="1">'KF_11_dur+rat'!$AM$93:$AM$95</definedName>
    <definedName name="Kammer_Widmann_2017_20_Abschnitte_Dauern_1" localSheetId="1">'KF_11_dur+rat'!#REF!</definedName>
    <definedName name="Kammer_Widmann_2017_20_Abschnitte_Dauern_3" localSheetId="1">'KF_11_dur+rat'!#REF!</definedName>
    <definedName name="Kammer_Widmann_2017_27_Abschnitte_Dauern" localSheetId="1">'KF_11_dur+rat'!$AM$93:$AM$95</definedName>
    <definedName name="KO_1994_21" localSheetId="1">'KF_11_dur+rat'!#REF!</definedName>
    <definedName name="KO_1994_23" localSheetId="1">'KF_11_dur+rat'!#REF!</definedName>
    <definedName name="KO_1996_20" localSheetId="1">'KF_11_dur+rat'!#REF!</definedName>
    <definedName name="KO_1996_21" localSheetId="1">'KF_11_dur+rat'!#REF!</definedName>
    <definedName name="KO_1996_23" localSheetId="1">'KF_11_dur+rat'!#REF!</definedName>
    <definedName name="KO_27" localSheetId="1">'KF_11_dur+rat'!$AE$93:$AE$95</definedName>
    <definedName name="KO_94_27" localSheetId="1">'KF_11_dur+rat'!$AD$93:$AD$95</definedName>
    <definedName name="Komsi_Oramo_1994_04" localSheetId="1">'KF_11_dur+rat'!#REF!</definedName>
    <definedName name="Komsi_Oramo_1994_06" localSheetId="1">'KF_11_dur+rat'!$Z$93:$Z$108</definedName>
    <definedName name="Komsi_Oramo_1994_14" localSheetId="1">'KF_11_dur+rat'!$AD$93:$AD$95</definedName>
    <definedName name="Komsi_Oramo_1994_15" localSheetId="1">'KF_11_dur+rat'!$AD$93:$AD$105</definedName>
    <definedName name="Komsi_Oramo_1996_06" localSheetId="1">'KF_11_dur+rat'!#REF!</definedName>
    <definedName name="Komsi_Oramo_1996_14" localSheetId="1">'KF_11_dur+rat'!$AE$93:$AE$95</definedName>
    <definedName name="Komsi_Oramo_1996_15" localSheetId="1">'KF_11_dur+rat'!$AE$93:$AE$105</definedName>
    <definedName name="Komsi_Oramo_1996_7" localSheetId="1">'KF_11_dur+rat'!$AA$93:$AA$108</definedName>
    <definedName name="Melzer_Stark_2012_06" localSheetId="1">'KF_11_dur+rat'!#REF!</definedName>
    <definedName name="Melzer_Stark_2012_14" localSheetId="1">'KF_11_dur+rat'!$AK$93:$AK$95</definedName>
    <definedName name="Melzer_Stark_2012_15" localSheetId="1">'KF_11_dur+rat'!$AK$93:$AK$105</definedName>
    <definedName name="Melzer_Stark_2012_7" localSheetId="1">'KF_11_dur+rat'!$AG$93:$AG$108</definedName>
    <definedName name="Melzer_Stark_2013_06" localSheetId="1">'KF_11_dur+rat'!#REF!</definedName>
    <definedName name="Melzer_Stark_2013_12" localSheetId="1">'KF_11_dur+rat'!$AL$93:$AL$105</definedName>
    <definedName name="Melzer_Stark_2013_7" localSheetId="1">'KF_11_dur+rat'!$AH$93:$AH$108</definedName>
    <definedName name="Melzer_Stark_2014_14" localSheetId="1">'KF_11_dur+rat'!$AL$93:$AL$95</definedName>
    <definedName name="Melzer_Stark_2017_Wien_modern_04_dur" localSheetId="1">'KF_11_dur+rat'!#REF!</definedName>
    <definedName name="Melzer_Stark_2017_Wien_modern_06_dur_1" localSheetId="1">'KF_11_dur+rat'!$AJ$93:$AJ$108</definedName>
    <definedName name="Melzer_Stark_2017_Wien_modern_11_dur_1" localSheetId="1">'KF_11_dur+rat'!$AN$93:$AN$105</definedName>
    <definedName name="Melzer_Stark_2017_Wien_modern_14_dur" localSheetId="1">'KF_11_dur+rat'!$AN$93:$AN$95</definedName>
    <definedName name="Melzer_Stark_2017_Wien_modern_20_dur_1" localSheetId="1">'KF_11_dur+rat'!#REF!</definedName>
    <definedName name="Melzer_Stark_2017_Wien_modern_20_dur_3" localSheetId="1">'KF_11_dur+rat'!#REF!</definedName>
    <definedName name="Melzer_Stark_2017_Wien_modern_27_dur" localSheetId="1">'KF_11_dur+rat'!$AN$93:$AN$95</definedName>
    <definedName name="Melzer_Stark_2019_04" localSheetId="1">'KF_11_dur+rat'!#REF!</definedName>
    <definedName name="Melzer_Stark_2019_06" localSheetId="1">'KF_11_dur+rat'!$AK$93:$AK$108</definedName>
    <definedName name="Melzer_Stark_2019_14" localSheetId="1">'KF_11_dur+rat'!$AO$93:$AO$95</definedName>
    <definedName name="Melzer_Stark_2019_15" localSheetId="1">'KF_11_dur+rat'!$AO$93:$AO$105</definedName>
    <definedName name="MS_2012_20" localSheetId="1">'KF_11_dur+rat'!#REF!</definedName>
    <definedName name="MS_2012_21" localSheetId="1">'KF_11_dur+rat'!#REF!</definedName>
    <definedName name="MS_2012_23" localSheetId="1">'KF_11_dur+rat'!#REF!</definedName>
    <definedName name="MS_2013_20" localSheetId="1">'KF_11_dur+rat'!#REF!</definedName>
    <definedName name="MS_2013_21" localSheetId="1">'KF_11_dur+rat'!#REF!</definedName>
    <definedName name="MS_2013_23" localSheetId="1">'KF_11_dur+rat'!#REF!</definedName>
    <definedName name="MS_2019_21" localSheetId="1">'KF_11_dur+rat'!#REF!</definedName>
    <definedName name="MS_2019_23" localSheetId="1">'KF_11_dur+rat'!#REF!</definedName>
    <definedName name="MS_27" localSheetId="1">'KF_11_dur+rat'!$AK$93:$AK$95</definedName>
    <definedName name="MS13_27" localSheetId="1">'KF_11_dur+rat'!$AL$93:$AL$95</definedName>
    <definedName name="MS19_27" localSheetId="1">'KF_11_dur+rat'!$AO$93:$AO$95</definedName>
    <definedName name="Pammer_Kopatchinskaja_2004_06" localSheetId="1">'KF_11_dur+rat'!#REF!</definedName>
    <definedName name="Pammer_Kopatchinskaja_2004_12" localSheetId="1">'KF_11_dur+rat'!$AG$93:$AG$95</definedName>
    <definedName name="Pammer_Kopatchinskaja_2004_13" localSheetId="1">'KF_11_dur+rat'!$AG$93:$AG$105</definedName>
    <definedName name="Pammer_Kopatchinskaja_2004_7" localSheetId="1">'KF_11_dur+rat'!$AC$93:$AC$108</definedName>
    <definedName name="PK_2004_20" localSheetId="1">'KF_11_dur+rat'!#REF!</definedName>
    <definedName name="PK_2004_21" localSheetId="1">'KF_11_dur+rat'!#REF!</definedName>
    <definedName name="PK_2004_23" localSheetId="1">'KF_11_dur+rat'!#REF!</definedName>
    <definedName name="PK_27" localSheetId="1">'KF_11_dur+rat'!$AG$93:$AG$95</definedName>
    <definedName name="Whittlesey_Sallaberger_1997_06" localSheetId="1">'KF_11_dur+rat'!#REF!</definedName>
    <definedName name="Whittlesey_Sallaberger_1997_14" localSheetId="1">'KF_11_dur+rat'!$AF$93:$AF$95</definedName>
    <definedName name="Whittlesey_Sallaberger_1997_15" localSheetId="1">'KF_11_dur+rat'!$AF$93:$AF$105</definedName>
    <definedName name="Whittlesey_Sallaberger_1997_7" localSheetId="1">'KF_11_dur+rat'!$AB$93:$AB$108</definedName>
    <definedName name="WS_1997_20" localSheetId="1">'KF_11_dur+rat'!#REF!</definedName>
    <definedName name="WS_1997_21" localSheetId="1">'KF_11_dur+rat'!#REF!</definedName>
    <definedName name="WS_1997_23" localSheetId="1">'KF_11_dur+rat'!#REF!</definedName>
    <definedName name="WS_27" localSheetId="1">'KF_11_dur+rat'!$AF$93:$AF$95</definedName>
  </definedNames>
  <calcPr calcId="181029"/>
</workbook>
</file>

<file path=xl/calcChain.xml><?xml version="1.0" encoding="utf-8"?>
<calcChain xmlns="http://schemas.openxmlformats.org/spreadsheetml/2006/main">
  <c r="AB2" i="3" l="1"/>
  <c r="E14" i="35"/>
  <c r="D14" i="35"/>
  <c r="C14" i="35"/>
  <c r="B14" i="35"/>
  <c r="F70" i="3"/>
  <c r="F71" i="3"/>
  <c r="F72" i="3"/>
  <c r="F73" i="3"/>
  <c r="F74" i="3"/>
  <c r="F75" i="3"/>
  <c r="F76" i="3"/>
  <c r="F77" i="3"/>
  <c r="AX26" i="3" l="1"/>
  <c r="AX30" i="3"/>
  <c r="AX35" i="3"/>
  <c r="AX37" i="3"/>
  <c r="T12" i="3"/>
  <c r="C13" i="35"/>
  <c r="D12" i="35"/>
  <c r="E12" i="35" s="1"/>
  <c r="C12" i="35"/>
  <c r="AX36" i="3" s="1"/>
  <c r="C11" i="35"/>
  <c r="C10" i="35"/>
  <c r="AX34" i="3" s="1"/>
  <c r="C9" i="35"/>
  <c r="AX33" i="3" s="1"/>
  <c r="D8" i="35"/>
  <c r="E8" i="35" s="1"/>
  <c r="T11" i="3" s="1"/>
  <c r="C8" i="35"/>
  <c r="AX32" i="3" s="1"/>
  <c r="C7" i="35"/>
  <c r="AX31" i="3" s="1"/>
  <c r="C6" i="35"/>
  <c r="C5" i="35"/>
  <c r="AX29" i="3" s="1"/>
  <c r="C4" i="35"/>
  <c r="AX28" i="3" s="1"/>
  <c r="C3" i="35"/>
  <c r="AX27" i="3" s="1"/>
  <c r="D2" i="35"/>
  <c r="E2" i="35" s="1"/>
  <c r="C2" i="35"/>
  <c r="C184" i="3" l="1"/>
  <c r="D184" i="3"/>
  <c r="E184" i="3"/>
  <c r="F184" i="3"/>
  <c r="G184" i="3"/>
  <c r="H184" i="3"/>
  <c r="I184" i="3"/>
  <c r="J184" i="3"/>
  <c r="K184" i="3"/>
  <c r="L184" i="3"/>
  <c r="M184" i="3"/>
  <c r="N184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C140" i="3"/>
  <c r="C141" i="3"/>
  <c r="D140" i="3"/>
  <c r="E140" i="3"/>
  <c r="F140" i="3"/>
  <c r="G140" i="3"/>
  <c r="H140" i="3"/>
  <c r="I140" i="3"/>
  <c r="J140" i="3"/>
  <c r="K140" i="3"/>
  <c r="L140" i="3"/>
  <c r="M140" i="3"/>
  <c r="N140" i="3"/>
  <c r="D141" i="3"/>
  <c r="E141" i="3"/>
  <c r="F141" i="3"/>
  <c r="G141" i="3"/>
  <c r="H141" i="3"/>
  <c r="I141" i="3"/>
  <c r="J141" i="3"/>
  <c r="K141" i="3"/>
  <c r="L141" i="3"/>
  <c r="M141" i="3"/>
  <c r="N141" i="3"/>
  <c r="D142" i="3"/>
  <c r="E142" i="3"/>
  <c r="F142" i="3"/>
  <c r="G142" i="3"/>
  <c r="H142" i="3"/>
  <c r="I142" i="3"/>
  <c r="J142" i="3"/>
  <c r="K142" i="3"/>
  <c r="L142" i="3"/>
  <c r="M142" i="3"/>
  <c r="N142" i="3"/>
  <c r="D143" i="3"/>
  <c r="E143" i="3"/>
  <c r="F143" i="3"/>
  <c r="G143" i="3"/>
  <c r="H143" i="3"/>
  <c r="I143" i="3"/>
  <c r="J143" i="3"/>
  <c r="K143" i="3"/>
  <c r="L143" i="3"/>
  <c r="M143" i="3"/>
  <c r="N143" i="3"/>
  <c r="D144" i="3"/>
  <c r="E144" i="3"/>
  <c r="F144" i="3"/>
  <c r="G144" i="3"/>
  <c r="H144" i="3"/>
  <c r="I144" i="3"/>
  <c r="J144" i="3"/>
  <c r="K144" i="3"/>
  <c r="L144" i="3"/>
  <c r="M144" i="3"/>
  <c r="N144" i="3"/>
  <c r="D145" i="3"/>
  <c r="E145" i="3"/>
  <c r="F145" i="3"/>
  <c r="G145" i="3"/>
  <c r="H145" i="3"/>
  <c r="I145" i="3"/>
  <c r="J145" i="3"/>
  <c r="K145" i="3"/>
  <c r="L145" i="3"/>
  <c r="M145" i="3"/>
  <c r="N145" i="3"/>
  <c r="D146" i="3"/>
  <c r="E146" i="3"/>
  <c r="F146" i="3"/>
  <c r="G146" i="3"/>
  <c r="H146" i="3"/>
  <c r="I146" i="3"/>
  <c r="J146" i="3"/>
  <c r="K146" i="3"/>
  <c r="L146" i="3"/>
  <c r="M146" i="3"/>
  <c r="N146" i="3"/>
  <c r="D147" i="3"/>
  <c r="E147" i="3"/>
  <c r="F147" i="3"/>
  <c r="G147" i="3"/>
  <c r="H147" i="3"/>
  <c r="I147" i="3"/>
  <c r="J147" i="3"/>
  <c r="K147" i="3"/>
  <c r="L147" i="3"/>
  <c r="M147" i="3"/>
  <c r="N147" i="3"/>
  <c r="C147" i="3"/>
  <c r="O147" i="3"/>
  <c r="C146" i="3"/>
  <c r="O146" i="3"/>
  <c r="O141" i="3"/>
  <c r="C142" i="3"/>
  <c r="O142" i="3"/>
  <c r="C143" i="3"/>
  <c r="O143" i="3"/>
  <c r="C144" i="3"/>
  <c r="O144" i="3"/>
  <c r="C145" i="3"/>
  <c r="O145" i="3"/>
  <c r="O140" i="3"/>
  <c r="C114" i="3"/>
  <c r="D114" i="3"/>
  <c r="E114" i="3"/>
  <c r="C112" i="3"/>
  <c r="D112" i="3"/>
  <c r="E112" i="3"/>
  <c r="C111" i="3"/>
  <c r="D111" i="3"/>
  <c r="E111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05" i="3"/>
  <c r="D105" i="3"/>
  <c r="E105" i="3"/>
  <c r="C77" i="3"/>
  <c r="D77" i="3"/>
  <c r="E77" i="3"/>
  <c r="C76" i="3"/>
  <c r="D76" i="3"/>
  <c r="E76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0" i="3"/>
  <c r="D70" i="3"/>
  <c r="E70" i="3"/>
  <c r="AC2" i="3" l="1"/>
  <c r="AD2" i="3"/>
  <c r="AE2" i="3"/>
  <c r="AF2" i="3"/>
  <c r="AG2" i="3"/>
  <c r="AH2" i="3"/>
  <c r="AI2" i="3"/>
  <c r="AJ2" i="3"/>
  <c r="AK2" i="3"/>
  <c r="AL2" i="3"/>
  <c r="AM2" i="3"/>
  <c r="AN2" i="3"/>
  <c r="AO2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C10" i="3"/>
  <c r="AD10" i="3"/>
  <c r="AE10" i="3"/>
  <c r="AF10" i="3"/>
  <c r="AG10" i="3"/>
  <c r="AH10" i="3"/>
  <c r="AI10" i="3"/>
  <c r="AI57" i="3" s="1"/>
  <c r="AJ10" i="3"/>
  <c r="AJ57" i="3" s="1"/>
  <c r="AK10" i="3"/>
  <c r="AL10" i="3"/>
  <c r="AM10" i="3"/>
  <c r="AN10" i="3"/>
  <c r="AO10" i="3"/>
  <c r="AC11" i="3"/>
  <c r="AD11" i="3"/>
  <c r="AD58" i="3" s="1"/>
  <c r="AE11" i="3"/>
  <c r="AE58" i="3" s="1"/>
  <c r="AF11" i="3"/>
  <c r="AG11" i="3"/>
  <c r="AH11" i="3"/>
  <c r="AI11" i="3"/>
  <c r="AJ11" i="3"/>
  <c r="AK11" i="3"/>
  <c r="AL11" i="3"/>
  <c r="AL58" i="3" s="1"/>
  <c r="AM11" i="3"/>
  <c r="AM58" i="3" s="1"/>
  <c r="AN11" i="3"/>
  <c r="AO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C13" i="3"/>
  <c r="AC60" i="3" s="1"/>
  <c r="AD13" i="3"/>
  <c r="AE13" i="3"/>
  <c r="AF13" i="3"/>
  <c r="AG13" i="3"/>
  <c r="AH13" i="3"/>
  <c r="AI13" i="3"/>
  <c r="AI60" i="3" s="1"/>
  <c r="AJ13" i="3"/>
  <c r="AJ60" i="3" s="1"/>
  <c r="AK13" i="3"/>
  <c r="AK60" i="3" s="1"/>
  <c r="AL13" i="3"/>
  <c r="AM13" i="3"/>
  <c r="AN13" i="3"/>
  <c r="AO13" i="3"/>
  <c r="AB3" i="3"/>
  <c r="AB4" i="3"/>
  <c r="AB5" i="3"/>
  <c r="AB6" i="3"/>
  <c r="AB7" i="3"/>
  <c r="AB8" i="3"/>
  <c r="AB9" i="3"/>
  <c r="AB10" i="3"/>
  <c r="AB11" i="3"/>
  <c r="AB12" i="3"/>
  <c r="AB13" i="3"/>
  <c r="AB60" i="3" s="1"/>
  <c r="B2" i="3" l="1"/>
  <c r="N4" i="3"/>
  <c r="F4" i="3"/>
  <c r="I2" i="3"/>
  <c r="K3" i="3"/>
  <c r="C3" i="3"/>
  <c r="J3" i="3"/>
  <c r="B3" i="3"/>
  <c r="AG59" i="3"/>
  <c r="G4" i="3"/>
  <c r="H2" i="3"/>
  <c r="M4" i="3"/>
  <c r="E4" i="3"/>
  <c r="I3" i="3"/>
  <c r="O2" i="3"/>
  <c r="G2" i="3"/>
  <c r="L4" i="3"/>
  <c r="D4" i="3"/>
  <c r="H3" i="3"/>
  <c r="N2" i="3"/>
  <c r="F2" i="3"/>
  <c r="K4" i="3"/>
  <c r="C4" i="3"/>
  <c r="O3" i="3"/>
  <c r="G3" i="3"/>
  <c r="M2" i="3"/>
  <c r="E2" i="3"/>
  <c r="AO59" i="3"/>
  <c r="O4" i="3"/>
  <c r="AB59" i="3"/>
  <c r="B4" i="3"/>
  <c r="J4" i="3"/>
  <c r="N3" i="3"/>
  <c r="F3" i="3"/>
  <c r="L2" i="3"/>
  <c r="D2" i="3"/>
  <c r="I4" i="3"/>
  <c r="M3" i="3"/>
  <c r="E3" i="3"/>
  <c r="K2" i="3"/>
  <c r="C2" i="3"/>
  <c r="AH59" i="3"/>
  <c r="H4" i="3"/>
  <c r="L3" i="3"/>
  <c r="D3" i="3"/>
  <c r="J2" i="3"/>
  <c r="AN59" i="3"/>
  <c r="AF59" i="3"/>
  <c r="AK58" i="3"/>
  <c r="AC58" i="3"/>
  <c r="AH57" i="3"/>
  <c r="AB58" i="3"/>
  <c r="AH60" i="3"/>
  <c r="AM59" i="3"/>
  <c r="AE59" i="3"/>
  <c r="AJ58" i="3"/>
  <c r="AO57" i="3"/>
  <c r="AG57" i="3"/>
  <c r="AB57" i="3"/>
  <c r="AO60" i="3"/>
  <c r="AG60" i="3"/>
  <c r="AL59" i="3"/>
  <c r="AD59" i="3"/>
  <c r="AI58" i="3"/>
  <c r="AN57" i="3"/>
  <c r="AF57" i="3"/>
  <c r="AN60" i="3"/>
  <c r="AF60" i="3"/>
  <c r="AK59" i="3"/>
  <c r="AC59" i="3"/>
  <c r="AH58" i="3"/>
  <c r="AM57" i="3"/>
  <c r="AE57" i="3"/>
  <c r="AM60" i="3"/>
  <c r="AE60" i="3"/>
  <c r="AJ59" i="3"/>
  <c r="AO58" i="3"/>
  <c r="AG58" i="3"/>
  <c r="AL57" i="3"/>
  <c r="AD57" i="3"/>
  <c r="AL60" i="3"/>
  <c r="AD60" i="3"/>
  <c r="AI59" i="3"/>
  <c r="AN58" i="3"/>
  <c r="AF58" i="3"/>
  <c r="AK57" i="3"/>
  <c r="AC57" i="3"/>
  <c r="AT13" i="3"/>
  <c r="AT60" i="3" s="1"/>
  <c r="AP11" i="3"/>
  <c r="AF80" i="3" s="1"/>
  <c r="AI14" i="3"/>
  <c r="AP13" i="3"/>
  <c r="AL82" i="3" s="1"/>
  <c r="AU11" i="3"/>
  <c r="AU58" i="3" s="1"/>
  <c r="AR12" i="3"/>
  <c r="AR59" i="3" s="1"/>
  <c r="AQ11" i="3"/>
  <c r="AQ58" i="3" s="1"/>
  <c r="AT12" i="3"/>
  <c r="AT59" i="3" s="1"/>
  <c r="AP10" i="3"/>
  <c r="AD79" i="3" s="1"/>
  <c r="AV12" i="3"/>
  <c r="AV59" i="3" s="1"/>
  <c r="AB14" i="3"/>
  <c r="AU13" i="3"/>
  <c r="AU60" i="3" s="1"/>
  <c r="AO14" i="3"/>
  <c r="AG14" i="3"/>
  <c r="AT11" i="3"/>
  <c r="AT58" i="3" s="1"/>
  <c r="AT10" i="3"/>
  <c r="AT57" i="3" s="1"/>
  <c r="AR13" i="3"/>
  <c r="AR60" i="3" s="1"/>
  <c r="AL14" i="3"/>
  <c r="AL37" i="3" s="1"/>
  <c r="AD14" i="3"/>
  <c r="AN14" i="3"/>
  <c r="AN34" i="3" s="1"/>
  <c r="AF14" i="3"/>
  <c r="AK14" i="3"/>
  <c r="AK35" i="3" s="1"/>
  <c r="AC14" i="3"/>
  <c r="AC36" i="3" s="1"/>
  <c r="AQ13" i="3"/>
  <c r="AQ60" i="3" s="1"/>
  <c r="AP12" i="3"/>
  <c r="AK81" i="3" s="1"/>
  <c r="AV10" i="3"/>
  <c r="AV57" i="3" s="1"/>
  <c r="AQ12" i="3"/>
  <c r="AQ59" i="3" s="1"/>
  <c r="AV11" i="3"/>
  <c r="AV58" i="3" s="1"/>
  <c r="AU10" i="3"/>
  <c r="AU57" i="3" s="1"/>
  <c r="AV13" i="3"/>
  <c r="AV60" i="3" s="1"/>
  <c r="AU12" i="3"/>
  <c r="AU59" i="3" s="1"/>
  <c r="AR10" i="3"/>
  <c r="AR57" i="3" s="1"/>
  <c r="AR11" i="3"/>
  <c r="AR58" i="3" s="1"/>
  <c r="AQ10" i="3"/>
  <c r="AQ57" i="3" s="1"/>
  <c r="AM14" i="3"/>
  <c r="AM36" i="3" s="1"/>
  <c r="AE14" i="3"/>
  <c r="AH14" i="3"/>
  <c r="AH34" i="3" s="1"/>
  <c r="AJ14" i="3"/>
  <c r="AJ37" i="3" s="1"/>
  <c r="B5" i="3" l="1"/>
  <c r="AB37" i="3"/>
  <c r="AB15" i="3"/>
  <c r="AE37" i="3"/>
  <c r="AE15" i="3"/>
  <c r="O5" i="3"/>
  <c r="G5" i="3"/>
  <c r="H5" i="3"/>
  <c r="L5" i="3"/>
  <c r="D5" i="3"/>
  <c r="C5" i="3"/>
  <c r="K5" i="3"/>
  <c r="M5" i="3"/>
  <c r="J5" i="3"/>
  <c r="N5" i="3"/>
  <c r="E5" i="3"/>
  <c r="F5" i="3"/>
  <c r="I5" i="3"/>
  <c r="AI36" i="3"/>
  <c r="AN37" i="3"/>
  <c r="AN36" i="3"/>
  <c r="AB34" i="3"/>
  <c r="AB82" i="3"/>
  <c r="AB35" i="3"/>
  <c r="AM82" i="3"/>
  <c r="AI35" i="3"/>
  <c r="AB81" i="3"/>
  <c r="AC80" i="3"/>
  <c r="AD82" i="3"/>
  <c r="AK37" i="3"/>
  <c r="AC34" i="3"/>
  <c r="AK80" i="3"/>
  <c r="AI79" i="3"/>
  <c r="AE82" i="3"/>
  <c r="AW10" i="3"/>
  <c r="AW57" i="3" s="1"/>
  <c r="AI34" i="3"/>
  <c r="AF35" i="3"/>
  <c r="AH35" i="3"/>
  <c r="AG81" i="3"/>
  <c r="AH37" i="3"/>
  <c r="AC82" i="3"/>
  <c r="AW13" i="3"/>
  <c r="AW60" i="3" s="1"/>
  <c r="AW11" i="3"/>
  <c r="AW58" i="3" s="1"/>
  <c r="AO36" i="3"/>
  <c r="AN35" i="3"/>
  <c r="AK36" i="3"/>
  <c r="AJ82" i="3"/>
  <c r="AM37" i="3"/>
  <c r="AE80" i="3"/>
  <c r="AM79" i="3"/>
  <c r="AH79" i="3"/>
  <c r="AS12" i="3"/>
  <c r="AS59" i="3" s="1"/>
  <c r="AP59" i="3"/>
  <c r="AJ34" i="3"/>
  <c r="AK34" i="3"/>
  <c r="AF37" i="3"/>
  <c r="AD36" i="3"/>
  <c r="AF36" i="3"/>
  <c r="AM80" i="3"/>
  <c r="AC35" i="3"/>
  <c r="AH80" i="3"/>
  <c r="AN81" i="3"/>
  <c r="AD34" i="3"/>
  <c r="AL36" i="3"/>
  <c r="AH81" i="3"/>
  <c r="AC81" i="3"/>
  <c r="AG79" i="3"/>
  <c r="AD35" i="3"/>
  <c r="AL34" i="3"/>
  <c r="AG37" i="3"/>
  <c r="AN79" i="3"/>
  <c r="AI80" i="3"/>
  <c r="AB36" i="3"/>
  <c r="AS13" i="3"/>
  <c r="AS60" i="3" s="1"/>
  <c r="AP60" i="3"/>
  <c r="AL35" i="3"/>
  <c r="AH36" i="3"/>
  <c r="AG35" i="3"/>
  <c r="AE34" i="3"/>
  <c r="AI82" i="3"/>
  <c r="AO37" i="3"/>
  <c r="AD80" i="3"/>
  <c r="AO34" i="3"/>
  <c r="AK82" i="3"/>
  <c r="AL81" i="3"/>
  <c r="AK79" i="3"/>
  <c r="AF79" i="3"/>
  <c r="AO82" i="3"/>
  <c r="AF82" i="3"/>
  <c r="AG82" i="3"/>
  <c r="AJ80" i="3"/>
  <c r="AE35" i="3"/>
  <c r="AM35" i="3"/>
  <c r="AG34" i="3"/>
  <c r="AC79" i="3"/>
  <c r="AB79" i="3"/>
  <c r="AO79" i="3"/>
  <c r="AW12" i="3"/>
  <c r="AW59" i="3" s="1"/>
  <c r="AG36" i="3"/>
  <c r="AC37" i="3"/>
  <c r="AD37" i="3"/>
  <c r="AI37" i="3"/>
  <c r="AO35" i="3"/>
  <c r="AM34" i="3"/>
  <c r="AL80" i="3"/>
  <c r="AJ35" i="3"/>
  <c r="AL79" i="3"/>
  <c r="AD81" i="3"/>
  <c r="AF81" i="3"/>
  <c r="AN82" i="3"/>
  <c r="AE81" i="3"/>
  <c r="AS11" i="3"/>
  <c r="AS58" i="3" s="1"/>
  <c r="AP58" i="3"/>
  <c r="AJ36" i="3"/>
  <c r="AF34" i="3"/>
  <c r="AE36" i="3"/>
  <c r="AG80" i="3"/>
  <c r="AN80" i="3"/>
  <c r="AB80" i="3"/>
  <c r="AM81" i="3"/>
  <c r="AS10" i="3"/>
  <c r="AS57" i="3" s="1"/>
  <c r="AP57" i="3"/>
  <c r="AO81" i="3"/>
  <c r="AJ79" i="3"/>
  <c r="AJ81" i="3"/>
  <c r="AI81" i="3"/>
  <c r="AO80" i="3"/>
  <c r="AE79" i="3"/>
  <c r="AH82" i="3"/>
  <c r="AP37" i="3" l="1"/>
  <c r="AQ37" i="3"/>
  <c r="AS34" i="3"/>
  <c r="AP35" i="3"/>
  <c r="AV36" i="3"/>
  <c r="AP34" i="3"/>
  <c r="AV34" i="3"/>
  <c r="AR37" i="3"/>
  <c r="AR34" i="3"/>
  <c r="AQ34" i="3"/>
  <c r="AV35" i="3"/>
  <c r="AW35" i="3"/>
  <c r="AU35" i="3"/>
  <c r="AT35" i="3"/>
  <c r="AU34" i="3"/>
  <c r="AT36" i="3"/>
  <c r="AV37" i="3"/>
  <c r="AW37" i="3"/>
  <c r="AU37" i="3"/>
  <c r="AT37" i="3"/>
  <c r="AP36" i="3"/>
  <c r="AQ36" i="3"/>
  <c r="AR36" i="3"/>
  <c r="AS36" i="3"/>
  <c r="AT34" i="3"/>
  <c r="AU36" i="3"/>
  <c r="AS35" i="3"/>
  <c r="AW34" i="3"/>
  <c r="AW36" i="3"/>
  <c r="AR35" i="3"/>
  <c r="AS37" i="3"/>
  <c r="AQ35" i="3"/>
  <c r="T10" i="3" l="1"/>
  <c r="T13" i="3" l="1"/>
  <c r="B19" i="3"/>
  <c r="B18" i="3"/>
  <c r="AC53" i="3" l="1"/>
  <c r="AE53" i="3"/>
  <c r="AH53" i="3"/>
  <c r="AI53" i="3"/>
  <c r="AM53" i="3"/>
  <c r="AG52" i="3"/>
  <c r="AJ53" i="3"/>
  <c r="AO50" i="3"/>
  <c r="AO53" i="3"/>
  <c r="AB51" i="3"/>
  <c r="AB52" i="3"/>
  <c r="AB54" i="3"/>
  <c r="AB50" i="3"/>
  <c r="AD53" i="3"/>
  <c r="AL53" i="3"/>
  <c r="AN49" i="3"/>
  <c r="AB55" i="3"/>
  <c r="K17" i="3" l="1"/>
  <c r="D17" i="3"/>
  <c r="O17" i="3"/>
  <c r="G17" i="3"/>
  <c r="C17" i="3"/>
  <c r="AL51" i="3"/>
  <c r="L18" i="3"/>
  <c r="I17" i="3"/>
  <c r="AM51" i="3"/>
  <c r="AG51" i="3"/>
  <c r="AJ51" i="3"/>
  <c r="AI51" i="3"/>
  <c r="AE51" i="3"/>
  <c r="AN51" i="3"/>
  <c r="F17" i="3"/>
  <c r="H17" i="3"/>
  <c r="AK51" i="3"/>
  <c r="AF51" i="3"/>
  <c r="K19" i="3"/>
  <c r="M19" i="3"/>
  <c r="L17" i="3"/>
  <c r="N17" i="3"/>
  <c r="AD51" i="3"/>
  <c r="G19" i="3"/>
  <c r="M17" i="3"/>
  <c r="J17" i="3"/>
  <c r="E17" i="3"/>
  <c r="AH51" i="3"/>
  <c r="AC51" i="3"/>
  <c r="F19" i="3"/>
  <c r="AK55" i="3"/>
  <c r="AE56" i="3"/>
  <c r="AE54" i="3"/>
  <c r="AI56" i="3"/>
  <c r="AJ55" i="3"/>
  <c r="AM54" i="3"/>
  <c r="AF50" i="3"/>
  <c r="AJ54" i="3"/>
  <c r="AH50" i="3"/>
  <c r="AH54" i="3"/>
  <c r="AE55" i="3"/>
  <c r="AJ56" i="3"/>
  <c r="AI61" i="3"/>
  <c r="AH56" i="3"/>
  <c r="AN54" i="3"/>
  <c r="AF61" i="3"/>
  <c r="AL54" i="3"/>
  <c r="AJ52" i="3"/>
  <c r="AE52" i="3"/>
  <c r="AK54" i="3"/>
  <c r="AI50" i="3"/>
  <c r="AO52" i="3"/>
  <c r="AG56" i="3"/>
  <c r="AF54" i="3"/>
  <c r="AF56" i="3"/>
  <c r="AC50" i="3"/>
  <c r="AI52" i="3"/>
  <c r="AM56" i="3"/>
  <c r="AN52" i="3"/>
  <c r="AN55" i="3"/>
  <c r="AL56" i="3"/>
  <c r="AD55" i="3"/>
  <c r="AO55" i="3"/>
  <c r="AJ50" i="3"/>
  <c r="AE50" i="3"/>
  <c r="AH52" i="3"/>
  <c r="AC52" i="3"/>
  <c r="AI55" i="3"/>
  <c r="AN50" i="3"/>
  <c r="AO56" i="3"/>
  <c r="AD52" i="3"/>
  <c r="AN56" i="3"/>
  <c r="AL52" i="3"/>
  <c r="AM52" i="3"/>
  <c r="AL55" i="3"/>
  <c r="AD50" i="3"/>
  <c r="AO54" i="3"/>
  <c r="AK50" i="3"/>
  <c r="AI54" i="3"/>
  <c r="AF55" i="3"/>
  <c r="AN61" i="3"/>
  <c r="AK49" i="3"/>
  <c r="AK61" i="3"/>
  <c r="AH61" i="3"/>
  <c r="AC61" i="3"/>
  <c r="AO49" i="3"/>
  <c r="AO61" i="3"/>
  <c r="AG61" i="3"/>
  <c r="AD61" i="3"/>
  <c r="AM61" i="3"/>
  <c r="AL49" i="3"/>
  <c r="AL61" i="3"/>
  <c r="AJ61" i="3"/>
  <c r="AE49" i="3"/>
  <c r="AE61" i="3"/>
  <c r="AT2" i="3"/>
  <c r="AW2" i="3" s="1"/>
  <c r="AW49" i="3" s="1"/>
  <c r="AC49" i="3"/>
  <c r="AT7" i="3"/>
  <c r="AT54" i="3" s="1"/>
  <c r="AQ9" i="3"/>
  <c r="AQ56" i="3" s="1"/>
  <c r="AV7" i="3"/>
  <c r="AV54" i="3" s="1"/>
  <c r="AG54" i="3"/>
  <c r="AR2" i="3"/>
  <c r="AR49" i="3" s="1"/>
  <c r="AQ2" i="3"/>
  <c r="AQ49" i="3" s="1"/>
  <c r="AD49" i="3"/>
  <c r="AB56" i="3"/>
  <c r="AD56" i="3"/>
  <c r="AR9" i="3"/>
  <c r="AR56" i="3" s="1"/>
  <c r="AB49" i="3"/>
  <c r="AL50" i="3"/>
  <c r="AB53" i="3"/>
  <c r="AU7" i="3"/>
  <c r="AU54" i="3" s="1"/>
  <c r="AG53" i="3"/>
  <c r="AC54" i="3"/>
  <c r="AH49" i="3"/>
  <c r="AQ7" i="3"/>
  <c r="AQ54" i="3" s="1"/>
  <c r="AT8" i="3"/>
  <c r="AT55" i="3" s="1"/>
  <c r="AK52" i="3"/>
  <c r="AU5" i="3"/>
  <c r="AU52" i="3" s="1"/>
  <c r="AQ5" i="3"/>
  <c r="AQ52" i="3" s="1"/>
  <c r="AF52" i="3"/>
  <c r="AT5" i="3"/>
  <c r="AR5" i="3"/>
  <c r="AR52" i="3" s="1"/>
  <c r="AH55" i="3"/>
  <c r="AF53" i="3"/>
  <c r="AQ6" i="3"/>
  <c r="AQ53" i="3" s="1"/>
  <c r="AV6" i="3"/>
  <c r="AV53" i="3" s="1"/>
  <c r="AP6" i="3"/>
  <c r="AF75" i="3" s="1"/>
  <c r="AU6" i="3"/>
  <c r="AU53" i="3" s="1"/>
  <c r="AM49" i="3"/>
  <c r="AV3" i="3"/>
  <c r="AV50" i="3" s="1"/>
  <c r="AP3" i="3"/>
  <c r="AE72" i="3" s="1"/>
  <c r="AQ3" i="3"/>
  <c r="AQ50" i="3" s="1"/>
  <c r="AG50" i="3"/>
  <c r="AU3" i="3"/>
  <c r="AU50" i="3" s="1"/>
  <c r="AK53" i="3"/>
  <c r="AC55" i="3"/>
  <c r="AU8" i="3"/>
  <c r="AU55" i="3" s="1"/>
  <c r="AV8" i="3"/>
  <c r="AV55" i="3" s="1"/>
  <c r="AP4" i="3"/>
  <c r="AO73" i="3" s="1"/>
  <c r="AQ4" i="3"/>
  <c r="AQ51" i="3" s="1"/>
  <c r="AO51" i="3"/>
  <c r="AN53" i="3"/>
  <c r="AI49" i="3"/>
  <c r="AV2" i="3"/>
  <c r="AV49" i="3" s="1"/>
  <c r="AR8" i="3"/>
  <c r="AR55" i="3" s="1"/>
  <c r="AP8" i="3"/>
  <c r="AK77" i="3" s="1"/>
  <c r="AQ8" i="3"/>
  <c r="AQ55" i="3" s="1"/>
  <c r="AR4" i="3"/>
  <c r="AR51" i="3" s="1"/>
  <c r="AU9" i="3"/>
  <c r="AU56" i="3" s="1"/>
  <c r="AM50" i="3"/>
  <c r="AV4" i="3"/>
  <c r="AV51" i="3" s="1"/>
  <c r="AU4" i="3"/>
  <c r="AU51" i="3" s="1"/>
  <c r="AM55" i="3"/>
  <c r="AG49" i="3"/>
  <c r="AP7" i="3"/>
  <c r="AD76" i="3" s="1"/>
  <c r="AR7" i="3"/>
  <c r="AR54" i="3" s="1"/>
  <c r="AD54" i="3"/>
  <c r="AF49" i="3"/>
  <c r="AU2" i="3"/>
  <c r="AU49" i="3" s="1"/>
  <c r="AJ49" i="3"/>
  <c r="AG55" i="3"/>
  <c r="AT4" i="3"/>
  <c r="AT6" i="3"/>
  <c r="AR6" i="3"/>
  <c r="AR53" i="3" s="1"/>
  <c r="AK56" i="3"/>
  <c r="AP9" i="3"/>
  <c r="AN78" i="3" s="1"/>
  <c r="AT9" i="3"/>
  <c r="AV9" i="3"/>
  <c r="AV56" i="3" s="1"/>
  <c r="AC56" i="3"/>
  <c r="AR3" i="3"/>
  <c r="AR50" i="3" s="1"/>
  <c r="AP2" i="3"/>
  <c r="AT3" i="3"/>
  <c r="AP5" i="3"/>
  <c r="AM74" i="3" s="1"/>
  <c r="AV5" i="3"/>
  <c r="AV52" i="3" s="1"/>
  <c r="AT49" i="3" l="1"/>
  <c r="Y2" i="3"/>
  <c r="Y17" i="3" s="1"/>
  <c r="W2" i="3"/>
  <c r="Z2" i="3" s="1"/>
  <c r="X2" i="3"/>
  <c r="X17" i="3" s="1"/>
  <c r="B10" i="3"/>
  <c r="L20" i="3"/>
  <c r="J18" i="3"/>
  <c r="J11" i="3"/>
  <c r="O19" i="3"/>
  <c r="F18" i="3"/>
  <c r="F11" i="3"/>
  <c r="D11" i="3"/>
  <c r="D18" i="3"/>
  <c r="C18" i="3"/>
  <c r="P3" i="3"/>
  <c r="J31" i="3" s="1"/>
  <c r="Q3" i="3"/>
  <c r="Q18" i="3" s="1"/>
  <c r="Y3" i="3"/>
  <c r="Y18" i="3" s="1"/>
  <c r="W3" i="3"/>
  <c r="W18" i="3" s="1"/>
  <c r="R3" i="3"/>
  <c r="R18" i="3" s="1"/>
  <c r="X3" i="3"/>
  <c r="X18" i="3" s="1"/>
  <c r="D19" i="3"/>
  <c r="X4" i="3"/>
  <c r="X19" i="3" s="1"/>
  <c r="P4" i="3"/>
  <c r="O32" i="3" s="1"/>
  <c r="Y4" i="3"/>
  <c r="Y19" i="3" s="1"/>
  <c r="C19" i="3"/>
  <c r="W4" i="3"/>
  <c r="I26" i="3" s="1"/>
  <c r="R4" i="3"/>
  <c r="R19" i="3" s="1"/>
  <c r="Q4" i="3"/>
  <c r="Q19" i="3" s="1"/>
  <c r="I18" i="3"/>
  <c r="E19" i="3"/>
  <c r="G11" i="3"/>
  <c r="G18" i="3"/>
  <c r="H19" i="3"/>
  <c r="J19" i="3"/>
  <c r="H18" i="3"/>
  <c r="K18" i="3"/>
  <c r="L19" i="3"/>
  <c r="N18" i="3"/>
  <c r="E18" i="3"/>
  <c r="M11" i="3"/>
  <c r="M18" i="3"/>
  <c r="N19" i="3"/>
  <c r="I19" i="3"/>
  <c r="O11" i="3"/>
  <c r="O18" i="3"/>
  <c r="AJ71" i="3"/>
  <c r="AP16" i="3"/>
  <c r="AW7" i="3"/>
  <c r="AW54" i="3" s="1"/>
  <c r="AB73" i="3"/>
  <c r="AC75" i="3"/>
  <c r="AN75" i="3"/>
  <c r="AD78" i="3"/>
  <c r="AO75" i="3"/>
  <c r="AD75" i="3"/>
  <c r="AK75" i="3"/>
  <c r="AB78" i="3"/>
  <c r="AG73" i="3"/>
  <c r="AW8" i="3"/>
  <c r="AW55" i="3" s="1"/>
  <c r="AE73" i="3"/>
  <c r="AF77" i="3"/>
  <c r="AB77" i="3"/>
  <c r="AG71" i="3"/>
  <c r="AE71" i="3"/>
  <c r="AN77" i="3"/>
  <c r="AC77" i="3"/>
  <c r="AO76" i="3"/>
  <c r="AF76" i="3"/>
  <c r="AO72" i="3"/>
  <c r="AF74" i="3"/>
  <c r="AG77" i="3"/>
  <c r="AE78" i="3"/>
  <c r="AM78" i="3"/>
  <c r="AK71" i="3"/>
  <c r="AD71" i="3"/>
  <c r="AH71" i="3"/>
  <c r="AO71" i="3"/>
  <c r="AS2" i="3"/>
  <c r="AS49" i="3" s="1"/>
  <c r="AB71" i="3"/>
  <c r="AP49" i="3"/>
  <c r="AN71" i="3"/>
  <c r="AN76" i="3"/>
  <c r="AC71" i="3"/>
  <c r="AI71" i="3"/>
  <c r="AM71" i="3"/>
  <c r="AH77" i="3"/>
  <c r="AC78" i="3"/>
  <c r="AH72" i="3"/>
  <c r="AL75" i="3"/>
  <c r="AE75" i="3"/>
  <c r="AS6" i="3"/>
  <c r="AS53" i="3" s="1"/>
  <c r="AI75" i="3"/>
  <c r="AB75" i="3"/>
  <c r="AM75" i="3"/>
  <c r="AG75" i="3"/>
  <c r="AP53" i="3"/>
  <c r="AH75" i="3"/>
  <c r="AJ75" i="3"/>
  <c r="B17" i="3"/>
  <c r="Q2" i="3"/>
  <c r="Q17" i="3" s="1"/>
  <c r="R2" i="3"/>
  <c r="R17" i="3" s="1"/>
  <c r="P2" i="3"/>
  <c r="AE76" i="3"/>
  <c r="AM76" i="3"/>
  <c r="AK76" i="3"/>
  <c r="AG76" i="3"/>
  <c r="AL76" i="3"/>
  <c r="AC76" i="3"/>
  <c r="AJ76" i="3"/>
  <c r="AP54" i="3"/>
  <c r="AB76" i="3"/>
  <c r="AS7" i="3"/>
  <c r="AS54" i="3" s="1"/>
  <c r="AI76" i="3"/>
  <c r="AH76" i="3"/>
  <c r="AJ74" i="3"/>
  <c r="AG74" i="3"/>
  <c r="AB74" i="3"/>
  <c r="AC74" i="3"/>
  <c r="AE74" i="3"/>
  <c r="AL74" i="3"/>
  <c r="AN74" i="3"/>
  <c r="AD74" i="3"/>
  <c r="AP52" i="3"/>
  <c r="AS5" i="3"/>
  <c r="AS52" i="3" s="1"/>
  <c r="AH74" i="3"/>
  <c r="AO74" i="3"/>
  <c r="AT56" i="3"/>
  <c r="AW9" i="3"/>
  <c r="AW56" i="3" s="1"/>
  <c r="AH78" i="3"/>
  <c r="AL78" i="3"/>
  <c r="AS9" i="3"/>
  <c r="AS56" i="3" s="1"/>
  <c r="AI78" i="3"/>
  <c r="AG78" i="3"/>
  <c r="AO78" i="3"/>
  <c r="AP56" i="3"/>
  <c r="AF78" i="3"/>
  <c r="AL71" i="3"/>
  <c r="AJ78" i="3"/>
  <c r="AI74" i="3"/>
  <c r="AK78" i="3"/>
  <c r="AW6" i="3"/>
  <c r="AW53" i="3" s="1"/>
  <c r="AT53" i="3"/>
  <c r="AF71" i="3"/>
  <c r="AH73" i="3"/>
  <c r="AK73" i="3"/>
  <c r="AS4" i="3"/>
  <c r="AS51" i="3" s="1"/>
  <c r="AD73" i="3"/>
  <c r="AL73" i="3"/>
  <c r="AP51" i="3"/>
  <c r="AI73" i="3"/>
  <c r="AN73" i="3"/>
  <c r="AF73" i="3"/>
  <c r="AC73" i="3"/>
  <c r="AM73" i="3"/>
  <c r="AJ73" i="3"/>
  <c r="AK74" i="3"/>
  <c r="AW3" i="3"/>
  <c r="AW50" i="3" s="1"/>
  <c r="AT50" i="3"/>
  <c r="AN72" i="3"/>
  <c r="AC72" i="3"/>
  <c r="AI72" i="3"/>
  <c r="AD72" i="3"/>
  <c r="AK72" i="3"/>
  <c r="AJ72" i="3"/>
  <c r="AS3" i="3"/>
  <c r="AS50" i="3" s="1"/>
  <c r="AL72" i="3"/>
  <c r="AB72" i="3"/>
  <c r="AP50" i="3"/>
  <c r="AF72" i="3"/>
  <c r="AM72" i="3"/>
  <c r="AO77" i="3"/>
  <c r="AL77" i="3"/>
  <c r="AS8" i="3"/>
  <c r="AS55" i="3" s="1"/>
  <c r="AD77" i="3"/>
  <c r="AP55" i="3"/>
  <c r="AI77" i="3"/>
  <c r="AE77" i="3"/>
  <c r="AM77" i="3"/>
  <c r="AJ77" i="3"/>
  <c r="AG72" i="3"/>
  <c r="AT52" i="3"/>
  <c r="AW5" i="3"/>
  <c r="AW52" i="3" s="1"/>
  <c r="AW4" i="3"/>
  <c r="AW51" i="3" s="1"/>
  <c r="AT51" i="3"/>
  <c r="P6" i="3" l="1"/>
  <c r="L12" i="3"/>
  <c r="I32" i="3"/>
  <c r="E31" i="3"/>
  <c r="O31" i="3"/>
  <c r="K31" i="3"/>
  <c r="M31" i="3"/>
  <c r="H31" i="3"/>
  <c r="D12" i="3"/>
  <c r="C32" i="3"/>
  <c r="J12" i="3"/>
  <c r="M25" i="3"/>
  <c r="E25" i="3"/>
  <c r="G25" i="3"/>
  <c r="L32" i="3"/>
  <c r="Z3" i="3"/>
  <c r="L11" i="3"/>
  <c r="J32" i="3"/>
  <c r="L10" i="3"/>
  <c r="C31" i="3"/>
  <c r="H32" i="3"/>
  <c r="G24" i="3"/>
  <c r="M24" i="3"/>
  <c r="H24" i="3"/>
  <c r="I24" i="3"/>
  <c r="N11" i="3"/>
  <c r="S4" i="3"/>
  <c r="D32" i="3"/>
  <c r="M30" i="3"/>
  <c r="N30" i="3"/>
  <c r="O30" i="3"/>
  <c r="I30" i="3"/>
  <c r="D30" i="3"/>
  <c r="L30" i="3"/>
  <c r="F30" i="3"/>
  <c r="G30" i="3"/>
  <c r="J30" i="3"/>
  <c r="E30" i="3"/>
  <c r="H30" i="3"/>
  <c r="K30" i="3"/>
  <c r="C30" i="3"/>
  <c r="N32" i="3"/>
  <c r="E32" i="3"/>
  <c r="B11" i="3"/>
  <c r="B12" i="3"/>
  <c r="N12" i="3"/>
  <c r="H26" i="3"/>
  <c r="G31" i="3"/>
  <c r="I31" i="3"/>
  <c r="S3" i="3"/>
  <c r="H25" i="3"/>
  <c r="I12" i="3"/>
  <c r="N31" i="3"/>
  <c r="I11" i="3"/>
  <c r="K25" i="3"/>
  <c r="I25" i="3"/>
  <c r="O10" i="3"/>
  <c r="O20" i="3"/>
  <c r="W5" i="3"/>
  <c r="K10" i="3"/>
  <c r="K20" i="3"/>
  <c r="K12" i="3"/>
  <c r="Q5" i="3"/>
  <c r="Q20" i="3" s="1"/>
  <c r="C10" i="3"/>
  <c r="C20" i="3"/>
  <c r="P5" i="3"/>
  <c r="Y5" i="3"/>
  <c r="Y20" i="3" s="1"/>
  <c r="R5" i="3"/>
  <c r="R20" i="3" s="1"/>
  <c r="H10" i="3"/>
  <c r="H20" i="3"/>
  <c r="W19" i="3"/>
  <c r="Z19" i="3" s="1"/>
  <c r="F26" i="3"/>
  <c r="G26" i="3"/>
  <c r="M26" i="3"/>
  <c r="K26" i="3"/>
  <c r="O12" i="3"/>
  <c r="E11" i="3"/>
  <c r="H12" i="3"/>
  <c r="E12" i="3"/>
  <c r="C12" i="3"/>
  <c r="B31" i="3"/>
  <c r="P18" i="3"/>
  <c r="S18" i="3" s="1"/>
  <c r="L31" i="3"/>
  <c r="X5" i="3"/>
  <c r="X20" i="3" s="1"/>
  <c r="E20" i="3"/>
  <c r="E10" i="3"/>
  <c r="K11" i="3"/>
  <c r="H11" i="3"/>
  <c r="G20" i="3"/>
  <c r="G10" i="3"/>
  <c r="G12" i="3"/>
  <c r="E26" i="3"/>
  <c r="C11" i="3"/>
  <c r="Z4" i="3"/>
  <c r="C26" i="3"/>
  <c r="Z18" i="3"/>
  <c r="F25" i="3"/>
  <c r="N20" i="3"/>
  <c r="N10" i="3"/>
  <c r="D20" i="3"/>
  <c r="D10" i="3"/>
  <c r="F20" i="3"/>
  <c r="F10" i="3"/>
  <c r="F12" i="3"/>
  <c r="M20" i="3"/>
  <c r="M10" i="3"/>
  <c r="M12" i="3"/>
  <c r="I10" i="3"/>
  <c r="I20" i="3"/>
  <c r="B32" i="3"/>
  <c r="P19" i="3"/>
  <c r="S19" i="3" s="1"/>
  <c r="G32" i="3"/>
  <c r="F32" i="3"/>
  <c r="M32" i="3"/>
  <c r="K32" i="3"/>
  <c r="C25" i="3"/>
  <c r="D31" i="3"/>
  <c r="F31" i="3"/>
  <c r="J20" i="3"/>
  <c r="J10" i="3"/>
  <c r="K24" i="3"/>
  <c r="F24" i="3"/>
  <c r="C24" i="3"/>
  <c r="E24" i="3"/>
  <c r="B30" i="3"/>
  <c r="B20" i="3"/>
  <c r="P17" i="3"/>
  <c r="S17" i="3" s="1"/>
  <c r="S2" i="3"/>
  <c r="W17" i="3"/>
  <c r="Z17" i="3" s="1"/>
  <c r="D13" i="3" l="1"/>
  <c r="H13" i="3"/>
  <c r="L13" i="3"/>
  <c r="K13" i="3"/>
  <c r="Z5" i="3"/>
  <c r="W20" i="3"/>
  <c r="Z20" i="3" s="1"/>
  <c r="I13" i="3"/>
  <c r="B13" i="3"/>
  <c r="N13" i="3"/>
  <c r="F13" i="3"/>
  <c r="M13" i="3"/>
  <c r="O13" i="3"/>
  <c r="J13" i="3"/>
  <c r="C13" i="3"/>
  <c r="G13" i="3"/>
  <c r="E13" i="3"/>
  <c r="R12" i="3"/>
  <c r="X12" i="3"/>
  <c r="P12" i="3"/>
  <c r="P44" i="3" s="1"/>
  <c r="S12" i="3"/>
  <c r="W12" i="3"/>
  <c r="Q12" i="3"/>
  <c r="Y12" i="3"/>
  <c r="Z12" i="3"/>
  <c r="S5" i="3"/>
  <c r="P20" i="3"/>
  <c r="S20" i="3" s="1"/>
  <c r="X11" i="3"/>
  <c r="S11" i="3"/>
  <c r="Y11" i="3"/>
  <c r="W11" i="3"/>
  <c r="Q11" i="3"/>
  <c r="Z11" i="3"/>
  <c r="R11" i="3"/>
  <c r="P11" i="3"/>
  <c r="P43" i="3" s="1"/>
  <c r="Y10" i="3"/>
  <c r="R10" i="3"/>
  <c r="X10" i="3"/>
  <c r="Z10" i="3"/>
  <c r="S10" i="3"/>
  <c r="W10" i="3"/>
  <c r="C36" i="3" s="1"/>
  <c r="P10" i="3"/>
  <c r="E42" i="3" s="1"/>
  <c r="Q10" i="3"/>
  <c r="P36" i="3" l="1"/>
  <c r="W13" i="3"/>
  <c r="P42" i="3"/>
  <c r="P13" i="3"/>
  <c r="E37" i="3"/>
  <c r="P37" i="3"/>
  <c r="M38" i="3"/>
  <c r="P38" i="3"/>
  <c r="F42" i="3"/>
  <c r="U10" i="3"/>
  <c r="F44" i="3"/>
  <c r="U12" i="3"/>
  <c r="K43" i="3"/>
  <c r="U11" i="3"/>
  <c r="H38" i="3"/>
  <c r="G36" i="3"/>
  <c r="E38" i="3"/>
  <c r="C37" i="3"/>
  <c r="H37" i="3"/>
  <c r="K38" i="3"/>
  <c r="M44" i="3"/>
  <c r="G38" i="3"/>
  <c r="J42" i="3"/>
  <c r="B43" i="3"/>
  <c r="G43" i="3"/>
  <c r="I43" i="3"/>
  <c r="M43" i="3"/>
  <c r="O43" i="3"/>
  <c r="F43" i="3"/>
  <c r="D43" i="3"/>
  <c r="J43" i="3"/>
  <c r="L43" i="3"/>
  <c r="N43" i="3"/>
  <c r="C44" i="3"/>
  <c r="O42" i="3"/>
  <c r="F36" i="3"/>
  <c r="D42" i="3"/>
  <c r="K44" i="3"/>
  <c r="G44" i="3"/>
  <c r="H43" i="3"/>
  <c r="N42" i="3"/>
  <c r="H42" i="3"/>
  <c r="H36" i="3"/>
  <c r="M42" i="3"/>
  <c r="I38" i="3"/>
  <c r="R13" i="3"/>
  <c r="Q13" i="3"/>
  <c r="E44" i="3"/>
  <c r="G37" i="3"/>
  <c r="F37" i="3"/>
  <c r="M37" i="3"/>
  <c r="I37" i="3"/>
  <c r="C38" i="3"/>
  <c r="H44" i="3"/>
  <c r="C42" i="3"/>
  <c r="K37" i="3"/>
  <c r="C43" i="3"/>
  <c r="K42" i="3"/>
  <c r="I36" i="3"/>
  <c r="E43" i="3"/>
  <c r="I42" i="3"/>
  <c r="B44" i="3"/>
  <c r="D44" i="3"/>
  <c r="L44" i="3"/>
  <c r="J44" i="3"/>
  <c r="N44" i="3"/>
  <c r="I44" i="3"/>
  <c r="G42" i="3"/>
  <c r="F38" i="3"/>
  <c r="L42" i="3"/>
  <c r="O44" i="3"/>
  <c r="K36" i="3"/>
  <c r="M36" i="3"/>
  <c r="E36" i="3"/>
  <c r="B42" i="3"/>
  <c r="AB61" i="3"/>
  <c r="AB32" i="3"/>
  <c r="AB27" i="3"/>
  <c r="AB33" i="3"/>
  <c r="AB28" i="3"/>
  <c r="AB31" i="3"/>
  <c r="AB26" i="3"/>
  <c r="AB29" i="3"/>
  <c r="AB30" i="3"/>
  <c r="AB38" i="3" l="1"/>
  <c r="AL29" i="3"/>
  <c r="AL15" i="3"/>
  <c r="AL28" i="3"/>
  <c r="AL30" i="3"/>
  <c r="AL27" i="3"/>
  <c r="AL32" i="3"/>
  <c r="AL31" i="3"/>
  <c r="AL33" i="3"/>
  <c r="AO32" i="3"/>
  <c r="AO31" i="3"/>
  <c r="AO15" i="3"/>
  <c r="AO29" i="3"/>
  <c r="AO28" i="3"/>
  <c r="AO30" i="3"/>
  <c r="AO27" i="3"/>
  <c r="AO33" i="3"/>
  <c r="AJ30" i="3"/>
  <c r="AJ33" i="3"/>
  <c r="AJ27" i="3"/>
  <c r="AJ28" i="3"/>
  <c r="AJ31" i="3"/>
  <c r="AJ32" i="3"/>
  <c r="AJ15" i="3"/>
  <c r="AJ29" i="3"/>
  <c r="AD33" i="3"/>
  <c r="AD28" i="3"/>
  <c r="AD30" i="3"/>
  <c r="AD31" i="3"/>
  <c r="AD27" i="3"/>
  <c r="AD29" i="3"/>
  <c r="AD32" i="3"/>
  <c r="AD15" i="3"/>
  <c r="AF28" i="3"/>
  <c r="AF30" i="3"/>
  <c r="AF27" i="3"/>
  <c r="AF15" i="3"/>
  <c r="AF29" i="3"/>
  <c r="AF33" i="3"/>
  <c r="AF32" i="3"/>
  <c r="AF31" i="3"/>
  <c r="AM27" i="3"/>
  <c r="AM32" i="3"/>
  <c r="AM15" i="3"/>
  <c r="AM30" i="3"/>
  <c r="AM29" i="3"/>
  <c r="AM33" i="3"/>
  <c r="AM28" i="3"/>
  <c r="AM31" i="3"/>
  <c r="AE30" i="3"/>
  <c r="AE27" i="3"/>
  <c r="AE28" i="3"/>
  <c r="AE31" i="3"/>
  <c r="AE29" i="3"/>
  <c r="AE33" i="3"/>
  <c r="AE32" i="3"/>
  <c r="AH29" i="3"/>
  <c r="AH31" i="3"/>
  <c r="AH28" i="3"/>
  <c r="AH15" i="3"/>
  <c r="AH27" i="3"/>
  <c r="AH32" i="3"/>
  <c r="AH33" i="3"/>
  <c r="AH30" i="3"/>
  <c r="AN33" i="3"/>
  <c r="AN28" i="3"/>
  <c r="AN30" i="3"/>
  <c r="AN15" i="3"/>
  <c r="AN32" i="3"/>
  <c r="AN31" i="3"/>
  <c r="AN29" i="3"/>
  <c r="AN27" i="3"/>
  <c r="AG30" i="3"/>
  <c r="AG15" i="3"/>
  <c r="AG28" i="3"/>
  <c r="AG27" i="3"/>
  <c r="AG31" i="3"/>
  <c r="AG32" i="3"/>
  <c r="AG33" i="3"/>
  <c r="AG29" i="3"/>
  <c r="AK29" i="3"/>
  <c r="AK31" i="3"/>
  <c r="AK30" i="3"/>
  <c r="AK33" i="3"/>
  <c r="AK28" i="3"/>
  <c r="AK27" i="3"/>
  <c r="AK15" i="3"/>
  <c r="AK32" i="3"/>
  <c r="AH26" i="3"/>
  <c r="AJ26" i="3"/>
  <c r="AC27" i="3"/>
  <c r="AC29" i="3"/>
  <c r="AC28" i="3"/>
  <c r="AC15" i="3"/>
  <c r="AC32" i="3"/>
  <c r="AC31" i="3"/>
  <c r="AI30" i="3"/>
  <c r="AI33" i="3"/>
  <c r="AI27" i="3"/>
  <c r="AI15" i="3"/>
  <c r="AI31" i="3"/>
  <c r="AI32" i="3"/>
  <c r="AI28" i="3"/>
  <c r="AI29" i="3"/>
  <c r="AE26" i="3"/>
  <c r="AC33" i="3"/>
  <c r="AU14" i="3"/>
  <c r="AC30" i="3"/>
  <c r="AM26" i="3"/>
  <c r="AO26" i="3"/>
  <c r="AD26" i="3"/>
  <c r="AG26" i="3"/>
  <c r="AP14" i="3"/>
  <c r="AP15" i="3" s="1"/>
  <c r="AF26" i="3"/>
  <c r="AT14" i="3"/>
  <c r="AI26" i="3"/>
  <c r="AC26" i="3"/>
  <c r="AQ14" i="3"/>
  <c r="AN26" i="3"/>
  <c r="AV14" i="3"/>
  <c r="AR14" i="3"/>
  <c r="AL26" i="3"/>
  <c r="AK26" i="3"/>
  <c r="AD38" i="3" l="1"/>
  <c r="AO38" i="3"/>
  <c r="AN38" i="3"/>
  <c r="AM38" i="3"/>
  <c r="AC38" i="3"/>
  <c r="AI38" i="3"/>
  <c r="AK38" i="3"/>
  <c r="AU61" i="3"/>
  <c r="AU15" i="3"/>
  <c r="AL38" i="3"/>
  <c r="AJ38" i="3"/>
  <c r="AT61" i="3"/>
  <c r="AT15" i="3"/>
  <c r="AF38" i="3"/>
  <c r="AR61" i="3"/>
  <c r="AR15" i="3"/>
  <c r="AE38" i="3"/>
  <c r="AH38" i="3"/>
  <c r="AQ61" i="3"/>
  <c r="AQ15" i="3"/>
  <c r="AV61" i="3"/>
  <c r="AV15" i="3"/>
  <c r="AG38" i="3"/>
  <c r="AP27" i="3"/>
  <c r="AP30" i="3"/>
  <c r="AT33" i="3"/>
  <c r="AQ31" i="3"/>
  <c r="AU28" i="3"/>
  <c r="AW32" i="3"/>
  <c r="AP29" i="3"/>
  <c r="AP33" i="3"/>
  <c r="AV27" i="3"/>
  <c r="AR27" i="3"/>
  <c r="AQ33" i="3"/>
  <c r="AW26" i="3"/>
  <c r="AS33" i="3"/>
  <c r="AP31" i="3"/>
  <c r="AT30" i="3"/>
  <c r="AS30" i="3"/>
  <c r="AS31" i="3"/>
  <c r="AO83" i="3"/>
  <c r="AP61" i="3"/>
  <c r="AV28" i="3"/>
  <c r="AR28" i="3"/>
  <c r="AQ28" i="3"/>
  <c r="AW27" i="3"/>
  <c r="AU30" i="3"/>
  <c r="AR29" i="3"/>
  <c r="AQ30" i="3"/>
  <c r="AW30" i="3"/>
  <c r="AV26" i="3"/>
  <c r="AT31" i="3"/>
  <c r="AW28" i="3"/>
  <c r="AQ27" i="3"/>
  <c r="AT29" i="3"/>
  <c r="AP32" i="3"/>
  <c r="AN83" i="3"/>
  <c r="AJ83" i="3"/>
  <c r="AP26" i="3"/>
  <c r="AU33" i="3"/>
  <c r="AR26" i="3"/>
  <c r="AR31" i="3"/>
  <c r="AS27" i="3"/>
  <c r="AS29" i="3"/>
  <c r="AT32" i="3"/>
  <c r="AG83" i="3"/>
  <c r="AM83" i="3"/>
  <c r="AW29" i="3"/>
  <c r="AR32" i="3"/>
  <c r="AR30" i="3"/>
  <c r="AV33" i="3"/>
  <c r="AW33" i="3"/>
  <c r="AQ26" i="3"/>
  <c r="AW31" i="3"/>
  <c r="AS28" i="3"/>
  <c r="AU27" i="3"/>
  <c r="AU29" i="3"/>
  <c r="AQ32" i="3"/>
  <c r="AF83" i="3"/>
  <c r="AW14" i="3"/>
  <c r="AS26" i="3"/>
  <c r="AU26" i="3"/>
  <c r="AC83" i="3"/>
  <c r="AV31" i="3"/>
  <c r="AP28" i="3"/>
  <c r="AT27" i="3"/>
  <c r="AQ29" i="3"/>
  <c r="AS32" i="3"/>
  <c r="AK83" i="3"/>
  <c r="AD83" i="3"/>
  <c r="AB83" i="3"/>
  <c r="AV30" i="3"/>
  <c r="AR33" i="3"/>
  <c r="AT26" i="3"/>
  <c r="AU31" i="3"/>
  <c r="AT28" i="3"/>
  <c r="AV29" i="3"/>
  <c r="AU32" i="3"/>
  <c r="AH83" i="3"/>
  <c r="AI83" i="3"/>
  <c r="AV32" i="3"/>
  <c r="AE83" i="3"/>
  <c r="AL83" i="3"/>
  <c r="AS14" i="3"/>
  <c r="AS61" i="3" s="1"/>
  <c r="AW61" i="3" l="1"/>
  <c r="AQ38" i="3"/>
  <c r="AS38" i="3"/>
  <c r="AR38" i="3"/>
  <c r="AP38" i="3"/>
  <c r="AV38" i="3"/>
  <c r="AW38" i="3"/>
  <c r="AU38" i="3"/>
  <c r="AT38" i="3"/>
  <c r="AX3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3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062" type="6" refreshedVersion="4" background="1" saveData="1">
    <textPr codePage="850" sourceFile="C:\Users\p3039\Dropbox (PETAL)\Team-Ordner „PETAL“\Audio\Kurtag_Kafka-Fragmente\_tempo mapping\06_Nimmermehr\data_KF06\Arnold_Pogossian_2009_06.txt" decimal="," thousands=" " comma="1">
      <textFields count="2">
        <textField type="text"/>
        <textField type="skip"/>
      </textFields>
    </textPr>
  </connection>
  <connection id="4" xr16:uid="{D855C702-B6A6-47AC-8B88-5574C0667CC2}" name="Arnold_Pogossian_2009_111" type="6" refreshedVersion="4" background="1" saveData="1">
    <textPr codePage="850" sourceFile="C:\Users\p3401\Dropbox (PETAL)\Team-Ordner „PETAL“\Audio\Kurtag_Kafka-Fragmente\_tempo mapping\---11_Sonntag, den 19. Juli 1910\data_KF11\Arnold_Pogossian_2009_11.txt" decimal="," thousands=" ">
      <textFields count="2">
        <textField type="text"/>
        <textField type="skip"/>
      </textFields>
    </textPr>
  </connection>
  <connection id="5" xr16:uid="{00000000-0015-0000-FFFF-FFFF04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6" xr16:uid="{00000000-0015-0000-FFFF-FFFF03000000}" name="Arnold+Pogossian_2006 [live DVD]_06_dur" type="6" refreshedVersion="4" background="1" saveData="1">
    <textPr codePage="850" sourceFile="C:\Users\p3039\Dropbox (PETAL)\Team-Ordner „PETAL“\Audio\Kurtag_Kafka-Fragmente\_tempo mapping\06_Nimmermehr\data_KF06\Arnold+Pogossian_2006 [live DVD]_06_dur.txt" decimal="," thousands=" " comma="1">
      <textFields count="2">
        <textField type="text"/>
        <textField type="skip"/>
      </textFields>
    </textPr>
  </connection>
  <connection id="7" xr16:uid="{0D5F117C-4F68-42B3-9A5F-F0570E14DA87}" name="Arnold+Pogossian_2006 [live DVD]_11_dur1" type="6" refreshedVersion="4" background="1" saveData="1">
    <textPr codePage="850" sourceFile="C:\Users\p3039\Dropbox (PETAL)\Team-Ordner „PETAL“\Audio\Kurtag_Kafka-Fragmente\_tempo mapping\11_Sonntag, den 19. Juli 1910\data_KF11\Arnold+Pogossian_2006 [live DVD]_11_dur.txt" decimal="," thousands=" " comma="1">
      <textFields count="2">
        <textField type="text"/>
        <textField type="skip"/>
      </textFields>
    </textPr>
  </connection>
  <connection id="8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9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0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1" xr16:uid="{00000000-0015-0000-FFFF-FFFF05000000}" name="Banse_Keller_2005_061" type="6" refreshedVersion="4" background="1" saveData="1">
    <textPr codePage="850" sourceFile="C:\Users\p3039\Dropbox (PETAL)\Team-Ordner „PETAL“\Audio\Kurtag_Kafka-Fragmente\_tempo mapping\06_Nimmermehr\data_KF06\Banse_Keller_2005_06.txt" decimal="," thousands=" " comma="1">
      <textFields count="2">
        <textField type="text"/>
        <textField type="skip"/>
      </textFields>
    </textPr>
  </connection>
  <connection id="12" xr16:uid="{7AD1B3F7-4211-4BE9-AA86-304258DDB4E3}" name="Banse_Keller_2005_111" type="6" refreshedVersion="4" background="1" saveData="1">
    <textPr codePage="850" sourceFile="C:\Users\p3401\Dropbox (PETAL)\Team-Ordner „PETAL“\Audio\Kurtag_Kafka-Fragmente\_tempo mapping\---11_Sonntag, den 19. Juli 1910\data_KF11\Banse_Keller_2005_11.txt" decimal="," thousands=" ">
      <textFields count="2">
        <textField type="text"/>
        <textField type="skip"/>
      </textFields>
    </textPr>
  </connection>
  <connection id="13" xr16:uid="{00000000-0015-0000-FFFF-FFFF0A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4" xr16:uid="{00000000-0015-0000-FFFF-FFFF06000000}" name="BK_2005_32_dur2" type="6" refreshedVersion="6" deleted="1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15" xr16:uid="{00000000-0015-0000-FFFF-FFFF0D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6" xr16:uid="{00000000-0015-0000-FFFF-FFFF12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7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18" xr16:uid="{00000000-0015-0000-FFFF-FFFF09000000}" name="Csengery_Keller_1987_04 (Nimmermehr)1" type="6" refreshedVersion="4" background="1" saveData="1">
    <textPr codePage="850" sourceFile="C:\Users\p3039\Dropbox (PETAL)\Team-Ordner „PETAL“\Audio\Kurtag_Kafka-Fragmente\_tempo mapping\06_Nimmermehr\data_KF06\Csengery_Keller_1987_04 (Nimmermehr).txt" decimal="," thousands=" " comma="1">
      <textFields count="2">
        <textField type="text"/>
        <textField type="skip"/>
      </textFields>
    </textPr>
  </connection>
  <connection id="19" xr16:uid="{E927DB0A-9B1C-4198-A30D-483AE97513AC}" name="Csengery_Keller_1987_09_(Sonntag, den 19. Juli 1910 (Berceuse II))11" type="6" refreshedVersion="4" background="1" saveData="1">
    <textPr codePage="850" sourceFile="C:\Users\p3401\Dropbox (PETAL)\Team-Ordner „PETAL“\Audio\Kurtag_Kafka-Fragmente\_tempo mapping\---11_Sonntag, den 19. Juli 1910\data_KF11\Csengery_Keller_1987_09_(Sonntag, den 19. Juli 1910 (Berceuse II)).txt" decimal="," thousands=" ">
      <textFields count="2">
        <textField type="text"/>
        <textField type="skip"/>
      </textFields>
    </textPr>
  </connection>
  <connection id="20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21" xr16:uid="{00000000-0015-0000-FFFF-FFFF0B000000}" name="Csengery_Keller_1990_061" type="6" refreshedVersion="4" background="1" saveData="1">
    <textPr codePage="850" sourceFile="C:\Users\p3039\Dropbox (PETAL)\Team-Ordner „PETAL“\Audio\Kurtag_Kafka-Fragmente\_tempo mapping\06_Nimmermehr\data_KF06\Csengery_Keller_1990_06.txt" decimal="," thousands=" " comma="1">
      <textFields count="2">
        <textField type="text"/>
        <textField type="skip"/>
      </textFields>
    </textPr>
  </connection>
  <connection id="22" xr16:uid="{CAFD0923-A1D3-42A0-A9BC-115C440ACB5B}" name="Csengery_Keller_1990_111" type="6" refreshedVersion="4" background="1" saveData="1">
    <textPr codePage="850" sourceFile="C:\Users\p3401\Dropbox (PETAL)\Team-Ordner „PETAL“\Audio\Kurtag_Kafka-Fragmente\_tempo mapping\---11_Sonntag, den 19. Juli 1910\data_KF11\Csengery_Keller_1990_11.txt" decimal="," thousands=" ">
      <textFields count="2">
        <textField type="text"/>
        <textField type="skip"/>
      </textFields>
    </textPr>
  </connection>
  <connection id="23" xr16:uid="{00000000-0015-0000-FFFF-FFFF0C000000}" name="Kammer+Widmann_2017_06_Abschnitte-Dauern" type="6" refreshedVersion="4" background="1" saveData="1">
    <textPr codePage="850" sourceFile="C:\Users\p3039\Dropbox (PETAL)\Team-Ordner „PETAL“\Audio\Kurtag_Kafka-Fragmente\_tempo mapping\06_Nimmermehr\data_KF06\Kammer+Widmann_2017_06_Abschnitte-Dauern.txt" decimal="," thousands=" " comma="1">
      <textFields count="2">
        <textField type="text"/>
        <textField type="skip"/>
      </textFields>
    </textPr>
  </connection>
  <connection id="24" xr16:uid="{E6E40DF3-F483-4C7E-B80C-16CFF46FBEA6}" name="Kammer+Widmann_2017_11_Abschnitte-Dauern1" type="6" refreshedVersion="4" background="1" saveData="1">
    <textPr codePage="850" sourceFile="C:\Users\p3039\Dropbox (PETAL)\Team-Ordner „PETAL“\Audio\Kurtag_Kafka-Fragmente\_tempo mapping\11_Sonntag, den 19. Juli 1910\data_KF11\Kammer+Widmann_2017_11_Abschnitte-Dauern.txt" decimal="," thousands=" " comma="1">
      <textFields count="2">
        <textField type="text"/>
        <textField type="skip"/>
      </textFields>
    </textPr>
  </connection>
  <connection id="25" xr16:uid="{00000000-0015-0000-FFFF-FFFF19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26" xr16:uid="{00000000-0015-0000-FFFF-FFFF1C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27" xr16:uid="{00000000-0015-0000-FFFF-FFFF21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28" xr16:uid="{00000000-0015-0000-FFFF-FFFF22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29" xr16:uid="{00000000-0015-0000-FFFF-FFFF0D000000}" name="Komsi_Oramo_1994_06" type="6" refreshedVersion="4" background="1" saveData="1">
    <textPr codePage="850" sourceFile="C:\Users\p3039\Dropbox (PETAL)\Team-Ordner „PETAL“\Audio\Kurtag_Kafka-Fragmente\_tempo mapping\06_Nimmermehr\data_KF06\Komsi_Oramo_1994_06.txt" decimal="," thousands=" " comma="1">
      <textFields count="2">
        <textField type="text"/>
        <textField type="skip"/>
      </textFields>
    </textPr>
  </connection>
  <connection id="30" xr16:uid="{9E2A930F-B437-4CBB-AD1F-F9074C0BFDEE}" name="Komsi_Oramo_1994_111" type="6" refreshedVersion="4" background="1" saveData="1">
    <textPr codePage="850" sourceFile="C:\Users\p3039\Dropbox (PETAL)\Team-Ordner „PETAL“\Audio\Kurtag_Kafka-Fragmente\_tempo mapping\11_Sonntag, den 19. Juli 1910\data_KF11\Komsi_Oramo_1994_11.txt" decimal="," thousands=" " comma="1">
      <textFields count="2">
        <textField type="text"/>
        <textField type="skip"/>
      </textFields>
    </textPr>
  </connection>
  <connection id="31" xr16:uid="{00000000-0015-0000-FFFF-FFFF23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32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33" xr16:uid="{00000000-0015-0000-FFFF-FFFF0F000000}" name="Komsi_Oramo_1996_061" type="6" refreshedVersion="4" background="1" saveData="1">
    <textPr codePage="850" sourceFile="C:\Users\p3039\Dropbox (PETAL)\Team-Ordner „PETAL“\Audio\Kurtag_Kafka-Fragmente\_tempo mapping\06_Nimmermehr\data_KF06\Komsi_Oramo_1996_06.txt" decimal="," thousands=" " comma="1">
      <textFields count="2">
        <textField type="text"/>
        <textField type="skip"/>
      </textFields>
    </textPr>
  </connection>
  <connection id="34" xr16:uid="{C6215636-CFCB-4DC8-9FF7-F105D4331E56}" name="Komsi_Oramo_1996_111" type="6" refreshedVersion="4" background="1" saveData="1">
    <textPr codePage="850" sourceFile="C:\Users\p3401\Dropbox (PETAL)\Team-Ordner „PETAL“\Audio\Kurtag_Kafka-Fragmente\_tempo mapping\---11_Sonntag, den 19. Juli 1910\data_KF11\Komsi_Oramo_1996_11.txt" decimal="," thousands=" ">
      <textFields count="2">
        <textField type="text"/>
        <textField type="skip"/>
      </textFields>
    </textPr>
  </connection>
  <connection id="35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36" xr16:uid="{00000000-0015-0000-FFFF-FFFF26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37" xr16:uid="{00000000-0015-0000-FFFF-FFFF11000000}" name="Melzer_Stark_2012_061" type="6" refreshedVersion="4" background="1" saveData="1">
    <textPr codePage="850" sourceFile="C:\Users\p3039\Dropbox (PETAL)\Team-Ordner „PETAL“\Audio\Kurtag_Kafka-Fragmente\_tempo mapping\06_Nimmermehr\data_KF06\Melzer_Stark_2012_06.txt" decimal="," thousands=" " comma="1">
      <textFields count="2">
        <textField type="text"/>
        <textField type="skip"/>
      </textFields>
    </textPr>
  </connection>
  <connection id="38" xr16:uid="{16CD14D0-ECCE-4971-A400-9A94EE28FC99}" name="Melzer_Stark_2012_111" type="6" refreshedVersion="4" background="1" saveData="1">
    <textPr codePage="850" sourceFile="C:\Users\p3401\Dropbox (PETAL)\Team-Ordner „PETAL“\Audio\Kurtag_Kafka-Fragmente\_tempo mapping\---11_Sonntag, den 19. Juli 1910\data_KF11\Melzer_Stark_2012_11.txt" decimal="," thousands=" ">
      <textFields count="2">
        <textField type="text"/>
        <textField type="skip"/>
      </textFields>
    </textPr>
  </connection>
  <connection id="39" xr16:uid="{00000000-0015-0000-FFFF-FFFF27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40" xr16:uid="{00000000-0015-0000-FFFF-FFFF2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41" xr16:uid="{00000000-0015-0000-FFFF-FFFF13000000}" name="Melzer_Stark_2013_061" type="6" refreshedVersion="4" background="1" saveData="1">
    <textPr codePage="850" sourceFile="C:\Users\p3039\Dropbox (PETAL)\Team-Ordner „PETAL“\Audio\Kurtag_Kafka-Fragmente\_tempo mapping\06_Nimmermehr\data_KF06\Melzer_Stark_2013_06.txt" decimal="," thousands=" " comma="1">
      <textFields count="2">
        <textField type="text"/>
        <textField type="skip"/>
      </textFields>
    </textPr>
  </connection>
  <connection id="42" xr16:uid="{6236916B-5CD4-4C93-A5BB-8154B73C8FF7}" name="Melzer_Stark_2013_111" type="6" refreshedVersion="4" background="1" saveData="1">
    <textPr codePage="850" sourceFile="C:\Users\p3401\Dropbox (PETAL)\Team-Ordner „PETAL“\Audio\Kurtag_Kafka-Fragmente\_tempo mapping\---11_Sonntag, den 19. Juli 1910\data_KF11\Melzer_Stark_2013_11.txt" decimal="," thousands=" ">
      <textFields count="2">
        <textField type="text"/>
        <textField type="skip"/>
      </textFields>
    </textPr>
  </connection>
  <connection id="43" xr16:uid="{00000000-0015-0000-FFFF-FFFF29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44" xr16:uid="{00000000-0015-0000-FFFF-FFFF15000000}" name="Melzer_Stark_2017_Wien modern_06_dur1" type="6" refreshedVersion="4" background="1" saveData="1">
    <textPr codePage="850" sourceFile="C:\Users\p3039\Dropbox (PETAL)\Team-Ordner „PETAL“\Audio\Kurtag_Kafka-Fragmente\_tempo mapping\06_Nimmermehr\data_KF06\Melzer_Stark_2017_Wien modern_06_dur.txt" decimal="," thousands=" " comma="1">
      <textFields count="2">
        <textField type="text"/>
        <textField type="skip"/>
      </textFields>
    </textPr>
  </connection>
  <connection id="45" xr16:uid="{5C864595-BAFD-45CB-8D6D-F4295E766E39}" name="Melzer_Stark_2017_Wien modern_11_dur1" type="6" refreshedVersion="4" background="1" saveData="1">
    <textPr codePage="850" sourceFile="C:\Users\p3039\Dropbox (PETAL)\Team-Ordner „PETAL“\Audio\Kurtag_Kafka-Fragmente\_tempo mapping\11_Sonntag, den 19. Juli 1910\data_KF11\Melzer_Stark_2017_Wien modern_11_dur.txt" decimal="," thousands=" " comma="1">
      <textFields count="2">
        <textField type="text"/>
        <textField type="skip"/>
      </textFields>
    </textPr>
  </connection>
  <connection id="46" xr16:uid="{00000000-0015-0000-FFFF-FFFF2A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47" xr16:uid="{00000000-0015-0000-FFFF-FFFF2D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48" xr16:uid="{00000000-0015-0000-FFFF-FFFF16000000}" name="Melzer_Stark_2019_06" type="6" refreshedVersion="4" background="1" saveData="1">
    <textPr codePage="850" sourceFile="C:\Users\p3039\Dropbox (PETAL)\Team-Ordner „PETAL“\Audio\Kurtag_Kafka-Fragmente\_tempo mapping\06_Nimmermehr\data_KF06\Melzer_Stark_2019_06.txt" decimal="," thousands=" " comma="1">
      <textFields count="2">
        <textField type="text"/>
        <textField type="skip"/>
      </textFields>
    </textPr>
  </connection>
  <connection id="49" xr16:uid="{5CB5A565-706A-44C2-BE57-CB26838942DB}" name="Melzer_Stark_2019_111" type="6" refreshedVersion="4" background="1" saveData="1">
    <textPr codePage="850" sourceFile="C:\Users\p3039\Dropbox (PETAL)\Team-Ordner „PETAL“\Audio\Kurtag_Kafka-Fragmente\_tempo mapping\11_Sonntag, den 19. Juli 1910\data_KF11\Melzer_Stark_2019_11.txt" decimal="," thousands=" " comma="1">
      <textFields count="2">
        <textField type="text"/>
        <textField type="skip"/>
      </textFields>
    </textPr>
  </connection>
  <connection id="50" xr16:uid="{00000000-0015-0000-FFFF-FFFF2E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51" xr16:uid="{00000000-0015-0000-FFFF-FFFF35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52" xr16:uid="{00000000-0015-0000-FFFF-FFFF36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53" xr16:uid="{00000000-0015-0000-FFFF-FFFF37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54" xr16:uid="{00000000-0015-0000-FFFF-FFFF38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55" xr16:uid="{00000000-0015-0000-FFFF-FFFF18000000}" name="Pammer_Kopatchinskaja_2004_061" type="6" refreshedVersion="4" background="1" saveData="1">
    <textPr codePage="850" sourceFile="C:\Users\p3039\Dropbox (PETAL)\Team-Ordner „PETAL“\Audio\Kurtag_Kafka-Fragmente\_tempo mapping\06_Nimmermehr\data_KF06\Pammer_Kopatchinskaja_2004_06.txt" decimal="," thousands=" " comma="1">
      <textFields count="2">
        <textField type="text"/>
        <textField type="skip"/>
      </textFields>
    </textPr>
  </connection>
  <connection id="56" xr16:uid="{AD7B2B8E-85DF-4CF6-9178-A2B19EDDFCEE}" name="Pammer_Kopatchinskaja_2004_111" type="6" refreshedVersion="4" background="1" saveData="1">
    <textPr codePage="850" sourceFile="C:\Users\p3401\Dropbox (PETAL)\Team-Ordner „PETAL“\Audio\Kurtag_Kafka-Fragmente\_tempo mapping\---11_Sonntag, den 19. Juli 1910\data_KF11\Pammer_Kopatchinskaja_2004_11.txt" decimal="," thousands=" ">
      <textFields count="2">
        <textField type="text"/>
        <textField type="skip"/>
      </textFields>
    </textPr>
  </connection>
  <connection id="57" xr16:uid="{00000000-0015-0000-FFFF-FFFF39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58" xr16:uid="{00000000-0015-0000-FFFF-FFFF3C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59" xr16:uid="{00000000-0015-0000-FFFF-FFFF3D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60" xr16:uid="{00000000-0015-0000-FFFF-FFFF1A000000}" name="Whittlesey_Sallaberger_1997_061" type="6" refreshedVersion="4" background="1" saveData="1">
    <textPr codePage="850" sourceFile="C:\Users\p3039\Dropbox (PETAL)\Team-Ordner „PETAL“\Audio\Kurtag_Kafka-Fragmente\_tempo mapping\06_Nimmermehr\data_KF06\Whittlesey_Sallaberger_1997_06.txt" decimal="," thousands=" " comma="1">
      <textFields count="2">
        <textField type="text"/>
        <textField type="skip"/>
      </textFields>
    </textPr>
  </connection>
  <connection id="61" xr16:uid="{59C53149-44F9-4F91-9403-E14D24B9AFB9}" name="Whittlesey_Sallaberger_1997_111" type="6" refreshedVersion="4" background="1" saveData="1">
    <textPr codePage="850" sourceFile="C:\Users\p3401\Dropbox (PETAL)\Team-Ordner „PETAL“\Audio\Kurtag_Kafka-Fragmente\_tempo mapping\---11_Sonntag, den 19. Juli 1910\data_KF11\Whittlesey_Sallaberger_1997_11.txt" decimal="," thousands=" ">
      <textFields count="2">
        <textField type="text"/>
        <textField type="skip"/>
      </textFields>
    </textPr>
  </connection>
  <connection id="62" xr16:uid="{00000000-0015-0000-FFFF-FFFF3E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63" xr16:uid="{00000000-0015-0000-FFFF-FFFF41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<sst xmlns="http://schemas.openxmlformats.org/spreadsheetml/2006/main" count="565" uniqueCount="63">
  <si>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</si>
  <si>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</si>
  <si>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</si>
  <si>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</si>
  <si>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</si>
  <si>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</si>
  <si>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</si>
  <si>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</si>
  <si>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</si>
  <si>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</si>
  <si>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</si>
  <si>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</si>
  <si>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</si>
  <si>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</si>
  <si>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</si>
  <si>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</si>
  <si>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</si>
  <si>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</si>
  <si>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</si>
  <si>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</si>
  <si>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</si>
  <si>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</si>
  <si>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</si>
  <si>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</si>
  <si>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</si>
  <si>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</si>
  <si>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</si>
  <si>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</si>
  <si>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</si>
  <si>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</si>
  <si>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</si>
  <si>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</si>
  <si>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</si>
  <si>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</si>
  <si>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</si>
  <si>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</si>
  <si>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</si>
  <si>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</si>
  <si>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</si>
  <si>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</si>
  <si>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</si>
  <si>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</si>
  <si>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</si>
  <si>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</si>
  <si>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</si>
  <si>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</si>
  <si>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</si>
  <si>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</si>
  <si>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>3b</t>
  </si>
  <si>
    <t xml:space="preserve">abs stdv 8 </t>
  </si>
  <si>
    <t>1a</t>
  </si>
  <si>
    <t>1b</t>
  </si>
  <si>
    <t>CK 1990</t>
  </si>
  <si>
    <t>1c</t>
  </si>
  <si>
    <t>1d</t>
  </si>
  <si>
    <t>1e</t>
  </si>
  <si>
    <t>1f</t>
  </si>
  <si>
    <t>2c</t>
  </si>
  <si>
    <t>2d</t>
  </si>
  <si>
    <t>WS 1997</t>
  </si>
  <si>
    <t>segment</t>
  </si>
  <si>
    <t>sixteenth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</si>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</sst>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5.065856129685917E-3"/>
          <c:w val="0.78172407295241941"/>
          <c:h val="0.85304430031352463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'KF_11_dur+rat'!$B$17:$P$17</c:f>
              <c:numCache>
                <c:formatCode>mm:ss</c:formatCode>
                <c:ptCount val="15"/>
                <c:pt idx="0">
                  <c:v>5.1950617284722219E-4</c:v>
                </c:pt>
                <c:pt idx="1">
                  <c:v>5.8659312306712957E-4</c:v>
                </c:pt>
                <c:pt idx="2">
                  <c:v>4.8270833333333331E-4</c:v>
                </c:pt>
                <c:pt idx="3">
                  <c:v>4.4730902777777786E-4</c:v>
                </c:pt>
                <c:pt idx="4">
                  <c:v>4.0878158758101855E-4</c:v>
                </c:pt>
                <c:pt idx="5">
                  <c:v>5.6263020833333328E-4</c:v>
                </c:pt>
                <c:pt idx="6">
                  <c:v>4.851099537037038E-4</c:v>
                </c:pt>
                <c:pt idx="7">
                  <c:v>4.4252170138888884E-4</c:v>
                </c:pt>
                <c:pt idx="8">
                  <c:v>4.7458333333333331E-4</c:v>
                </c:pt>
                <c:pt idx="9">
                  <c:v>3.8817997685185185E-4</c:v>
                </c:pt>
                <c:pt idx="10">
                  <c:v>4.2540798611111105E-4</c:v>
                </c:pt>
                <c:pt idx="11">
                  <c:v>4.0807098766203697E-4</c:v>
                </c:pt>
                <c:pt idx="12">
                  <c:v>4.2291666666666666E-4</c:v>
                </c:pt>
                <c:pt idx="13">
                  <c:v>4.5594135802083332E-4</c:v>
                </c:pt>
                <c:pt idx="14">
                  <c:v>4.6501860119130294E-4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'KF_11_dur+rat'!$B$18:$P$18</c:f>
              <c:numCache>
                <c:formatCode>mm:ss</c:formatCode>
                <c:ptCount val="15"/>
                <c:pt idx="0">
                  <c:v>2.6641975307870362E-4</c:v>
                </c:pt>
                <c:pt idx="1">
                  <c:v>2.760100790972223E-4</c:v>
                </c:pt>
                <c:pt idx="2">
                  <c:v>3.6675925925925922E-4</c:v>
                </c:pt>
                <c:pt idx="3">
                  <c:v>3.494885706018518E-4</c:v>
                </c:pt>
                <c:pt idx="4">
                  <c:v>2.1245298032407403E-4</c:v>
                </c:pt>
                <c:pt idx="5">
                  <c:v>2.273871527777778E-4</c:v>
                </c:pt>
                <c:pt idx="6">
                  <c:v>3.2400462962962954E-4</c:v>
                </c:pt>
                <c:pt idx="7">
                  <c:v>2.7502989968750005E-4</c:v>
                </c:pt>
                <c:pt idx="8">
                  <c:v>3.5189814814814811E-4</c:v>
                </c:pt>
                <c:pt idx="9">
                  <c:v>3.0428409530092594E-4</c:v>
                </c:pt>
                <c:pt idx="10">
                  <c:v>2.7011622299768519E-4</c:v>
                </c:pt>
                <c:pt idx="11">
                  <c:v>2.0979552468749997E-4</c:v>
                </c:pt>
                <c:pt idx="12">
                  <c:v>2.8742283950231474E-4</c:v>
                </c:pt>
                <c:pt idx="13">
                  <c:v>3.2041666666666671E-4</c:v>
                </c:pt>
                <c:pt idx="14">
                  <c:v>2.8867755869708994E-4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'KF_11_dur+rat'!$B$19:$P$19</c:f>
              <c:numCache>
                <c:formatCode>mm:ss</c:formatCode>
                <c:ptCount val="15"/>
                <c:pt idx="0">
                  <c:v>8.0210744606481473E-5</c:v>
                </c:pt>
                <c:pt idx="1">
                  <c:v>7.4723186724536979E-5</c:v>
                </c:pt>
                <c:pt idx="2">
                  <c:v>7.8974247685185329E-5</c:v>
                </c:pt>
                <c:pt idx="3">
                  <c:v>8.5431134259259352E-5</c:v>
                </c:pt>
                <c:pt idx="4">
                  <c:v>7.2627314814814877E-5</c:v>
                </c:pt>
                <c:pt idx="5">
                  <c:v>8.1433256168981472E-5</c:v>
                </c:pt>
                <c:pt idx="6">
                  <c:v>8.1163194444444482E-5</c:v>
                </c:pt>
                <c:pt idx="7">
                  <c:v>8.0136959872685154E-5</c:v>
                </c:pt>
                <c:pt idx="8">
                  <c:v>8.1880063657407425E-5</c:v>
                </c:pt>
                <c:pt idx="9">
                  <c:v>8.6296296296296338E-5</c:v>
                </c:pt>
                <c:pt idx="10">
                  <c:v>9.0301408182870345E-5</c:v>
                </c:pt>
                <c:pt idx="11">
                  <c:v>7.4248167442129672E-5</c:v>
                </c:pt>
                <c:pt idx="12">
                  <c:v>8.6704764664351995E-5</c:v>
                </c:pt>
                <c:pt idx="13">
                  <c:v>9.5001205636573925E-5</c:v>
                </c:pt>
                <c:pt idx="14">
                  <c:v>8.2080853175429909E-5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F-4185-AF50-FFC1BE84D4A7}"/>
            </c:ext>
          </c:extLst>
        </c:ser>
        <c:ser>
          <c:idx val="7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'KF_11_dur+rat'!$B$16:$P$16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'KF_11_dur+rat'!$B$20:$P$20</c:f>
              <c:numCache>
                <c:formatCode>mm:ss</c:formatCode>
                <c:ptCount val="15"/>
                <c:pt idx="0">
                  <c:v>8.6613667053240737E-4</c:v>
                </c:pt>
                <c:pt idx="1">
                  <c:v>9.3732638888888891E-4</c:v>
                </c:pt>
                <c:pt idx="2">
                  <c:v>9.2844184027777782E-4</c:v>
                </c:pt>
                <c:pt idx="3">
                  <c:v>8.8222873263888899E-4</c:v>
                </c:pt>
                <c:pt idx="4">
                  <c:v>6.9386188271990741E-4</c:v>
                </c:pt>
                <c:pt idx="5">
                  <c:v>8.7145061728009256E-4</c:v>
                </c:pt>
                <c:pt idx="6">
                  <c:v>8.9027777777777781E-4</c:v>
                </c:pt>
                <c:pt idx="7">
                  <c:v>7.9768856094907404E-4</c:v>
                </c:pt>
                <c:pt idx="8">
                  <c:v>9.0836154513888878E-4</c:v>
                </c:pt>
                <c:pt idx="9">
                  <c:v>7.7876036844907407E-4</c:v>
                </c:pt>
                <c:pt idx="10">
                  <c:v>7.8582561729166655E-4</c:v>
                </c:pt>
                <c:pt idx="11">
                  <c:v>6.9211467979166661E-4</c:v>
                </c:pt>
                <c:pt idx="12">
                  <c:v>7.9704427083333342E-4</c:v>
                </c:pt>
                <c:pt idx="13">
                  <c:v>8.7135923032407409E-4</c:v>
                </c:pt>
                <c:pt idx="14">
                  <c:v>8.357770130638226E-4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0-4456-A304-9FE2CE4B95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798272"/>
        <c:axId val="213828736"/>
      </c:barChart>
      <c:catAx>
        <c:axId val="213798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3828736"/>
        <c:crosses val="autoZero"/>
        <c:auto val="1"/>
        <c:lblAlgn val="ctr"/>
        <c:lblOffset val="100"/>
        <c:noMultiLvlLbl val="0"/>
      </c:catAx>
      <c:valAx>
        <c:axId val="213828736"/>
        <c:scaling>
          <c:orientation val="minMax"/>
          <c:max val="1.0000000000000002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3798272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45278282522377"/>
          <c:y val="0.93196954104141239"/>
          <c:w val="0.13337912502316518"/>
          <c:h val="6.384402133107443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'KF_11_dur+rat'!$C$70:$C$78</c:f>
              <c:numCache>
                <c:formatCode>mm:ss</c:formatCode>
                <c:ptCount val="9"/>
                <c:pt idx="0">
                  <c:v>5.8659312306712957E-4</c:v>
                </c:pt>
                <c:pt idx="1">
                  <c:v>4.4730902777777786E-4</c:v>
                </c:pt>
                <c:pt idx="2">
                  <c:v>4.0878158758101855E-4</c:v>
                </c:pt>
                <c:pt idx="3">
                  <c:v>5.6263020833333328E-4</c:v>
                </c:pt>
                <c:pt idx="4">
                  <c:v>4.851099537037038E-4</c:v>
                </c:pt>
                <c:pt idx="5">
                  <c:v>4.4252170138888884E-4</c:v>
                </c:pt>
                <c:pt idx="6">
                  <c:v>3.8817997685185185E-4</c:v>
                </c:pt>
                <c:pt idx="7">
                  <c:v>4.0807098766203697E-4</c:v>
                </c:pt>
                <c:pt idx="8">
                  <c:v>4.6614957079571756E-4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'KF_11_dur+rat'!$D$70:$D$78</c:f>
              <c:numCache>
                <c:formatCode>mm:ss</c:formatCode>
                <c:ptCount val="9"/>
                <c:pt idx="0">
                  <c:v>2.760100790972223E-4</c:v>
                </c:pt>
                <c:pt idx="1">
                  <c:v>3.494885706018518E-4</c:v>
                </c:pt>
                <c:pt idx="2">
                  <c:v>2.1245298032407403E-4</c:v>
                </c:pt>
                <c:pt idx="3">
                  <c:v>2.273871527777778E-4</c:v>
                </c:pt>
                <c:pt idx="4">
                  <c:v>3.2400462962962954E-4</c:v>
                </c:pt>
                <c:pt idx="5">
                  <c:v>2.7502989968750005E-4</c:v>
                </c:pt>
                <c:pt idx="6">
                  <c:v>3.0428409530092594E-4</c:v>
                </c:pt>
                <c:pt idx="7">
                  <c:v>2.0979552468749997E-4</c:v>
                </c:pt>
                <c:pt idx="8">
                  <c:v>2.7230661651331023E-4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'KF_11_dur+rat'!$E$70:$E$78</c:f>
              <c:numCache>
                <c:formatCode>mm:ss</c:formatCode>
                <c:ptCount val="9"/>
                <c:pt idx="0">
                  <c:v>7.4723186724536979E-5</c:v>
                </c:pt>
                <c:pt idx="1">
                  <c:v>8.5431134259259352E-5</c:v>
                </c:pt>
                <c:pt idx="2">
                  <c:v>7.2627314814814877E-5</c:v>
                </c:pt>
                <c:pt idx="3">
                  <c:v>8.1433256168981472E-5</c:v>
                </c:pt>
                <c:pt idx="4">
                  <c:v>8.1163194444444482E-5</c:v>
                </c:pt>
                <c:pt idx="5">
                  <c:v>8.0136959872685154E-5</c:v>
                </c:pt>
                <c:pt idx="6">
                  <c:v>8.6296296296296338E-5</c:v>
                </c:pt>
                <c:pt idx="7">
                  <c:v>7.4248167442129672E-5</c:v>
                </c:pt>
                <c:pt idx="8">
                  <c:v>7.9507438752893537E-5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4F5-A8CD-8165C26CCA55}"/>
            </c:ext>
          </c:extLst>
        </c:ser>
        <c:ser>
          <c:idx val="7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'KF_11_dur+rat'!$B$70:$B$78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'KF_11_dur+rat'!$F$70:$F$78</c:f>
              <c:numCache>
                <c:formatCode>mm:ss</c:formatCode>
                <c:ptCount val="9"/>
                <c:pt idx="0">
                  <c:v>9.3732638888888891E-4</c:v>
                </c:pt>
                <c:pt idx="1">
                  <c:v>8.8222873263888899E-4</c:v>
                </c:pt>
                <c:pt idx="2">
                  <c:v>6.9386188271990741E-4</c:v>
                </c:pt>
                <c:pt idx="3">
                  <c:v>8.7145061728009256E-4</c:v>
                </c:pt>
                <c:pt idx="4">
                  <c:v>8.9027777777777781E-4</c:v>
                </c:pt>
                <c:pt idx="5">
                  <c:v>7.9768856094907404E-4</c:v>
                </c:pt>
                <c:pt idx="6">
                  <c:v>7.7876036844907407E-4</c:v>
                </c:pt>
                <c:pt idx="7">
                  <c:v>6.9211467979166661E-4</c:v>
                </c:pt>
                <c:pt idx="8">
                  <c:v>8.1796362606192127E-4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4-41F9-A558-6010ECAF5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746624"/>
        <c:axId val="214748160"/>
      </c:barChart>
      <c:catAx>
        <c:axId val="21474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748160"/>
        <c:crosses val="autoZero"/>
        <c:auto val="1"/>
        <c:lblAlgn val="ctr"/>
        <c:lblOffset val="100"/>
        <c:noMultiLvlLbl val="0"/>
      </c:catAx>
      <c:valAx>
        <c:axId val="214748160"/>
        <c:scaling>
          <c:orientation val="minMax"/>
          <c:max val="1.0000000000000002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4746624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'KF_11_dur+rat'!$C$84:$C$99</c:f>
              <c:numCache>
                <c:formatCode>0.00</c:formatCode>
                <c:ptCount val="16"/>
                <c:pt idx="0">
                  <c:v>59.979699569570911</c:v>
                </c:pt>
                <c:pt idx="1">
                  <c:v>62.581522297956404</c:v>
                </c:pt>
                <c:pt idx="2">
                  <c:v>51.991230079518303</c:v>
                </c:pt>
                <c:pt idx="3">
                  <c:v>50.702160474846949</c:v>
                </c:pt>
                <c:pt idx="4">
                  <c:v>58.913970886916722</c:v>
                </c:pt>
                <c:pt idx="5">
                  <c:v>64.562488932462202</c:v>
                </c:pt>
                <c:pt idx="6">
                  <c:v>54.489729589183575</c:v>
                </c:pt>
                <c:pt idx="7">
                  <c:v>55.475497964065731</c:v>
                </c:pt>
                <c:pt idx="8">
                  <c:v>52.246083717774439</c:v>
                </c:pt>
                <c:pt idx="9">
                  <c:v>49.845882325127121</c:v>
                </c:pt>
                <c:pt idx="10">
                  <c:v>54.135163928260809</c:v>
                </c:pt>
                <c:pt idx="11">
                  <c:v>58.960024917383691</c:v>
                </c:pt>
                <c:pt idx="12">
                  <c:v>53.060624377174783</c:v>
                </c:pt>
                <c:pt idx="13">
                  <c:v>52.325303061432038</c:v>
                </c:pt>
                <c:pt idx="14">
                  <c:v>55.662098722976694</c:v>
                </c:pt>
                <c:pt idx="15">
                  <c:v>57.547169811320757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'KF_11_dur+rat'!$D$84:$D$99</c:f>
              <c:numCache>
                <c:formatCode>0.00</c:formatCode>
                <c:ptCount val="16"/>
                <c:pt idx="0">
                  <c:v>30.759551251298195</c:v>
                </c:pt>
                <c:pt idx="1">
                  <c:v>29.446528164474913</c:v>
                </c:pt>
                <c:pt idx="2">
                  <c:v>39.502663855554978</c:v>
                </c:pt>
                <c:pt idx="3">
                  <c:v>39.614281157730481</c:v>
                </c:pt>
                <c:pt idx="4">
                  <c:v>30.6189150341085</c:v>
                </c:pt>
                <c:pt idx="5">
                  <c:v>26.092947582902841</c:v>
                </c:pt>
                <c:pt idx="6">
                  <c:v>36.39365574622984</c:v>
                </c:pt>
                <c:pt idx="7">
                  <c:v>34.478355733254453</c:v>
                </c:pt>
                <c:pt idx="8">
                  <c:v>38.739877313316114</c:v>
                </c:pt>
                <c:pt idx="9">
                  <c:v>39.072878850642766</c:v>
                </c:pt>
                <c:pt idx="10">
                  <c:v>34.373557829361147</c:v>
                </c:pt>
                <c:pt idx="11">
                  <c:v>30.312248939821725</c:v>
                </c:pt>
                <c:pt idx="12">
                  <c:v>36.061088451436405</c:v>
                </c:pt>
                <c:pt idx="13">
                  <c:v>36.772051699905447</c:v>
                </c:pt>
                <c:pt idx="14">
                  <c:v>34.445614400716984</c:v>
                </c:pt>
                <c:pt idx="15">
                  <c:v>29.716981132075471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'KF_11_dur+rat'!$E$84:$E$99</c:f>
              <c:numCache>
                <c:formatCode>0.00</c:formatCode>
                <c:ptCount val="16"/>
                <c:pt idx="0">
                  <c:v>9.2607491791308831</c:v>
                </c:pt>
                <c:pt idx="1">
                  <c:v>7.9719495375686806</c:v>
                </c:pt>
                <c:pt idx="2">
                  <c:v>8.5061060649267226</c:v>
                </c:pt>
                <c:pt idx="3">
                  <c:v>9.6835583674225862</c:v>
                </c:pt>
                <c:pt idx="4">
                  <c:v>10.467114078974776</c:v>
                </c:pt>
                <c:pt idx="5">
                  <c:v>9.3445634846349588</c:v>
                </c:pt>
                <c:pt idx="6">
                  <c:v>9.1166146645865869</c:v>
                </c:pt>
                <c:pt idx="7">
                  <c:v>10.046146302679807</c:v>
                </c:pt>
                <c:pt idx="8">
                  <c:v>9.0140389689094498</c:v>
                </c:pt>
                <c:pt idx="9">
                  <c:v>11.081238824230121</c:v>
                </c:pt>
                <c:pt idx="10">
                  <c:v>11.491278242378058</c:v>
                </c:pt>
                <c:pt idx="11">
                  <c:v>10.727726142794589</c:v>
                </c:pt>
                <c:pt idx="12">
                  <c:v>10.878287171388813</c:v>
                </c:pt>
                <c:pt idx="13">
                  <c:v>10.902645238662508</c:v>
                </c:pt>
                <c:pt idx="14">
                  <c:v>9.8922868763063239</c:v>
                </c:pt>
                <c:pt idx="15">
                  <c:v>12.735849056603774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4E17-8DB1-8E173823D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crossAx val="214464384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'KF_11_dur+rat'!$C$105:$C$114</c:f>
              <c:numCache>
                <c:formatCode>0.00</c:formatCode>
                <c:ptCount val="10"/>
                <c:pt idx="0">
                  <c:v>62.581522297956404</c:v>
                </c:pt>
                <c:pt idx="1">
                  <c:v>50.702160474846949</c:v>
                </c:pt>
                <c:pt idx="2">
                  <c:v>58.913970886916722</c:v>
                </c:pt>
                <c:pt idx="3">
                  <c:v>64.562488932462202</c:v>
                </c:pt>
                <c:pt idx="4">
                  <c:v>54.489729589183575</c:v>
                </c:pt>
                <c:pt idx="5">
                  <c:v>55.475497964065731</c:v>
                </c:pt>
                <c:pt idx="6">
                  <c:v>49.845882325127121</c:v>
                </c:pt>
                <c:pt idx="7">
                  <c:v>58.960024917383691</c:v>
                </c:pt>
                <c:pt idx="8">
                  <c:v>56.941409673492792</c:v>
                </c:pt>
                <c:pt idx="9">
                  <c:v>57.547169811320757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'KF_11_dur+rat'!$D$105:$D$114</c:f>
              <c:numCache>
                <c:formatCode>0.00</c:formatCode>
                <c:ptCount val="10"/>
                <c:pt idx="0">
                  <c:v>29.446528164474913</c:v>
                </c:pt>
                <c:pt idx="1">
                  <c:v>39.614281157730481</c:v>
                </c:pt>
                <c:pt idx="2">
                  <c:v>30.6189150341085</c:v>
                </c:pt>
                <c:pt idx="3">
                  <c:v>26.092947582902841</c:v>
                </c:pt>
                <c:pt idx="4">
                  <c:v>36.39365574622984</c:v>
                </c:pt>
                <c:pt idx="5">
                  <c:v>34.478355733254453</c:v>
                </c:pt>
                <c:pt idx="6">
                  <c:v>39.072878850642766</c:v>
                </c:pt>
                <c:pt idx="7">
                  <c:v>30.312248939821725</c:v>
                </c:pt>
                <c:pt idx="8">
                  <c:v>33.253726401145684</c:v>
                </c:pt>
                <c:pt idx="9">
                  <c:v>29.716981132075471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'KF_11_dur+rat'!$B$105:$B$114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'KF_11_dur+rat'!$E$105:$E$114</c:f>
              <c:numCache>
                <c:formatCode>0.00</c:formatCode>
                <c:ptCount val="10"/>
                <c:pt idx="0">
                  <c:v>7.9719495375686806</c:v>
                </c:pt>
                <c:pt idx="1">
                  <c:v>9.6835583674225862</c:v>
                </c:pt>
                <c:pt idx="2">
                  <c:v>10.467114078974776</c:v>
                </c:pt>
                <c:pt idx="3">
                  <c:v>9.3445634846349588</c:v>
                </c:pt>
                <c:pt idx="4">
                  <c:v>9.1166146645865869</c:v>
                </c:pt>
                <c:pt idx="5">
                  <c:v>10.046146302679807</c:v>
                </c:pt>
                <c:pt idx="6">
                  <c:v>11.081238824230121</c:v>
                </c:pt>
                <c:pt idx="7">
                  <c:v>10.727726142794589</c:v>
                </c:pt>
                <c:pt idx="8">
                  <c:v>9.8048639253615146</c:v>
                </c:pt>
                <c:pt idx="9">
                  <c:v>12.735849056603774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D-49D5-8AEB-DF2BBD7E5F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4744619663777E-2"/>
          <c:y val="5.5654754079290297E-2"/>
          <c:w val="0.93944015527558811"/>
          <c:h val="0.65336689350859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'KF_11_dur+rat'!$B$29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'KF_11_dur+rat'!$B$30:$B$32</c:f>
              <c:numCache>
                <c:formatCode>0.00</c:formatCode>
                <c:ptCount val="3"/>
                <c:pt idx="0">
                  <c:v>11.717288623795016</c:v>
                </c:pt>
                <c:pt idx="1">
                  <c:v>-7.7102652935143681</c:v>
                </c:pt>
                <c:pt idx="2">
                  <c:v>-2.2783736969101436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'KF_11_dur+rat'!$C$29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'KF_11_dur+rat'!$C$30:$C$32</c:f>
              <c:numCache>
                <c:formatCode>0.00</c:formatCode>
                <c:ptCount val="3"/>
                <c:pt idx="0">
                  <c:v>26.14401264043466</c:v>
                </c:pt>
                <c:pt idx="1">
                  <c:v>-4.3881068057526589</c:v>
                </c:pt>
                <c:pt idx="2">
                  <c:v>-8.9639254055601967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'KF_11_dur+rat'!$D$29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'KF_11_dur+rat'!$D$30:$D$32</c:f>
              <c:numCache>
                <c:formatCode>0.00</c:formatCode>
                <c:ptCount val="3"/>
                <c:pt idx="0">
                  <c:v>3.8040912980065995</c:v>
                </c:pt>
                <c:pt idx="1">
                  <c:v>27.048067371284855</c:v>
                </c:pt>
                <c:pt idx="2">
                  <c:v>-3.7848114024897876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'KF_11_dur+rat'!$E$29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'KF_11_dur+rat'!$E$30:$E$32</c:f>
              <c:numCache>
                <c:formatCode>0.00</c:formatCode>
                <c:ptCount val="3"/>
                <c:pt idx="0">
                  <c:v>-3.8083580674312745</c:v>
                </c:pt>
                <c:pt idx="1">
                  <c:v>21.065375562695195</c:v>
                </c:pt>
                <c:pt idx="2">
                  <c:v>4.0816840398441734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'KF_11_dur+rat'!$F$29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'KF_11_dur+rat'!$F$30:$F$32</c:f>
              <c:numCache>
                <c:formatCode>0.00</c:formatCode>
                <c:ptCount val="3"/>
                <c:pt idx="0">
                  <c:v>-12.093497650677671</c:v>
                </c:pt>
                <c:pt idx="1">
                  <c:v>-26.404746775969013</c:v>
                </c:pt>
                <c:pt idx="2">
                  <c:v>-11.51734904656772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'KF_11_dur+rat'!$G$29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'KF_11_dur+rat'!$G$30:$G$32</c:f>
              <c:numCache>
                <c:formatCode>0.00</c:formatCode>
                <c:ptCount val="3"/>
                <c:pt idx="0">
                  <c:v>20.990903781475652</c:v>
                </c:pt>
                <c:pt idx="1">
                  <c:v>-21.231441126195854</c:v>
                </c:pt>
                <c:pt idx="2">
                  <c:v>-0.78897450671514679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'KF_11_dur+rat'!$H$29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'KF_11_dur+rat'!$H$30:$H$32</c:f>
              <c:numCache>
                <c:formatCode>0.00</c:formatCode>
                <c:ptCount val="3"/>
                <c:pt idx="0">
                  <c:v>4.3205481374142973</c:v>
                </c:pt>
                <c:pt idx="1">
                  <c:v>12.237553584692877</c:v>
                </c:pt>
                <c:pt idx="2">
                  <c:v>-1.1179936556265242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'KF_11_dur+rat'!$I$29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'KF_11_dur+rat'!$I$30:$I$32</c:f>
              <c:numCache>
                <c:formatCode>0.00</c:formatCode>
                <c:ptCount val="3"/>
                <c:pt idx="0">
                  <c:v>-4.8378494418891238</c:v>
                </c:pt>
                <c:pt idx="1">
                  <c:v>-4.727648062144806</c:v>
                </c:pt>
                <c:pt idx="2">
                  <c:v>-2.3682664440513337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'KF_11_dur+rat'!$J$29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'KF_11_dur+rat'!$J$30:$J$32</c:f>
              <c:numCache>
                <c:formatCode>0.00</c:formatCode>
                <c:ptCount val="3"/>
                <c:pt idx="0">
                  <c:v>2.0568493642032988</c:v>
                </c:pt>
                <c:pt idx="1">
                  <c:v>21.900070700471627</c:v>
                </c:pt>
                <c:pt idx="2">
                  <c:v>-0.2446240630483367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'KF_11_dur+rat'!$K$29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'KF_11_dur+rat'!$K$30:$K$32</c:f>
              <c:numCache>
                <c:formatCode>0.00</c:formatCode>
                <c:ptCount val="3"/>
                <c:pt idx="0">
                  <c:v>-16.523774348510546</c:v>
                </c:pt>
                <c:pt idx="1">
                  <c:v>5.406217467777596</c:v>
                </c:pt>
                <c:pt idx="2">
                  <c:v>5.1357203998072931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'KF_11_dur+rat'!$L$29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'KF_11_dur+rat'!$L$30:$L$32</c:f>
              <c:numCache>
                <c:formatCode>0.00</c:formatCode>
                <c:ptCount val="3"/>
                <c:pt idx="0">
                  <c:v>-8.5180711005357228</c:v>
                </c:pt>
                <c:pt idx="1">
                  <c:v>-6.4297813045042469</c:v>
                </c:pt>
                <c:pt idx="2">
                  <c:v>10.015191959409576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'KF_11_dur+rat'!$M$29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'KF_11_dur+rat'!$M$30:$M$32</c:f>
              <c:numCache>
                <c:formatCode>0.00</c:formatCode>
                <c:ptCount val="3"/>
                <c:pt idx="0">
                  <c:v>-12.24630872472097</c:v>
                </c:pt>
                <c:pt idx="1">
                  <c:v>-27.325308681982126</c:v>
                </c:pt>
                <c:pt idx="2">
                  <c:v>-9.5426465859943903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'KF_11_dur+rat'!$N$29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'KF_11_dur+rat'!$N$30:$N$32</c:f>
              <c:numCache>
                <c:formatCode>0.00</c:formatCode>
                <c:ptCount val="3"/>
                <c:pt idx="0">
                  <c:v>-9.0538172917766886</c:v>
                </c:pt>
                <c:pt idx="1">
                  <c:v>-0.43464382906597637</c:v>
                </c:pt>
                <c:pt idx="2">
                  <c:v>5.6333618743454013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'KF_11_dur+rat'!$O$29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'KF_11_dur+rat'!$O$30:$O$32</c:f>
              <c:numCache>
                <c:formatCode>0.00</c:formatCode>
                <c:ptCount val="3"/>
                <c:pt idx="0">
                  <c:v>-1.9520172197875816</c:v>
                </c:pt>
                <c:pt idx="1">
                  <c:v>10.994657192206864</c:v>
                </c:pt>
                <c:pt idx="2">
                  <c:v>15.741006533557336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1921527195135857"/>
          <c:w val="0.96027279376963126"/>
          <c:h val="0.16809090249940442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'KF_11_dur+rat'!$C$23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'KF_11_dur+rat'!$C$24:$C$26</c:f>
              <c:numCache>
                <c:formatCode>0.00</c:formatCode>
                <c:ptCount val="3"/>
                <c:pt idx="0">
                  <c:v>25.837962709225454</c:v>
                </c:pt>
                <c:pt idx="1">
                  <c:v>1.3600340055384079</c:v>
                </c:pt>
                <c:pt idx="2">
                  <c:v>-6.0173640396414427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'KF_11_dur+rat'!$E$23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'KF_11_dur+rat'!$E$24:$E$26</c:f>
              <c:numCache>
                <c:formatCode>0.00</c:formatCode>
                <c:ptCount val="3"/>
                <c:pt idx="0">
                  <c:v>-4.041737716454163</c:v>
                </c:pt>
                <c:pt idx="1">
                  <c:v>28.343767432756806</c:v>
                </c:pt>
                <c:pt idx="2">
                  <c:v>7.4504921794506087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'KF_11_dur+rat'!$F$23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'KF_11_dur+rat'!$F$24:$F$26</c:f>
              <c:numCache>
                <c:formatCode>0.00</c:formatCode>
                <c:ptCount val="3"/>
                <c:pt idx="0">
                  <c:v>-12.306775938197664</c:v>
                </c:pt>
                <c:pt idx="1">
                  <c:v>-21.980235719432315</c:v>
                </c:pt>
                <c:pt idx="2">
                  <c:v>-8.6534342521859564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'KF_11_dur+rat'!$G$23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'KF_11_dur+rat'!$G$24:$G$26</c:f>
              <c:numCache>
                <c:formatCode>0.00</c:formatCode>
                <c:ptCount val="3"/>
                <c:pt idx="0">
                  <c:v>20.697356295517601</c:v>
                </c:pt>
                <c:pt idx="1">
                  <c:v>-16.495913434162468</c:v>
                </c:pt>
                <c:pt idx="2">
                  <c:v>2.4221852021586407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'KF_11_dur+rat'!$H$23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'KF_11_dur+rat'!$H$24:$H$26</c:f>
              <c:numCache>
                <c:formatCode>0.00</c:formatCode>
                <c:ptCount val="3"/>
                <c:pt idx="0">
                  <c:v>4.0674461794785746</c:v>
                </c:pt>
                <c:pt idx="1">
                  <c:v>18.985221063768147</c:v>
                </c:pt>
                <c:pt idx="2">
                  <c:v>2.0825167022383511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'KF_11_dur+rat'!$I$23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'KF_11_dur+rat'!$I$24:$I$26</c:f>
              <c:numCache>
                <c:formatCode>0.00</c:formatCode>
                <c:ptCount val="3"/>
                <c:pt idx="0">
                  <c:v>-5.0687313444257684</c:v>
                </c:pt>
                <c:pt idx="1">
                  <c:v>1.0000796929062845</c:v>
                </c:pt>
                <c:pt idx="2">
                  <c:v>0.79177637924942412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'KF_11_dur+rat'!$K$23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'KF_11_dur+rat'!$K$24:$K$26</c:f>
              <c:numCache>
                <c:formatCode>0.00</c:formatCode>
                <c:ptCount val="3"/>
                <c:pt idx="0">
                  <c:v>-16.726303922316518</c:v>
                </c:pt>
                <c:pt idx="1">
                  <c:v>11.743188320968571</c:v>
                </c:pt>
                <c:pt idx="2">
                  <c:v>8.5386444965260822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'KF_11_dur+rat'!$M$23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'KF_11_dur+rat'!$M$24:$M$26</c:f>
              <c:numCache>
                <c:formatCode>0.00</c:formatCode>
                <c:ptCount val="3"/>
                <c:pt idx="0">
                  <c:v>-12.459216262827495</c:v>
                </c:pt>
                <c:pt idx="1">
                  <c:v>-22.956141362343551</c:v>
                </c:pt>
                <c:pt idx="2">
                  <c:v>-6.6148166677957061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30"/>
          <c:min val="-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769028871391E-2"/>
          <c:y val="5.5724417426545089E-2"/>
          <c:w val="0.93934881216770982"/>
          <c:h val="0.6883940039409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'KF_11_dur+rat'!$B$41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'KF_11_dur+rat'!$B$42:$B$44</c:f>
              <c:numCache>
                <c:formatCode>0.00</c:formatCode>
                <c:ptCount val="3"/>
                <c:pt idx="0">
                  <c:v>4.3176008465942175</c:v>
                </c:pt>
                <c:pt idx="1">
                  <c:v>-3.6860631494187892</c:v>
                </c:pt>
                <c:pt idx="2">
                  <c:v>-0.63153769717544073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'KF_11_dur+rat'!$C$41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'KF_11_dur+rat'!$C$42:$C$44</c:f>
              <c:numCache>
                <c:formatCode>0.00</c:formatCode>
                <c:ptCount val="3"/>
                <c:pt idx="0">
                  <c:v>6.9194235749797102</c:v>
                </c:pt>
                <c:pt idx="1">
                  <c:v>-4.9990862362420714</c:v>
                </c:pt>
                <c:pt idx="2">
                  <c:v>-1.9203373387376432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'KF_11_dur+rat'!$D$41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'KF_11_dur+rat'!$D$42:$D$44</c:f>
              <c:numCache>
                <c:formatCode>0.00</c:formatCode>
                <c:ptCount val="3"/>
                <c:pt idx="0">
                  <c:v>-3.670868643458391</c:v>
                </c:pt>
                <c:pt idx="1">
                  <c:v>5.0570494548379941</c:v>
                </c:pt>
                <c:pt idx="2">
                  <c:v>-1.3861808113796013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'KF_11_dur+rat'!$E$41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'KF_11_dur+rat'!$E$42:$E$44</c:f>
              <c:numCache>
                <c:formatCode>0.00</c:formatCode>
                <c:ptCount val="3"/>
                <c:pt idx="0">
                  <c:v>-4.9599382481297454</c:v>
                </c:pt>
                <c:pt idx="1">
                  <c:v>5.1686667570134972</c:v>
                </c:pt>
                <c:pt idx="2">
                  <c:v>-0.20872850888373762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'KF_11_dur+rat'!$F$41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'KF_11_dur+rat'!$F$42:$F$44</c:f>
              <c:numCache>
                <c:formatCode>0.00</c:formatCode>
                <c:ptCount val="3"/>
                <c:pt idx="0">
                  <c:v>3.2518721639400283</c:v>
                </c:pt>
                <c:pt idx="1">
                  <c:v>-3.8266993666084836</c:v>
                </c:pt>
                <c:pt idx="2">
                  <c:v>0.57482720266845178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'KF_11_dur+rat'!$G$41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'KF_11_dur+rat'!$G$42:$G$44</c:f>
              <c:numCache>
                <c:formatCode>0.00</c:formatCode>
                <c:ptCount val="3"/>
                <c:pt idx="0">
                  <c:v>8.9003902094855079</c:v>
                </c:pt>
                <c:pt idx="1">
                  <c:v>-8.3526668178141428</c:v>
                </c:pt>
                <c:pt idx="2">
                  <c:v>-0.54772339167136508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'KF_11_dur+rat'!$H$41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'KF_11_dur+rat'!$H$42:$H$44</c:f>
              <c:numCache>
                <c:formatCode>0.00</c:formatCode>
                <c:ptCount val="3"/>
                <c:pt idx="0">
                  <c:v>-1.1723691337931186</c:v>
                </c:pt>
                <c:pt idx="1">
                  <c:v>1.9480413455128556</c:v>
                </c:pt>
                <c:pt idx="2">
                  <c:v>-0.77567221171973699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'KF_11_dur+rat'!$I$41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'KF_11_dur+rat'!$I$42:$I$44</c:f>
              <c:numCache>
                <c:formatCode>0.00</c:formatCode>
                <c:ptCount val="3"/>
                <c:pt idx="0">
                  <c:v>-0.18660075891096284</c:v>
                </c:pt>
                <c:pt idx="1">
                  <c:v>3.2741332537469248E-2</c:v>
                </c:pt>
                <c:pt idx="2">
                  <c:v>0.15385942637348293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'KF_11_dur+rat'!$J$41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'KF_11_dur+rat'!$J$42:$J$44</c:f>
              <c:numCache>
                <c:formatCode>0.00</c:formatCode>
                <c:ptCount val="3"/>
                <c:pt idx="0">
                  <c:v>-3.4160150052022544</c:v>
                </c:pt>
                <c:pt idx="1">
                  <c:v>4.2942629125991303</c:v>
                </c:pt>
                <c:pt idx="2">
                  <c:v>-0.87824790739687408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'KF_11_dur+rat'!$K$41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'KF_11_dur+rat'!$K$42:$K$44</c:f>
              <c:numCache>
                <c:formatCode>0.00</c:formatCode>
                <c:ptCount val="3"/>
                <c:pt idx="0">
                  <c:v>-5.8162163978495727</c:v>
                </c:pt>
                <c:pt idx="1">
                  <c:v>4.6272644499257822</c:v>
                </c:pt>
                <c:pt idx="2">
                  <c:v>1.1889519479237975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'KF_11_dur+rat'!$L$41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'KF_11_dur+rat'!$L$42:$L$44</c:f>
              <c:numCache>
                <c:formatCode>0.00</c:formatCode>
                <c:ptCount val="3"/>
                <c:pt idx="0">
                  <c:v>-1.5269347947158849</c:v>
                </c:pt>
                <c:pt idx="1">
                  <c:v>-7.2056571355837207E-2</c:v>
                </c:pt>
                <c:pt idx="2">
                  <c:v>1.5989913660717345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'KF_11_dur+rat'!$M$41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'KF_11_dur+rat'!$M$42:$M$44</c:f>
              <c:numCache>
                <c:formatCode>0.00</c:formatCode>
                <c:ptCount val="3"/>
                <c:pt idx="0">
                  <c:v>3.2979261944069975</c:v>
                </c:pt>
                <c:pt idx="1">
                  <c:v>-4.1333654608952592</c:v>
                </c:pt>
                <c:pt idx="2">
                  <c:v>0.83543926648826528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'KF_11_dur+rat'!$N$41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'KF_11_dur+rat'!$N$42:$N$44</c:f>
              <c:numCache>
                <c:formatCode>0.00</c:formatCode>
                <c:ptCount val="3"/>
                <c:pt idx="0">
                  <c:v>-2.6014743458019112</c:v>
                </c:pt>
                <c:pt idx="1">
                  <c:v>1.6154740507194205</c:v>
                </c:pt>
                <c:pt idx="2">
                  <c:v>0.98600029508248888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'KF_11_dur+rat'!$O$41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'KF_11_dur+rat'!$O$42:$O$44</c:f>
              <c:numCache>
                <c:formatCode>0.00</c:formatCode>
                <c:ptCount val="3"/>
                <c:pt idx="0">
                  <c:v>-3.3367956615446559</c:v>
                </c:pt>
                <c:pt idx="1">
                  <c:v>2.3264372991884628</c:v>
                </c:pt>
                <c:pt idx="2">
                  <c:v>1.0103583623561843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'KF_11_dur+rat'!$P$41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'KF_11_dur+rat'!$P$42:$P$44</c:f>
              <c:numCache>
                <c:formatCode>0.00</c:formatCode>
                <c:ptCount val="3"/>
                <c:pt idx="0">
                  <c:v>1.8850710883440627</c:v>
                </c:pt>
                <c:pt idx="1">
                  <c:v>-4.7286332686415129</c:v>
                </c:pt>
                <c:pt idx="2">
                  <c:v>2.8435621802974502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10"/>
          <c:min val="-1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2"/>
        <c:minorUnit val="0.5"/>
      </c:valAx>
    </c:plotArea>
    <c:legend>
      <c:legendPos val="b"/>
      <c:layout>
        <c:manualLayout>
          <c:xMode val="edge"/>
          <c:yMode val="edge"/>
          <c:x val="4.2293828656033379E-2"/>
          <c:y val="0.83378846261238626"/>
          <c:w val="0.93421576149135188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16077797967564E-2"/>
          <c:y val="5.5724417426545089E-2"/>
          <c:w val="0.94628050339861358"/>
          <c:h val="0.696840421543051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'KF_11_dur+rat'!$C$35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'KF_11_dur+rat'!$C$36:$C$38</c:f>
              <c:numCache>
                <c:formatCode>0.00</c:formatCode>
                <c:ptCount val="3"/>
                <c:pt idx="0">
                  <c:v>5.6401126244636117</c:v>
                </c:pt>
                <c:pt idx="1">
                  <c:v>-3.8071982366707715</c:v>
                </c:pt>
                <c:pt idx="2">
                  <c:v>-1.832914387792834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'KF_11_dur+rat'!$E$35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'KF_11_dur+rat'!$E$36:$E$38</c:f>
              <c:numCache>
                <c:formatCode>0.00</c:formatCode>
                <c:ptCount val="3"/>
                <c:pt idx="0">
                  <c:v>-6.2392491986458438</c:v>
                </c:pt>
                <c:pt idx="1">
                  <c:v>6.3605547565847971</c:v>
                </c:pt>
                <c:pt idx="2">
                  <c:v>-0.12130555793892839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'KF_11_dur+rat'!$F$35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'KF_11_dur+rat'!$F$36:$F$38</c:f>
              <c:numCache>
                <c:formatCode>0.00</c:formatCode>
                <c:ptCount val="3"/>
                <c:pt idx="0">
                  <c:v>1.9725612134239299</c:v>
                </c:pt>
                <c:pt idx="1">
                  <c:v>-2.6348113670371838</c:v>
                </c:pt>
                <c:pt idx="2">
                  <c:v>0.66225015361326101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'KF_11_dur+rat'!$G$35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'KF_11_dur+rat'!$G$36:$G$38</c:f>
              <c:numCache>
                <c:formatCode>0.00</c:formatCode>
                <c:ptCount val="3"/>
                <c:pt idx="0">
                  <c:v>7.6210792589694094</c:v>
                </c:pt>
                <c:pt idx="1">
                  <c:v>-7.1607788182428429</c:v>
                </c:pt>
                <c:pt idx="2">
                  <c:v>-0.46030044072655585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'KF_11_dur+rat'!$H$35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'KF_11_dur+rat'!$H$36:$H$38</c:f>
              <c:numCache>
                <c:formatCode>0.00</c:formatCode>
                <c:ptCount val="3"/>
                <c:pt idx="0">
                  <c:v>-2.451680084309217</c:v>
                </c:pt>
                <c:pt idx="1">
                  <c:v>3.1399293450841554</c:v>
                </c:pt>
                <c:pt idx="2">
                  <c:v>-0.68824926077492776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'KF_11_dur+rat'!$I$35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'KF_11_dur+rat'!$I$36:$I$38</c:f>
              <c:numCache>
                <c:formatCode>0.00</c:formatCode>
                <c:ptCount val="3"/>
                <c:pt idx="0">
                  <c:v>-1.4659117094270613</c:v>
                </c:pt>
                <c:pt idx="1">
                  <c:v>1.2246293321087691</c:v>
                </c:pt>
                <c:pt idx="2">
                  <c:v>0.24128237731829216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'KF_11_dur+rat'!$K$35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'KF_11_dur+rat'!$K$36:$K$38</c:f>
              <c:numCache>
                <c:formatCode>0.00</c:formatCode>
                <c:ptCount val="3"/>
                <c:pt idx="0">
                  <c:v>-7.0955273483656711</c:v>
                </c:pt>
                <c:pt idx="1">
                  <c:v>5.8191524494970821</c:v>
                </c:pt>
                <c:pt idx="2">
                  <c:v>1.2763748988686068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'KF_11_dur+rat'!$M$35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'KF_11_dur+rat'!$M$36:$M$38</c:f>
              <c:numCache>
                <c:formatCode>0.00</c:formatCode>
                <c:ptCount val="3"/>
                <c:pt idx="0">
                  <c:v>2.0186152438908991</c:v>
                </c:pt>
                <c:pt idx="1">
                  <c:v>-2.9414774613239594</c:v>
                </c:pt>
                <c:pt idx="2">
                  <c:v>0.92286221743307451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'KF_11_dur+rat'!$P$35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'KF_11_dur+rat'!$P$36:$P$38</c:f>
              <c:numCache>
                <c:formatCode>0.00</c:formatCode>
                <c:ptCount val="3"/>
                <c:pt idx="0">
                  <c:v>0.60576013782796423</c:v>
                </c:pt>
                <c:pt idx="1">
                  <c:v>-3.536745269070213</c:v>
                </c:pt>
                <c:pt idx="2">
                  <c:v>2.9309851312422595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8"/>
          <c:min val="-8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2"/>
        <c:minorUnit val="0.5"/>
      </c:valAx>
    </c:plotArea>
    <c:legend>
      <c:legendPos val="b"/>
      <c:layout>
        <c:manualLayout>
          <c:xMode val="edge"/>
          <c:yMode val="edge"/>
          <c:x val="0.19048105525270881"/>
          <c:y val="0.83534970362747207"/>
          <c:w val="0.68741395787065074"/>
          <c:h val="0.1545185841131560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815" cy="3118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9_(Sonntag, den 19. Juli 1910 (Berceuse II))_2" connectionId="19" xr16:uid="{8A258E58-5135-46B5-8323-EFB08530273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6" connectionId="48" xr16:uid="{3A711B58-93E8-4568-A2DA-A353A3A7D64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5" connectionId="30" xr16:uid="{F1DFF2C1-AF4A-4797-94B1-B3BFDE62E93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57" xr16:uid="{00000000-0016-0000-0000-000016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26" xr16:uid="{00000000-0016-0000-0000-000028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2" connectionId="42" xr16:uid="{98E62BE3-4330-4D32-AC2E-63BE974325B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5" connectionId="12" xr16:uid="{82E4BE51-0291-4A27-A786-32EC0C537F48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5" xr16:uid="{00000000-0016-0000-0000-000031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35" xr16:uid="{00000000-0016-0000-0000-00001B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51" xr16:uid="{00000000-0016-0000-0000-000026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25" xr16:uid="{00000000-0016-0000-0000-00002A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27" xr16:uid="{00000000-0016-0000-0000-00000D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7" connectionId="41" xr16:uid="{6AC9FCBF-C096-4022-B66D-49D8D29DD18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46" xr16:uid="{00000000-0016-0000-0000-00001E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7" connectionId="3" xr16:uid="{5C022441-27A9-4A3A-9350-8AADC630C4E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3" connectionId="56" xr16:uid="{75745354-D7B6-42FF-9F38-1E64CF129C5B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9" xr16:uid="{00000000-0016-0000-0000-000004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1_dur_1" connectionId="45" xr16:uid="{BB2EBD3F-C6CE-4720-9D15-80906B65851B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7" connectionId="21" xr16:uid="{8F432C5A-B66B-4900-B4A7-F3622BE373A6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5" connectionId="34" xr16:uid="{C1C63872-CB97-4FC6-855F-A8DE24C679A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2" connectionId="22" xr16:uid="{23E36E22-BDC2-490C-9E55-B1B2F2732E73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16" xr16:uid="{00000000-0016-0000-0000-00002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7" connectionId="55" xr16:uid="{CFE40603-0979-4B4C-9D1E-493E84DB59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6" connectionId="29" xr16:uid="{FD222D3D-6723-4689-B1FC-ACA99D9C8083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28" xr16:uid="{00000000-0016-0000-0000-000024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5" connectionId="61" xr16:uid="{BCC0BFA1-C446-4FAB-91C0-95224F63D689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6_dur_1" connectionId="44" xr16:uid="{D1D179D2-A3FE-4050-ABAC-E615035B765B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3" xr16:uid="{00000000-0016-0000-0000-00000E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5" connectionId="38" xr16:uid="{7000A23C-D233-4F2C-9ADE-E5B77FE4E85C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000-000001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6_dur" connectionId="6" xr16:uid="{7D6A14AB-BED8-4E79-A5B3-64CD7F89A62E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5" connectionId="4" xr16:uid="{A332CF43-1AB8-4DF1-BC43-922FABDEBCB8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7" connectionId="33" xr16:uid="{16CC104D-993D-4C44-9220-FE206EF65EB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47" xr16:uid="{00000000-0016-0000-0000-000012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1_Abschnitte-Dauern_1" connectionId="24" xr16:uid="{95540447-77BB-4907-92E1-D1005A2A2DE7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8" xr16:uid="{00000000-0016-0000-0000-000025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1_dur_1" connectionId="7" xr16:uid="{0BED4837-BD16-4C07-829B-3689FF643A5A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7" connectionId="11" xr16:uid="{79AF5B26-7FA4-4625-9340-013414C7717D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32_dur" connectionId="14" xr16:uid="{36EF972F-1888-40D2-9B8A-AF2C93F3EC1D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52" xr16:uid="{00000000-0016-0000-0000-000033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7" connectionId="60" xr16:uid="{80FE7457-A2BC-47C2-A6FC-5322801943BA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62" xr16:uid="{00000000-0016-0000-0000-00002E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63" xr16:uid="{00000000-0016-0000-0000-00001F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39" xr16:uid="{00000000-0016-0000-0000-000038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5" xr16:uid="{00000000-0016-0000-0000-000032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31" xr16:uid="{00000000-0016-0000-0000-00002B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4 (Nimmermehr)_1" connectionId="18" xr16:uid="{55987117-9679-4E05-A6B2-6A3E6AB6248F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58" xr16:uid="{00000000-0016-0000-0000-000005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43" xr16:uid="{00000000-0016-0000-0000-000015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5" connectionId="49" xr16:uid="{D5376FB2-CA25-4949-8091-2D3626E63F9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7" connectionId="37" xr16:uid="{164FE0BA-0825-4E7C-8216-4F7333942F4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6_Abschnitte-Dauern" connectionId="23" xr16:uid="{0C2E4238-BF0D-45DA-993E-5462F1E253C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53" xr16:uid="{00000000-0016-0000-0000-000003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50" xr16:uid="{00000000-0016-0000-0000-000007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3DF3-CF4E-4B2C-B1C8-071B00FE14F6}">
  <dimension ref="A1:H17"/>
  <sheetViews>
    <sheetView workbookViewId="0"/>
  </sheetViews>
  <sheetFormatPr baseColWidth="10" defaultRowHeight="14.4" x14ac:dyDescent="0.3"/>
  <cols>
    <col min="1" max="1" width="8.21875" bestFit="1" customWidth="1"/>
    <col min="2" max="2" width="13.77734375" bestFit="1" customWidth="1"/>
    <col min="3" max="3" width="10.44140625" bestFit="1" customWidth="1"/>
    <col min="4" max="4" width="13.77734375" bestFit="1" customWidth="1"/>
    <col min="5" max="5" width="10.44140625" bestFit="1" customWidth="1"/>
  </cols>
  <sheetData>
    <row r="1" spans="1:8" x14ac:dyDescent="0.3">
      <c r="A1" s="1" t="s">
        <v>60</v>
      </c>
      <c r="B1" s="1" t="s">
        <v>61</v>
      </c>
      <c r="C1" s="10" t="s">
        <v>62</v>
      </c>
      <c r="D1" s="1" t="s">
        <v>61</v>
      </c>
      <c r="E1" s="10" t="s">
        <v>62</v>
      </c>
    </row>
    <row r="2" spans="1:8" x14ac:dyDescent="0.3">
      <c r="A2" s="6" t="s">
        <v>50</v>
      </c>
      <c r="B2" s="11">
        <v>23</v>
      </c>
      <c r="C2" s="3">
        <f t="shared" ref="C2:C12" si="0">B2/B$14*100</f>
        <v>10.849056603773585</v>
      </c>
      <c r="D2" s="3">
        <f>SUM(B2:B7)</f>
        <v>122</v>
      </c>
      <c r="E2" s="3">
        <f>D2/D$14*100</f>
        <v>57.547169811320757</v>
      </c>
    </row>
    <row r="3" spans="1:8" x14ac:dyDescent="0.3">
      <c r="A3" s="6" t="s">
        <v>51</v>
      </c>
      <c r="B3" s="11">
        <v>27</v>
      </c>
      <c r="C3" s="3">
        <f t="shared" si="0"/>
        <v>12.735849056603774</v>
      </c>
      <c r="D3" s="3"/>
      <c r="E3" s="3"/>
      <c r="H3" s="43"/>
    </row>
    <row r="4" spans="1:8" x14ac:dyDescent="0.3">
      <c r="A4" s="6" t="s">
        <v>53</v>
      </c>
      <c r="B4" s="11">
        <v>21</v>
      </c>
      <c r="C4" s="3">
        <f t="shared" si="0"/>
        <v>9.9056603773584904</v>
      </c>
      <c r="D4" s="3"/>
      <c r="E4" s="3"/>
      <c r="H4" s="43"/>
    </row>
    <row r="5" spans="1:8" x14ac:dyDescent="0.3">
      <c r="A5" s="6" t="s">
        <v>54</v>
      </c>
      <c r="B5" s="11">
        <v>4</v>
      </c>
      <c r="C5" s="3">
        <f t="shared" si="0"/>
        <v>1.8867924528301887</v>
      </c>
      <c r="D5" s="3"/>
      <c r="E5" s="43"/>
      <c r="H5" s="43"/>
    </row>
    <row r="6" spans="1:8" x14ac:dyDescent="0.3">
      <c r="A6" s="6" t="s">
        <v>55</v>
      </c>
      <c r="B6" s="11">
        <v>33</v>
      </c>
      <c r="C6" s="3">
        <f t="shared" si="0"/>
        <v>15.566037735849056</v>
      </c>
      <c r="D6" s="3"/>
      <c r="E6" s="11"/>
      <c r="H6" s="43"/>
    </row>
    <row r="7" spans="1:8" x14ac:dyDescent="0.3">
      <c r="A7" s="6" t="s">
        <v>56</v>
      </c>
      <c r="B7" s="11">
        <v>14</v>
      </c>
      <c r="C7" s="3">
        <f t="shared" si="0"/>
        <v>6.6037735849056602</v>
      </c>
      <c r="D7" s="3"/>
      <c r="E7" s="11"/>
    </row>
    <row r="8" spans="1:8" x14ac:dyDescent="0.3">
      <c r="A8" s="6" t="s">
        <v>0</v>
      </c>
      <c r="B8" s="11">
        <v>21</v>
      </c>
      <c r="C8" s="3">
        <f t="shared" si="0"/>
        <v>9.9056603773584904</v>
      </c>
      <c r="D8" s="3">
        <f>SUM(B8:B11)</f>
        <v>63</v>
      </c>
      <c r="E8" s="11">
        <f t="shared" ref="E8:E12" si="1">D8/D$14*100</f>
        <v>29.716981132075471</v>
      </c>
    </row>
    <row r="9" spans="1:8" x14ac:dyDescent="0.3">
      <c r="A9" s="2" t="s">
        <v>1</v>
      </c>
      <c r="B9" s="11">
        <v>14</v>
      </c>
      <c r="C9" s="3">
        <f t="shared" si="0"/>
        <v>6.6037735849056602</v>
      </c>
      <c r="D9" s="3"/>
      <c r="E9" s="11"/>
    </row>
    <row r="10" spans="1:8" x14ac:dyDescent="0.3">
      <c r="A10" s="6" t="s">
        <v>57</v>
      </c>
      <c r="B10" s="11">
        <v>3</v>
      </c>
      <c r="C10" s="3">
        <f t="shared" si="0"/>
        <v>1.4150943396226416</v>
      </c>
      <c r="D10" s="3"/>
      <c r="E10" s="11"/>
    </row>
    <row r="11" spans="1:8" x14ac:dyDescent="0.3">
      <c r="A11" s="6" t="s">
        <v>58</v>
      </c>
      <c r="B11" s="11">
        <v>25</v>
      </c>
      <c r="C11" s="3">
        <f t="shared" si="0"/>
        <v>11.79245283018868</v>
      </c>
      <c r="D11" s="3"/>
      <c r="E11" s="11"/>
    </row>
    <row r="12" spans="1:8" x14ac:dyDescent="0.3">
      <c r="A12" s="6" t="s">
        <v>47</v>
      </c>
      <c r="B12" s="11">
        <v>21</v>
      </c>
      <c r="C12" s="3">
        <f t="shared" si="0"/>
        <v>9.9056603773584904</v>
      </c>
      <c r="D12" s="3">
        <f>SUM(B12:B13)</f>
        <v>27</v>
      </c>
      <c r="E12" s="11">
        <f t="shared" si="1"/>
        <v>12.735849056603774</v>
      </c>
    </row>
    <row r="13" spans="1:8" x14ac:dyDescent="0.3">
      <c r="A13" s="6" t="s">
        <v>48</v>
      </c>
      <c r="B13" s="11">
        <v>6</v>
      </c>
      <c r="C13" s="3">
        <f>B13/B$14*100</f>
        <v>2.8301886792452833</v>
      </c>
      <c r="D13" s="3"/>
      <c r="E13" s="11"/>
    </row>
    <row r="14" spans="1:8" x14ac:dyDescent="0.3">
      <c r="A14" s="2"/>
      <c r="B14" s="12">
        <f>SUM(B2:B13)</f>
        <v>212</v>
      </c>
      <c r="C14" s="11">
        <f>SUM(C2:C13)</f>
        <v>99.999999999999986</v>
      </c>
      <c r="D14" s="10">
        <f>SUM(D2:D13)</f>
        <v>212</v>
      </c>
      <c r="E14" s="10">
        <f>SUM(E2:E13)</f>
        <v>100</v>
      </c>
    </row>
    <row r="15" spans="1:8" x14ac:dyDescent="0.3">
      <c r="A15" s="6"/>
      <c r="B15" s="11"/>
      <c r="C15" s="3"/>
      <c r="D15" s="42"/>
      <c r="E15" s="3"/>
    </row>
    <row r="16" spans="1:8" x14ac:dyDescent="0.3">
      <c r="A16" s="6"/>
      <c r="B16" s="11"/>
      <c r="C16" s="3"/>
      <c r="D16" s="42"/>
      <c r="E16" s="3"/>
    </row>
    <row r="17" spans="1:5" x14ac:dyDescent="0.3">
      <c r="A17" s="2"/>
      <c r="B17" s="12"/>
      <c r="C17" s="11"/>
      <c r="D17" s="46"/>
      <c r="E17" s="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03"/>
  <sheetViews>
    <sheetView tabSelected="1" zoomScale="55" zoomScaleNormal="55" workbookViewId="0"/>
  </sheetViews>
  <sheetFormatPr baseColWidth="10" defaultRowHeight="14.4" x14ac:dyDescent="0.3"/>
  <cols>
    <col min="1" max="1" width="22.6640625" style="1" bestFit="1" customWidth="1"/>
    <col min="2" max="2" width="38.44140625" style="2" bestFit="1" customWidth="1"/>
    <col min="3" max="3" width="28.33203125" style="2" bestFit="1" customWidth="1"/>
    <col min="4" max="4" width="24.33203125" style="2" bestFit="1" customWidth="1"/>
    <col min="5" max="5" width="24.332031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332031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1.5546875" style="2" bestFit="1" customWidth="1"/>
    <col min="17" max="17" width="9.5546875" bestFit="1" customWidth="1"/>
    <col min="18" max="18" width="10.109375" bestFit="1" customWidth="1"/>
    <col min="19" max="19" width="22.33203125" style="2" bestFit="1" customWidth="1"/>
    <col min="20" max="20" width="8.6640625" style="2" bestFit="1" customWidth="1"/>
    <col min="21" max="21" width="13.44140625" style="2" bestFit="1" customWidth="1"/>
    <col min="22" max="22" width="8.33203125" style="2" bestFit="1" customWidth="1"/>
    <col min="23" max="23" width="10.44140625" style="2" bestFit="1" customWidth="1"/>
    <col min="24" max="24" width="8.44140625" style="2" bestFit="1" customWidth="1"/>
    <col min="25" max="25" width="9" bestFit="1" customWidth="1"/>
    <col min="26" max="26" width="18.33203125" style="1" bestFit="1" customWidth="1"/>
    <col min="27" max="27" width="15.44140625" bestFit="1" customWidth="1"/>
    <col min="28" max="29" width="28.33203125" style="2" bestFit="1" customWidth="1"/>
    <col min="30" max="30" width="24.33203125" bestFit="1" customWidth="1"/>
    <col min="31" max="31" width="24.33203125" style="2" bestFit="1" customWidth="1"/>
    <col min="32" max="32" width="37.109375" style="2" bestFit="1" customWidth="1"/>
    <col min="33" max="33" width="38.44140625" bestFit="1" customWidth="1"/>
    <col min="34" max="34" width="29.88671875" bestFit="1" customWidth="1"/>
    <col min="35" max="35" width="24.33203125" bestFit="1" customWidth="1"/>
    <col min="36" max="36" width="29.88671875" bestFit="1" customWidth="1"/>
    <col min="37" max="38" width="24.88671875" bestFit="1" customWidth="1"/>
    <col min="39" max="39" width="29.88671875" bestFit="1" customWidth="1"/>
    <col min="40" max="41" width="24.88671875" bestFit="1" customWidth="1"/>
    <col min="42" max="42" width="11.5546875" bestFit="1" customWidth="1"/>
    <col min="43" max="43" width="9.5546875" bestFit="1" customWidth="1"/>
    <col min="44" max="44" width="10.109375" bestFit="1" customWidth="1"/>
    <col min="45" max="45" width="19" bestFit="1" customWidth="1"/>
    <col min="46" max="46" width="10.44140625" bestFit="1" customWidth="1"/>
    <col min="47" max="47" width="8.44140625" bestFit="1" customWidth="1"/>
    <col min="48" max="48" width="9" bestFit="1" customWidth="1"/>
    <col min="49" max="49" width="17.6640625" bestFit="1" customWidth="1"/>
    <col min="50" max="50" width="8.6640625" bestFit="1" customWidth="1"/>
    <col min="51" max="51" width="8.33203125" bestFit="1" customWidth="1"/>
    <col min="52" max="52" width="17.6640625" bestFit="1" customWidth="1"/>
    <col min="53" max="53" width="22.332031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33203125" bestFit="1" customWidth="1"/>
    <col min="62" max="62" width="37.33203125" bestFit="1" customWidth="1"/>
    <col min="63" max="63" width="29.88671875" bestFit="1" customWidth="1"/>
    <col min="64" max="64" width="23.33203125" bestFit="1" customWidth="1"/>
    <col min="65" max="65" width="29.88671875" bestFit="1" customWidth="1"/>
    <col min="66" max="67" width="22.6640625" bestFit="1" customWidth="1"/>
    <col min="68" max="68" width="28.6640625" bestFit="1" customWidth="1"/>
    <col min="69" max="70" width="22.6640625" bestFit="1" customWidth="1"/>
    <col min="71" max="71" width="8.5546875" bestFit="1" customWidth="1"/>
  </cols>
  <sheetData>
    <row r="1" spans="1:71" x14ac:dyDescent="0.3">
      <c r="A1" s="33" t="s">
        <v>18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5" t="s">
        <v>18</v>
      </c>
      <c r="W1" s="1" t="s">
        <v>26</v>
      </c>
      <c r="X1" s="1" t="s">
        <v>29</v>
      </c>
      <c r="Y1" s="1" t="s">
        <v>27</v>
      </c>
      <c r="Z1" s="5" t="s">
        <v>38</v>
      </c>
      <c r="AA1" s="33" t="s">
        <v>18</v>
      </c>
      <c r="AB1" s="25" t="s">
        <v>3</v>
      </c>
      <c r="AC1" s="25" t="s">
        <v>4</v>
      </c>
      <c r="AD1" s="25" t="s">
        <v>5</v>
      </c>
      <c r="AE1" s="25" t="s">
        <v>6</v>
      </c>
      <c r="AF1" s="25" t="s">
        <v>7</v>
      </c>
      <c r="AG1" s="25" t="s">
        <v>8</v>
      </c>
      <c r="AH1" s="25" t="s">
        <v>9</v>
      </c>
      <c r="AI1" s="25" t="s">
        <v>10</v>
      </c>
      <c r="AJ1" s="25" t="s">
        <v>11</v>
      </c>
      <c r="AK1" s="25" t="s">
        <v>12</v>
      </c>
      <c r="AL1" s="10" t="s">
        <v>13</v>
      </c>
      <c r="AM1" s="10" t="s">
        <v>14</v>
      </c>
      <c r="AN1" s="10" t="s">
        <v>15</v>
      </c>
      <c r="AO1" s="10" t="s">
        <v>16</v>
      </c>
      <c r="AP1" s="5" t="s">
        <v>22</v>
      </c>
      <c r="AQ1" s="1" t="s">
        <v>23</v>
      </c>
      <c r="AR1" s="5" t="s">
        <v>24</v>
      </c>
      <c r="AS1" s="5" t="s">
        <v>25</v>
      </c>
      <c r="AT1" s="5" t="s">
        <v>26</v>
      </c>
      <c r="AU1" s="5" t="s">
        <v>29</v>
      </c>
      <c r="AV1" s="1" t="s">
        <v>27</v>
      </c>
      <c r="AW1" s="5" t="s">
        <v>28</v>
      </c>
      <c r="AX1" s="19"/>
      <c r="AY1" s="26"/>
      <c r="AZ1" s="26"/>
      <c r="BA1" s="5"/>
      <c r="BB1" s="12"/>
      <c r="BC1" s="6"/>
    </row>
    <row r="2" spans="1:71" x14ac:dyDescent="0.3">
      <c r="A2" s="1">
        <v>1</v>
      </c>
      <c r="B2" s="7">
        <f>SUM(AB2:AB7)</f>
        <v>44.885333333999995</v>
      </c>
      <c r="C2" s="7">
        <f t="shared" ref="C2:O2" si="0">SUM(AC2:AC7)</f>
        <v>50.681645832999997</v>
      </c>
      <c r="D2" s="7">
        <f t="shared" si="0"/>
        <v>41.705999999999996</v>
      </c>
      <c r="E2" s="7">
        <f t="shared" si="0"/>
        <v>38.647500000000008</v>
      </c>
      <c r="F2" s="7">
        <f t="shared" si="0"/>
        <v>35.318729167000001</v>
      </c>
      <c r="G2" s="7">
        <f t="shared" si="0"/>
        <v>48.611249999999998</v>
      </c>
      <c r="H2" s="7">
        <f t="shared" si="0"/>
        <v>41.913500000000006</v>
      </c>
      <c r="I2" s="7">
        <f t="shared" si="0"/>
        <v>38.233874999999998</v>
      </c>
      <c r="J2" s="7">
        <f t="shared" si="0"/>
        <v>41.003999999999998</v>
      </c>
      <c r="K2" s="7">
        <f t="shared" si="0"/>
        <v>33.53875</v>
      </c>
      <c r="L2" s="7">
        <f t="shared" si="0"/>
        <v>36.755249999999997</v>
      </c>
      <c r="M2" s="7">
        <f t="shared" si="0"/>
        <v>35.257333333999995</v>
      </c>
      <c r="N2" s="7">
        <f t="shared" si="0"/>
        <v>36.54</v>
      </c>
      <c r="O2" s="7">
        <f t="shared" si="0"/>
        <v>39.393333333000001</v>
      </c>
      <c r="P2" s="3">
        <f>AVERAGE(B2:O2)</f>
        <v>40.177607142928572</v>
      </c>
      <c r="Q2" s="11">
        <f>MIN(B2:O2)</f>
        <v>33.53875</v>
      </c>
      <c r="R2" s="3">
        <f>MAX(B2:O2)</f>
        <v>50.681645832999997</v>
      </c>
      <c r="S2" s="7">
        <f>STDEV(B2:O2)/P2*100</f>
        <v>12.601278754682536</v>
      </c>
      <c r="V2" s="1">
        <v>1</v>
      </c>
      <c r="W2" s="11">
        <f>AVERAGE(C2,E2:I2,K2,M2)</f>
        <v>40.27532291675</v>
      </c>
      <c r="X2" s="3">
        <f>MIN(C2,E2:I2,K2,M2)</f>
        <v>33.53875</v>
      </c>
      <c r="Y2" s="3">
        <f>MAX(C2,E2:I2,K2,M2)</f>
        <v>50.681645832999997</v>
      </c>
      <c r="Z2" s="7">
        <f>STDEV(C2,E2:I2,K2,M2)/W2*100</f>
        <v>15.770726593457255</v>
      </c>
      <c r="AA2" s="5" t="s">
        <v>50</v>
      </c>
      <c r="AB2" s="11">
        <f t="shared" ref="AB2:AO2" si="1">AB94-AB93</f>
        <v>10.805333334</v>
      </c>
      <c r="AC2" s="11">
        <f t="shared" si="1"/>
        <v>11.770312499999999</v>
      </c>
      <c r="AD2" s="11">
        <f t="shared" si="1"/>
        <v>10.891333333</v>
      </c>
      <c r="AE2" s="11">
        <f t="shared" si="1"/>
        <v>8.0850000000000009</v>
      </c>
      <c r="AF2" s="11">
        <f t="shared" si="1"/>
        <v>6.4933333339999999</v>
      </c>
      <c r="AG2" s="11">
        <f t="shared" si="1"/>
        <v>10.656000000000001</v>
      </c>
      <c r="AH2" s="11">
        <f t="shared" si="1"/>
        <v>9.9614999999999991</v>
      </c>
      <c r="AI2" s="11">
        <f t="shared" si="1"/>
        <v>8.6605416660000003</v>
      </c>
      <c r="AJ2" s="11">
        <f t="shared" si="1"/>
        <v>11.436</v>
      </c>
      <c r="AK2" s="11">
        <f t="shared" si="1"/>
        <v>9.0128958340000001</v>
      </c>
      <c r="AL2" s="11">
        <f t="shared" si="1"/>
        <v>8.9920416670000005</v>
      </c>
      <c r="AM2" s="11">
        <f t="shared" si="1"/>
        <v>7.3453333340000002</v>
      </c>
      <c r="AN2" s="11">
        <f t="shared" si="1"/>
        <v>10.053333333000001</v>
      </c>
      <c r="AO2" s="11">
        <f t="shared" si="1"/>
        <v>10.516333332999999</v>
      </c>
      <c r="AP2" s="11">
        <f>AVERAGE(AB2:AO2)</f>
        <v>9.6199494048571417</v>
      </c>
      <c r="AQ2" s="11">
        <f t="shared" ref="AQ2:AQ9" si="2">MIN(AB2:AO2)</f>
        <v>6.4933333339999999</v>
      </c>
      <c r="AR2" s="11">
        <f>MAX(AB2:AO2)</f>
        <v>11.770312499999999</v>
      </c>
      <c r="AS2" s="7">
        <f t="shared" ref="AS2:AS9" si="3">STDEV(AB2:AO2)/AP2*100</f>
        <v>16.338134030253514</v>
      </c>
      <c r="AT2" s="11">
        <f t="shared" ref="AT2:AT9" si="4">AVERAGE(AC2,AE2:AI2,AK2,AM2)</f>
        <v>8.9981145835000014</v>
      </c>
      <c r="AU2" s="3">
        <f t="shared" ref="AU2:AU9" si="5">MIN(AC2,AE2:AI2,AK2,AM2)</f>
        <v>6.4933333339999999</v>
      </c>
      <c r="AV2" s="3">
        <f t="shared" ref="AV2:AV9" si="6">MAX(AC2,AE2:AI2,AK2,AM2)</f>
        <v>11.770312499999999</v>
      </c>
      <c r="AW2" s="7">
        <f t="shared" ref="AW2:AW9" si="7">STDEV(AC2,AE2:AI2,AK2,AM2)/AT2*100</f>
        <v>19.393028399290671</v>
      </c>
      <c r="AX2" s="5" t="s">
        <v>50</v>
      </c>
      <c r="AY2" s="37"/>
      <c r="AZ2" s="1"/>
      <c r="BA2" s="11"/>
      <c r="BB2" s="11"/>
      <c r="BC2" s="6"/>
    </row>
    <row r="3" spans="1:71" x14ac:dyDescent="0.3">
      <c r="A3" s="1">
        <v>2</v>
      </c>
      <c r="B3" s="7">
        <f>SUM(AB8:AB11)</f>
        <v>23.018666665999994</v>
      </c>
      <c r="C3" s="7">
        <f t="shared" ref="C3:O3" si="8">SUM(AC8:AC11)</f>
        <v>23.847270834000007</v>
      </c>
      <c r="D3" s="7">
        <f t="shared" si="8"/>
        <v>31.687999999999995</v>
      </c>
      <c r="E3" s="7">
        <f t="shared" si="8"/>
        <v>30.195812499999995</v>
      </c>
      <c r="F3" s="7">
        <f t="shared" si="8"/>
        <v>18.355937499999996</v>
      </c>
      <c r="G3" s="7">
        <f t="shared" si="8"/>
        <v>19.646250000000002</v>
      </c>
      <c r="H3" s="7">
        <f t="shared" si="8"/>
        <v>27.993999999999993</v>
      </c>
      <c r="I3" s="7">
        <f t="shared" si="8"/>
        <v>23.762583333000002</v>
      </c>
      <c r="J3" s="7">
        <f t="shared" si="8"/>
        <v>30.403999999999996</v>
      </c>
      <c r="K3" s="7">
        <f t="shared" si="8"/>
        <v>26.290145834</v>
      </c>
      <c r="L3" s="7">
        <f t="shared" si="8"/>
        <v>23.338041666999999</v>
      </c>
      <c r="M3" s="7">
        <f t="shared" si="8"/>
        <v>18.126333332999998</v>
      </c>
      <c r="N3" s="7">
        <f t="shared" si="8"/>
        <v>24.833333332999992</v>
      </c>
      <c r="O3" s="7">
        <f t="shared" si="8"/>
        <v>27.684000000000005</v>
      </c>
      <c r="P3" s="3">
        <f t="shared" ref="P3:P4" si="9">AVERAGE(B3:O3)</f>
        <v>24.94174107142857</v>
      </c>
      <c r="Q3" s="11">
        <f t="shared" ref="Q3:Q5" si="10">MIN(B3:O3)</f>
        <v>18.126333332999998</v>
      </c>
      <c r="R3" s="3">
        <f t="shared" ref="R3:R5" si="11">MAX(B3:O3)</f>
        <v>31.687999999999995</v>
      </c>
      <c r="S3" s="7">
        <f t="shared" ref="S3:S5" si="12">STDEV(B3:O3)/P3*100</f>
        <v>17.523766400358046</v>
      </c>
      <c r="V3" s="1">
        <v>2</v>
      </c>
      <c r="W3" s="11">
        <f t="shared" ref="W3:W5" si="13">AVERAGE(C3,E3:I3,K3,M3)</f>
        <v>23.527291666750003</v>
      </c>
      <c r="X3" s="3">
        <f t="shared" ref="X3:X5" si="14">MIN(C3,E3:I3,K3,M3)</f>
        <v>18.126333332999998</v>
      </c>
      <c r="Y3" s="3">
        <f t="shared" ref="Y3:Y5" si="15">MAX(C3,E3:I3,K3,M3)</f>
        <v>30.195812499999995</v>
      </c>
      <c r="Z3" s="7">
        <f t="shared" ref="Z3:Z5" si="16">STDEV(C3,E3:I3,K3,M3)/W3*100</f>
        <v>19.223462017283293</v>
      </c>
      <c r="AA3" s="5" t="s">
        <v>51</v>
      </c>
      <c r="AB3" s="11">
        <f t="shared" ref="AB3:AO3" si="17">AB95-AB94</f>
        <v>10.969333333</v>
      </c>
      <c r="AC3" s="11">
        <f t="shared" si="17"/>
        <v>11.2165</v>
      </c>
      <c r="AD3" s="11">
        <f t="shared" si="17"/>
        <v>5.9646666669999995</v>
      </c>
      <c r="AE3" s="11">
        <f t="shared" si="17"/>
        <v>6.6660833329999996</v>
      </c>
      <c r="AF3" s="11">
        <f t="shared" si="17"/>
        <v>6.2560000000000011</v>
      </c>
      <c r="AG3" s="11">
        <f t="shared" si="17"/>
        <v>8.9706666669999979</v>
      </c>
      <c r="AH3" s="11">
        <f t="shared" si="17"/>
        <v>8.4960000000000004</v>
      </c>
      <c r="AI3" s="11">
        <f t="shared" si="17"/>
        <v>8.099666667000001</v>
      </c>
      <c r="AJ3" s="11">
        <f t="shared" si="17"/>
        <v>7.6533333329999991</v>
      </c>
      <c r="AK3" s="11">
        <f t="shared" si="17"/>
        <v>6.9773333329999989</v>
      </c>
      <c r="AL3" s="11">
        <f t="shared" si="17"/>
        <v>7.4899999999999984</v>
      </c>
      <c r="AM3" s="11">
        <f t="shared" si="17"/>
        <v>5.8033333330000003</v>
      </c>
      <c r="AN3" s="11">
        <f t="shared" si="17"/>
        <v>6.0266666670000006</v>
      </c>
      <c r="AO3" s="11">
        <f t="shared" si="17"/>
        <v>5.875</v>
      </c>
      <c r="AP3" s="11">
        <f t="shared" ref="AP3:AP9" si="18">AVERAGE(AB3:AO3)</f>
        <v>7.604613095214285</v>
      </c>
      <c r="AQ3" s="11">
        <f t="shared" si="2"/>
        <v>5.8033333330000003</v>
      </c>
      <c r="AR3" s="11">
        <f t="shared" ref="AR3:AR9" si="19">MAX(AB3:AO3)</f>
        <v>11.2165</v>
      </c>
      <c r="AS3" s="7">
        <f t="shared" si="3"/>
        <v>23.578887707387015</v>
      </c>
      <c r="AT3" s="11">
        <f t="shared" si="4"/>
        <v>7.8106979166249992</v>
      </c>
      <c r="AU3" s="3">
        <f t="shared" si="5"/>
        <v>5.8033333330000003</v>
      </c>
      <c r="AV3" s="3">
        <f t="shared" si="6"/>
        <v>11.2165</v>
      </c>
      <c r="AW3" s="7">
        <f t="shared" si="7"/>
        <v>22.671090486047358</v>
      </c>
      <c r="AX3" s="5" t="s">
        <v>51</v>
      </c>
      <c r="AY3" s="37"/>
      <c r="AZ3" s="1"/>
      <c r="BA3" s="11"/>
      <c r="BB3" s="11"/>
      <c r="BC3" s="6"/>
    </row>
    <row r="4" spans="1:71" x14ac:dyDescent="0.3">
      <c r="A4" s="1">
        <v>3</v>
      </c>
      <c r="B4" s="7">
        <f>SUM(AB12:AB13)</f>
        <v>6.9302083339999996</v>
      </c>
      <c r="C4" s="7">
        <f t="shared" ref="C4:O4" si="20">SUM(AC12:AC13)</f>
        <v>6.4560833329999952</v>
      </c>
      <c r="D4" s="7">
        <f t="shared" si="20"/>
        <v>6.8233750000000128</v>
      </c>
      <c r="E4" s="7">
        <f t="shared" si="20"/>
        <v>7.3812500000000085</v>
      </c>
      <c r="F4" s="7">
        <f t="shared" si="20"/>
        <v>6.2750000000000057</v>
      </c>
      <c r="G4" s="7">
        <f t="shared" si="20"/>
        <v>7.0358333329999994</v>
      </c>
      <c r="H4" s="7">
        <f t="shared" si="20"/>
        <v>7.0125000000000028</v>
      </c>
      <c r="I4" s="7">
        <f t="shared" si="20"/>
        <v>6.9238333329999975</v>
      </c>
      <c r="J4" s="7">
        <f t="shared" si="20"/>
        <v>7.0744375000000019</v>
      </c>
      <c r="K4" s="7">
        <f t="shared" si="20"/>
        <v>7.4560000000000031</v>
      </c>
      <c r="L4" s="7">
        <f t="shared" si="20"/>
        <v>7.8020416669999975</v>
      </c>
      <c r="M4" s="7">
        <f t="shared" si="20"/>
        <v>6.4150416670000041</v>
      </c>
      <c r="N4" s="7">
        <f t="shared" si="20"/>
        <v>7.4912916670000129</v>
      </c>
      <c r="O4" s="7">
        <f t="shared" si="20"/>
        <v>8.2081041669999877</v>
      </c>
      <c r="P4" s="3">
        <f t="shared" si="9"/>
        <v>7.0917857143571439</v>
      </c>
      <c r="Q4" s="11">
        <f t="shared" si="10"/>
        <v>6.2750000000000057</v>
      </c>
      <c r="R4" s="3">
        <f t="shared" si="11"/>
        <v>8.2081041669999877</v>
      </c>
      <c r="S4" s="7">
        <f t="shared" si="12"/>
        <v>7.6156417196783526</v>
      </c>
      <c r="V4" s="1">
        <v>3</v>
      </c>
      <c r="W4" s="11">
        <f t="shared" si="13"/>
        <v>6.869442708250002</v>
      </c>
      <c r="X4" s="3">
        <f t="shared" si="14"/>
        <v>6.2750000000000057</v>
      </c>
      <c r="Y4" s="3">
        <f t="shared" si="15"/>
        <v>7.4560000000000031</v>
      </c>
      <c r="Z4" s="7">
        <f t="shared" si="16"/>
        <v>6.4817925678508788</v>
      </c>
      <c r="AA4" s="5" t="s">
        <v>53</v>
      </c>
      <c r="AB4" s="11">
        <f t="shared" ref="AB4:AO4" si="21">AB96-AB95</f>
        <v>10.23</v>
      </c>
      <c r="AC4" s="11">
        <f t="shared" si="21"/>
        <v>10.383312500000002</v>
      </c>
      <c r="AD4" s="11">
        <f t="shared" si="21"/>
        <v>12.982666667</v>
      </c>
      <c r="AE4" s="11">
        <f t="shared" si="21"/>
        <v>10.576416666999998</v>
      </c>
      <c r="AF4" s="11">
        <f t="shared" si="21"/>
        <v>8.5528333330000006</v>
      </c>
      <c r="AG4" s="11">
        <f t="shared" si="21"/>
        <v>9.9083333330000016</v>
      </c>
      <c r="AH4" s="11">
        <f t="shared" si="21"/>
        <v>8.129999999999999</v>
      </c>
      <c r="AI4" s="11">
        <f t="shared" si="21"/>
        <v>7.5483333329999986</v>
      </c>
      <c r="AJ4" s="11">
        <f t="shared" si="21"/>
        <v>9.9133333340000007</v>
      </c>
      <c r="AK4" s="11">
        <f t="shared" si="21"/>
        <v>9.7053333330000022</v>
      </c>
      <c r="AL4" s="11">
        <f t="shared" si="21"/>
        <v>8.7775000000000034</v>
      </c>
      <c r="AM4" s="11">
        <f t="shared" si="21"/>
        <v>7.8513333330000012</v>
      </c>
      <c r="AN4" s="11">
        <f t="shared" si="21"/>
        <v>9.8133333329999992</v>
      </c>
      <c r="AO4" s="11">
        <f t="shared" si="21"/>
        <v>10.096666667000001</v>
      </c>
      <c r="AP4" s="11">
        <f t="shared" si="18"/>
        <v>9.6049568452142875</v>
      </c>
      <c r="AQ4" s="11">
        <f t="shared" si="2"/>
        <v>7.5483333329999986</v>
      </c>
      <c r="AR4" s="11">
        <f t="shared" si="19"/>
        <v>12.982666667</v>
      </c>
      <c r="AS4" s="7">
        <f t="shared" si="3"/>
        <v>14.467754176183412</v>
      </c>
      <c r="AT4" s="11">
        <f t="shared" si="4"/>
        <v>9.0819869789999998</v>
      </c>
      <c r="AU4" s="3">
        <f t="shared" si="5"/>
        <v>7.5483333329999986</v>
      </c>
      <c r="AV4" s="3">
        <f t="shared" si="6"/>
        <v>10.576416666999998</v>
      </c>
      <c r="AW4" s="7">
        <f t="shared" si="7"/>
        <v>13.193987801930989</v>
      </c>
      <c r="AX4" s="5" t="s">
        <v>53</v>
      </c>
      <c r="AY4" s="37"/>
      <c r="AZ4" s="1"/>
      <c r="BA4" s="11"/>
      <c r="BB4" s="11"/>
      <c r="BC4" s="6"/>
    </row>
    <row r="5" spans="1:71" x14ac:dyDescent="0.3">
      <c r="A5" s="5" t="s">
        <v>20</v>
      </c>
      <c r="B5" s="7">
        <f t="shared" ref="B5:O5" si="22">SUM(B2:B4)</f>
        <v>74.834208333999996</v>
      </c>
      <c r="C5" s="7">
        <f t="shared" si="22"/>
        <v>80.984999999999999</v>
      </c>
      <c r="D5" s="7">
        <f t="shared" si="22"/>
        <v>80.217375000000004</v>
      </c>
      <c r="E5" s="7">
        <f t="shared" si="22"/>
        <v>76.224562500000005</v>
      </c>
      <c r="F5" s="7">
        <f t="shared" si="22"/>
        <v>59.949666667000002</v>
      </c>
      <c r="G5" s="7">
        <f t="shared" si="22"/>
        <v>75.293333332999993</v>
      </c>
      <c r="H5" s="7">
        <f t="shared" si="22"/>
        <v>76.92</v>
      </c>
      <c r="I5" s="7">
        <f t="shared" si="22"/>
        <v>68.920291665999997</v>
      </c>
      <c r="J5" s="7">
        <f t="shared" si="22"/>
        <v>78.482437499999989</v>
      </c>
      <c r="K5" s="7">
        <f t="shared" si="22"/>
        <v>67.284895833999997</v>
      </c>
      <c r="L5" s="7">
        <f t="shared" si="22"/>
        <v>67.895333333999986</v>
      </c>
      <c r="M5" s="7">
        <f t="shared" si="22"/>
        <v>59.798708333999997</v>
      </c>
      <c r="N5" s="7">
        <f t="shared" si="22"/>
        <v>68.864625000000004</v>
      </c>
      <c r="O5" s="7">
        <f t="shared" si="22"/>
        <v>75.2854375</v>
      </c>
      <c r="P5" s="3">
        <f>AVERAGE(B5:O5)</f>
        <v>72.211133928714275</v>
      </c>
      <c r="Q5" s="11">
        <f t="shared" si="10"/>
        <v>59.798708333999997</v>
      </c>
      <c r="R5" s="3">
        <f t="shared" si="11"/>
        <v>80.984999999999999</v>
      </c>
      <c r="S5" s="7">
        <f t="shared" si="12"/>
        <v>9.516075519671146</v>
      </c>
      <c r="V5" s="5" t="s">
        <v>20</v>
      </c>
      <c r="W5" s="11">
        <f t="shared" si="13"/>
        <v>70.672057291749994</v>
      </c>
      <c r="X5" s="3">
        <f t="shared" si="14"/>
        <v>59.798708333999997</v>
      </c>
      <c r="Y5" s="3">
        <f t="shared" si="15"/>
        <v>80.984999999999999</v>
      </c>
      <c r="Z5" s="7">
        <f t="shared" si="16"/>
        <v>11.285994558202244</v>
      </c>
      <c r="AA5" s="5" t="s">
        <v>54</v>
      </c>
      <c r="AB5" s="11">
        <f t="shared" ref="AB5:AO5" si="23">AB97-AB96</f>
        <v>1.3819999999999979</v>
      </c>
      <c r="AC5" s="11">
        <f t="shared" si="23"/>
        <v>1.2611249999999998</v>
      </c>
      <c r="AD5" s="11">
        <f t="shared" si="23"/>
        <v>1.4279999999999973</v>
      </c>
      <c r="AE5" s="11">
        <f t="shared" si="23"/>
        <v>0.96979166700000263</v>
      </c>
      <c r="AF5" s="11">
        <f t="shared" si="23"/>
        <v>1.7644999999999982</v>
      </c>
      <c r="AG5" s="11">
        <f t="shared" si="23"/>
        <v>1.9462500000000027</v>
      </c>
      <c r="AH5" s="11">
        <f t="shared" si="23"/>
        <v>1.3793333330000017</v>
      </c>
      <c r="AI5" s="11">
        <f t="shared" si="23"/>
        <v>1.4554166670000015</v>
      </c>
      <c r="AJ5" s="11">
        <f t="shared" si="23"/>
        <v>1.2013333330000009</v>
      </c>
      <c r="AK5" s="11">
        <f t="shared" si="23"/>
        <v>1.0646666669999973</v>
      </c>
      <c r="AL5" s="11">
        <f t="shared" si="23"/>
        <v>1.1478333329999977</v>
      </c>
      <c r="AM5" s="11">
        <f t="shared" si="23"/>
        <v>2.0466666670000002</v>
      </c>
      <c r="AN5" s="11">
        <f t="shared" si="23"/>
        <v>0.97800000000000153</v>
      </c>
      <c r="AO5" s="11">
        <f t="shared" si="23"/>
        <v>0.97133333300000047</v>
      </c>
      <c r="AP5" s="11">
        <f t="shared" si="18"/>
        <v>1.3568750000000001</v>
      </c>
      <c r="AQ5" s="11">
        <f t="shared" si="2"/>
        <v>0.96979166700000263</v>
      </c>
      <c r="AR5" s="11">
        <f t="shared" si="19"/>
        <v>2.0466666670000002</v>
      </c>
      <c r="AS5" s="7">
        <f t="shared" si="3"/>
        <v>25.933537634856624</v>
      </c>
      <c r="AT5" s="11">
        <f t="shared" si="4"/>
        <v>1.4859687501250005</v>
      </c>
      <c r="AU5" s="3">
        <f t="shared" si="5"/>
        <v>0.96979166700000263</v>
      </c>
      <c r="AV5" s="3">
        <f t="shared" si="6"/>
        <v>2.0466666670000002</v>
      </c>
      <c r="AW5" s="7">
        <f t="shared" si="7"/>
        <v>26.805437451393178</v>
      </c>
      <c r="AX5" s="5" t="s">
        <v>54</v>
      </c>
      <c r="AY5" s="37"/>
      <c r="AZ5" s="1"/>
      <c r="BA5" s="11"/>
      <c r="BB5" s="11"/>
      <c r="BC5" s="6"/>
    </row>
    <row r="6" spans="1:71" x14ac:dyDescent="0.3">
      <c r="P6" s="31">
        <f>SUM(P2:P4)</f>
        <v>72.21113392871429</v>
      </c>
      <c r="AA6" s="5" t="s">
        <v>55</v>
      </c>
      <c r="AB6" s="11">
        <f t="shared" ref="AB6:AO6" si="24">AB98-AB97</f>
        <v>5.4080000000000013</v>
      </c>
      <c r="AC6" s="11">
        <f t="shared" si="24"/>
        <v>6.9536875000000009</v>
      </c>
      <c r="AD6" s="11">
        <f t="shared" si="24"/>
        <v>4.2713333330000012</v>
      </c>
      <c r="AE6" s="11">
        <f t="shared" si="24"/>
        <v>6.3689583329999984</v>
      </c>
      <c r="AF6" s="11">
        <f t="shared" si="24"/>
        <v>7.8765000000000001</v>
      </c>
      <c r="AG6" s="11">
        <f t="shared" si="24"/>
        <v>11.081416666999999</v>
      </c>
      <c r="AH6" s="11">
        <f t="shared" si="24"/>
        <v>8.3952916670000022</v>
      </c>
      <c r="AI6" s="11">
        <f t="shared" si="24"/>
        <v>6.2299166670000012</v>
      </c>
      <c r="AJ6" s="11">
        <f t="shared" si="24"/>
        <v>4.4564166669999956</v>
      </c>
      <c r="AK6" s="11">
        <f t="shared" si="24"/>
        <v>4.4475000000000051</v>
      </c>
      <c r="AL6" s="11">
        <f t="shared" si="24"/>
        <v>5.157333334000004</v>
      </c>
      <c r="AM6" s="11">
        <f t="shared" si="24"/>
        <v>8.5479999999999983</v>
      </c>
      <c r="AN6" s="11">
        <f t="shared" si="24"/>
        <v>5.1793333329999989</v>
      </c>
      <c r="AO6" s="11">
        <f t="shared" si="24"/>
        <v>6.4659999999999975</v>
      </c>
      <c r="AP6" s="11">
        <f t="shared" si="18"/>
        <v>6.4885491072142871</v>
      </c>
      <c r="AQ6" s="11">
        <f t="shared" si="2"/>
        <v>4.2713333330000012</v>
      </c>
      <c r="AR6" s="11">
        <f t="shared" si="19"/>
        <v>11.081416666999999</v>
      </c>
      <c r="AS6" s="7">
        <f t="shared" si="3"/>
        <v>29.939850175581402</v>
      </c>
      <c r="AT6" s="11">
        <f t="shared" si="4"/>
        <v>7.487658854250002</v>
      </c>
      <c r="AU6" s="3">
        <f t="shared" si="5"/>
        <v>4.4475000000000051</v>
      </c>
      <c r="AV6" s="3">
        <f t="shared" si="6"/>
        <v>11.081416666999999</v>
      </c>
      <c r="AW6" s="7">
        <f t="shared" si="7"/>
        <v>26.411073077214049</v>
      </c>
      <c r="AX6" s="5" t="s">
        <v>55</v>
      </c>
      <c r="AY6" s="37"/>
      <c r="AZ6" s="1"/>
      <c r="BA6" s="11"/>
      <c r="BB6" s="11"/>
      <c r="BC6" s="6"/>
    </row>
    <row r="7" spans="1:71" x14ac:dyDescent="0.3">
      <c r="AA7" s="5" t="s">
        <v>56</v>
      </c>
      <c r="AB7" s="11">
        <f t="shared" ref="AB7:AO7" si="25">AB99-AB98</f>
        <v>6.0906666670000007</v>
      </c>
      <c r="AC7" s="11">
        <f t="shared" si="25"/>
        <v>9.0967083329999952</v>
      </c>
      <c r="AD7" s="11">
        <f t="shared" si="25"/>
        <v>6.1679999999999993</v>
      </c>
      <c r="AE7" s="11">
        <f t="shared" si="25"/>
        <v>5.9812500000000028</v>
      </c>
      <c r="AF7" s="11">
        <f t="shared" si="25"/>
        <v>4.3755625000000009</v>
      </c>
      <c r="AG7" s="11">
        <f t="shared" si="25"/>
        <v>6.0485833329999963</v>
      </c>
      <c r="AH7" s="11">
        <f t="shared" si="25"/>
        <v>5.5513750000000002</v>
      </c>
      <c r="AI7" s="11">
        <f t="shared" si="25"/>
        <v>6.2399999999999949</v>
      </c>
      <c r="AJ7" s="11">
        <f t="shared" si="25"/>
        <v>6.3435833330000051</v>
      </c>
      <c r="AK7" s="11">
        <f t="shared" si="25"/>
        <v>2.3310208329999966</v>
      </c>
      <c r="AL7" s="11">
        <f t="shared" si="25"/>
        <v>5.1905416659999943</v>
      </c>
      <c r="AM7" s="11">
        <f t="shared" si="25"/>
        <v>3.6626666669999999</v>
      </c>
      <c r="AN7" s="11">
        <f t="shared" si="25"/>
        <v>4.4893333340000012</v>
      </c>
      <c r="AO7" s="11">
        <f t="shared" si="25"/>
        <v>5.4680000000000035</v>
      </c>
      <c r="AP7" s="11">
        <f t="shared" si="18"/>
        <v>5.5026636904285713</v>
      </c>
      <c r="AQ7" s="11">
        <f t="shared" si="2"/>
        <v>2.3310208329999966</v>
      </c>
      <c r="AR7" s="11">
        <f t="shared" si="19"/>
        <v>9.0967083329999952</v>
      </c>
      <c r="AS7" s="7">
        <f t="shared" si="3"/>
        <v>28.210559104983897</v>
      </c>
      <c r="AT7" s="11">
        <f t="shared" si="4"/>
        <v>5.4108958332499988</v>
      </c>
      <c r="AU7" s="3">
        <f t="shared" si="5"/>
        <v>2.3310208329999966</v>
      </c>
      <c r="AV7" s="3">
        <f t="shared" si="6"/>
        <v>9.0967083329999952</v>
      </c>
      <c r="AW7" s="7">
        <f t="shared" si="7"/>
        <v>37.38129765481731</v>
      </c>
      <c r="AX7" s="5" t="s">
        <v>56</v>
      </c>
      <c r="AY7" s="37"/>
      <c r="AZ7" s="1"/>
      <c r="BA7" s="11"/>
      <c r="BB7" s="11"/>
      <c r="BC7" s="6"/>
    </row>
    <row r="8" spans="1:71" x14ac:dyDescent="0.3">
      <c r="AA8" s="5" t="s">
        <v>0</v>
      </c>
      <c r="AB8" s="11">
        <f t="shared" ref="AB8:AO8" si="26">AB100-AB99</f>
        <v>9.026833332999999</v>
      </c>
      <c r="AC8" s="11">
        <f t="shared" si="26"/>
        <v>8.1629583340000025</v>
      </c>
      <c r="AD8" s="11">
        <f t="shared" si="26"/>
        <v>11.643333333000001</v>
      </c>
      <c r="AE8" s="11">
        <f t="shared" si="26"/>
        <v>10.658249999999995</v>
      </c>
      <c r="AF8" s="11">
        <f t="shared" si="26"/>
        <v>6.6439374999999998</v>
      </c>
      <c r="AG8" s="11">
        <f t="shared" si="26"/>
        <v>6.0527500000000032</v>
      </c>
      <c r="AH8" s="11">
        <f t="shared" si="26"/>
        <v>8.4426666669999975</v>
      </c>
      <c r="AI8" s="11">
        <f t="shared" si="26"/>
        <v>8.0106666660000059</v>
      </c>
      <c r="AJ8" s="11">
        <f t="shared" si="26"/>
        <v>9.9039999999999964</v>
      </c>
      <c r="AK8" s="11">
        <f t="shared" si="26"/>
        <v>7.381479167000002</v>
      </c>
      <c r="AL8" s="11">
        <f t="shared" si="26"/>
        <v>7.5542916670000011</v>
      </c>
      <c r="AM8" s="11">
        <f t="shared" si="26"/>
        <v>5.8519999999999968</v>
      </c>
      <c r="AN8" s="11">
        <f t="shared" si="26"/>
        <v>7.0466666660000001</v>
      </c>
      <c r="AO8" s="11">
        <f t="shared" si="26"/>
        <v>7.4793333329999996</v>
      </c>
      <c r="AP8" s="11">
        <f t="shared" si="18"/>
        <v>8.1327976189999998</v>
      </c>
      <c r="AQ8" s="11">
        <f t="shared" si="2"/>
        <v>5.8519999999999968</v>
      </c>
      <c r="AR8" s="11">
        <f t="shared" si="19"/>
        <v>11.643333333000001</v>
      </c>
      <c r="AS8" s="7">
        <f t="shared" si="3"/>
        <v>20.744195778522293</v>
      </c>
      <c r="AT8" s="11">
        <f t="shared" si="4"/>
        <v>7.6505885417500004</v>
      </c>
      <c r="AU8" s="3">
        <f t="shared" si="5"/>
        <v>5.8519999999999968</v>
      </c>
      <c r="AV8" s="3">
        <f t="shared" si="6"/>
        <v>10.658249999999995</v>
      </c>
      <c r="AW8" s="7">
        <f t="shared" si="7"/>
        <v>20.333154049845987</v>
      </c>
      <c r="AX8" s="5" t="s">
        <v>0</v>
      </c>
      <c r="AY8" s="37"/>
      <c r="AZ8" s="1"/>
      <c r="BA8" s="11"/>
      <c r="BB8" s="11"/>
      <c r="BC8" s="6"/>
      <c r="BD8" s="13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3">
      <c r="A9" s="33" t="s">
        <v>19</v>
      </c>
      <c r="B9" s="25" t="s">
        <v>3</v>
      </c>
      <c r="C9" s="25" t="s">
        <v>4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10" t="s">
        <v>13</v>
      </c>
      <c r="M9" s="10" t="s">
        <v>14</v>
      </c>
      <c r="N9" s="10" t="s">
        <v>15</v>
      </c>
      <c r="O9" s="10" t="s">
        <v>16</v>
      </c>
      <c r="P9" s="1" t="s">
        <v>22</v>
      </c>
      <c r="Q9" s="1" t="s">
        <v>23</v>
      </c>
      <c r="R9" s="1" t="s">
        <v>24</v>
      </c>
      <c r="S9" s="1" t="s">
        <v>30</v>
      </c>
      <c r="T9" s="47" t="s">
        <v>2</v>
      </c>
      <c r="U9" s="1" t="s">
        <v>33</v>
      </c>
      <c r="V9" s="5" t="s">
        <v>19</v>
      </c>
      <c r="W9" s="1" t="s">
        <v>26</v>
      </c>
      <c r="X9" s="1" t="s">
        <v>29</v>
      </c>
      <c r="Y9" s="1" t="s">
        <v>27</v>
      </c>
      <c r="Z9" s="5" t="s">
        <v>49</v>
      </c>
      <c r="AA9" s="5" t="s">
        <v>1</v>
      </c>
      <c r="AB9" s="11">
        <f t="shared" ref="AB9:AO9" si="27">AB101-AB100</f>
        <v>4.3015208329999979</v>
      </c>
      <c r="AC9" s="11">
        <f t="shared" si="27"/>
        <v>4.2958333329999974</v>
      </c>
      <c r="AD9" s="11">
        <f t="shared" si="27"/>
        <v>4.6625833340000042</v>
      </c>
      <c r="AE9" s="11">
        <f t="shared" si="27"/>
        <v>4.9520000000000053</v>
      </c>
      <c r="AF9" s="11">
        <f t="shared" si="27"/>
        <v>3.6556458330000012</v>
      </c>
      <c r="AG9" s="11">
        <f t="shared" si="27"/>
        <v>3.8172500000000014</v>
      </c>
      <c r="AH9" s="11">
        <f t="shared" si="27"/>
        <v>4.8438333329999992</v>
      </c>
      <c r="AI9" s="11">
        <f t="shared" si="27"/>
        <v>4.1006666669999987</v>
      </c>
      <c r="AJ9" s="11">
        <f t="shared" si="27"/>
        <v>5.0826666670000051</v>
      </c>
      <c r="AK9" s="11">
        <f t="shared" si="27"/>
        <v>3.7537499999999966</v>
      </c>
      <c r="AL9" s="11">
        <f t="shared" si="27"/>
        <v>2.6437500000000043</v>
      </c>
      <c r="AM9" s="11">
        <f t="shared" si="27"/>
        <v>3.8346666660000039</v>
      </c>
      <c r="AN9" s="11">
        <f t="shared" si="27"/>
        <v>3.690666666999995</v>
      </c>
      <c r="AO9" s="11">
        <f t="shared" si="27"/>
        <v>3.4699999999999989</v>
      </c>
      <c r="AP9" s="11">
        <f t="shared" si="18"/>
        <v>4.0789166666428578</v>
      </c>
      <c r="AQ9" s="11">
        <f t="shared" si="2"/>
        <v>2.6437500000000043</v>
      </c>
      <c r="AR9" s="11">
        <f t="shared" si="19"/>
        <v>5.0826666670000051</v>
      </c>
      <c r="AS9" s="7">
        <f t="shared" si="3"/>
        <v>16.357065987006838</v>
      </c>
      <c r="AT9" s="11">
        <f t="shared" si="4"/>
        <v>4.1567057290000005</v>
      </c>
      <c r="AU9" s="3">
        <f t="shared" si="5"/>
        <v>3.6556458330000012</v>
      </c>
      <c r="AV9" s="3">
        <f t="shared" si="6"/>
        <v>4.9520000000000053</v>
      </c>
      <c r="AW9" s="7">
        <f t="shared" si="7"/>
        <v>12.061388536334027</v>
      </c>
      <c r="AX9" s="5" t="s">
        <v>1</v>
      </c>
      <c r="AY9" s="37"/>
      <c r="AZ9" s="1"/>
      <c r="BA9" s="11"/>
      <c r="BB9" s="11"/>
      <c r="BC9" s="6"/>
      <c r="BD9" s="1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10"/>
      <c r="BP9" s="10"/>
      <c r="BQ9" s="10"/>
      <c r="BR9" s="10"/>
      <c r="BS9" s="24"/>
    </row>
    <row r="10" spans="1:71" x14ac:dyDescent="0.3">
      <c r="A10" s="1">
        <v>1</v>
      </c>
      <c r="B10" s="7">
        <f t="shared" ref="B10:O10" si="28">B2/B$5*100</f>
        <v>59.979699569570911</v>
      </c>
      <c r="C10" s="7">
        <f t="shared" si="28"/>
        <v>62.581522297956404</v>
      </c>
      <c r="D10" s="7">
        <f t="shared" si="28"/>
        <v>51.991230079518303</v>
      </c>
      <c r="E10" s="7">
        <f t="shared" si="28"/>
        <v>50.702160474846949</v>
      </c>
      <c r="F10" s="7">
        <f t="shared" si="28"/>
        <v>58.913970886916722</v>
      </c>
      <c r="G10" s="7">
        <f t="shared" si="28"/>
        <v>64.562488932462202</v>
      </c>
      <c r="H10" s="7">
        <f t="shared" si="28"/>
        <v>54.489729589183575</v>
      </c>
      <c r="I10" s="7">
        <f t="shared" si="28"/>
        <v>55.475497964065731</v>
      </c>
      <c r="J10" s="7">
        <f t="shared" si="28"/>
        <v>52.246083717774439</v>
      </c>
      <c r="K10" s="7">
        <f t="shared" si="28"/>
        <v>49.845882325127121</v>
      </c>
      <c r="L10" s="7">
        <f t="shared" si="28"/>
        <v>54.135163928260809</v>
      </c>
      <c r="M10" s="7">
        <f t="shared" si="28"/>
        <v>58.960024917383691</v>
      </c>
      <c r="N10" s="7">
        <f t="shared" si="28"/>
        <v>53.060624377174783</v>
      </c>
      <c r="O10" s="7">
        <f t="shared" si="28"/>
        <v>52.325303061432038</v>
      </c>
      <c r="P10" s="30">
        <f>AVERAGE(B10:O10)</f>
        <v>55.662098722976694</v>
      </c>
      <c r="Q10" s="7">
        <f>MIN(B10:O10)</f>
        <v>49.845882325127121</v>
      </c>
      <c r="R10" s="30">
        <f>MAX(B10:O10)</f>
        <v>64.562488932462202</v>
      </c>
      <c r="S10" s="7">
        <f>STDEV(B10:O10)</f>
        <v>4.5775749726777386</v>
      </c>
      <c r="T10" s="9">
        <f>score!E2</f>
        <v>57.547169811320757</v>
      </c>
      <c r="U10" s="7">
        <f>T10-P10</f>
        <v>1.8850710883440627</v>
      </c>
      <c r="V10" s="1">
        <v>1</v>
      </c>
      <c r="W10" s="7">
        <f>AVERAGE(C10,E10:I10,K10,M10)</f>
        <v>56.941409673492792</v>
      </c>
      <c r="X10" s="30">
        <f>MIN(C10,E10:I10,K10,M10)</f>
        <v>49.845882325127121</v>
      </c>
      <c r="Y10" s="30">
        <f>MAX(C10,E10:I10,K10,M10)</f>
        <v>64.562488932462202</v>
      </c>
      <c r="Z10" s="7">
        <f>STDEV(C10,E10:I10,K10,M10)</f>
        <v>5.2819354680639359</v>
      </c>
      <c r="AA10" s="5" t="s">
        <v>57</v>
      </c>
      <c r="AB10" s="11">
        <f t="shared" ref="AB10:AO10" si="29">AB102-AB101</f>
        <v>1.6796458340000058</v>
      </c>
      <c r="AC10" s="11">
        <f t="shared" si="29"/>
        <v>1.8545625000000072</v>
      </c>
      <c r="AD10" s="11">
        <f t="shared" si="29"/>
        <v>3.2020833329999974</v>
      </c>
      <c r="AE10" s="11">
        <f t="shared" si="29"/>
        <v>1.9228749999999977</v>
      </c>
      <c r="AF10" s="11">
        <f t="shared" si="29"/>
        <v>1.6029166669999952</v>
      </c>
      <c r="AG10" s="11">
        <f t="shared" si="29"/>
        <v>1.7088958329999997</v>
      </c>
      <c r="AH10" s="11">
        <f t="shared" si="29"/>
        <v>2.2344374999999985</v>
      </c>
      <c r="AI10" s="11">
        <f t="shared" si="29"/>
        <v>2.2220000000000013</v>
      </c>
      <c r="AJ10" s="11">
        <f t="shared" si="29"/>
        <v>2.6293333329999982</v>
      </c>
      <c r="AK10" s="11">
        <f t="shared" si="29"/>
        <v>1.8787500000000037</v>
      </c>
      <c r="AL10" s="11">
        <f t="shared" si="29"/>
        <v>1.5820833329999999</v>
      </c>
      <c r="AM10" s="11">
        <f t="shared" si="29"/>
        <v>1.3653333339999989</v>
      </c>
      <c r="AN10" s="11">
        <f t="shared" si="29"/>
        <v>1.9160000000000039</v>
      </c>
      <c r="AO10" s="11">
        <f t="shared" si="29"/>
        <v>1.582666666999998</v>
      </c>
      <c r="AP10" s="11">
        <f>AVERAGE(AB10:AO10)</f>
        <v>1.9558273810000004</v>
      </c>
      <c r="AQ10" s="11">
        <f t="shared" ref="AQ10:AQ13" si="30">MIN(AB10:AO10)</f>
        <v>1.3653333339999989</v>
      </c>
      <c r="AR10" s="11">
        <f>MAX(AB10:AO10)</f>
        <v>3.2020833329999974</v>
      </c>
      <c r="AS10" s="7">
        <f t="shared" ref="AS10:AS13" si="31">STDEV(AB10:AO10)/AP10*100</f>
        <v>24.82035422250339</v>
      </c>
      <c r="AT10" s="11">
        <f t="shared" ref="AT10:AT13" si="32">AVERAGE(AC10,AE10:AI10,AK10,AM10)</f>
        <v>1.8487213542500003</v>
      </c>
      <c r="AU10" s="3">
        <f t="shared" ref="AU10:AU13" si="33">MIN(AC10,AE10:AI10,AK10,AM10)</f>
        <v>1.3653333339999989</v>
      </c>
      <c r="AV10" s="3">
        <f t="shared" ref="AV10:AV13" si="34">MAX(AC10,AE10:AI10,AK10,AM10)</f>
        <v>2.2344374999999985</v>
      </c>
      <c r="AW10" s="7">
        <f t="shared" ref="AW10:AW13" si="35">STDEV(AC10,AE10:AI10,AK10,AM10)/AT10*100</f>
        <v>15.943984822220711</v>
      </c>
      <c r="AX10" s="5" t="s">
        <v>57</v>
      </c>
      <c r="AY10" s="11"/>
      <c r="AZ10" s="40"/>
      <c r="BA10" s="11"/>
      <c r="BB10" s="11"/>
      <c r="BC10" s="6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20"/>
    </row>
    <row r="11" spans="1:71" x14ac:dyDescent="0.3">
      <c r="A11" s="1">
        <v>2</v>
      </c>
      <c r="B11" s="7">
        <f t="shared" ref="B11:O11" si="36">B3/B$5*100</f>
        <v>30.759551251298195</v>
      </c>
      <c r="C11" s="7">
        <f t="shared" si="36"/>
        <v>29.446528164474913</v>
      </c>
      <c r="D11" s="7">
        <f t="shared" si="36"/>
        <v>39.502663855554978</v>
      </c>
      <c r="E11" s="7">
        <f t="shared" si="36"/>
        <v>39.614281157730481</v>
      </c>
      <c r="F11" s="7">
        <f t="shared" si="36"/>
        <v>30.6189150341085</v>
      </c>
      <c r="G11" s="7">
        <f t="shared" si="36"/>
        <v>26.092947582902841</v>
      </c>
      <c r="H11" s="7">
        <f t="shared" si="36"/>
        <v>36.39365574622984</v>
      </c>
      <c r="I11" s="7">
        <f t="shared" si="36"/>
        <v>34.478355733254453</v>
      </c>
      <c r="J11" s="7">
        <f t="shared" si="36"/>
        <v>38.739877313316114</v>
      </c>
      <c r="K11" s="7">
        <f t="shared" si="36"/>
        <v>39.072878850642766</v>
      </c>
      <c r="L11" s="7">
        <f t="shared" si="36"/>
        <v>34.373557829361147</v>
      </c>
      <c r="M11" s="7">
        <f t="shared" si="36"/>
        <v>30.312248939821725</v>
      </c>
      <c r="N11" s="7">
        <f t="shared" si="36"/>
        <v>36.061088451436405</v>
      </c>
      <c r="O11" s="7">
        <f t="shared" si="36"/>
        <v>36.772051699905447</v>
      </c>
      <c r="P11" s="30">
        <f t="shared" ref="P11:P12" si="37">AVERAGE(B11:O11)</f>
        <v>34.445614400716984</v>
      </c>
      <c r="Q11" s="7">
        <f t="shared" ref="Q11:Q13" si="38">MIN(B11:O11)</f>
        <v>26.092947582902841</v>
      </c>
      <c r="R11" s="30">
        <f t="shared" ref="R11:R13" si="39">MAX(B11:O11)</f>
        <v>39.614281157730481</v>
      </c>
      <c r="S11" s="7">
        <f t="shared" ref="S11:S12" si="40">STDEV(B11:O11)</f>
        <v>4.3326811508454792</v>
      </c>
      <c r="T11" s="9">
        <f>score!E8</f>
        <v>29.716981132075471</v>
      </c>
      <c r="U11" s="7">
        <f t="shared" ref="U11:U12" si="41">T11-P11</f>
        <v>-4.7286332686415129</v>
      </c>
      <c r="V11" s="1">
        <v>2</v>
      </c>
      <c r="W11" s="7">
        <f t="shared" ref="W11:W12" si="42">AVERAGE(C11,E11:I11,K11,M11)</f>
        <v>33.253726401145684</v>
      </c>
      <c r="X11" s="30">
        <f t="shared" ref="X11:X12" si="43">MIN(C11,E11:I11,K11,M11)</f>
        <v>26.092947582902841</v>
      </c>
      <c r="Y11" s="30">
        <f t="shared" ref="Y11:Y12" si="44">MAX(C11,E11:I11,K11,M11)</f>
        <v>39.614281157730481</v>
      </c>
      <c r="Z11" s="7">
        <f t="shared" ref="Z11:Z12" si="45">STDEV(C11,E11:I11,K11,M11)</f>
        <v>4.8850222638421856</v>
      </c>
      <c r="AA11" s="5" t="s">
        <v>58</v>
      </c>
      <c r="AB11" s="11">
        <f t="shared" ref="AB11:AO11" si="46">AB103-AB102</f>
        <v>8.0106666659999917</v>
      </c>
      <c r="AC11" s="11">
        <f t="shared" si="46"/>
        <v>9.5339166669999997</v>
      </c>
      <c r="AD11" s="11">
        <f t="shared" si="46"/>
        <v>12.179999999999993</v>
      </c>
      <c r="AE11" s="11">
        <f t="shared" si="46"/>
        <v>12.662687499999997</v>
      </c>
      <c r="AF11" s="11">
        <f t="shared" si="46"/>
        <v>6.4534374999999997</v>
      </c>
      <c r="AG11" s="11">
        <f t="shared" si="46"/>
        <v>8.0673541669999977</v>
      </c>
      <c r="AH11" s="11">
        <f t="shared" si="46"/>
        <v>12.473062499999997</v>
      </c>
      <c r="AI11" s="11">
        <f t="shared" si="46"/>
        <v>9.4292499999999961</v>
      </c>
      <c r="AJ11" s="11">
        <f t="shared" si="46"/>
        <v>12.787999999999997</v>
      </c>
      <c r="AK11" s="11">
        <f t="shared" si="46"/>
        <v>13.276166666999998</v>
      </c>
      <c r="AL11" s="11">
        <f t="shared" si="46"/>
        <v>11.557916666999994</v>
      </c>
      <c r="AM11" s="11">
        <f t="shared" si="46"/>
        <v>7.0743333329999984</v>
      </c>
      <c r="AN11" s="11">
        <f t="shared" si="46"/>
        <v>12.179999999999993</v>
      </c>
      <c r="AO11" s="11">
        <f t="shared" si="46"/>
        <v>15.152000000000008</v>
      </c>
      <c r="AP11" s="11">
        <f t="shared" ref="AP11:AP13" si="47">AVERAGE(AB11:AO11)</f>
        <v>10.774199404785714</v>
      </c>
      <c r="AQ11" s="11">
        <f t="shared" si="30"/>
        <v>6.4534374999999997</v>
      </c>
      <c r="AR11" s="11">
        <f t="shared" ref="AR11:AR13" si="48">MAX(AB11:AO11)</f>
        <v>15.152000000000008</v>
      </c>
      <c r="AS11" s="7">
        <f t="shared" si="31"/>
        <v>24.579148061561202</v>
      </c>
      <c r="AT11" s="11">
        <f t="shared" si="32"/>
        <v>9.8712760417499972</v>
      </c>
      <c r="AU11" s="3">
        <f t="shared" si="33"/>
        <v>6.4534374999999997</v>
      </c>
      <c r="AV11" s="3">
        <f t="shared" si="34"/>
        <v>13.276166666999998</v>
      </c>
      <c r="AW11" s="7">
        <f t="shared" si="35"/>
        <v>26.863280162145024</v>
      </c>
      <c r="AX11" s="5" t="s">
        <v>58</v>
      </c>
      <c r="AY11" s="8"/>
      <c r="AZ11" s="8"/>
      <c r="BA11" s="8"/>
      <c r="BB11" s="8"/>
      <c r="BC11" s="6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20"/>
    </row>
    <row r="12" spans="1:71" x14ac:dyDescent="0.3">
      <c r="A12" s="1">
        <v>3</v>
      </c>
      <c r="B12" s="7">
        <f t="shared" ref="B12:O12" si="49">B4/B$5*100</f>
        <v>9.2607491791308831</v>
      </c>
      <c r="C12" s="7">
        <f t="shared" si="49"/>
        <v>7.9719495375686806</v>
      </c>
      <c r="D12" s="7">
        <f t="shared" si="49"/>
        <v>8.5061060649267226</v>
      </c>
      <c r="E12" s="7">
        <f t="shared" si="49"/>
        <v>9.6835583674225862</v>
      </c>
      <c r="F12" s="7">
        <f t="shared" si="49"/>
        <v>10.467114078974776</v>
      </c>
      <c r="G12" s="7">
        <f t="shared" si="49"/>
        <v>9.3445634846349588</v>
      </c>
      <c r="H12" s="7">
        <f t="shared" si="49"/>
        <v>9.1166146645865869</v>
      </c>
      <c r="I12" s="7">
        <f t="shared" si="49"/>
        <v>10.046146302679807</v>
      </c>
      <c r="J12" s="7">
        <f t="shared" si="49"/>
        <v>9.0140389689094498</v>
      </c>
      <c r="K12" s="7">
        <f t="shared" si="49"/>
        <v>11.081238824230121</v>
      </c>
      <c r="L12" s="7">
        <f t="shared" si="49"/>
        <v>11.491278242378058</v>
      </c>
      <c r="M12" s="7">
        <f t="shared" si="49"/>
        <v>10.727726142794589</v>
      </c>
      <c r="N12" s="7">
        <f t="shared" si="49"/>
        <v>10.878287171388813</v>
      </c>
      <c r="O12" s="7">
        <f t="shared" si="49"/>
        <v>10.902645238662508</v>
      </c>
      <c r="P12" s="30">
        <f t="shared" si="37"/>
        <v>9.8922868763063239</v>
      </c>
      <c r="Q12" s="7">
        <f t="shared" si="38"/>
        <v>7.9719495375686806</v>
      </c>
      <c r="R12" s="30">
        <f t="shared" si="39"/>
        <v>11.491278242378058</v>
      </c>
      <c r="S12" s="7">
        <f t="shared" si="40"/>
        <v>1.0648237990736957</v>
      </c>
      <c r="T12" s="48">
        <f>score!E12</f>
        <v>12.735849056603774</v>
      </c>
      <c r="U12" s="7">
        <f t="shared" si="41"/>
        <v>2.8435621802974502</v>
      </c>
      <c r="V12" s="1">
        <v>3</v>
      </c>
      <c r="W12" s="7">
        <f t="shared" si="42"/>
        <v>9.8048639253615146</v>
      </c>
      <c r="X12" s="30">
        <f t="shared" si="43"/>
        <v>7.9719495375686806</v>
      </c>
      <c r="Y12" s="30">
        <f t="shared" si="44"/>
        <v>11.081238824230121</v>
      </c>
      <c r="Z12" s="7">
        <f t="shared" si="45"/>
        <v>1.0026716980467478</v>
      </c>
      <c r="AA12" s="5" t="s">
        <v>47</v>
      </c>
      <c r="AB12" s="11">
        <f t="shared" ref="AB12:AO12" si="50">AB104-AB103</f>
        <v>4.4900625000000076</v>
      </c>
      <c r="AC12" s="11">
        <f t="shared" si="50"/>
        <v>4.3560833330000008</v>
      </c>
      <c r="AD12" s="11">
        <f t="shared" si="50"/>
        <v>4.1146666670000087</v>
      </c>
      <c r="AE12" s="11">
        <f t="shared" si="50"/>
        <v>4.1077708330000036</v>
      </c>
      <c r="AF12" s="11">
        <f t="shared" si="50"/>
        <v>4.1187500000000057</v>
      </c>
      <c r="AG12" s="11">
        <f t="shared" si="50"/>
        <v>4.7249999999999943</v>
      </c>
      <c r="AH12" s="11">
        <f t="shared" si="50"/>
        <v>4.7025000000000006</v>
      </c>
      <c r="AI12" s="11">
        <f t="shared" si="50"/>
        <v>4.6788958330000057</v>
      </c>
      <c r="AJ12" s="11">
        <f t="shared" si="50"/>
        <v>4.695999999999998</v>
      </c>
      <c r="AK12" s="11">
        <f t="shared" si="50"/>
        <v>4.7786666660000066</v>
      </c>
      <c r="AL12" s="11">
        <f t="shared" si="50"/>
        <v>4.8687500000000057</v>
      </c>
      <c r="AM12" s="11">
        <f t="shared" si="50"/>
        <v>4.0350000000000037</v>
      </c>
      <c r="AN12" s="11">
        <f t="shared" si="50"/>
        <v>4.6733333330000022</v>
      </c>
      <c r="AO12" s="11">
        <f t="shared" si="50"/>
        <v>4.8419999999999987</v>
      </c>
      <c r="AP12" s="11">
        <f t="shared" si="47"/>
        <v>4.5133913689285743</v>
      </c>
      <c r="AQ12" s="11">
        <f t="shared" si="30"/>
        <v>4.0350000000000037</v>
      </c>
      <c r="AR12" s="11">
        <f t="shared" si="48"/>
        <v>4.8687500000000057</v>
      </c>
      <c r="AS12" s="7">
        <f t="shared" si="31"/>
        <v>6.7452744571744496</v>
      </c>
      <c r="AT12" s="11">
        <f t="shared" si="32"/>
        <v>4.4378333331250026</v>
      </c>
      <c r="AU12" s="3">
        <f t="shared" si="33"/>
        <v>4.0350000000000037</v>
      </c>
      <c r="AV12" s="3">
        <f t="shared" si="34"/>
        <v>4.7786666660000066</v>
      </c>
      <c r="AW12" s="7">
        <f t="shared" si="35"/>
        <v>7.158755907668632</v>
      </c>
      <c r="AX12" s="5" t="s">
        <v>47</v>
      </c>
      <c r="AY12" s="8"/>
      <c r="AZ12" s="8"/>
      <c r="BA12" s="8"/>
      <c r="BB12" s="8"/>
      <c r="BC12" s="6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20"/>
    </row>
    <row r="13" spans="1:71" x14ac:dyDescent="0.3">
      <c r="A13" s="5" t="s">
        <v>20</v>
      </c>
      <c r="B13" s="7">
        <f t="shared" ref="B13:P13" si="51">SUM(B10:B12)</f>
        <v>99.999999999999986</v>
      </c>
      <c r="C13" s="7">
        <f t="shared" si="51"/>
        <v>99.999999999999986</v>
      </c>
      <c r="D13" s="7">
        <f t="shared" si="51"/>
        <v>100.00000000000001</v>
      </c>
      <c r="E13" s="7">
        <f t="shared" si="51"/>
        <v>100.00000000000003</v>
      </c>
      <c r="F13" s="7">
        <f t="shared" si="51"/>
        <v>100</v>
      </c>
      <c r="G13" s="7">
        <f t="shared" si="51"/>
        <v>100</v>
      </c>
      <c r="H13" s="7">
        <f t="shared" si="51"/>
        <v>100</v>
      </c>
      <c r="I13" s="7">
        <f t="shared" si="51"/>
        <v>99.999999999999986</v>
      </c>
      <c r="J13" s="7">
        <f t="shared" si="51"/>
        <v>100</v>
      </c>
      <c r="K13" s="7">
        <f t="shared" si="51"/>
        <v>100.00000000000001</v>
      </c>
      <c r="L13" s="7">
        <f t="shared" si="51"/>
        <v>100.00000000000001</v>
      </c>
      <c r="M13" s="7">
        <f t="shared" si="51"/>
        <v>100.00000000000001</v>
      </c>
      <c r="N13" s="7">
        <f t="shared" si="51"/>
        <v>100</v>
      </c>
      <c r="O13" s="7">
        <f t="shared" si="51"/>
        <v>100</v>
      </c>
      <c r="P13" s="7">
        <f t="shared" si="51"/>
        <v>100.00000000000001</v>
      </c>
      <c r="Q13" s="7">
        <f t="shared" si="38"/>
        <v>99.999999999999986</v>
      </c>
      <c r="R13" s="30">
        <f t="shared" si="39"/>
        <v>100.00000000000003</v>
      </c>
      <c r="S13" s="7"/>
      <c r="T13" s="34">
        <f>SUM(T10:T12)</f>
        <v>100</v>
      </c>
      <c r="U13" s="6"/>
      <c r="W13" s="30">
        <f>SUM(W10:W12)</f>
        <v>99.999999999999986</v>
      </c>
      <c r="Y13" s="6"/>
      <c r="AA13" s="5" t="s">
        <v>48</v>
      </c>
      <c r="AB13" s="11">
        <f t="shared" ref="AB13:AO13" si="52">AB105-AB104</f>
        <v>2.440145833999992</v>
      </c>
      <c r="AC13" s="11">
        <f t="shared" si="52"/>
        <v>2.0999999999999943</v>
      </c>
      <c r="AD13" s="11">
        <f t="shared" si="52"/>
        <v>2.7087083330000041</v>
      </c>
      <c r="AE13" s="11">
        <f t="shared" si="52"/>
        <v>3.273479167000005</v>
      </c>
      <c r="AF13" s="11">
        <f t="shared" si="52"/>
        <v>2.15625</v>
      </c>
      <c r="AG13" s="11">
        <f t="shared" si="52"/>
        <v>2.310833333000005</v>
      </c>
      <c r="AH13" s="11">
        <f t="shared" si="52"/>
        <v>2.3100000000000023</v>
      </c>
      <c r="AI13" s="11">
        <f t="shared" si="52"/>
        <v>2.2449374999999918</v>
      </c>
      <c r="AJ13" s="11">
        <f t="shared" si="52"/>
        <v>2.378437500000004</v>
      </c>
      <c r="AK13" s="11">
        <f t="shared" si="52"/>
        <v>2.6773333339999965</v>
      </c>
      <c r="AL13" s="11">
        <f t="shared" si="52"/>
        <v>2.9332916669999918</v>
      </c>
      <c r="AM13" s="11">
        <f t="shared" si="52"/>
        <v>2.3800416670000004</v>
      </c>
      <c r="AN13" s="11">
        <f t="shared" si="52"/>
        <v>2.8179583340000107</v>
      </c>
      <c r="AO13" s="11">
        <f t="shared" si="52"/>
        <v>3.3661041669999889</v>
      </c>
      <c r="AP13" s="11">
        <f t="shared" si="47"/>
        <v>2.5783943454285705</v>
      </c>
      <c r="AQ13" s="11">
        <f t="shared" si="30"/>
        <v>2.0999999999999943</v>
      </c>
      <c r="AR13" s="11">
        <f t="shared" si="48"/>
        <v>3.3661041669999889</v>
      </c>
      <c r="AS13" s="7">
        <f t="shared" si="31"/>
        <v>15.491391054167176</v>
      </c>
      <c r="AT13" s="11">
        <f t="shared" si="32"/>
        <v>2.4316093751249994</v>
      </c>
      <c r="AU13" s="3">
        <f t="shared" si="33"/>
        <v>2.0999999999999943</v>
      </c>
      <c r="AV13" s="3">
        <f t="shared" si="34"/>
        <v>3.273479167000005</v>
      </c>
      <c r="AW13" s="7">
        <f t="shared" si="35"/>
        <v>15.712265902499134</v>
      </c>
      <c r="AX13" s="5" t="s">
        <v>48</v>
      </c>
      <c r="AY13" s="26"/>
      <c r="AZ13" s="26"/>
      <c r="BA13" s="5"/>
      <c r="BC13" s="17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20"/>
    </row>
    <row r="14" spans="1:71" x14ac:dyDescent="0.3">
      <c r="Q14" s="2"/>
      <c r="R14" s="30"/>
      <c r="S14" s="7"/>
      <c r="U14" s="7"/>
      <c r="Y14" s="6"/>
      <c r="AA14" s="18" t="s">
        <v>20</v>
      </c>
      <c r="AB14" s="12">
        <f t="shared" ref="AB14:AO14" si="53">SUM(AB2:AB13)</f>
        <v>74.834208333999996</v>
      </c>
      <c r="AC14" s="12">
        <f t="shared" si="53"/>
        <v>80.984999999999999</v>
      </c>
      <c r="AD14" s="12">
        <f t="shared" si="53"/>
        <v>80.217375000000004</v>
      </c>
      <c r="AE14" s="12">
        <f t="shared" si="53"/>
        <v>76.224562500000005</v>
      </c>
      <c r="AF14" s="12">
        <f t="shared" si="53"/>
        <v>59.949666667000002</v>
      </c>
      <c r="AG14" s="12">
        <f t="shared" si="53"/>
        <v>75.293333332999993</v>
      </c>
      <c r="AH14" s="12">
        <f t="shared" si="53"/>
        <v>76.92</v>
      </c>
      <c r="AI14" s="12">
        <f t="shared" si="53"/>
        <v>68.920291665999997</v>
      </c>
      <c r="AJ14" s="12">
        <f t="shared" si="53"/>
        <v>78.482437499999989</v>
      </c>
      <c r="AK14" s="12">
        <f t="shared" si="53"/>
        <v>67.284895833999997</v>
      </c>
      <c r="AL14" s="12">
        <f t="shared" si="53"/>
        <v>67.895333333999986</v>
      </c>
      <c r="AM14" s="12">
        <f t="shared" si="53"/>
        <v>59.798708333999997</v>
      </c>
      <c r="AN14" s="12">
        <f t="shared" si="53"/>
        <v>68.864625000000004</v>
      </c>
      <c r="AO14" s="12">
        <f t="shared" si="53"/>
        <v>75.2854375</v>
      </c>
      <c r="AP14" s="12">
        <f>AVERAGE(AB14:AO14)</f>
        <v>72.211133928714275</v>
      </c>
      <c r="AQ14" s="12">
        <f>MIN(AB14:AO14)</f>
        <v>59.798708333999997</v>
      </c>
      <c r="AR14" s="12">
        <f>MAX(AB14:AO14)</f>
        <v>80.984999999999999</v>
      </c>
      <c r="AS14" s="7">
        <f>STDEV(AB14:AO14)/AP14*100</f>
        <v>9.516075519671146</v>
      </c>
      <c r="AT14" s="11">
        <f>AVERAGE(AC14,AE14:AI14,AK14,AM14)</f>
        <v>70.672057291749994</v>
      </c>
      <c r="AU14" s="3">
        <f>MIN(AC14,AE14:AI14,AK14,AM14)</f>
        <v>59.798708333999997</v>
      </c>
      <c r="AV14" s="3">
        <f>MAX(AC14,AE14:AI14,AK14,AM14)</f>
        <v>80.984999999999999</v>
      </c>
      <c r="AW14" s="7">
        <f>STDEV(AC14,AE14:AI14,AK14,AM14)/AT14*100</f>
        <v>11.285994558202244</v>
      </c>
      <c r="AX14" s="18" t="s">
        <v>20</v>
      </c>
      <c r="AY14" s="11"/>
      <c r="AZ14" s="11"/>
      <c r="BA14" s="11"/>
      <c r="BC14" s="11"/>
      <c r="BD14" s="5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20"/>
    </row>
    <row r="15" spans="1:71" x14ac:dyDescent="0.3">
      <c r="AA15" s="18"/>
      <c r="AB15" s="8">
        <f>AB14/86400</f>
        <v>8.6613667053240737E-4</v>
      </c>
      <c r="AC15" s="8">
        <f t="shared" ref="AC15" si="54">AC14/86400</f>
        <v>9.3732638888888891E-4</v>
      </c>
      <c r="AD15" s="8">
        <f t="shared" ref="AD15:AV15" si="55">AD14/86400</f>
        <v>9.2844184027777782E-4</v>
      </c>
      <c r="AE15" s="8">
        <f>AE14/86400</f>
        <v>8.8222873263888899E-4</v>
      </c>
      <c r="AF15" s="8">
        <f t="shared" si="55"/>
        <v>6.9386188271990741E-4</v>
      </c>
      <c r="AG15" s="8">
        <f t="shared" si="55"/>
        <v>8.7145061728009256E-4</v>
      </c>
      <c r="AH15" s="8">
        <f t="shared" si="55"/>
        <v>8.9027777777777781E-4</v>
      </c>
      <c r="AI15" s="8">
        <f t="shared" si="55"/>
        <v>7.9768856094907404E-4</v>
      </c>
      <c r="AJ15" s="8">
        <f t="shared" si="55"/>
        <v>9.0836154513888878E-4</v>
      </c>
      <c r="AK15" s="8">
        <f t="shared" si="55"/>
        <v>7.7876036844907407E-4</v>
      </c>
      <c r="AL15" s="8">
        <f t="shared" si="55"/>
        <v>7.8582561729166655E-4</v>
      </c>
      <c r="AM15" s="8">
        <f t="shared" si="55"/>
        <v>6.9211467979166661E-4</v>
      </c>
      <c r="AN15" s="8">
        <f t="shared" si="55"/>
        <v>7.9704427083333342E-4</v>
      </c>
      <c r="AO15" s="8">
        <f t="shared" si="55"/>
        <v>8.7135923032407409E-4</v>
      </c>
      <c r="AP15" s="8">
        <f t="shared" si="55"/>
        <v>8.357770130638226E-4</v>
      </c>
      <c r="AQ15" s="8">
        <f t="shared" si="55"/>
        <v>6.9211467979166661E-4</v>
      </c>
      <c r="AR15" s="8">
        <f t="shared" si="55"/>
        <v>9.3732638888888891E-4</v>
      </c>
      <c r="AS15" s="8"/>
      <c r="AT15" s="8">
        <f t="shared" si="55"/>
        <v>8.1796362606192127E-4</v>
      </c>
      <c r="AU15" s="8">
        <f t="shared" si="55"/>
        <v>6.9211467979166661E-4</v>
      </c>
      <c r="AV15" s="8">
        <f t="shared" si="55"/>
        <v>9.3732638888888891E-4</v>
      </c>
      <c r="AW15" s="11"/>
      <c r="AX15" s="18"/>
      <c r="AY15" s="11"/>
      <c r="AZ15" s="11"/>
      <c r="BA15" s="11"/>
      <c r="BC15" s="11"/>
      <c r="BD15" s="5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20"/>
    </row>
    <row r="16" spans="1:71" x14ac:dyDescent="0.3">
      <c r="A16" s="33" t="s">
        <v>32</v>
      </c>
      <c r="B16" s="25" t="s">
        <v>3</v>
      </c>
      <c r="C16" s="25" t="s">
        <v>4</v>
      </c>
      <c r="D16" s="25" t="s">
        <v>5</v>
      </c>
      <c r="E16" s="25" t="s">
        <v>6</v>
      </c>
      <c r="F16" s="25" t="s">
        <v>7</v>
      </c>
      <c r="G16" s="25" t="s">
        <v>8</v>
      </c>
      <c r="H16" s="25" t="s">
        <v>9</v>
      </c>
      <c r="I16" s="25" t="s">
        <v>10</v>
      </c>
      <c r="J16" s="25" t="s">
        <v>11</v>
      </c>
      <c r="K16" s="25" t="s">
        <v>12</v>
      </c>
      <c r="L16" s="10" t="s">
        <v>13</v>
      </c>
      <c r="M16" s="10" t="s">
        <v>14</v>
      </c>
      <c r="N16" s="10" t="s">
        <v>15</v>
      </c>
      <c r="O16" s="10" t="s">
        <v>16</v>
      </c>
      <c r="P16" s="1" t="s">
        <v>22</v>
      </c>
      <c r="Q16" s="1" t="s">
        <v>23</v>
      </c>
      <c r="R16" s="1" t="s">
        <v>24</v>
      </c>
      <c r="S16" s="1" t="s">
        <v>25</v>
      </c>
      <c r="V16" s="5" t="s">
        <v>18</v>
      </c>
      <c r="W16" s="1" t="s">
        <v>26</v>
      </c>
      <c r="X16" s="1" t="s">
        <v>29</v>
      </c>
      <c r="Y16" s="1" t="s">
        <v>27</v>
      </c>
      <c r="Z16" s="5" t="s">
        <v>38</v>
      </c>
      <c r="AA16" s="18"/>
      <c r="AB16" s="18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27">
        <f>SUM(AP2:AP9)</f>
        <v>52.389321428571435</v>
      </c>
      <c r="AQ16" s="11"/>
      <c r="AR16" s="11"/>
      <c r="AS16" s="8"/>
      <c r="AT16" s="11"/>
      <c r="AU16" s="3"/>
      <c r="AV16" s="3"/>
      <c r="AW16" s="11"/>
      <c r="AX16" s="18"/>
      <c r="AY16" s="11"/>
      <c r="AZ16" s="11"/>
      <c r="BA16" s="11"/>
      <c r="BC16" s="11"/>
      <c r="BD16" s="5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20"/>
    </row>
    <row r="17" spans="1:65" x14ac:dyDescent="0.3">
      <c r="A17" s="1">
        <v>1</v>
      </c>
      <c r="B17" s="21">
        <f t="shared" ref="B17:R17" si="56">B2/86400</f>
        <v>5.1950617284722219E-4</v>
      </c>
      <c r="C17" s="21">
        <f t="shared" si="56"/>
        <v>5.8659312306712957E-4</v>
      </c>
      <c r="D17" s="21">
        <f t="shared" si="56"/>
        <v>4.8270833333333331E-4</v>
      </c>
      <c r="E17" s="21">
        <f t="shared" si="56"/>
        <v>4.4730902777777786E-4</v>
      </c>
      <c r="F17" s="21">
        <f t="shared" si="56"/>
        <v>4.0878158758101855E-4</v>
      </c>
      <c r="G17" s="21">
        <f t="shared" si="56"/>
        <v>5.6263020833333328E-4</v>
      </c>
      <c r="H17" s="21">
        <f t="shared" si="56"/>
        <v>4.851099537037038E-4</v>
      </c>
      <c r="I17" s="21">
        <f t="shared" si="56"/>
        <v>4.4252170138888884E-4</v>
      </c>
      <c r="J17" s="21">
        <f t="shared" si="56"/>
        <v>4.7458333333333331E-4</v>
      </c>
      <c r="K17" s="21">
        <f t="shared" si="56"/>
        <v>3.8817997685185185E-4</v>
      </c>
      <c r="L17" s="21">
        <f t="shared" si="56"/>
        <v>4.2540798611111105E-4</v>
      </c>
      <c r="M17" s="21">
        <f t="shared" si="56"/>
        <v>4.0807098766203697E-4</v>
      </c>
      <c r="N17" s="21">
        <f t="shared" si="56"/>
        <v>4.2291666666666666E-4</v>
      </c>
      <c r="O17" s="21">
        <f t="shared" si="56"/>
        <v>4.5594135802083332E-4</v>
      </c>
      <c r="P17" s="32">
        <f t="shared" si="56"/>
        <v>4.6501860119130294E-4</v>
      </c>
      <c r="Q17" s="32">
        <f t="shared" si="56"/>
        <v>3.8817997685185185E-4</v>
      </c>
      <c r="R17" s="32">
        <f t="shared" si="56"/>
        <v>5.8659312306712957E-4</v>
      </c>
      <c r="S17" s="7">
        <f>STDEV(B17:O17)/P17*100</f>
        <v>12.601278754682543</v>
      </c>
      <c r="V17" s="1">
        <v>1</v>
      </c>
      <c r="W17" s="21">
        <f t="shared" ref="W17:Y20" si="57">W2/86400</f>
        <v>4.6614957079571756E-4</v>
      </c>
      <c r="X17" s="21">
        <f t="shared" si="57"/>
        <v>3.8817997685185185E-4</v>
      </c>
      <c r="Y17" s="21">
        <f t="shared" si="57"/>
        <v>5.8659312306712957E-4</v>
      </c>
      <c r="Z17" s="7">
        <f>STDEV(C17,E17:I17,K17,M17)/W17*100</f>
        <v>15.770726593457262</v>
      </c>
      <c r="AA17" s="18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7"/>
      <c r="AT17" s="11"/>
      <c r="AU17" s="3"/>
      <c r="AV17" s="3"/>
      <c r="AW17" s="7"/>
      <c r="AX17" s="18"/>
      <c r="AY17" s="11"/>
      <c r="AZ17" s="11"/>
      <c r="BA17" s="11"/>
      <c r="BC17" s="11"/>
      <c r="BD17" s="5"/>
      <c r="BE17" s="15"/>
      <c r="BF17" s="15"/>
      <c r="BG17" s="6"/>
      <c r="BH17" s="6"/>
      <c r="BI17" s="6"/>
      <c r="BJ17" s="6"/>
    </row>
    <row r="18" spans="1:65" x14ac:dyDescent="0.3">
      <c r="A18" s="1">
        <v>2</v>
      </c>
      <c r="B18" s="21">
        <f t="shared" ref="B18:R18" si="58">B3/86400</f>
        <v>2.6641975307870362E-4</v>
      </c>
      <c r="C18" s="21">
        <f t="shared" si="58"/>
        <v>2.760100790972223E-4</v>
      </c>
      <c r="D18" s="21">
        <f t="shared" si="58"/>
        <v>3.6675925925925922E-4</v>
      </c>
      <c r="E18" s="21">
        <f t="shared" si="58"/>
        <v>3.494885706018518E-4</v>
      </c>
      <c r="F18" s="21">
        <f t="shared" si="58"/>
        <v>2.1245298032407403E-4</v>
      </c>
      <c r="G18" s="21">
        <f t="shared" si="58"/>
        <v>2.273871527777778E-4</v>
      </c>
      <c r="H18" s="21">
        <f t="shared" si="58"/>
        <v>3.2400462962962954E-4</v>
      </c>
      <c r="I18" s="21">
        <f t="shared" si="58"/>
        <v>2.7502989968750005E-4</v>
      </c>
      <c r="J18" s="21">
        <f t="shared" si="58"/>
        <v>3.5189814814814811E-4</v>
      </c>
      <c r="K18" s="21">
        <f t="shared" si="58"/>
        <v>3.0428409530092594E-4</v>
      </c>
      <c r="L18" s="21">
        <f t="shared" si="58"/>
        <v>2.7011622299768519E-4</v>
      </c>
      <c r="M18" s="21">
        <f t="shared" si="58"/>
        <v>2.0979552468749997E-4</v>
      </c>
      <c r="N18" s="21">
        <f t="shared" si="58"/>
        <v>2.8742283950231474E-4</v>
      </c>
      <c r="O18" s="21">
        <f t="shared" si="58"/>
        <v>3.2041666666666671E-4</v>
      </c>
      <c r="P18" s="32">
        <f t="shared" si="58"/>
        <v>2.8867755869708994E-4</v>
      </c>
      <c r="Q18" s="32">
        <f t="shared" si="58"/>
        <v>2.0979552468749997E-4</v>
      </c>
      <c r="R18" s="32">
        <f t="shared" si="58"/>
        <v>3.6675925925925922E-4</v>
      </c>
      <c r="S18" s="7">
        <f t="shared" ref="S18:S20" si="59">STDEV(B18:O18)/P18*100</f>
        <v>17.523766400358056</v>
      </c>
      <c r="V18" s="1">
        <v>2</v>
      </c>
      <c r="W18" s="21">
        <f t="shared" si="57"/>
        <v>2.7230661651331023E-4</v>
      </c>
      <c r="X18" s="21">
        <f t="shared" si="57"/>
        <v>2.0979552468749997E-4</v>
      </c>
      <c r="Y18" s="21">
        <f t="shared" si="57"/>
        <v>3.494885706018518E-4</v>
      </c>
      <c r="Z18" s="7">
        <f t="shared" ref="Z18:Z19" si="60">STDEV(C18,E18:I18,K18,M18)/W18*100</f>
        <v>19.223462017283381</v>
      </c>
      <c r="AA18" s="18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7"/>
      <c r="AT18" s="11"/>
      <c r="AU18" s="3"/>
      <c r="AV18" s="3"/>
      <c r="AW18" s="7"/>
      <c r="AX18" s="18"/>
      <c r="AY18" s="11"/>
      <c r="AZ18" s="11"/>
      <c r="BA18" s="11"/>
      <c r="BC18" s="11"/>
      <c r="BD18" s="5"/>
      <c r="BE18" s="15"/>
      <c r="BF18" s="15"/>
      <c r="BG18" s="6"/>
      <c r="BH18" s="6"/>
      <c r="BI18" s="6"/>
      <c r="BJ18" s="6"/>
    </row>
    <row r="19" spans="1:65" x14ac:dyDescent="0.3">
      <c r="A19" s="1">
        <v>3</v>
      </c>
      <c r="B19" s="21">
        <f t="shared" ref="B19:R19" si="61">B4/86400</f>
        <v>8.0210744606481473E-5</v>
      </c>
      <c r="C19" s="21">
        <f t="shared" si="61"/>
        <v>7.4723186724536979E-5</v>
      </c>
      <c r="D19" s="21">
        <f t="shared" si="61"/>
        <v>7.8974247685185329E-5</v>
      </c>
      <c r="E19" s="21">
        <f t="shared" si="61"/>
        <v>8.5431134259259352E-5</v>
      </c>
      <c r="F19" s="21">
        <f t="shared" si="61"/>
        <v>7.2627314814814877E-5</v>
      </c>
      <c r="G19" s="21">
        <f t="shared" si="61"/>
        <v>8.1433256168981472E-5</v>
      </c>
      <c r="H19" s="21">
        <f t="shared" si="61"/>
        <v>8.1163194444444482E-5</v>
      </c>
      <c r="I19" s="21">
        <f t="shared" si="61"/>
        <v>8.0136959872685154E-5</v>
      </c>
      <c r="J19" s="21">
        <f t="shared" si="61"/>
        <v>8.1880063657407425E-5</v>
      </c>
      <c r="K19" s="21">
        <f t="shared" si="61"/>
        <v>8.6296296296296338E-5</v>
      </c>
      <c r="L19" s="21">
        <f t="shared" si="61"/>
        <v>9.0301408182870345E-5</v>
      </c>
      <c r="M19" s="21">
        <f t="shared" si="61"/>
        <v>7.4248167442129672E-5</v>
      </c>
      <c r="N19" s="21">
        <f t="shared" si="61"/>
        <v>8.6704764664351995E-5</v>
      </c>
      <c r="O19" s="21">
        <f t="shared" si="61"/>
        <v>9.5001205636573925E-5</v>
      </c>
      <c r="P19" s="32">
        <f t="shared" si="61"/>
        <v>8.2080853175429909E-5</v>
      </c>
      <c r="Q19" s="32">
        <f t="shared" si="61"/>
        <v>7.2627314814814877E-5</v>
      </c>
      <c r="R19" s="32">
        <f t="shared" si="61"/>
        <v>9.5001205636573925E-5</v>
      </c>
      <c r="S19" s="7">
        <f t="shared" si="59"/>
        <v>7.6156417196783535</v>
      </c>
      <c r="V19" s="1">
        <v>3</v>
      </c>
      <c r="W19" s="21">
        <f t="shared" si="57"/>
        <v>7.9507438752893537E-5</v>
      </c>
      <c r="X19" s="21">
        <f t="shared" si="57"/>
        <v>7.2627314814814877E-5</v>
      </c>
      <c r="Y19" s="21">
        <f t="shared" si="57"/>
        <v>8.6296296296296338E-5</v>
      </c>
      <c r="Z19" s="7">
        <f t="shared" si="60"/>
        <v>6.4817925678508814</v>
      </c>
      <c r="AA19" s="18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7"/>
      <c r="AT19" s="11"/>
      <c r="AU19" s="3"/>
      <c r="AV19" s="3"/>
      <c r="AW19" s="7"/>
      <c r="AX19" s="18"/>
      <c r="AY19" s="6"/>
      <c r="AZ19" s="6"/>
      <c r="BA19" s="11"/>
      <c r="BC19" s="11"/>
      <c r="BD19" s="5"/>
      <c r="BE19" s="15"/>
      <c r="BF19" s="15"/>
      <c r="BG19" s="6"/>
      <c r="BH19" s="6"/>
      <c r="BI19" s="6"/>
      <c r="BJ19" s="6"/>
    </row>
    <row r="20" spans="1:65" x14ac:dyDescent="0.3">
      <c r="A20" s="5" t="s">
        <v>20</v>
      </c>
      <c r="B20" s="8">
        <f t="shared" ref="B20:R20" si="62">B5/86400</f>
        <v>8.6613667053240737E-4</v>
      </c>
      <c r="C20" s="8">
        <f t="shared" si="62"/>
        <v>9.3732638888888891E-4</v>
      </c>
      <c r="D20" s="8">
        <f t="shared" si="62"/>
        <v>9.2844184027777782E-4</v>
      </c>
      <c r="E20" s="8">
        <f t="shared" si="62"/>
        <v>8.8222873263888899E-4</v>
      </c>
      <c r="F20" s="8">
        <f t="shared" si="62"/>
        <v>6.9386188271990741E-4</v>
      </c>
      <c r="G20" s="8">
        <f t="shared" si="62"/>
        <v>8.7145061728009256E-4</v>
      </c>
      <c r="H20" s="8">
        <f t="shared" si="62"/>
        <v>8.9027777777777781E-4</v>
      </c>
      <c r="I20" s="8">
        <f t="shared" si="62"/>
        <v>7.9768856094907404E-4</v>
      </c>
      <c r="J20" s="8">
        <f t="shared" si="62"/>
        <v>9.0836154513888878E-4</v>
      </c>
      <c r="K20" s="8">
        <f t="shared" si="62"/>
        <v>7.7876036844907407E-4</v>
      </c>
      <c r="L20" s="8">
        <f t="shared" si="62"/>
        <v>7.8582561729166655E-4</v>
      </c>
      <c r="M20" s="8">
        <f t="shared" si="62"/>
        <v>6.9211467979166661E-4</v>
      </c>
      <c r="N20" s="8">
        <f t="shared" si="62"/>
        <v>7.9704427083333342E-4</v>
      </c>
      <c r="O20" s="8">
        <f t="shared" si="62"/>
        <v>8.7135923032407409E-4</v>
      </c>
      <c r="P20" s="32">
        <f t="shared" si="62"/>
        <v>8.357770130638226E-4</v>
      </c>
      <c r="Q20" s="32">
        <f t="shared" si="62"/>
        <v>6.9211467979166661E-4</v>
      </c>
      <c r="R20" s="32">
        <f t="shared" si="62"/>
        <v>9.3732638888888891E-4</v>
      </c>
      <c r="S20" s="7">
        <f t="shared" si="59"/>
        <v>9.5160755196711495</v>
      </c>
      <c r="T20" s="16"/>
      <c r="U20" s="16"/>
      <c r="V20" s="5" t="s">
        <v>20</v>
      </c>
      <c r="W20" s="21">
        <f t="shared" si="57"/>
        <v>8.1796362606192127E-4</v>
      </c>
      <c r="X20" s="21">
        <f t="shared" si="57"/>
        <v>6.9211467979166661E-4</v>
      </c>
      <c r="Y20" s="21">
        <f t="shared" si="57"/>
        <v>9.3732638888888891E-4</v>
      </c>
      <c r="Z20" s="7">
        <f t="shared" ref="Z20" si="63">STDEV(C20,E20:I20,K20,M20)/W20*100</f>
        <v>11.285994558202233</v>
      </c>
      <c r="AA20" s="18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7"/>
      <c r="AT20" s="11"/>
      <c r="AU20" s="3"/>
      <c r="AV20" s="3"/>
      <c r="AW20" s="7"/>
      <c r="AX20" s="18"/>
      <c r="AY20" s="6"/>
      <c r="AZ20" s="6"/>
      <c r="BA20" s="11"/>
      <c r="BC20" s="11"/>
      <c r="BD20" s="5"/>
      <c r="BE20" s="6"/>
      <c r="BF20" s="6"/>
      <c r="BG20" s="6"/>
      <c r="BH20" s="6"/>
      <c r="BI20" s="6"/>
      <c r="BJ20" s="6"/>
    </row>
    <row r="21" spans="1:65" x14ac:dyDescent="0.3">
      <c r="T21" s="16"/>
      <c r="U21" s="16"/>
      <c r="AY21" s="6"/>
      <c r="AZ21" s="6"/>
      <c r="BA21" s="23"/>
      <c r="BB21" s="11"/>
      <c r="BC21" s="6"/>
      <c r="BD21" s="6"/>
      <c r="BE21" s="6"/>
      <c r="BF21" s="6"/>
      <c r="BG21" s="6"/>
      <c r="BH21" s="6"/>
      <c r="BI21" s="6"/>
      <c r="BJ21" s="6"/>
    </row>
    <row r="22" spans="1:65" x14ac:dyDescent="0.3">
      <c r="U22" s="9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5" x14ac:dyDescent="0.3">
      <c r="A23" s="33" t="s">
        <v>34</v>
      </c>
      <c r="B23" s="25"/>
      <c r="C23" s="8" t="s">
        <v>4</v>
      </c>
      <c r="D23" s="8"/>
      <c r="E23" s="8" t="s">
        <v>6</v>
      </c>
      <c r="F23" s="8" t="s">
        <v>7</v>
      </c>
      <c r="G23" s="25" t="s">
        <v>8</v>
      </c>
      <c r="H23" s="8" t="s">
        <v>9</v>
      </c>
      <c r="I23" s="8" t="s">
        <v>10</v>
      </c>
      <c r="J23" s="8"/>
      <c r="K23" s="8" t="s">
        <v>12</v>
      </c>
      <c r="L23" s="12"/>
      <c r="M23" s="12" t="s">
        <v>14</v>
      </c>
      <c r="T23" s="9"/>
      <c r="U23" s="22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5" x14ac:dyDescent="0.3">
      <c r="A24" s="1">
        <v>1</v>
      </c>
      <c r="B24" s="7"/>
      <c r="C24" s="7">
        <f>(C2-$W2)/$W2*100</f>
        <v>25.837962709225454</v>
      </c>
      <c r="D24" s="7"/>
      <c r="E24" s="7">
        <f t="shared" ref="E24:I26" si="64">(E2-$W2)/$W2*100</f>
        <v>-4.041737716454163</v>
      </c>
      <c r="F24" s="7">
        <f t="shared" si="64"/>
        <v>-12.306775938197664</v>
      </c>
      <c r="G24" s="7">
        <f t="shared" si="64"/>
        <v>20.697356295517601</v>
      </c>
      <c r="H24" s="7">
        <f t="shared" si="64"/>
        <v>4.0674461794785746</v>
      </c>
      <c r="I24" s="7">
        <f t="shared" si="64"/>
        <v>-5.0687313444257684</v>
      </c>
      <c r="J24" s="7"/>
      <c r="K24" s="7">
        <f>(K2-$W2)/$W2*100</f>
        <v>-16.726303922316518</v>
      </c>
      <c r="L24" s="7"/>
      <c r="M24" s="7">
        <f>(M2-$W2)/$W2*100</f>
        <v>-12.459216262827495</v>
      </c>
      <c r="N24" s="12"/>
      <c r="O24" s="12"/>
      <c r="Q24" s="21"/>
      <c r="R24" s="21"/>
      <c r="S24" s="22"/>
      <c r="U24" s="22"/>
      <c r="V24" s="22"/>
      <c r="W24" s="22"/>
      <c r="X24" s="22"/>
      <c r="Y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5" x14ac:dyDescent="0.3">
      <c r="A25" s="1">
        <v>2</v>
      </c>
      <c r="B25" s="7"/>
      <c r="C25" s="7">
        <f>(C3-$W3)/$W3*100</f>
        <v>1.3600340055384079</v>
      </c>
      <c r="D25" s="7"/>
      <c r="E25" s="7">
        <f t="shared" si="64"/>
        <v>28.343767432756806</v>
      </c>
      <c r="F25" s="7">
        <f t="shared" si="64"/>
        <v>-21.980235719432315</v>
      </c>
      <c r="G25" s="7">
        <f t="shared" si="64"/>
        <v>-16.495913434162468</v>
      </c>
      <c r="H25" s="7">
        <f t="shared" si="64"/>
        <v>18.985221063768147</v>
      </c>
      <c r="I25" s="7">
        <f t="shared" si="64"/>
        <v>1.0000796929062845</v>
      </c>
      <c r="J25" s="7"/>
      <c r="K25" s="7">
        <f>(K3-$W3)/$W3*100</f>
        <v>11.743188320968571</v>
      </c>
      <c r="L25" s="7"/>
      <c r="M25" s="7">
        <f>(M3-$W3)/$W3*100</f>
        <v>-22.956141362343551</v>
      </c>
      <c r="N25" s="7"/>
      <c r="O25" s="7"/>
      <c r="Q25" s="21"/>
      <c r="R25" s="21"/>
      <c r="S25" s="22"/>
      <c r="T25" s="9"/>
      <c r="U25" s="22"/>
      <c r="V25" s="22"/>
      <c r="W25" s="22"/>
      <c r="X25" s="22"/>
      <c r="Y25" s="6"/>
      <c r="AA25" s="33" t="s">
        <v>19</v>
      </c>
      <c r="AB25" s="25" t="s">
        <v>3</v>
      </c>
      <c r="AC25" s="25" t="s">
        <v>4</v>
      </c>
      <c r="AD25" s="25" t="s">
        <v>5</v>
      </c>
      <c r="AE25" s="25" t="s">
        <v>6</v>
      </c>
      <c r="AF25" s="25" t="s">
        <v>7</v>
      </c>
      <c r="AG25" s="25" t="s">
        <v>8</v>
      </c>
      <c r="AH25" s="25" t="s">
        <v>9</v>
      </c>
      <c r="AI25" s="25" t="s">
        <v>10</v>
      </c>
      <c r="AJ25" s="25" t="s">
        <v>11</v>
      </c>
      <c r="AK25" s="25" t="s">
        <v>12</v>
      </c>
      <c r="AL25" s="10" t="s">
        <v>13</v>
      </c>
      <c r="AM25" s="10" t="s">
        <v>14</v>
      </c>
      <c r="AN25" s="10" t="s">
        <v>15</v>
      </c>
      <c r="AO25" s="10" t="s">
        <v>16</v>
      </c>
      <c r="AP25" s="5" t="s">
        <v>22</v>
      </c>
      <c r="AQ25" s="1" t="s">
        <v>23</v>
      </c>
      <c r="AR25" s="5" t="s">
        <v>24</v>
      </c>
      <c r="AS25" s="5" t="s">
        <v>30</v>
      </c>
      <c r="AT25" s="5" t="s">
        <v>26</v>
      </c>
      <c r="AU25" s="5" t="s">
        <v>29</v>
      </c>
      <c r="AV25" s="1" t="s">
        <v>27</v>
      </c>
      <c r="AW25" s="5" t="s">
        <v>31</v>
      </c>
      <c r="AX25" s="49" t="s">
        <v>2</v>
      </c>
      <c r="AY25" s="1"/>
      <c r="AZ25" s="6"/>
      <c r="BA25" s="6"/>
      <c r="BB25" s="6"/>
      <c r="BC25" s="6"/>
      <c r="BD25" s="26"/>
      <c r="BE25" s="5"/>
      <c r="BF25" s="1"/>
      <c r="BG25" s="26"/>
      <c r="BH25" s="26"/>
      <c r="BI25" s="26"/>
      <c r="BJ25" s="5"/>
      <c r="BK25" s="5"/>
      <c r="BL25" s="5"/>
    </row>
    <row r="26" spans="1:65" x14ac:dyDescent="0.3">
      <c r="A26" s="1">
        <v>3</v>
      </c>
      <c r="C26" s="7">
        <f>(C4-$W4)/$W4*100</f>
        <v>-6.0173640396414427</v>
      </c>
      <c r="E26" s="7">
        <f t="shared" si="64"/>
        <v>7.4504921794506087</v>
      </c>
      <c r="F26" s="7">
        <f t="shared" si="64"/>
        <v>-8.6534342521859564</v>
      </c>
      <c r="G26" s="7">
        <f t="shared" si="64"/>
        <v>2.4221852021586407</v>
      </c>
      <c r="H26" s="7">
        <f t="shared" si="64"/>
        <v>2.0825167022383511</v>
      </c>
      <c r="I26" s="7">
        <f t="shared" si="64"/>
        <v>0.79177637924942412</v>
      </c>
      <c r="K26" s="7">
        <f>(K4-$W4)/$W4*100</f>
        <v>8.5386444965260822</v>
      </c>
      <c r="M26" s="7">
        <f>(M4-$W4)/$W4*100</f>
        <v>-6.6148166677957061</v>
      </c>
      <c r="N26" s="7"/>
      <c r="O26" s="7"/>
      <c r="Q26" s="21"/>
      <c r="R26" s="21"/>
      <c r="S26" s="22"/>
      <c r="T26" s="9"/>
      <c r="U26" s="22"/>
      <c r="V26" s="22"/>
      <c r="W26" s="22"/>
      <c r="X26" s="22"/>
      <c r="Y26" s="6"/>
      <c r="AA26" s="5" t="s">
        <v>50</v>
      </c>
      <c r="AB26" s="7">
        <f t="shared" ref="AB26:AO26" si="65">AB2/AB$14*100</f>
        <v>14.439029388503242</v>
      </c>
      <c r="AC26" s="7">
        <f t="shared" si="65"/>
        <v>14.533941470642711</v>
      </c>
      <c r="AD26" s="7">
        <f t="shared" si="65"/>
        <v>13.577274665245529</v>
      </c>
      <c r="AE26" s="7">
        <f t="shared" si="65"/>
        <v>10.606817192292839</v>
      </c>
      <c r="AF26" s="7">
        <f t="shared" si="65"/>
        <v>10.831308487615548</v>
      </c>
      <c r="AG26" s="7">
        <f t="shared" si="65"/>
        <v>14.152647423473319</v>
      </c>
      <c r="AH26" s="7">
        <f t="shared" si="65"/>
        <v>12.950468018720748</v>
      </c>
      <c r="AI26" s="7">
        <f t="shared" si="65"/>
        <v>12.566025849064202</v>
      </c>
      <c r="AJ26" s="7">
        <f t="shared" si="65"/>
        <v>14.571412871828812</v>
      </c>
      <c r="AK26" s="7">
        <f t="shared" si="65"/>
        <v>13.395124897326003</v>
      </c>
      <c r="AL26" s="7">
        <f t="shared" si="65"/>
        <v>13.243976022276998</v>
      </c>
      <c r="AM26" s="7">
        <f t="shared" si="65"/>
        <v>12.283431429611054</v>
      </c>
      <c r="AN26" s="7">
        <f t="shared" si="65"/>
        <v>14.598690304347118</v>
      </c>
      <c r="AO26" s="7">
        <f t="shared" si="65"/>
        <v>13.968615554634983</v>
      </c>
      <c r="AP26" s="7">
        <f>AVERAGE(AB26:AO26)</f>
        <v>13.265625969684509</v>
      </c>
      <c r="AQ26" s="7">
        <f t="shared" ref="AQ26:AQ33" si="66">MIN(AB26:AO26)</f>
        <v>10.606817192292839</v>
      </c>
      <c r="AR26" s="7">
        <f>MAX(AB26:AO26)</f>
        <v>14.598690304347118</v>
      </c>
      <c r="AS26" s="7">
        <f t="shared" ref="AS26:AS33" si="67">STDEV(AB26:AO26)</f>
        <v>1.3130013023898013</v>
      </c>
      <c r="AT26" s="7">
        <f t="shared" ref="AT26:AT33" si="68">AVERAGE(AC26,AE26:AI26,AK26,AM26)</f>
        <v>12.664970596093303</v>
      </c>
      <c r="AU26" s="30">
        <f t="shared" ref="AU26:AU33" si="69">MIN(AC26,AE26:AI26,AK26,AM26)</f>
        <v>10.606817192292839</v>
      </c>
      <c r="AV26" s="30">
        <f t="shared" ref="AV26:AV33" si="70">MAX(AC26,AE26:AI26,AK26,AM26)</f>
        <v>14.533941470642711</v>
      </c>
      <c r="AW26" s="7">
        <f t="shared" ref="AW26:AW33" si="71">STDEV(AC26,AE26:AI26,AK26,AM26)</f>
        <v>1.417973549760364</v>
      </c>
      <c r="AX26" s="37">
        <f>score!C2</f>
        <v>10.849056603773585</v>
      </c>
      <c r="AY26" s="5" t="s">
        <v>50</v>
      </c>
      <c r="AZ26" s="6"/>
      <c r="BA26" s="6"/>
      <c r="BB26" s="6"/>
      <c r="BC26" s="6"/>
      <c r="BD26" s="7"/>
      <c r="BE26" s="7"/>
      <c r="BF26" s="7"/>
      <c r="BG26" s="7"/>
      <c r="BH26" s="7"/>
      <c r="BI26" s="7"/>
      <c r="BJ26" s="7"/>
      <c r="BK26" s="7"/>
      <c r="BL26" s="7"/>
    </row>
    <row r="27" spans="1:65" x14ac:dyDescent="0.3">
      <c r="T27" s="30"/>
      <c r="U27" s="22"/>
      <c r="V27" s="22"/>
      <c r="W27" s="22"/>
      <c r="X27" s="22"/>
      <c r="Y27" s="6"/>
      <c r="AA27" s="5" t="s">
        <v>51</v>
      </c>
      <c r="AB27" s="7">
        <f t="shared" ref="AB27:AO27" si="72">AB3/AB$14*100</f>
        <v>14.658180499540634</v>
      </c>
      <c r="AC27" s="7">
        <f t="shared" si="72"/>
        <v>13.850095696733963</v>
      </c>
      <c r="AD27" s="7">
        <f t="shared" si="72"/>
        <v>7.4356293346672082</v>
      </c>
      <c r="AE27" s="7">
        <f t="shared" si="72"/>
        <v>8.7453218678690341</v>
      </c>
      <c r="AF27" s="7">
        <f t="shared" si="72"/>
        <v>10.435420825189826</v>
      </c>
      <c r="AG27" s="7">
        <f t="shared" si="72"/>
        <v>11.914290774357685</v>
      </c>
      <c r="AH27" s="7">
        <f t="shared" si="72"/>
        <v>11.045241809672387</v>
      </c>
      <c r="AI27" s="7">
        <f t="shared" si="72"/>
        <v>11.752223432617534</v>
      </c>
      <c r="AJ27" s="7">
        <f t="shared" si="72"/>
        <v>9.751650912982921</v>
      </c>
      <c r="AK27" s="7">
        <f t="shared" si="72"/>
        <v>10.369835973609778</v>
      </c>
      <c r="AL27" s="7">
        <f t="shared" si="72"/>
        <v>11.031686026422713</v>
      </c>
      <c r="AM27" s="7">
        <f t="shared" si="72"/>
        <v>9.7047804119547756</v>
      </c>
      <c r="AN27" s="7">
        <f t="shared" si="72"/>
        <v>8.7514695200910495</v>
      </c>
      <c r="AO27" s="7">
        <f t="shared" si="72"/>
        <v>7.8036340029238715</v>
      </c>
      <c r="AP27" s="7">
        <f t="shared" ref="AP27:AP33" si="73">AVERAGE(AB27:AO27)</f>
        <v>10.517818649188101</v>
      </c>
      <c r="AQ27" s="7">
        <f t="shared" si="66"/>
        <v>7.4356293346672082</v>
      </c>
      <c r="AR27" s="7">
        <f t="shared" ref="AR27:AR33" si="74">MAX(AB27:AO27)</f>
        <v>14.658180499540634</v>
      </c>
      <c r="AS27" s="7">
        <f t="shared" si="67"/>
        <v>2.0878392733945526</v>
      </c>
      <c r="AT27" s="7">
        <f t="shared" si="68"/>
        <v>10.977151349000621</v>
      </c>
      <c r="AU27" s="30">
        <f t="shared" si="69"/>
        <v>8.7453218678690341</v>
      </c>
      <c r="AV27" s="30">
        <f t="shared" si="70"/>
        <v>13.850095696733963</v>
      </c>
      <c r="AW27" s="7">
        <f t="shared" si="71"/>
        <v>1.5583740213655854</v>
      </c>
      <c r="AX27" s="37">
        <f>score!C3</f>
        <v>12.735849056603774</v>
      </c>
      <c r="AY27" s="5" t="s">
        <v>51</v>
      </c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7"/>
      <c r="BK27" s="7"/>
      <c r="BL27" s="7"/>
    </row>
    <row r="28" spans="1:65" x14ac:dyDescent="0.3">
      <c r="U28" s="22"/>
      <c r="V28" s="22"/>
      <c r="W28" s="22"/>
      <c r="X28" s="22"/>
      <c r="Y28" s="6"/>
      <c r="AA28" s="5" t="s">
        <v>53</v>
      </c>
      <c r="AB28" s="7">
        <f t="shared" ref="AB28:AO28" si="75">AB4/AB$14*100</f>
        <v>13.670218777943733</v>
      </c>
      <c r="AC28" s="7">
        <f t="shared" si="75"/>
        <v>12.821278631845406</v>
      </c>
      <c r="AD28" s="7">
        <f t="shared" si="75"/>
        <v>16.184357400126842</v>
      </c>
      <c r="AE28" s="7">
        <f t="shared" si="75"/>
        <v>13.875339287122831</v>
      </c>
      <c r="AF28" s="7">
        <f t="shared" si="75"/>
        <v>14.266690389636491</v>
      </c>
      <c r="AG28" s="7">
        <f t="shared" si="75"/>
        <v>13.15964228755605</v>
      </c>
      <c r="AH28" s="7">
        <f t="shared" si="75"/>
        <v>10.569422776911075</v>
      </c>
      <c r="AI28" s="7">
        <f t="shared" si="75"/>
        <v>10.952265509235749</v>
      </c>
      <c r="AJ28" s="7">
        <f t="shared" si="75"/>
        <v>12.63127605332085</v>
      </c>
      <c r="AK28" s="7">
        <f t="shared" si="75"/>
        <v>14.424237732260503</v>
      </c>
      <c r="AL28" s="7">
        <f t="shared" si="75"/>
        <v>12.927987195851189</v>
      </c>
      <c r="AM28" s="7">
        <f t="shared" si="75"/>
        <v>13.129603551212387</v>
      </c>
      <c r="AN28" s="7">
        <f t="shared" si="75"/>
        <v>14.25018045622117</v>
      </c>
      <c r="AO28" s="7">
        <f t="shared" si="75"/>
        <v>13.41118150107051</v>
      </c>
      <c r="AP28" s="7">
        <f t="shared" si="73"/>
        <v>13.305262967879626</v>
      </c>
      <c r="AQ28" s="7">
        <f t="shared" si="66"/>
        <v>10.569422776911075</v>
      </c>
      <c r="AR28" s="7">
        <f t="shared" si="74"/>
        <v>16.184357400126842</v>
      </c>
      <c r="AS28" s="7">
        <f t="shared" si="67"/>
        <v>1.4069119462830262</v>
      </c>
      <c r="AT28" s="7">
        <f t="shared" si="68"/>
        <v>12.899810020722562</v>
      </c>
      <c r="AU28" s="30">
        <f t="shared" si="69"/>
        <v>10.569422776911075</v>
      </c>
      <c r="AV28" s="30">
        <f t="shared" si="70"/>
        <v>14.424237732260503</v>
      </c>
      <c r="AW28" s="7">
        <f t="shared" si="71"/>
        <v>1.4389489479256192</v>
      </c>
      <c r="AX28" s="37">
        <f>score!C4</f>
        <v>9.9056603773584904</v>
      </c>
      <c r="AY28" s="5" t="s">
        <v>53</v>
      </c>
      <c r="AZ28" s="6"/>
      <c r="BA28" s="6"/>
      <c r="BB28" s="6"/>
      <c r="BC28" s="6"/>
      <c r="BD28" s="7"/>
      <c r="BE28" s="7"/>
      <c r="BF28" s="7"/>
      <c r="BG28" s="7"/>
      <c r="BH28" s="7"/>
      <c r="BI28" s="7"/>
      <c r="BJ28" s="7"/>
      <c r="BK28" s="7"/>
      <c r="BL28" s="7"/>
    </row>
    <row r="29" spans="1:65" x14ac:dyDescent="0.3">
      <c r="A29" s="33" t="s">
        <v>35</v>
      </c>
      <c r="B29" s="25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25" t="s">
        <v>8</v>
      </c>
      <c r="H29" s="8" t="s">
        <v>9</v>
      </c>
      <c r="I29" s="8" t="s">
        <v>10</v>
      </c>
      <c r="J29" s="8" t="s">
        <v>11</v>
      </c>
      <c r="K29" s="8" t="s">
        <v>12</v>
      </c>
      <c r="L29" s="12" t="s">
        <v>13</v>
      </c>
      <c r="M29" s="12" t="s">
        <v>14</v>
      </c>
      <c r="N29" s="12" t="s">
        <v>15</v>
      </c>
      <c r="O29" s="12" t="s">
        <v>16</v>
      </c>
      <c r="P29" s="10"/>
      <c r="U29" s="22"/>
      <c r="V29" s="22"/>
      <c r="W29" s="22"/>
      <c r="X29" s="22"/>
      <c r="Y29" s="6"/>
      <c r="AA29" s="5" t="s">
        <v>54</v>
      </c>
      <c r="AB29" s="7">
        <f t="shared" ref="AB29:AO29" si="76">AB5/AB$14*100</f>
        <v>1.8467490079294435</v>
      </c>
      <c r="AC29" s="7">
        <f t="shared" si="76"/>
        <v>1.5572328208927577</v>
      </c>
      <c r="AD29" s="7">
        <f t="shared" si="76"/>
        <v>1.7801629634477532</v>
      </c>
      <c r="AE29" s="7">
        <f t="shared" si="76"/>
        <v>1.2722823656744537</v>
      </c>
      <c r="AF29" s="7">
        <f t="shared" si="76"/>
        <v>2.943302437028041</v>
      </c>
      <c r="AG29" s="7">
        <f t="shared" si="76"/>
        <v>2.5848902072011057</v>
      </c>
      <c r="AH29" s="7">
        <f t="shared" si="76"/>
        <v>1.7932050611024462</v>
      </c>
      <c r="AI29" s="7">
        <f t="shared" si="76"/>
        <v>2.1117389840037384</v>
      </c>
      <c r="AJ29" s="7">
        <f t="shared" si="76"/>
        <v>1.5307033920805544</v>
      </c>
      <c r="AK29" s="7">
        <f t="shared" si="76"/>
        <v>1.5823263955504356</v>
      </c>
      <c r="AL29" s="7">
        <f t="shared" si="76"/>
        <v>1.6905923818849513</v>
      </c>
      <c r="AM29" s="7">
        <f t="shared" si="76"/>
        <v>3.4225934372504137</v>
      </c>
      <c r="AN29" s="7">
        <f t="shared" si="76"/>
        <v>1.4201776311132188</v>
      </c>
      <c r="AO29" s="7">
        <f t="shared" si="76"/>
        <v>1.2902008213739882</v>
      </c>
      <c r="AP29" s="7">
        <f t="shared" si="73"/>
        <v>1.91615413618095</v>
      </c>
      <c r="AQ29" s="7">
        <f t="shared" si="66"/>
        <v>1.2722823656744537</v>
      </c>
      <c r="AR29" s="7">
        <f t="shared" si="74"/>
        <v>3.4225934372504137</v>
      </c>
      <c r="AS29" s="7">
        <f t="shared" si="67"/>
        <v>0.64093552213428895</v>
      </c>
      <c r="AT29" s="7">
        <f t="shared" si="68"/>
        <v>2.1584464635879237</v>
      </c>
      <c r="AU29" s="30">
        <f t="shared" si="69"/>
        <v>1.2722823656744537</v>
      </c>
      <c r="AV29" s="30">
        <f t="shared" si="70"/>
        <v>3.4225934372504137</v>
      </c>
      <c r="AW29" s="7">
        <f t="shared" si="71"/>
        <v>0.75688861160668541</v>
      </c>
      <c r="AX29" s="37">
        <f>score!C5</f>
        <v>1.8867924528301887</v>
      </c>
      <c r="AY29" s="5" t="s">
        <v>54</v>
      </c>
      <c r="AZ29" s="6"/>
      <c r="BA29" s="6"/>
      <c r="BB29" s="6"/>
      <c r="BC29" s="6"/>
      <c r="BD29" s="16"/>
      <c r="BE29" s="7"/>
      <c r="BF29" s="7"/>
      <c r="BG29" s="6"/>
      <c r="BH29" s="6"/>
      <c r="BI29" s="6"/>
      <c r="BJ29" s="6"/>
      <c r="BK29" s="6"/>
      <c r="BL29" s="6"/>
      <c r="BM29" s="4"/>
    </row>
    <row r="30" spans="1:65" x14ac:dyDescent="0.3">
      <c r="A30" s="1">
        <v>1</v>
      </c>
      <c r="B30" s="7">
        <f t="shared" ref="B30:O30" si="77">(B2-$P2)/$P2*100</f>
        <v>11.717288623795016</v>
      </c>
      <c r="C30" s="7">
        <f t="shared" si="77"/>
        <v>26.14401264043466</v>
      </c>
      <c r="D30" s="7">
        <f t="shared" si="77"/>
        <v>3.8040912980065995</v>
      </c>
      <c r="E30" s="7">
        <f t="shared" si="77"/>
        <v>-3.8083580674312745</v>
      </c>
      <c r="F30" s="7">
        <f t="shared" si="77"/>
        <v>-12.093497650677671</v>
      </c>
      <c r="G30" s="7">
        <f t="shared" si="77"/>
        <v>20.990903781475652</v>
      </c>
      <c r="H30" s="7">
        <f t="shared" si="77"/>
        <v>4.3205481374142973</v>
      </c>
      <c r="I30" s="7">
        <f t="shared" si="77"/>
        <v>-4.8378494418891238</v>
      </c>
      <c r="J30" s="7">
        <f t="shared" si="77"/>
        <v>2.0568493642032988</v>
      </c>
      <c r="K30" s="7">
        <f t="shared" si="77"/>
        <v>-16.523774348510546</v>
      </c>
      <c r="L30" s="7">
        <f t="shared" si="77"/>
        <v>-8.5180711005357228</v>
      </c>
      <c r="M30" s="7">
        <f t="shared" si="77"/>
        <v>-12.24630872472097</v>
      </c>
      <c r="N30" s="7">
        <f t="shared" si="77"/>
        <v>-9.0538172917766886</v>
      </c>
      <c r="O30" s="7">
        <f t="shared" si="77"/>
        <v>-1.9520172197875816</v>
      </c>
      <c r="U30" s="22"/>
      <c r="V30" s="22"/>
      <c r="W30" s="22"/>
      <c r="X30" s="22"/>
      <c r="Y30" s="6"/>
      <c r="AA30" s="5" t="s">
        <v>55</v>
      </c>
      <c r="AB30" s="7">
        <f t="shared" ref="AB30:AO30" si="78">AB6/AB$14*100</f>
        <v>7.2266415592492388</v>
      </c>
      <c r="AC30" s="7">
        <f t="shared" si="78"/>
        <v>8.5863894548373167</v>
      </c>
      <c r="AD30" s="7">
        <f t="shared" si="78"/>
        <v>5.324698462147385</v>
      </c>
      <c r="AE30" s="7">
        <f t="shared" si="78"/>
        <v>8.355519696160929</v>
      </c>
      <c r="AF30" s="7">
        <f t="shared" si="78"/>
        <v>13.138521759847768</v>
      </c>
      <c r="AG30" s="7">
        <f t="shared" si="78"/>
        <v>14.717659819880987</v>
      </c>
      <c r="AH30" s="7">
        <f t="shared" si="78"/>
        <v>10.914315739729592</v>
      </c>
      <c r="AI30" s="7">
        <f t="shared" si="78"/>
        <v>9.0393068810435206</v>
      </c>
      <c r="AJ30" s="7">
        <f t="shared" si="78"/>
        <v>5.6782342762990723</v>
      </c>
      <c r="AK30" s="7">
        <f t="shared" si="78"/>
        <v>6.6099530137826585</v>
      </c>
      <c r="AL30" s="7">
        <f t="shared" si="78"/>
        <v>7.5960056173954502</v>
      </c>
      <c r="AM30" s="7">
        <f t="shared" si="78"/>
        <v>14.294623141784196</v>
      </c>
      <c r="AN30" s="7">
        <f t="shared" si="78"/>
        <v>7.5210361386560924</v>
      </c>
      <c r="AO30" s="7">
        <f t="shared" si="78"/>
        <v>8.5886463766648067</v>
      </c>
      <c r="AP30" s="7">
        <f t="shared" si="73"/>
        <v>9.113682281248499</v>
      </c>
      <c r="AQ30" s="7">
        <f t="shared" si="66"/>
        <v>5.324698462147385</v>
      </c>
      <c r="AR30" s="7">
        <f t="shared" si="74"/>
        <v>14.717659819880987</v>
      </c>
      <c r="AS30" s="7">
        <f t="shared" si="67"/>
        <v>3.0337906887958366</v>
      </c>
      <c r="AT30" s="7">
        <f t="shared" si="68"/>
        <v>10.70703618838337</v>
      </c>
      <c r="AU30" s="30">
        <f t="shared" si="69"/>
        <v>6.6099530137826585</v>
      </c>
      <c r="AV30" s="30">
        <f t="shared" si="70"/>
        <v>14.717659819880987</v>
      </c>
      <c r="AW30" s="7">
        <f t="shared" si="71"/>
        <v>3.0356254456097838</v>
      </c>
      <c r="AX30" s="37">
        <f>score!C6</f>
        <v>15.566037735849056</v>
      </c>
      <c r="AY30" s="5" t="s">
        <v>55</v>
      </c>
      <c r="AZ30" s="6"/>
      <c r="BA30" s="6"/>
      <c r="BB30" s="6"/>
      <c r="BC30" s="6"/>
      <c r="BD30" s="2"/>
      <c r="BG30" s="2"/>
      <c r="BH30" s="2"/>
      <c r="BI30" s="2"/>
      <c r="BJ30" s="2"/>
      <c r="BK30" s="2"/>
      <c r="BL30" s="2"/>
      <c r="BM30" s="4"/>
    </row>
    <row r="31" spans="1:65" x14ac:dyDescent="0.3">
      <c r="A31" s="1">
        <v>2</v>
      </c>
      <c r="B31" s="7">
        <f t="shared" ref="B31:O31" si="79">(B3-$P3)/$P3*100</f>
        <v>-7.7102652935143681</v>
      </c>
      <c r="C31" s="7">
        <f t="shared" si="79"/>
        <v>-4.3881068057526589</v>
      </c>
      <c r="D31" s="7">
        <f t="shared" si="79"/>
        <v>27.048067371284855</v>
      </c>
      <c r="E31" s="7">
        <f t="shared" si="79"/>
        <v>21.065375562695195</v>
      </c>
      <c r="F31" s="7">
        <f t="shared" si="79"/>
        <v>-26.404746775969013</v>
      </c>
      <c r="G31" s="7">
        <f t="shared" si="79"/>
        <v>-21.231441126195854</v>
      </c>
      <c r="H31" s="7">
        <f t="shared" si="79"/>
        <v>12.237553584692877</v>
      </c>
      <c r="I31" s="7">
        <f t="shared" si="79"/>
        <v>-4.727648062144806</v>
      </c>
      <c r="J31" s="7">
        <f t="shared" si="79"/>
        <v>21.900070700471627</v>
      </c>
      <c r="K31" s="7">
        <f t="shared" si="79"/>
        <v>5.406217467777596</v>
      </c>
      <c r="L31" s="7">
        <f t="shared" si="79"/>
        <v>-6.4297813045042469</v>
      </c>
      <c r="M31" s="7">
        <f t="shared" si="79"/>
        <v>-27.325308681982126</v>
      </c>
      <c r="N31" s="7">
        <f t="shared" si="79"/>
        <v>-0.43464382906597637</v>
      </c>
      <c r="O31" s="7">
        <f t="shared" si="79"/>
        <v>10.994657192206864</v>
      </c>
      <c r="AA31" s="5" t="s">
        <v>56</v>
      </c>
      <c r="AB31" s="7">
        <f t="shared" ref="AB31:AO31" si="80">AB7/AB$14*100</f>
        <v>8.1388803364046307</v>
      </c>
      <c r="AC31" s="7">
        <f t="shared" si="80"/>
        <v>11.232584223004254</v>
      </c>
      <c r="AD31" s="7">
        <f t="shared" si="80"/>
        <v>7.689107253883587</v>
      </c>
      <c r="AE31" s="7">
        <f t="shared" si="80"/>
        <v>7.8468800657268485</v>
      </c>
      <c r="AF31" s="7">
        <f t="shared" si="80"/>
        <v>7.2987269875990499</v>
      </c>
      <c r="AG31" s="7">
        <f t="shared" si="80"/>
        <v>8.0333584199930606</v>
      </c>
      <c r="AH31" s="7">
        <f t="shared" si="80"/>
        <v>7.2170761830473218</v>
      </c>
      <c r="AI31" s="7">
        <f t="shared" si="80"/>
        <v>9.0539373081009948</v>
      </c>
      <c r="AJ31" s="7">
        <f t="shared" si="80"/>
        <v>8.0828062112622412</v>
      </c>
      <c r="AK31" s="7">
        <f t="shared" si="80"/>
        <v>3.4644043125977455</v>
      </c>
      <c r="AL31" s="7">
        <f t="shared" si="80"/>
        <v>7.644916684429508</v>
      </c>
      <c r="AM31" s="7">
        <f t="shared" si="80"/>
        <v>6.1249929455708703</v>
      </c>
      <c r="AN31" s="7">
        <f t="shared" si="80"/>
        <v>6.5190703267461361</v>
      </c>
      <c r="AO31" s="7">
        <f t="shared" si="80"/>
        <v>7.263024804763873</v>
      </c>
      <c r="AP31" s="7">
        <f t="shared" si="73"/>
        <v>7.5435547187950087</v>
      </c>
      <c r="AQ31" s="7">
        <f t="shared" si="66"/>
        <v>3.4644043125977455</v>
      </c>
      <c r="AR31" s="7">
        <f t="shared" si="74"/>
        <v>11.232584223004254</v>
      </c>
      <c r="AS31" s="7">
        <f t="shared" si="67"/>
        <v>1.6835254316641293</v>
      </c>
      <c r="AT31" s="7">
        <f t="shared" si="68"/>
        <v>7.5339950557050184</v>
      </c>
      <c r="AU31" s="30">
        <f t="shared" si="69"/>
        <v>3.4644043125977455</v>
      </c>
      <c r="AV31" s="30">
        <f t="shared" si="70"/>
        <v>11.232584223004254</v>
      </c>
      <c r="AW31" s="7">
        <f t="shared" si="71"/>
        <v>2.2373355159537116</v>
      </c>
      <c r="AX31" s="37">
        <f>score!C7</f>
        <v>6.6037735849056602</v>
      </c>
      <c r="AY31" s="5" t="s">
        <v>56</v>
      </c>
      <c r="AZ31" s="6"/>
      <c r="BA31" s="6"/>
      <c r="BB31" s="6"/>
      <c r="BC31" s="6"/>
      <c r="BD31" s="26"/>
      <c r="BE31" s="5"/>
      <c r="BF31" s="1"/>
      <c r="BG31" s="26"/>
      <c r="BH31" s="26"/>
      <c r="BI31" s="26"/>
      <c r="BJ31" s="5"/>
      <c r="BK31" s="17"/>
      <c r="BL31" s="17"/>
      <c r="BM31" s="4"/>
    </row>
    <row r="32" spans="1:65" x14ac:dyDescent="0.3">
      <c r="A32" s="1">
        <v>3</v>
      </c>
      <c r="B32" s="7">
        <f t="shared" ref="B32:O32" si="81">(B4-$P4)/$P4*100</f>
        <v>-2.2783736969101436</v>
      </c>
      <c r="C32" s="7">
        <f t="shared" si="81"/>
        <v>-8.9639254055601967</v>
      </c>
      <c r="D32" s="7">
        <f t="shared" si="81"/>
        <v>-3.7848114024897876</v>
      </c>
      <c r="E32" s="7">
        <f t="shared" si="81"/>
        <v>4.0816840398441734</v>
      </c>
      <c r="F32" s="7">
        <f t="shared" si="81"/>
        <v>-11.51734904656772</v>
      </c>
      <c r="G32" s="7">
        <f t="shared" si="81"/>
        <v>-0.78897450671514679</v>
      </c>
      <c r="H32" s="7">
        <f t="shared" si="81"/>
        <v>-1.1179936556265242</v>
      </c>
      <c r="I32" s="7">
        <f t="shared" si="81"/>
        <v>-2.3682664440513337</v>
      </c>
      <c r="J32" s="7">
        <f t="shared" si="81"/>
        <v>-0.2446240630483367</v>
      </c>
      <c r="K32" s="7">
        <f t="shared" si="81"/>
        <v>5.1357203998072931</v>
      </c>
      <c r="L32" s="7">
        <f t="shared" si="81"/>
        <v>10.015191959409576</v>
      </c>
      <c r="M32" s="7">
        <f t="shared" si="81"/>
        <v>-9.5426465859943903</v>
      </c>
      <c r="N32" s="7">
        <f t="shared" si="81"/>
        <v>5.6333618743454013</v>
      </c>
      <c r="O32" s="7">
        <f t="shared" si="81"/>
        <v>15.741006533557336</v>
      </c>
      <c r="AA32" s="5" t="s">
        <v>0</v>
      </c>
      <c r="AB32" s="7">
        <f t="shared" ref="AB32:AO32" si="82">AB8/AB$14*100</f>
        <v>12.06244247645601</v>
      </c>
      <c r="AC32" s="7">
        <f t="shared" si="82"/>
        <v>10.07959292955486</v>
      </c>
      <c r="AD32" s="7">
        <f t="shared" si="82"/>
        <v>14.514727430310453</v>
      </c>
      <c r="AE32" s="7">
        <f t="shared" si="82"/>
        <v>13.982697506463214</v>
      </c>
      <c r="AF32" s="7">
        <f t="shared" si="82"/>
        <v>11.08252617467385</v>
      </c>
      <c r="AG32" s="7">
        <f t="shared" si="82"/>
        <v>8.0388923322473875</v>
      </c>
      <c r="AH32" s="7">
        <f t="shared" si="82"/>
        <v>10.975905703328131</v>
      </c>
      <c r="AI32" s="7">
        <f t="shared" si="82"/>
        <v>11.623088748406815</v>
      </c>
      <c r="AJ32" s="7">
        <f t="shared" si="82"/>
        <v>12.619383795259925</v>
      </c>
      <c r="AK32" s="7">
        <f t="shared" si="82"/>
        <v>10.970484646674651</v>
      </c>
      <c r="AL32" s="7">
        <f t="shared" si="82"/>
        <v>11.126378347445323</v>
      </c>
      <c r="AM32" s="7">
        <f t="shared" si="82"/>
        <v>9.7861645561208572</v>
      </c>
      <c r="AN32" s="7">
        <f t="shared" si="82"/>
        <v>10.232636373174179</v>
      </c>
      <c r="AO32" s="7">
        <f t="shared" si="82"/>
        <v>9.9346348794214023</v>
      </c>
      <c r="AP32" s="7">
        <f t="shared" si="73"/>
        <v>11.216396849966932</v>
      </c>
      <c r="AQ32" s="7">
        <f t="shared" si="66"/>
        <v>8.0388923322473875</v>
      </c>
      <c r="AR32" s="7">
        <f t="shared" si="74"/>
        <v>14.514727430310453</v>
      </c>
      <c r="AS32" s="7">
        <f t="shared" si="67"/>
        <v>1.7000095532539174</v>
      </c>
      <c r="AT32" s="7">
        <f t="shared" si="68"/>
        <v>10.81741907468372</v>
      </c>
      <c r="AU32" s="30">
        <f t="shared" si="69"/>
        <v>8.0388923322473875</v>
      </c>
      <c r="AV32" s="30">
        <f t="shared" si="70"/>
        <v>13.982697506463214</v>
      </c>
      <c r="AW32" s="7">
        <f t="shared" si="71"/>
        <v>1.6951613572596524</v>
      </c>
      <c r="AX32" s="37">
        <f>score!C8</f>
        <v>9.9056603773584904</v>
      </c>
      <c r="AY32" s="5" t="s">
        <v>0</v>
      </c>
      <c r="AZ32" s="6"/>
      <c r="BA32" s="6"/>
      <c r="BB32" s="6"/>
      <c r="BC32" s="6"/>
      <c r="BD32" s="7"/>
      <c r="BE32" s="7"/>
      <c r="BF32" s="7"/>
      <c r="BG32" s="7"/>
      <c r="BH32" s="7"/>
      <c r="BI32" s="7"/>
      <c r="BJ32" s="7"/>
      <c r="BK32" s="9"/>
      <c r="BL32" s="11"/>
      <c r="BM32" s="4"/>
    </row>
    <row r="33" spans="1:65" x14ac:dyDescent="0.3">
      <c r="AA33" s="5" t="s">
        <v>1</v>
      </c>
      <c r="AB33" s="7">
        <f t="shared" ref="AB33:AO33" si="83">AB9/AB$14*100</f>
        <v>5.7480675332348712</v>
      </c>
      <c r="AC33" s="7">
        <f t="shared" si="83"/>
        <v>5.3044802531332929</v>
      </c>
      <c r="AD33" s="7">
        <f t="shared" si="83"/>
        <v>5.8124356898988578</v>
      </c>
      <c r="AE33" s="7">
        <f t="shared" si="83"/>
        <v>6.4965935357123303</v>
      </c>
      <c r="AF33" s="7">
        <f t="shared" si="83"/>
        <v>6.0978584806915936</v>
      </c>
      <c r="AG33" s="7">
        <f t="shared" si="83"/>
        <v>5.0698379670846041</v>
      </c>
      <c r="AH33" s="7">
        <f t="shared" si="83"/>
        <v>6.2972352223088919</v>
      </c>
      <c r="AI33" s="7">
        <f t="shared" si="83"/>
        <v>5.949868417377802</v>
      </c>
      <c r="AJ33" s="7">
        <f t="shared" si="83"/>
        <v>6.4761834990153133</v>
      </c>
      <c r="AK33" s="7">
        <f t="shared" si="83"/>
        <v>5.5788895166917607</v>
      </c>
      <c r="AL33" s="7">
        <f t="shared" si="83"/>
        <v>3.8938611391662348</v>
      </c>
      <c r="AM33" s="7">
        <f t="shared" si="83"/>
        <v>6.4126245747346875</v>
      </c>
      <c r="AN33" s="7">
        <f t="shared" si="83"/>
        <v>5.3593069983318653</v>
      </c>
      <c r="AO33" s="7">
        <f t="shared" si="83"/>
        <v>4.6091251047056723</v>
      </c>
      <c r="AP33" s="7">
        <f t="shared" si="73"/>
        <v>5.6504548522919835</v>
      </c>
      <c r="AQ33" s="7">
        <f t="shared" si="66"/>
        <v>3.8938611391662348</v>
      </c>
      <c r="AR33" s="7">
        <f t="shared" si="74"/>
        <v>6.4965935357123303</v>
      </c>
      <c r="AS33" s="7">
        <f t="shared" si="67"/>
        <v>0.75647373721863542</v>
      </c>
      <c r="AT33" s="7">
        <f t="shared" si="68"/>
        <v>5.9009234959668699</v>
      </c>
      <c r="AU33" s="30">
        <f t="shared" si="69"/>
        <v>5.0698379670846041</v>
      </c>
      <c r="AV33" s="30">
        <f t="shared" si="70"/>
        <v>6.4965935357123303</v>
      </c>
      <c r="AW33" s="7">
        <f t="shared" si="71"/>
        <v>0.52983236571125025</v>
      </c>
      <c r="AX33" s="37">
        <f>score!C9</f>
        <v>6.6037735849056602</v>
      </c>
      <c r="AY33" s="5" t="s">
        <v>1</v>
      </c>
      <c r="AZ33" s="6"/>
      <c r="BA33" s="6"/>
      <c r="BB33" s="6"/>
      <c r="BC33" s="6"/>
      <c r="BD33" s="7"/>
      <c r="BE33" s="7"/>
      <c r="BF33" s="7"/>
      <c r="BG33" s="7"/>
      <c r="BH33" s="7"/>
      <c r="BI33" s="7"/>
      <c r="BJ33" s="7"/>
      <c r="BK33" s="9"/>
      <c r="BL33" s="11"/>
      <c r="BM33" s="4"/>
    </row>
    <row r="34" spans="1:65" x14ac:dyDescent="0.3">
      <c r="AA34" s="5" t="s">
        <v>57</v>
      </c>
      <c r="AB34" s="7">
        <f t="shared" ref="AB34:AO34" si="84">AB10/AB$14*100</f>
        <v>2.2444893470422129</v>
      </c>
      <c r="AC34" s="7">
        <f t="shared" si="84"/>
        <v>2.2900074087794127</v>
      </c>
      <c r="AD34" s="7">
        <f t="shared" si="84"/>
        <v>3.9917578118206896</v>
      </c>
      <c r="AE34" s="7">
        <f t="shared" si="84"/>
        <v>2.5226448495522655</v>
      </c>
      <c r="AF34" s="7">
        <f t="shared" si="84"/>
        <v>2.6737707749129811</v>
      </c>
      <c r="AG34" s="7">
        <f t="shared" si="84"/>
        <v>2.2696509204102604</v>
      </c>
      <c r="AH34" s="7">
        <f t="shared" si="84"/>
        <v>2.9048849453978138</v>
      </c>
      <c r="AI34" s="7">
        <f t="shared" si="84"/>
        <v>3.2240142145193018</v>
      </c>
      <c r="AJ34" s="7">
        <f t="shared" si="84"/>
        <v>3.3502187454358796</v>
      </c>
      <c r="AK34" s="7">
        <f t="shared" si="84"/>
        <v>2.7922314164461337</v>
      </c>
      <c r="AL34" s="7">
        <f t="shared" si="84"/>
        <v>2.3301797860203437</v>
      </c>
      <c r="AM34" s="7">
        <f t="shared" si="84"/>
        <v>2.2832154272865886</v>
      </c>
      <c r="AN34" s="7">
        <f t="shared" si="84"/>
        <v>2.7822702875387817</v>
      </c>
      <c r="AO34" s="7">
        <f t="shared" si="84"/>
        <v>2.1022215179396389</v>
      </c>
      <c r="AP34" s="7">
        <f t="shared" ref="AP34:AP38" si="85">AVERAGE(AB34:AO34)</f>
        <v>2.6972541037930213</v>
      </c>
      <c r="AQ34" s="7">
        <f t="shared" ref="AQ34:AQ38" si="86">MIN(AB34:AO34)</f>
        <v>2.1022215179396389</v>
      </c>
      <c r="AR34" s="7">
        <f t="shared" ref="AR34:AR38" si="87">MAX(AB34:AO34)</f>
        <v>3.9917578118206896</v>
      </c>
      <c r="AS34" s="7">
        <f t="shared" ref="AS34:AS38" si="88">STDEV(AB34:AO34)</f>
        <v>0.53233183624382518</v>
      </c>
      <c r="AT34" s="7">
        <f t="shared" ref="AT34:AT38" si="89">AVERAGE(AC34,AE34:AI34,AK34,AM34)</f>
        <v>2.6200524946630948</v>
      </c>
      <c r="AU34" s="30">
        <f t="shared" ref="AU34:AU38" si="90">MIN(AC34,AE34:AI34,AK34,AM34)</f>
        <v>2.2696509204102604</v>
      </c>
      <c r="AV34" s="30">
        <f t="shared" ref="AV34:AV38" si="91">MAX(AC34,AE34:AI34,AK34,AM34)</f>
        <v>3.2240142145193018</v>
      </c>
      <c r="AW34" s="7">
        <f t="shared" ref="AW34:AW38" si="92">STDEV(AC34,AE34:AI34,AK34,AM34)</f>
        <v>0.3449821941620953</v>
      </c>
      <c r="AX34" s="37">
        <f>score!C10</f>
        <v>1.4150943396226416</v>
      </c>
      <c r="AY34" s="5" t="s">
        <v>57</v>
      </c>
      <c r="AZ34" s="6"/>
      <c r="BA34" s="6"/>
      <c r="BB34" s="6"/>
      <c r="BC34" s="6"/>
      <c r="BD34" s="7"/>
      <c r="BF34" s="9"/>
      <c r="BG34" s="7"/>
      <c r="BH34" s="7"/>
      <c r="BI34" s="7"/>
      <c r="BJ34" s="7"/>
      <c r="BK34" s="9"/>
      <c r="BL34" s="7"/>
      <c r="BM34" s="4"/>
    </row>
    <row r="35" spans="1:65" x14ac:dyDescent="0.3">
      <c r="A35" s="33" t="s">
        <v>36</v>
      </c>
      <c r="B35" s="25"/>
      <c r="C35" s="8" t="s">
        <v>4</v>
      </c>
      <c r="D35" s="8"/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/>
      <c r="K35" s="8" t="s">
        <v>12</v>
      </c>
      <c r="L35" s="12"/>
      <c r="M35" s="12" t="s">
        <v>14</v>
      </c>
      <c r="N35" s="12"/>
      <c r="O35" s="12"/>
      <c r="P35" s="1" t="s">
        <v>2</v>
      </c>
      <c r="AA35" s="5" t="s">
        <v>58</v>
      </c>
      <c r="AB35" s="7">
        <f t="shared" ref="AB35:AO35" si="93">AB11/AB$14*100</f>
        <v>10.704551894565101</v>
      </c>
      <c r="AC35" s="7">
        <f t="shared" si="93"/>
        <v>11.772447573007346</v>
      </c>
      <c r="AD35" s="7">
        <f t="shared" si="93"/>
        <v>15.183742923524973</v>
      </c>
      <c r="AE35" s="7">
        <f t="shared" si="93"/>
        <v>16.61234526600267</v>
      </c>
      <c r="AF35" s="7">
        <f t="shared" si="93"/>
        <v>10.764759603830075</v>
      </c>
      <c r="AG35" s="7">
        <f t="shared" si="93"/>
        <v>10.714566363160591</v>
      </c>
      <c r="AH35" s="7">
        <f t="shared" si="93"/>
        <v>16.215629875195003</v>
      </c>
      <c r="AI35" s="7">
        <f t="shared" si="93"/>
        <v>13.681384352950538</v>
      </c>
      <c r="AJ35" s="7">
        <f t="shared" si="93"/>
        <v>16.294091273604998</v>
      </c>
      <c r="AK35" s="7">
        <f t="shared" si="93"/>
        <v>19.731273270830222</v>
      </c>
      <c r="AL35" s="7">
        <f t="shared" si="93"/>
        <v>17.023138556729243</v>
      </c>
      <c r="AM35" s="7">
        <f t="shared" si="93"/>
        <v>11.830244381679588</v>
      </c>
      <c r="AN35" s="7">
        <f t="shared" si="93"/>
        <v>17.686874792391581</v>
      </c>
      <c r="AO35" s="7">
        <f t="shared" si="93"/>
        <v>20.126070197838736</v>
      </c>
      <c r="AP35" s="7">
        <f t="shared" si="85"/>
        <v>14.88150859466505</v>
      </c>
      <c r="AQ35" s="7">
        <f t="shared" si="86"/>
        <v>10.704551894565101</v>
      </c>
      <c r="AR35" s="7">
        <f t="shared" si="87"/>
        <v>20.126070197838736</v>
      </c>
      <c r="AS35" s="7">
        <f t="shared" si="88"/>
        <v>3.3110477289957867</v>
      </c>
      <c r="AT35" s="7">
        <f t="shared" si="89"/>
        <v>13.915331335832004</v>
      </c>
      <c r="AU35" s="30">
        <f t="shared" si="90"/>
        <v>10.714566363160591</v>
      </c>
      <c r="AV35" s="30">
        <f t="shared" si="91"/>
        <v>19.731273270830222</v>
      </c>
      <c r="AW35" s="7">
        <f t="shared" si="92"/>
        <v>3.2853724809030265</v>
      </c>
      <c r="AX35" s="37">
        <f>score!C11</f>
        <v>11.79245283018868</v>
      </c>
      <c r="AY35" s="5" t="s">
        <v>58</v>
      </c>
      <c r="AZ35" s="6"/>
      <c r="BA35" s="6"/>
      <c r="BB35" s="6"/>
      <c r="BC35" s="6"/>
      <c r="BD35" s="2"/>
      <c r="BG35" s="2"/>
      <c r="BH35" s="2"/>
      <c r="BI35" s="2"/>
      <c r="BJ35" s="2"/>
      <c r="BK35" s="2"/>
      <c r="BL35" s="2"/>
      <c r="BM35" s="4"/>
    </row>
    <row r="36" spans="1:65" x14ac:dyDescent="0.3">
      <c r="A36" s="1">
        <v>1</v>
      </c>
      <c r="B36" s="7"/>
      <c r="C36" s="7">
        <f>C10-$W10</f>
        <v>5.6401126244636117</v>
      </c>
      <c r="D36" s="7"/>
      <c r="E36" s="7">
        <f t="shared" ref="E36:I38" si="94">E10-$W10</f>
        <v>-6.2392491986458438</v>
      </c>
      <c r="F36" s="7">
        <f t="shared" si="94"/>
        <v>1.9725612134239299</v>
      </c>
      <c r="G36" s="7">
        <f t="shared" si="94"/>
        <v>7.6210792589694094</v>
      </c>
      <c r="H36" s="7">
        <f t="shared" si="94"/>
        <v>-2.451680084309217</v>
      </c>
      <c r="I36" s="7">
        <f t="shared" si="94"/>
        <v>-1.4659117094270613</v>
      </c>
      <c r="J36" s="7"/>
      <c r="K36" s="7">
        <f>K10-$W10</f>
        <v>-7.0955273483656711</v>
      </c>
      <c r="L36" s="7"/>
      <c r="M36" s="7">
        <f>M10-$W10</f>
        <v>2.0186152438908991</v>
      </c>
      <c r="N36" s="7"/>
      <c r="O36" s="7"/>
      <c r="P36" s="30">
        <f>T10-$W10</f>
        <v>0.60576013782796423</v>
      </c>
      <c r="AA36" s="5" t="s">
        <v>47</v>
      </c>
      <c r="AB36" s="7">
        <f t="shared" ref="AB36:AO36" si="95">AB12/AB$14*100</f>
        <v>6.0000133628192645</v>
      </c>
      <c r="AC36" s="7">
        <f t="shared" si="95"/>
        <v>5.3788767463110458</v>
      </c>
      <c r="AD36" s="7">
        <f t="shared" si="95"/>
        <v>5.1293958035899436</v>
      </c>
      <c r="AE36" s="7">
        <f t="shared" si="95"/>
        <v>5.3890382552212133</v>
      </c>
      <c r="AF36" s="7">
        <f t="shared" si="95"/>
        <v>6.8703467908808573</v>
      </c>
      <c r="AG36" s="7">
        <f t="shared" si="95"/>
        <v>6.2754559943610495</v>
      </c>
      <c r="AH36" s="7">
        <f t="shared" si="95"/>
        <v>6.1134945397815921</v>
      </c>
      <c r="AI36" s="7">
        <f t="shared" si="95"/>
        <v>6.7888508883200434</v>
      </c>
      <c r="AJ36" s="7">
        <f t="shared" si="95"/>
        <v>5.9835042712581377</v>
      </c>
      <c r="AK36" s="7">
        <f t="shared" si="95"/>
        <v>7.1021387590307894</v>
      </c>
      <c r="AL36" s="7">
        <f t="shared" si="95"/>
        <v>7.1709641309940801</v>
      </c>
      <c r="AM36" s="7">
        <f t="shared" si="95"/>
        <v>6.7476373861838201</v>
      </c>
      <c r="AN36" s="7">
        <f t="shared" si="95"/>
        <v>6.786261208857236</v>
      </c>
      <c r="AO36" s="7">
        <f t="shared" si="95"/>
        <v>6.4315226965374253</v>
      </c>
      <c r="AP36" s="7">
        <f t="shared" si="85"/>
        <v>6.2976786310104647</v>
      </c>
      <c r="AQ36" s="7">
        <f t="shared" si="86"/>
        <v>5.1293958035899436</v>
      </c>
      <c r="AR36" s="7">
        <f t="shared" si="87"/>
        <v>7.1709641309940801</v>
      </c>
      <c r="AS36" s="7">
        <f t="shared" si="88"/>
        <v>0.66184529253659563</v>
      </c>
      <c r="AT36" s="7">
        <f t="shared" si="89"/>
        <v>6.3332299200113011</v>
      </c>
      <c r="AU36" s="30">
        <f t="shared" si="90"/>
        <v>5.3788767463110458</v>
      </c>
      <c r="AV36" s="30">
        <f t="shared" si="91"/>
        <v>7.1021387590307894</v>
      </c>
      <c r="AW36" s="7">
        <f t="shared" si="92"/>
        <v>0.66686352151564043</v>
      </c>
      <c r="AX36" s="37">
        <f>score!C12</f>
        <v>9.9056603773584904</v>
      </c>
      <c r="AY36" s="5" t="s">
        <v>47</v>
      </c>
      <c r="AZ36" s="6"/>
      <c r="BA36" s="6"/>
      <c r="BB36" s="6"/>
      <c r="BC36" s="6"/>
      <c r="BD36" s="26"/>
      <c r="BE36" s="5"/>
      <c r="BF36" s="1"/>
      <c r="BG36" s="26"/>
      <c r="BH36" s="26"/>
      <c r="BI36" s="26"/>
      <c r="BJ36" s="5"/>
      <c r="BK36" s="5"/>
      <c r="BL36" s="5"/>
      <c r="BM36" s="4"/>
    </row>
    <row r="37" spans="1:65" x14ac:dyDescent="0.3">
      <c r="A37" s="1">
        <v>2</v>
      </c>
      <c r="B37" s="7"/>
      <c r="C37" s="7">
        <f>C11-$W11</f>
        <v>-3.8071982366707715</v>
      </c>
      <c r="D37" s="7"/>
      <c r="E37" s="7">
        <f t="shared" si="94"/>
        <v>6.3605547565847971</v>
      </c>
      <c r="F37" s="7">
        <f t="shared" si="94"/>
        <v>-2.6348113670371838</v>
      </c>
      <c r="G37" s="7">
        <f t="shared" si="94"/>
        <v>-7.1607788182428429</v>
      </c>
      <c r="H37" s="7">
        <f t="shared" si="94"/>
        <v>3.1399293450841554</v>
      </c>
      <c r="I37" s="7">
        <f t="shared" si="94"/>
        <v>1.2246293321087691</v>
      </c>
      <c r="J37" s="7"/>
      <c r="K37" s="7">
        <f>K11-$W11</f>
        <v>5.8191524494970821</v>
      </c>
      <c r="L37" s="7"/>
      <c r="M37" s="7">
        <f>M11-$W11</f>
        <v>-2.9414774613239594</v>
      </c>
      <c r="N37" s="7"/>
      <c r="O37" s="7"/>
      <c r="P37" s="30">
        <f>T11-$W11</f>
        <v>-3.536745269070213</v>
      </c>
      <c r="AA37" s="5" t="s">
        <v>48</v>
      </c>
      <c r="AB37" s="7">
        <f t="shared" ref="AB37:AO37" si="96">AB13/AB$14*100</f>
        <v>3.2607358163116182</v>
      </c>
      <c r="AC37" s="7">
        <f t="shared" si="96"/>
        <v>2.5930727912576335</v>
      </c>
      <c r="AD37" s="7">
        <f t="shared" si="96"/>
        <v>3.3767102613367785</v>
      </c>
      <c r="AE37" s="7">
        <f t="shared" si="96"/>
        <v>4.2945201122013721</v>
      </c>
      <c r="AF37" s="7">
        <f t="shared" si="96"/>
        <v>3.5967672880939188</v>
      </c>
      <c r="AG37" s="7">
        <f t="shared" si="96"/>
        <v>3.0691074902739093</v>
      </c>
      <c r="AH37" s="7">
        <f t="shared" si="96"/>
        <v>3.0031201248049952</v>
      </c>
      <c r="AI37" s="7">
        <f t="shared" si="96"/>
        <v>3.257295414359763</v>
      </c>
      <c r="AJ37" s="7">
        <f t="shared" si="96"/>
        <v>3.0305346976513112</v>
      </c>
      <c r="AK37" s="7">
        <f t="shared" si="96"/>
        <v>3.979100065199332</v>
      </c>
      <c r="AL37" s="7">
        <f t="shared" si="96"/>
        <v>4.3203141113839783</v>
      </c>
      <c r="AM37" s="7">
        <f t="shared" si="96"/>
        <v>3.9800887566107681</v>
      </c>
      <c r="AN37" s="7">
        <f t="shared" si="96"/>
        <v>4.0920259625315767</v>
      </c>
      <c r="AO37" s="7">
        <f t="shared" si="96"/>
        <v>4.4711225421250802</v>
      </c>
      <c r="AP37" s="7">
        <f t="shared" si="85"/>
        <v>3.5946082452958596</v>
      </c>
      <c r="AQ37" s="7">
        <f t="shared" si="86"/>
        <v>2.5930727912576335</v>
      </c>
      <c r="AR37" s="7">
        <f t="shared" si="87"/>
        <v>4.4711225421250802</v>
      </c>
      <c r="AS37" s="7">
        <f t="shared" si="88"/>
        <v>0.59152039553494662</v>
      </c>
      <c r="AT37" s="7">
        <f t="shared" si="89"/>
        <v>3.4716340053502117</v>
      </c>
      <c r="AU37" s="30">
        <f t="shared" si="90"/>
        <v>2.5930727912576335</v>
      </c>
      <c r="AV37" s="30">
        <f t="shared" si="91"/>
        <v>4.2945201122013721</v>
      </c>
      <c r="AW37" s="7">
        <f t="shared" si="92"/>
        <v>0.58653846657142439</v>
      </c>
      <c r="AX37" s="37">
        <f>score!C13</f>
        <v>2.8301886792452833</v>
      </c>
      <c r="AY37" s="5" t="s">
        <v>48</v>
      </c>
      <c r="AZ37" s="6"/>
      <c r="BA37" s="6"/>
      <c r="BB37" s="6"/>
      <c r="BC37" s="6"/>
      <c r="BD37" s="21"/>
      <c r="BE37" s="21"/>
      <c r="BF37" s="21"/>
      <c r="BG37" s="7"/>
      <c r="BH37" s="7"/>
      <c r="BI37" s="7"/>
      <c r="BJ37" s="7"/>
      <c r="BK37" s="16"/>
      <c r="BL37" s="16"/>
      <c r="BM37" s="4"/>
    </row>
    <row r="38" spans="1:65" x14ac:dyDescent="0.3">
      <c r="A38" s="1">
        <v>3</v>
      </c>
      <c r="B38" s="7"/>
      <c r="C38" s="7">
        <f>C12-$W12</f>
        <v>-1.832914387792834</v>
      </c>
      <c r="D38" s="7"/>
      <c r="E38" s="7">
        <f t="shared" si="94"/>
        <v>-0.12130555793892839</v>
      </c>
      <c r="F38" s="7">
        <f t="shared" si="94"/>
        <v>0.66225015361326101</v>
      </c>
      <c r="G38" s="7">
        <f t="shared" si="94"/>
        <v>-0.46030044072655585</v>
      </c>
      <c r="H38" s="7">
        <f t="shared" si="94"/>
        <v>-0.68824926077492776</v>
      </c>
      <c r="I38" s="7">
        <f t="shared" si="94"/>
        <v>0.24128237731829216</v>
      </c>
      <c r="J38" s="7"/>
      <c r="K38" s="7">
        <f>K12-$W12</f>
        <v>1.2763748988686068</v>
      </c>
      <c r="L38" s="7"/>
      <c r="M38" s="7">
        <f>M12-$W12</f>
        <v>0.92286221743307451</v>
      </c>
      <c r="N38" s="7"/>
      <c r="O38" s="7"/>
      <c r="P38" s="30">
        <f>T12-$W12</f>
        <v>2.9309851312422595</v>
      </c>
      <c r="AA38" s="18" t="s">
        <v>20</v>
      </c>
      <c r="AB38" s="14">
        <f t="shared" ref="AB38:AO38" si="97">SUM(AB26:AB37)</f>
        <v>100.00000000000001</v>
      </c>
      <c r="AC38" s="14">
        <f t="shared" si="97"/>
        <v>100</v>
      </c>
      <c r="AD38" s="14">
        <f t="shared" si="97"/>
        <v>100</v>
      </c>
      <c r="AE38" s="14">
        <f t="shared" si="97"/>
        <v>99.999999999999986</v>
      </c>
      <c r="AF38" s="14">
        <f t="shared" si="97"/>
        <v>99.999999999999986</v>
      </c>
      <c r="AG38" s="14">
        <f t="shared" si="97"/>
        <v>100</v>
      </c>
      <c r="AH38" s="14">
        <f t="shared" si="97"/>
        <v>100.00000000000001</v>
      </c>
      <c r="AI38" s="14">
        <f t="shared" si="97"/>
        <v>100</v>
      </c>
      <c r="AJ38" s="14">
        <f t="shared" si="97"/>
        <v>100.00000000000001</v>
      </c>
      <c r="AK38" s="14">
        <f t="shared" si="97"/>
        <v>100</v>
      </c>
      <c r="AL38" s="14">
        <f t="shared" si="97"/>
        <v>100</v>
      </c>
      <c r="AM38" s="14">
        <f t="shared" si="97"/>
        <v>100.00000000000001</v>
      </c>
      <c r="AN38" s="14">
        <f t="shared" si="97"/>
        <v>100.00000000000001</v>
      </c>
      <c r="AO38" s="14">
        <f t="shared" si="97"/>
        <v>99.999999999999972</v>
      </c>
      <c r="AP38" s="7">
        <f t="shared" si="85"/>
        <v>100</v>
      </c>
      <c r="AQ38" s="7">
        <f t="shared" si="86"/>
        <v>99.999999999999972</v>
      </c>
      <c r="AR38" s="7">
        <f t="shared" si="87"/>
        <v>100.00000000000001</v>
      </c>
      <c r="AS38" s="7">
        <f t="shared" si="88"/>
        <v>1.3072085082055194E-14</v>
      </c>
      <c r="AT38" s="7">
        <f t="shared" si="89"/>
        <v>100</v>
      </c>
      <c r="AU38" s="30">
        <f t="shared" si="90"/>
        <v>99.999999999999986</v>
      </c>
      <c r="AV38" s="30">
        <f t="shared" si="91"/>
        <v>100.00000000000001</v>
      </c>
      <c r="AW38" s="7">
        <f t="shared" si="92"/>
        <v>1.0742396426884034E-14</v>
      </c>
      <c r="AX38" s="28">
        <f>SUM(AX26:AX37)</f>
        <v>99.999999999999986</v>
      </c>
      <c r="BB38" s="6"/>
      <c r="BC38" s="6"/>
      <c r="BD38" s="21"/>
      <c r="BE38" s="21"/>
      <c r="BF38" s="21"/>
      <c r="BG38" s="7"/>
      <c r="BH38" s="7"/>
      <c r="BI38" s="7"/>
      <c r="BJ38" s="7"/>
      <c r="BK38" s="16"/>
      <c r="BL38" s="16"/>
      <c r="BM38" s="4"/>
    </row>
    <row r="39" spans="1:65" x14ac:dyDescent="0.3">
      <c r="AA39" s="1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30"/>
      <c r="AV39" s="30"/>
      <c r="AW39" s="7"/>
      <c r="AX39" s="6"/>
      <c r="BB39" s="6"/>
      <c r="BC39" s="6"/>
      <c r="BD39" s="21"/>
      <c r="BE39" s="21"/>
      <c r="BF39" s="21"/>
      <c r="BG39" s="7"/>
      <c r="BH39" s="7"/>
      <c r="BI39" s="7"/>
      <c r="BJ39" s="7"/>
      <c r="BK39" s="9"/>
      <c r="BL39" s="9"/>
    </row>
    <row r="40" spans="1:65" x14ac:dyDescent="0.3">
      <c r="AA40" s="1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30"/>
      <c r="AV40" s="30"/>
      <c r="AW40" s="7"/>
      <c r="AX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5" x14ac:dyDescent="0.3">
      <c r="A41" s="33" t="s">
        <v>37</v>
      </c>
      <c r="B41" s="25" t="s">
        <v>3</v>
      </c>
      <c r="C41" s="8" t="s">
        <v>4</v>
      </c>
      <c r="D41" s="8" t="s">
        <v>5</v>
      </c>
      <c r="E41" s="8" t="s">
        <v>6</v>
      </c>
      <c r="F41" s="8" t="s">
        <v>7</v>
      </c>
      <c r="G41" s="25" t="s">
        <v>8</v>
      </c>
      <c r="H41" s="8" t="s">
        <v>9</v>
      </c>
      <c r="I41" s="8" t="s">
        <v>10</v>
      </c>
      <c r="J41" s="8" t="s">
        <v>11</v>
      </c>
      <c r="K41" s="8" t="s">
        <v>12</v>
      </c>
      <c r="L41" s="12" t="s">
        <v>13</v>
      </c>
      <c r="M41" s="12" t="s">
        <v>14</v>
      </c>
      <c r="N41" s="12" t="s">
        <v>15</v>
      </c>
      <c r="O41" s="12" t="s">
        <v>16</v>
      </c>
      <c r="P41" s="12" t="s">
        <v>2</v>
      </c>
      <c r="AA41" s="1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30"/>
      <c r="AV41" s="30"/>
      <c r="AW41" s="7"/>
      <c r="AX41" s="6"/>
    </row>
    <row r="42" spans="1:65" x14ac:dyDescent="0.3">
      <c r="A42" s="1">
        <v>1</v>
      </c>
      <c r="B42" s="7">
        <f t="shared" ref="B42:O42" si="98">B10-$P10</f>
        <v>4.3176008465942175</v>
      </c>
      <c r="C42" s="7">
        <f t="shared" si="98"/>
        <v>6.9194235749797102</v>
      </c>
      <c r="D42" s="7">
        <f t="shared" si="98"/>
        <v>-3.670868643458391</v>
      </c>
      <c r="E42" s="7">
        <f t="shared" si="98"/>
        <v>-4.9599382481297454</v>
      </c>
      <c r="F42" s="7">
        <f t="shared" si="98"/>
        <v>3.2518721639400283</v>
      </c>
      <c r="G42" s="7">
        <f t="shared" si="98"/>
        <v>8.9003902094855079</v>
      </c>
      <c r="H42" s="7">
        <f t="shared" si="98"/>
        <v>-1.1723691337931186</v>
      </c>
      <c r="I42" s="7">
        <f t="shared" si="98"/>
        <v>-0.18660075891096284</v>
      </c>
      <c r="J42" s="7">
        <f t="shared" si="98"/>
        <v>-3.4160150052022544</v>
      </c>
      <c r="K42" s="7">
        <f t="shared" si="98"/>
        <v>-5.8162163978495727</v>
      </c>
      <c r="L42" s="7">
        <f t="shared" si="98"/>
        <v>-1.5269347947158849</v>
      </c>
      <c r="M42" s="7">
        <f t="shared" si="98"/>
        <v>3.2979261944069975</v>
      </c>
      <c r="N42" s="7">
        <f t="shared" si="98"/>
        <v>-2.6014743458019112</v>
      </c>
      <c r="O42" s="7">
        <f t="shared" si="98"/>
        <v>-3.3367956615446559</v>
      </c>
      <c r="P42" s="7">
        <f>T10-$P10</f>
        <v>1.8850710883440627</v>
      </c>
      <c r="AA42" s="1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30"/>
      <c r="AV42" s="30"/>
      <c r="AW42" s="7"/>
    </row>
    <row r="43" spans="1:65" x14ac:dyDescent="0.3">
      <c r="A43" s="1">
        <v>2</v>
      </c>
      <c r="B43" s="7">
        <f t="shared" ref="B43:O43" si="99">B11-$P11</f>
        <v>-3.6860631494187892</v>
      </c>
      <c r="C43" s="7">
        <f t="shared" si="99"/>
        <v>-4.9990862362420714</v>
      </c>
      <c r="D43" s="7">
        <f t="shared" si="99"/>
        <v>5.0570494548379941</v>
      </c>
      <c r="E43" s="7">
        <f t="shared" si="99"/>
        <v>5.1686667570134972</v>
      </c>
      <c r="F43" s="7">
        <f t="shared" si="99"/>
        <v>-3.8266993666084836</v>
      </c>
      <c r="G43" s="7">
        <f t="shared" si="99"/>
        <v>-8.3526668178141428</v>
      </c>
      <c r="H43" s="7">
        <f t="shared" si="99"/>
        <v>1.9480413455128556</v>
      </c>
      <c r="I43" s="7">
        <f t="shared" si="99"/>
        <v>3.2741332537469248E-2</v>
      </c>
      <c r="J43" s="7">
        <f t="shared" si="99"/>
        <v>4.2942629125991303</v>
      </c>
      <c r="K43" s="7">
        <f t="shared" si="99"/>
        <v>4.6272644499257822</v>
      </c>
      <c r="L43" s="7">
        <f t="shared" si="99"/>
        <v>-7.2056571355837207E-2</v>
      </c>
      <c r="M43" s="7">
        <f t="shared" si="99"/>
        <v>-4.1333654608952592</v>
      </c>
      <c r="N43" s="7">
        <f t="shared" si="99"/>
        <v>1.6154740507194205</v>
      </c>
      <c r="O43" s="7">
        <f t="shared" si="99"/>
        <v>2.3264372991884628</v>
      </c>
      <c r="P43" s="7">
        <f>T11-$P11</f>
        <v>-4.7286332686415129</v>
      </c>
      <c r="AA43" s="1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30"/>
      <c r="AV43" s="30"/>
      <c r="AW43" s="7"/>
    </row>
    <row r="44" spans="1:65" x14ac:dyDescent="0.3">
      <c r="A44" s="1">
        <v>3</v>
      </c>
      <c r="B44" s="7">
        <f t="shared" ref="B44:O44" si="100">B12-$P12</f>
        <v>-0.63153769717544073</v>
      </c>
      <c r="C44" s="7">
        <f t="shared" si="100"/>
        <v>-1.9203373387376432</v>
      </c>
      <c r="D44" s="7">
        <f t="shared" si="100"/>
        <v>-1.3861808113796013</v>
      </c>
      <c r="E44" s="7">
        <f t="shared" si="100"/>
        <v>-0.20872850888373762</v>
      </c>
      <c r="F44" s="7">
        <f t="shared" si="100"/>
        <v>0.57482720266845178</v>
      </c>
      <c r="G44" s="7">
        <f t="shared" si="100"/>
        <v>-0.54772339167136508</v>
      </c>
      <c r="H44" s="7">
        <f t="shared" si="100"/>
        <v>-0.77567221171973699</v>
      </c>
      <c r="I44" s="7">
        <f t="shared" si="100"/>
        <v>0.15385942637348293</v>
      </c>
      <c r="J44" s="7">
        <f t="shared" si="100"/>
        <v>-0.87824790739687408</v>
      </c>
      <c r="K44" s="7">
        <f t="shared" si="100"/>
        <v>1.1889519479237975</v>
      </c>
      <c r="L44" s="7">
        <f t="shared" si="100"/>
        <v>1.5989913660717345</v>
      </c>
      <c r="M44" s="7">
        <f t="shared" si="100"/>
        <v>0.83543926648826528</v>
      </c>
      <c r="N44" s="7">
        <f t="shared" si="100"/>
        <v>0.98600029508248888</v>
      </c>
      <c r="O44" s="7">
        <f t="shared" si="100"/>
        <v>1.0103583623561843</v>
      </c>
      <c r="P44" s="7">
        <f>T12-$P12</f>
        <v>2.8435621802974502</v>
      </c>
      <c r="AA44" s="1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30"/>
      <c r="AV44" s="30"/>
      <c r="AW44" s="7"/>
    </row>
    <row r="45" spans="1:65" x14ac:dyDescent="0.3">
      <c r="AQ45" s="23"/>
      <c r="AS45" s="11"/>
      <c r="AT45" s="11"/>
      <c r="AU45" s="3"/>
      <c r="AV45" s="3"/>
      <c r="AW45" s="11"/>
    </row>
    <row r="46" spans="1:65" x14ac:dyDescent="0.3">
      <c r="AA46" s="5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2"/>
      <c r="AW46" s="2"/>
    </row>
    <row r="47" spans="1:65" x14ac:dyDescent="0.3">
      <c r="AA47" s="1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2"/>
      <c r="AW47" s="2"/>
    </row>
    <row r="48" spans="1:65" x14ac:dyDescent="0.3">
      <c r="AA48" s="44" t="s">
        <v>18</v>
      </c>
      <c r="AB48" s="25" t="s">
        <v>3</v>
      </c>
      <c r="AC48" s="25" t="s">
        <v>4</v>
      </c>
      <c r="AD48" s="25" t="s">
        <v>5</v>
      </c>
      <c r="AE48" s="25" t="s">
        <v>6</v>
      </c>
      <c r="AF48" s="25" t="s">
        <v>7</v>
      </c>
      <c r="AG48" s="25" t="s">
        <v>8</v>
      </c>
      <c r="AH48" s="25" t="s">
        <v>9</v>
      </c>
      <c r="AI48" s="25" t="s">
        <v>10</v>
      </c>
      <c r="AJ48" s="25" t="s">
        <v>11</v>
      </c>
      <c r="AK48" s="25" t="s">
        <v>12</v>
      </c>
      <c r="AL48" s="10" t="s">
        <v>13</v>
      </c>
      <c r="AM48" s="10" t="s">
        <v>14</v>
      </c>
      <c r="AN48" s="10" t="s">
        <v>15</v>
      </c>
      <c r="AO48" s="10" t="s">
        <v>16</v>
      </c>
      <c r="AP48" s="5" t="s">
        <v>22</v>
      </c>
      <c r="AQ48" s="1" t="s">
        <v>23</v>
      </c>
      <c r="AR48" s="5" t="s">
        <v>24</v>
      </c>
      <c r="AS48" s="5" t="s">
        <v>25</v>
      </c>
      <c r="AT48" s="5" t="s">
        <v>26</v>
      </c>
      <c r="AU48" s="5" t="s">
        <v>29</v>
      </c>
      <c r="AV48" s="1" t="s">
        <v>27</v>
      </c>
      <c r="AW48" s="5" t="s">
        <v>28</v>
      </c>
    </row>
    <row r="49" spans="2:50" x14ac:dyDescent="0.3">
      <c r="B49" s="35" t="s">
        <v>39</v>
      </c>
      <c r="C49" s="1">
        <v>1</v>
      </c>
      <c r="D49" s="1">
        <v>2</v>
      </c>
      <c r="E49" s="1">
        <v>3</v>
      </c>
      <c r="F49" s="5" t="s">
        <v>20</v>
      </c>
      <c r="L49" s="2"/>
      <c r="O49" s="2"/>
      <c r="Q49" s="2"/>
      <c r="R49" s="2"/>
      <c r="AA49" s="5" t="s">
        <v>50</v>
      </c>
      <c r="AB49" s="21">
        <f t="shared" ref="AB49:AR49" si="101">AB2/86400</f>
        <v>1.2506172840277778E-4</v>
      </c>
      <c r="AC49" s="21">
        <f t="shared" si="101"/>
        <v>1.3623046874999999E-4</v>
      </c>
      <c r="AD49" s="21">
        <f t="shared" si="101"/>
        <v>1.2605709876157409E-4</v>
      </c>
      <c r="AE49" s="21">
        <f t="shared" si="101"/>
        <v>9.3576388888888905E-5</v>
      </c>
      <c r="AF49" s="21">
        <f t="shared" si="101"/>
        <v>7.5154320995370373E-5</v>
      </c>
      <c r="AG49" s="21">
        <f t="shared" si="101"/>
        <v>1.2333333333333334E-4</v>
      </c>
      <c r="AH49" s="21">
        <f t="shared" si="101"/>
        <v>1.1529513888888887E-4</v>
      </c>
      <c r="AI49" s="21">
        <f t="shared" si="101"/>
        <v>1.0023775076388889E-4</v>
      </c>
      <c r="AJ49" s="21">
        <f t="shared" si="101"/>
        <v>1.3236111111111112E-4</v>
      </c>
      <c r="AK49" s="21">
        <f t="shared" si="101"/>
        <v>1.0431592400462963E-4</v>
      </c>
      <c r="AL49" s="21">
        <f t="shared" si="101"/>
        <v>1.0407455633101852E-4</v>
      </c>
      <c r="AM49" s="21">
        <f t="shared" si="101"/>
        <v>8.5015432106481481E-5</v>
      </c>
      <c r="AN49" s="21">
        <f t="shared" si="101"/>
        <v>1.1635802468750001E-4</v>
      </c>
      <c r="AO49" s="21">
        <f t="shared" si="101"/>
        <v>1.2171682098379628E-4</v>
      </c>
      <c r="AP49" s="21">
        <f t="shared" si="101"/>
        <v>1.1134200700066137E-4</v>
      </c>
      <c r="AQ49" s="21">
        <f t="shared" si="101"/>
        <v>7.5154320995370373E-5</v>
      </c>
      <c r="AR49" s="21">
        <f t="shared" si="101"/>
        <v>1.3623046874999999E-4</v>
      </c>
      <c r="AS49" s="7">
        <f>AS2</f>
        <v>16.338134030253514</v>
      </c>
      <c r="AT49" s="21">
        <f t="shared" ref="AT49:AV61" si="102">AT2/86400</f>
        <v>1.041448447164352E-4</v>
      </c>
      <c r="AU49" s="21">
        <f t="shared" si="102"/>
        <v>7.5154320995370373E-5</v>
      </c>
      <c r="AV49" s="21">
        <f t="shared" si="102"/>
        <v>1.3623046874999999E-4</v>
      </c>
      <c r="AW49" s="7">
        <f>AW2</f>
        <v>19.393028399290671</v>
      </c>
      <c r="AX49" s="5" t="s">
        <v>50</v>
      </c>
    </row>
    <row r="50" spans="2:50" x14ac:dyDescent="0.3">
      <c r="B50" s="8" t="s">
        <v>3</v>
      </c>
      <c r="C50" s="21">
        <v>5.1950617284722219E-4</v>
      </c>
      <c r="D50" s="21">
        <v>2.6641975307870362E-4</v>
      </c>
      <c r="E50" s="21">
        <v>8.0210744606481473E-5</v>
      </c>
      <c r="F50" s="21">
        <v>8.6613667053240737E-4</v>
      </c>
      <c r="L50" s="2"/>
      <c r="O50" s="2"/>
      <c r="Q50" s="2"/>
      <c r="R50" s="2"/>
      <c r="AA50" s="5" t="s">
        <v>51</v>
      </c>
      <c r="AB50" s="21">
        <f t="shared" ref="AB50:AR50" si="103">AB3/86400</f>
        <v>1.2695987653935185E-4</v>
      </c>
      <c r="AC50" s="21">
        <f t="shared" si="103"/>
        <v>1.2982060185185186E-4</v>
      </c>
      <c r="AD50" s="21">
        <f t="shared" si="103"/>
        <v>6.903549383101851E-5</v>
      </c>
      <c r="AE50" s="21">
        <f t="shared" si="103"/>
        <v>7.7153742280092587E-5</v>
      </c>
      <c r="AF50" s="21">
        <f t="shared" si="103"/>
        <v>7.2407407407407425E-5</v>
      </c>
      <c r="AG50" s="21">
        <f t="shared" si="103"/>
        <v>1.0382716049768516E-4</v>
      </c>
      <c r="AH50" s="21">
        <f t="shared" si="103"/>
        <v>9.8333333333333343E-5</v>
      </c>
      <c r="AI50" s="21">
        <f t="shared" si="103"/>
        <v>9.3746141979166684E-5</v>
      </c>
      <c r="AJ50" s="21">
        <f t="shared" si="103"/>
        <v>8.858024690972221E-5</v>
      </c>
      <c r="AK50" s="21">
        <f t="shared" si="103"/>
        <v>8.0756172835648134E-5</v>
      </c>
      <c r="AL50" s="21">
        <f t="shared" si="103"/>
        <v>8.6689814814814792E-5</v>
      </c>
      <c r="AM50" s="21">
        <f t="shared" si="103"/>
        <v>6.7168209872685194E-5</v>
      </c>
      <c r="AN50" s="21">
        <f t="shared" si="103"/>
        <v>6.9753086423611114E-5</v>
      </c>
      <c r="AO50" s="21">
        <f t="shared" si="103"/>
        <v>6.799768518518518E-5</v>
      </c>
      <c r="AP50" s="21">
        <f t="shared" si="103"/>
        <v>8.8016355268683848E-5</v>
      </c>
      <c r="AQ50" s="21">
        <f t="shared" si="103"/>
        <v>6.7168209872685194E-5</v>
      </c>
      <c r="AR50" s="21">
        <f t="shared" si="103"/>
        <v>1.2982060185185186E-4</v>
      </c>
      <c r="AS50" s="7">
        <f t="shared" ref="AS50:AS61" si="104">AS3</f>
        <v>23.578887707387015</v>
      </c>
      <c r="AT50" s="21">
        <f t="shared" si="102"/>
        <v>9.040159625723379E-5</v>
      </c>
      <c r="AU50" s="21">
        <f t="shared" si="102"/>
        <v>6.7168209872685194E-5</v>
      </c>
      <c r="AV50" s="21">
        <f t="shared" si="102"/>
        <v>1.2982060185185186E-4</v>
      </c>
      <c r="AW50" s="7">
        <f t="shared" ref="AW50:AW61" si="105">AW3</f>
        <v>22.671090486047358</v>
      </c>
      <c r="AX50" s="5" t="s">
        <v>51</v>
      </c>
    </row>
    <row r="51" spans="2:50" x14ac:dyDescent="0.3">
      <c r="B51" s="8" t="s">
        <v>4</v>
      </c>
      <c r="C51" s="21">
        <v>5.8659312306712957E-4</v>
      </c>
      <c r="D51" s="21">
        <v>2.760100790972223E-4</v>
      </c>
      <c r="E51" s="21">
        <v>7.4723186724536979E-5</v>
      </c>
      <c r="F51" s="21">
        <v>9.3732638888888891E-4</v>
      </c>
      <c r="L51" s="2"/>
      <c r="O51" s="2"/>
      <c r="Q51" s="2"/>
      <c r="R51" s="2"/>
      <c r="AA51" s="5" t="s">
        <v>53</v>
      </c>
      <c r="AB51" s="21">
        <f t="shared" ref="AB51:AR51" si="106">AB4/86400</f>
        <v>1.1840277777777778E-4</v>
      </c>
      <c r="AC51" s="21">
        <f t="shared" si="106"/>
        <v>1.2017722800925928E-4</v>
      </c>
      <c r="AD51" s="21">
        <f t="shared" si="106"/>
        <v>1.5026234568287037E-4</v>
      </c>
      <c r="AE51" s="21">
        <f t="shared" si="106"/>
        <v>1.2241222994212962E-4</v>
      </c>
      <c r="AF51" s="21">
        <f t="shared" si="106"/>
        <v>9.8991126539351861E-5</v>
      </c>
      <c r="AG51" s="21">
        <f t="shared" si="106"/>
        <v>1.1467978394675928E-4</v>
      </c>
      <c r="AH51" s="21">
        <f t="shared" si="106"/>
        <v>9.4097222222222209E-5</v>
      </c>
      <c r="AI51" s="21">
        <f t="shared" si="106"/>
        <v>8.7364969131944426E-5</v>
      </c>
      <c r="AJ51" s="21">
        <f t="shared" si="106"/>
        <v>1.1473765432870371E-4</v>
      </c>
      <c r="AK51" s="21">
        <f t="shared" si="106"/>
        <v>1.1233024690972225E-4</v>
      </c>
      <c r="AL51" s="21">
        <f t="shared" si="106"/>
        <v>1.0159143518518522E-4</v>
      </c>
      <c r="AM51" s="21">
        <f t="shared" si="106"/>
        <v>9.0871913576388901E-5</v>
      </c>
      <c r="AN51" s="21">
        <f t="shared" si="106"/>
        <v>1.1358024690972221E-4</v>
      </c>
      <c r="AO51" s="21">
        <f t="shared" si="106"/>
        <v>1.1685956790509261E-4</v>
      </c>
      <c r="AP51" s="21">
        <f t="shared" si="106"/>
        <v>1.1116848200479499E-4</v>
      </c>
      <c r="AQ51" s="21">
        <f t="shared" si="106"/>
        <v>8.7364969131944426E-5</v>
      </c>
      <c r="AR51" s="21">
        <f t="shared" si="106"/>
        <v>1.5026234568287037E-4</v>
      </c>
      <c r="AS51" s="7">
        <f t="shared" si="104"/>
        <v>14.467754176183412</v>
      </c>
      <c r="AT51" s="21">
        <f t="shared" si="102"/>
        <v>1.0511559003472222E-4</v>
      </c>
      <c r="AU51" s="21">
        <f t="shared" si="102"/>
        <v>8.7364969131944426E-5</v>
      </c>
      <c r="AV51" s="21">
        <f t="shared" si="102"/>
        <v>1.2241222994212962E-4</v>
      </c>
      <c r="AW51" s="7">
        <f t="shared" si="105"/>
        <v>13.193987801930989</v>
      </c>
      <c r="AX51" s="5" t="s">
        <v>53</v>
      </c>
    </row>
    <row r="52" spans="2:50" x14ac:dyDescent="0.3">
      <c r="B52" s="8" t="s">
        <v>5</v>
      </c>
      <c r="C52" s="21">
        <v>4.8270833333333331E-4</v>
      </c>
      <c r="D52" s="21">
        <v>3.6675925925925922E-4</v>
      </c>
      <c r="E52" s="21">
        <v>7.8974247685185329E-5</v>
      </c>
      <c r="F52" s="21">
        <v>9.2844184027777782E-4</v>
      </c>
      <c r="L52" s="2"/>
      <c r="O52" s="2"/>
      <c r="Q52" s="2"/>
      <c r="R52" s="2"/>
      <c r="AA52" s="5" t="s">
        <v>54</v>
      </c>
      <c r="AB52" s="21">
        <f t="shared" ref="AB52:AR52" si="107">AB5/86400</f>
        <v>1.5995370370370347E-5</v>
      </c>
      <c r="AC52" s="21">
        <f t="shared" si="107"/>
        <v>1.4596354166666665E-5</v>
      </c>
      <c r="AD52" s="21">
        <f t="shared" si="107"/>
        <v>1.6527777777777746E-5</v>
      </c>
      <c r="AE52" s="21">
        <f t="shared" si="107"/>
        <v>1.1224440590277808E-5</v>
      </c>
      <c r="AF52" s="21">
        <f t="shared" si="107"/>
        <v>2.0422453703703681E-5</v>
      </c>
      <c r="AG52" s="21">
        <f t="shared" si="107"/>
        <v>2.2526041666666696E-5</v>
      </c>
      <c r="AH52" s="21">
        <f t="shared" si="107"/>
        <v>1.59645061689815E-5</v>
      </c>
      <c r="AI52" s="21">
        <f t="shared" si="107"/>
        <v>1.6845100312500018E-5</v>
      </c>
      <c r="AJ52" s="21">
        <f t="shared" si="107"/>
        <v>1.3904320983796306E-5</v>
      </c>
      <c r="AK52" s="21">
        <f t="shared" si="107"/>
        <v>1.2322530868055525E-5</v>
      </c>
      <c r="AL52" s="21">
        <f t="shared" si="107"/>
        <v>1.3285108020833307E-5</v>
      </c>
      <c r="AM52" s="21">
        <f t="shared" si="107"/>
        <v>2.36882716087963E-5</v>
      </c>
      <c r="AN52" s="21">
        <f t="shared" si="107"/>
        <v>1.1319444444444463E-5</v>
      </c>
      <c r="AO52" s="21">
        <f t="shared" si="107"/>
        <v>1.1242283946759265E-5</v>
      </c>
      <c r="AP52" s="21">
        <f t="shared" si="107"/>
        <v>1.5704571759259259E-5</v>
      </c>
      <c r="AQ52" s="21">
        <f t="shared" si="107"/>
        <v>1.1224440590277808E-5</v>
      </c>
      <c r="AR52" s="21">
        <f t="shared" si="107"/>
        <v>2.36882716087963E-5</v>
      </c>
      <c r="AS52" s="7">
        <f t="shared" si="104"/>
        <v>25.933537634856624</v>
      </c>
      <c r="AT52" s="21">
        <f t="shared" si="102"/>
        <v>1.7198712385706025E-5</v>
      </c>
      <c r="AU52" s="21">
        <f t="shared" si="102"/>
        <v>1.1224440590277808E-5</v>
      </c>
      <c r="AV52" s="21">
        <f t="shared" si="102"/>
        <v>2.36882716087963E-5</v>
      </c>
      <c r="AW52" s="7">
        <f t="shared" si="105"/>
        <v>26.805437451393178</v>
      </c>
      <c r="AX52" s="5" t="s">
        <v>54</v>
      </c>
    </row>
    <row r="53" spans="2:50" x14ac:dyDescent="0.3">
      <c r="B53" s="8" t="s">
        <v>6</v>
      </c>
      <c r="C53" s="21">
        <v>4.4730902777777786E-4</v>
      </c>
      <c r="D53" s="21">
        <v>3.494885706018518E-4</v>
      </c>
      <c r="E53" s="21">
        <v>8.5431134259259352E-5</v>
      </c>
      <c r="F53" s="21">
        <v>8.8222873263888899E-4</v>
      </c>
      <c r="L53" s="2"/>
      <c r="O53" s="2"/>
      <c r="Q53" s="2"/>
      <c r="R53" s="2"/>
      <c r="AA53" s="5" t="s">
        <v>55</v>
      </c>
      <c r="AB53" s="21">
        <f t="shared" ref="AB53:AR53" si="108">AB6/86400</f>
        <v>6.2592592592592604E-5</v>
      </c>
      <c r="AC53" s="21">
        <f t="shared" si="108"/>
        <v>8.0482494212962973E-5</v>
      </c>
      <c r="AD53" s="21">
        <f t="shared" si="108"/>
        <v>4.9436728391203716E-5</v>
      </c>
      <c r="AE53" s="21">
        <f t="shared" si="108"/>
        <v>7.3714795520833309E-5</v>
      </c>
      <c r="AF53" s="21">
        <f t="shared" si="108"/>
        <v>9.116319444444444E-5</v>
      </c>
      <c r="AG53" s="21">
        <f t="shared" si="108"/>
        <v>1.2825713734953702E-4</v>
      </c>
      <c r="AH53" s="21">
        <f t="shared" si="108"/>
        <v>9.7167727627314846E-5</v>
      </c>
      <c r="AI53" s="21">
        <f t="shared" si="108"/>
        <v>7.2105516979166685E-5</v>
      </c>
      <c r="AJ53" s="21">
        <f t="shared" si="108"/>
        <v>5.1578896608796248E-5</v>
      </c>
      <c r="AK53" s="21">
        <f t="shared" si="108"/>
        <v>5.1475694444444506E-5</v>
      </c>
      <c r="AL53" s="21">
        <f t="shared" si="108"/>
        <v>5.9691358032407454E-5</v>
      </c>
      <c r="AM53" s="21">
        <f t="shared" si="108"/>
        <v>9.8935185185185167E-5</v>
      </c>
      <c r="AN53" s="21">
        <f t="shared" si="108"/>
        <v>5.9945987650462949E-5</v>
      </c>
      <c r="AO53" s="21">
        <f t="shared" si="108"/>
        <v>7.4837962962962938E-5</v>
      </c>
      <c r="AP53" s="21">
        <f t="shared" si="108"/>
        <v>7.5098948000165366E-5</v>
      </c>
      <c r="AQ53" s="21">
        <f t="shared" si="108"/>
        <v>4.9436728391203716E-5</v>
      </c>
      <c r="AR53" s="21">
        <f t="shared" si="108"/>
        <v>1.2825713734953702E-4</v>
      </c>
      <c r="AS53" s="7">
        <f t="shared" si="104"/>
        <v>29.939850175581402</v>
      </c>
      <c r="AT53" s="21">
        <f t="shared" si="102"/>
        <v>8.6662718220486127E-5</v>
      </c>
      <c r="AU53" s="21">
        <f t="shared" si="102"/>
        <v>5.1475694444444506E-5</v>
      </c>
      <c r="AV53" s="21">
        <f t="shared" si="102"/>
        <v>1.2825713734953702E-4</v>
      </c>
      <c r="AW53" s="7">
        <f t="shared" si="105"/>
        <v>26.411073077214049</v>
      </c>
      <c r="AX53" s="5" t="s">
        <v>55</v>
      </c>
    </row>
    <row r="54" spans="2:50" x14ac:dyDescent="0.3">
      <c r="B54" s="8" t="s">
        <v>7</v>
      </c>
      <c r="C54" s="21">
        <v>4.0878158758101855E-4</v>
      </c>
      <c r="D54" s="21">
        <v>2.1245298032407403E-4</v>
      </c>
      <c r="E54" s="21">
        <v>7.2627314814814877E-5</v>
      </c>
      <c r="F54" s="21">
        <v>6.9386188271990741E-4</v>
      </c>
      <c r="L54" s="2"/>
      <c r="O54" s="2"/>
      <c r="Q54" s="2"/>
      <c r="R54" s="2"/>
      <c r="AA54" s="5" t="s">
        <v>56</v>
      </c>
      <c r="AB54" s="21">
        <f t="shared" ref="AB54:AR54" si="109">AB7/86400</f>
        <v>7.0493827164351856E-5</v>
      </c>
      <c r="AC54" s="21">
        <f t="shared" si="109"/>
        <v>1.0528597607638883E-4</v>
      </c>
      <c r="AD54" s="21">
        <f t="shared" si="109"/>
        <v>7.1388888888888874E-5</v>
      </c>
      <c r="AE54" s="21">
        <f t="shared" si="109"/>
        <v>6.9227430555555584E-5</v>
      </c>
      <c r="AF54" s="21">
        <f t="shared" si="109"/>
        <v>5.0643084490740748E-5</v>
      </c>
      <c r="AG54" s="21">
        <f t="shared" si="109"/>
        <v>7.0006751539351808E-5</v>
      </c>
      <c r="AH54" s="21">
        <f t="shared" si="109"/>
        <v>6.4252025462962963E-5</v>
      </c>
      <c r="AI54" s="21">
        <f t="shared" si="109"/>
        <v>7.2222222222222165E-5</v>
      </c>
      <c r="AJ54" s="21">
        <f t="shared" si="109"/>
        <v>7.3421103391203761E-5</v>
      </c>
      <c r="AK54" s="21">
        <f t="shared" si="109"/>
        <v>2.6979407789351813E-5</v>
      </c>
      <c r="AL54" s="21">
        <f t="shared" si="109"/>
        <v>6.0075713726851786E-5</v>
      </c>
      <c r="AM54" s="21">
        <f t="shared" si="109"/>
        <v>4.23919753125E-5</v>
      </c>
      <c r="AN54" s="21">
        <f t="shared" si="109"/>
        <v>5.1959876550925941E-5</v>
      </c>
      <c r="AO54" s="21">
        <f t="shared" si="109"/>
        <v>6.3287037037037072E-5</v>
      </c>
      <c r="AP54" s="21">
        <f t="shared" si="109"/>
        <v>6.36882371577381E-5</v>
      </c>
      <c r="AQ54" s="21">
        <f t="shared" si="109"/>
        <v>2.6979407789351813E-5</v>
      </c>
      <c r="AR54" s="21">
        <f t="shared" si="109"/>
        <v>1.0528597607638883E-4</v>
      </c>
      <c r="AS54" s="7">
        <f t="shared" si="104"/>
        <v>28.210559104983897</v>
      </c>
      <c r="AT54" s="21">
        <f t="shared" si="102"/>
        <v>6.2626109181134246E-5</v>
      </c>
      <c r="AU54" s="21">
        <f t="shared" si="102"/>
        <v>2.6979407789351813E-5</v>
      </c>
      <c r="AV54" s="21">
        <f t="shared" si="102"/>
        <v>1.0528597607638883E-4</v>
      </c>
      <c r="AW54" s="7">
        <f t="shared" si="105"/>
        <v>37.38129765481731</v>
      </c>
      <c r="AX54" s="5" t="s">
        <v>56</v>
      </c>
    </row>
    <row r="55" spans="2:50" x14ac:dyDescent="0.3">
      <c r="B55" s="8" t="s">
        <v>8</v>
      </c>
      <c r="C55" s="21">
        <v>5.6263020833333328E-4</v>
      </c>
      <c r="D55" s="21">
        <v>2.273871527777778E-4</v>
      </c>
      <c r="E55" s="21">
        <v>8.1433256168981472E-5</v>
      </c>
      <c r="F55" s="21">
        <v>8.7145061728009256E-4</v>
      </c>
      <c r="L55" s="2"/>
      <c r="O55" s="2"/>
      <c r="Q55" s="2"/>
      <c r="R55" s="2"/>
      <c r="AA55" s="5" t="s">
        <v>0</v>
      </c>
      <c r="AB55" s="21">
        <f t="shared" ref="AB55:AR55" si="110">AB8/86400</f>
        <v>1.0447723765046296E-4</v>
      </c>
      <c r="AC55" s="21">
        <f t="shared" si="110"/>
        <v>9.4478684421296329E-5</v>
      </c>
      <c r="AD55" s="21">
        <f t="shared" si="110"/>
        <v>1.3476080246527778E-4</v>
      </c>
      <c r="AE55" s="21">
        <f t="shared" si="110"/>
        <v>1.2335937499999993E-4</v>
      </c>
      <c r="AF55" s="21">
        <f t="shared" si="110"/>
        <v>7.6897424768518515E-5</v>
      </c>
      <c r="AG55" s="21">
        <f t="shared" si="110"/>
        <v>7.0054976851851894E-5</v>
      </c>
      <c r="AH55" s="21">
        <f t="shared" si="110"/>
        <v>9.7716049386574051E-5</v>
      </c>
      <c r="AI55" s="21">
        <f t="shared" si="110"/>
        <v>9.2716049375000072E-5</v>
      </c>
      <c r="AJ55" s="21">
        <f t="shared" si="110"/>
        <v>1.1462962962962959E-4</v>
      </c>
      <c r="AK55" s="21">
        <f t="shared" si="110"/>
        <v>8.5433786655092622E-5</v>
      </c>
      <c r="AL55" s="21">
        <f t="shared" si="110"/>
        <v>8.7433931331018532E-5</v>
      </c>
      <c r="AM55" s="21">
        <f t="shared" si="110"/>
        <v>6.773148148148144E-5</v>
      </c>
      <c r="AN55" s="21">
        <f t="shared" si="110"/>
        <v>8.1558641967592591E-5</v>
      </c>
      <c r="AO55" s="21">
        <f t="shared" si="110"/>
        <v>8.6566358020833328E-5</v>
      </c>
      <c r="AP55" s="21">
        <f t="shared" si="110"/>
        <v>9.4129602071759262E-5</v>
      </c>
      <c r="AQ55" s="21">
        <f t="shared" si="110"/>
        <v>6.773148148148144E-5</v>
      </c>
      <c r="AR55" s="21">
        <f t="shared" si="110"/>
        <v>1.3476080246527778E-4</v>
      </c>
      <c r="AS55" s="7">
        <f t="shared" si="104"/>
        <v>20.744195778522293</v>
      </c>
      <c r="AT55" s="21">
        <f t="shared" si="102"/>
        <v>8.8548478492476862E-5</v>
      </c>
      <c r="AU55" s="21">
        <f t="shared" si="102"/>
        <v>6.773148148148144E-5</v>
      </c>
      <c r="AV55" s="21">
        <f t="shared" si="102"/>
        <v>1.2335937499999993E-4</v>
      </c>
      <c r="AW55" s="7">
        <f t="shared" si="105"/>
        <v>20.333154049845987</v>
      </c>
      <c r="AX55" s="5" t="s">
        <v>0</v>
      </c>
    </row>
    <row r="56" spans="2:50" x14ac:dyDescent="0.3">
      <c r="B56" s="8" t="s">
        <v>9</v>
      </c>
      <c r="C56" s="21">
        <v>4.851099537037038E-4</v>
      </c>
      <c r="D56" s="21">
        <v>3.2400462962962954E-4</v>
      </c>
      <c r="E56" s="21">
        <v>8.1163194444444482E-5</v>
      </c>
      <c r="F56" s="21">
        <v>8.9027777777777781E-4</v>
      </c>
      <c r="L56" s="2"/>
      <c r="O56" s="2"/>
      <c r="Q56" s="2"/>
      <c r="R56" s="2"/>
      <c r="AA56" s="5" t="s">
        <v>1</v>
      </c>
      <c r="AB56" s="21">
        <f t="shared" ref="AB56:AR56" si="111">AB9/86400</f>
        <v>4.9786120752314791E-5</v>
      </c>
      <c r="AC56" s="21">
        <f t="shared" si="111"/>
        <v>4.9720293206018491E-5</v>
      </c>
      <c r="AD56" s="21">
        <f t="shared" si="111"/>
        <v>5.3965084884259306E-5</v>
      </c>
      <c r="AE56" s="21">
        <f t="shared" si="111"/>
        <v>5.7314814814814877E-5</v>
      </c>
      <c r="AF56" s="21">
        <f t="shared" si="111"/>
        <v>4.2310715659722239E-5</v>
      </c>
      <c r="AG56" s="21">
        <f t="shared" si="111"/>
        <v>4.4181134259259278E-5</v>
      </c>
      <c r="AH56" s="21">
        <f t="shared" si="111"/>
        <v>5.6062885798611103E-5</v>
      </c>
      <c r="AI56" s="21">
        <f t="shared" si="111"/>
        <v>4.7461419756944432E-5</v>
      </c>
      <c r="AJ56" s="21">
        <f t="shared" si="111"/>
        <v>5.8827160497685242E-5</v>
      </c>
      <c r="AK56" s="21">
        <f t="shared" si="111"/>
        <v>4.3446180555555516E-5</v>
      </c>
      <c r="AL56" s="21">
        <f t="shared" si="111"/>
        <v>3.0598958333333385E-5</v>
      </c>
      <c r="AM56" s="21">
        <f t="shared" si="111"/>
        <v>4.4382716041666711E-5</v>
      </c>
      <c r="AN56" s="21">
        <f t="shared" si="111"/>
        <v>4.2716049386574016E-5</v>
      </c>
      <c r="AO56" s="21">
        <f t="shared" si="111"/>
        <v>4.0162037037037024E-5</v>
      </c>
      <c r="AP56" s="21">
        <f t="shared" si="111"/>
        <v>4.7209683641699743E-5</v>
      </c>
      <c r="AQ56" s="21">
        <f t="shared" si="111"/>
        <v>3.0598958333333385E-5</v>
      </c>
      <c r="AR56" s="21">
        <f t="shared" si="111"/>
        <v>5.8827160497685242E-5</v>
      </c>
      <c r="AS56" s="7">
        <f t="shared" si="104"/>
        <v>16.357065987006838</v>
      </c>
      <c r="AT56" s="21">
        <f t="shared" si="102"/>
        <v>4.8110020011574082E-5</v>
      </c>
      <c r="AU56" s="21">
        <f t="shared" si="102"/>
        <v>4.2310715659722239E-5</v>
      </c>
      <c r="AV56" s="21">
        <f t="shared" si="102"/>
        <v>5.7314814814814877E-5</v>
      </c>
      <c r="AW56" s="7">
        <f t="shared" si="105"/>
        <v>12.061388536334027</v>
      </c>
      <c r="AX56" s="5" t="s">
        <v>1</v>
      </c>
    </row>
    <row r="57" spans="2:50" x14ac:dyDescent="0.3">
      <c r="B57" s="8" t="s">
        <v>10</v>
      </c>
      <c r="C57" s="21">
        <v>4.4252170138888884E-4</v>
      </c>
      <c r="D57" s="21">
        <v>2.7502989968750005E-4</v>
      </c>
      <c r="E57" s="21">
        <v>8.0136959872685154E-5</v>
      </c>
      <c r="F57" s="21">
        <v>7.9768856094907404E-4</v>
      </c>
      <c r="L57" s="2"/>
      <c r="O57" s="2"/>
      <c r="Q57" s="2"/>
      <c r="R57" s="2"/>
      <c r="AA57" s="5" t="s">
        <v>57</v>
      </c>
      <c r="AB57" s="21">
        <f t="shared" ref="AB57:AR57" si="112">AB10/86400</f>
        <v>1.9440345300925992E-5</v>
      </c>
      <c r="AC57" s="21">
        <f t="shared" si="112"/>
        <v>2.1464843750000084E-5</v>
      </c>
      <c r="AD57" s="21">
        <f t="shared" si="112"/>
        <v>3.7061149687499967E-5</v>
      </c>
      <c r="AE57" s="21">
        <f t="shared" si="112"/>
        <v>2.2255497685185157E-5</v>
      </c>
      <c r="AF57" s="21">
        <f t="shared" si="112"/>
        <v>1.8552276238425869E-5</v>
      </c>
      <c r="AG57" s="21">
        <f t="shared" si="112"/>
        <v>1.9778886956018515E-5</v>
      </c>
      <c r="AH57" s="21">
        <f t="shared" si="112"/>
        <v>2.5861545138888873E-5</v>
      </c>
      <c r="AI57" s="21">
        <f t="shared" si="112"/>
        <v>2.5717592592592609E-5</v>
      </c>
      <c r="AJ57" s="21">
        <f t="shared" si="112"/>
        <v>3.0432098761574052E-5</v>
      </c>
      <c r="AK57" s="21">
        <f t="shared" si="112"/>
        <v>2.1744791666666708E-5</v>
      </c>
      <c r="AL57" s="21">
        <f t="shared" si="112"/>
        <v>1.83111496875E-5</v>
      </c>
      <c r="AM57" s="21">
        <f t="shared" si="112"/>
        <v>1.5802469143518506E-5</v>
      </c>
      <c r="AN57" s="21">
        <f t="shared" si="112"/>
        <v>2.2175925925925973E-5</v>
      </c>
      <c r="AO57" s="21">
        <f t="shared" si="112"/>
        <v>1.8317901238425903E-5</v>
      </c>
      <c r="AP57" s="21">
        <f t="shared" si="112"/>
        <v>2.2636890983796303E-5</v>
      </c>
      <c r="AQ57" s="21">
        <f t="shared" si="112"/>
        <v>1.5802469143518506E-5</v>
      </c>
      <c r="AR57" s="21">
        <f t="shared" si="112"/>
        <v>3.7061149687499967E-5</v>
      </c>
      <c r="AS57" s="7">
        <f t="shared" si="104"/>
        <v>24.82035422250339</v>
      </c>
      <c r="AT57" s="21">
        <f t="shared" si="102"/>
        <v>2.1397237896412041E-5</v>
      </c>
      <c r="AU57" s="21">
        <f t="shared" si="102"/>
        <v>1.5802469143518506E-5</v>
      </c>
      <c r="AV57" s="21">
        <f t="shared" si="102"/>
        <v>2.5861545138888873E-5</v>
      </c>
      <c r="AW57" s="7">
        <f t="shared" si="105"/>
        <v>15.943984822220711</v>
      </c>
      <c r="AX57" s="5" t="s">
        <v>57</v>
      </c>
    </row>
    <row r="58" spans="2:50" x14ac:dyDescent="0.3">
      <c r="B58" s="8" t="s">
        <v>11</v>
      </c>
      <c r="C58" s="21">
        <v>4.7458333333333331E-4</v>
      </c>
      <c r="D58" s="21">
        <v>3.5189814814814811E-4</v>
      </c>
      <c r="E58" s="21">
        <v>8.1880063657407425E-5</v>
      </c>
      <c r="F58" s="21">
        <v>9.0836154513888878E-4</v>
      </c>
      <c r="L58" s="2"/>
      <c r="O58" s="2"/>
      <c r="Q58" s="2"/>
      <c r="R58" s="2"/>
      <c r="AA58" s="5" t="s">
        <v>58</v>
      </c>
      <c r="AB58" s="21">
        <f t="shared" ref="AB58:AR58" si="113">AB11/86400</f>
        <v>9.2716049374999909E-5</v>
      </c>
      <c r="AC58" s="21">
        <f t="shared" si="113"/>
        <v>1.103462577199074E-4</v>
      </c>
      <c r="AD58" s="21">
        <f t="shared" si="113"/>
        <v>1.4097222222222213E-4</v>
      </c>
      <c r="AE58" s="21">
        <f t="shared" si="113"/>
        <v>1.4655888310185182E-4</v>
      </c>
      <c r="AF58" s="21">
        <f t="shared" si="113"/>
        <v>7.4692563657407406E-5</v>
      </c>
      <c r="AG58" s="21">
        <f t="shared" si="113"/>
        <v>9.3372154710648128E-5</v>
      </c>
      <c r="AH58" s="21">
        <f t="shared" si="113"/>
        <v>1.4436414930555554E-4</v>
      </c>
      <c r="AI58" s="21">
        <f t="shared" si="113"/>
        <v>1.0913483796296292E-4</v>
      </c>
      <c r="AJ58" s="21">
        <f t="shared" si="113"/>
        <v>1.4800925925925921E-4</v>
      </c>
      <c r="AK58" s="21">
        <f t="shared" si="113"/>
        <v>1.5365933642361108E-4</v>
      </c>
      <c r="AL58" s="21">
        <f t="shared" si="113"/>
        <v>1.3377218364583326E-4</v>
      </c>
      <c r="AM58" s="21">
        <f t="shared" si="113"/>
        <v>8.1878858020833316E-5</v>
      </c>
      <c r="AN58" s="21">
        <f t="shared" si="113"/>
        <v>1.4097222222222213E-4</v>
      </c>
      <c r="AO58" s="21">
        <f t="shared" si="113"/>
        <v>1.7537037037037046E-4</v>
      </c>
      <c r="AP58" s="21">
        <f t="shared" si="113"/>
        <v>1.2470138199983466E-4</v>
      </c>
      <c r="AQ58" s="21">
        <f t="shared" si="113"/>
        <v>7.4692563657407406E-5</v>
      </c>
      <c r="AR58" s="21">
        <f t="shared" si="113"/>
        <v>1.7537037037037046E-4</v>
      </c>
      <c r="AS58" s="7">
        <f t="shared" si="104"/>
        <v>24.579148061561202</v>
      </c>
      <c r="AT58" s="21">
        <f t="shared" si="102"/>
        <v>1.1425088011284718E-4</v>
      </c>
      <c r="AU58" s="21">
        <f t="shared" si="102"/>
        <v>7.4692563657407406E-5</v>
      </c>
      <c r="AV58" s="21">
        <f t="shared" si="102"/>
        <v>1.5365933642361108E-4</v>
      </c>
      <c r="AW58" s="7">
        <f t="shared" si="105"/>
        <v>26.863280162145024</v>
      </c>
      <c r="AX58" s="5" t="s">
        <v>58</v>
      </c>
    </row>
    <row r="59" spans="2:50" x14ac:dyDescent="0.3">
      <c r="B59" s="8" t="s">
        <v>12</v>
      </c>
      <c r="C59" s="21">
        <v>3.8817997685185185E-4</v>
      </c>
      <c r="D59" s="21">
        <v>3.0428409530092594E-4</v>
      </c>
      <c r="E59" s="21">
        <v>8.6296296296296338E-5</v>
      </c>
      <c r="F59" s="21">
        <v>7.7876036844907407E-4</v>
      </c>
      <c r="L59" s="2"/>
      <c r="O59" s="2"/>
      <c r="Q59" s="2"/>
      <c r="R59" s="2"/>
      <c r="AA59" s="5" t="s">
        <v>47</v>
      </c>
      <c r="AB59" s="21">
        <f t="shared" ref="AB59:AR59" si="114">AB12/86400</f>
        <v>5.1968315972222312E-5</v>
      </c>
      <c r="AC59" s="21">
        <f t="shared" si="114"/>
        <v>5.0417631168981489E-5</v>
      </c>
      <c r="AD59" s="21">
        <f t="shared" si="114"/>
        <v>4.7623456793981582E-5</v>
      </c>
      <c r="AE59" s="21">
        <f t="shared" si="114"/>
        <v>4.7543643900463007E-5</v>
      </c>
      <c r="AF59" s="21">
        <f t="shared" si="114"/>
        <v>4.7670717592592657E-5</v>
      </c>
      <c r="AG59" s="21">
        <f t="shared" si="114"/>
        <v>5.4687499999999933E-5</v>
      </c>
      <c r="AH59" s="21">
        <f t="shared" si="114"/>
        <v>5.4427083333333343E-5</v>
      </c>
      <c r="AI59" s="21">
        <f t="shared" si="114"/>
        <v>5.4153886956018581E-5</v>
      </c>
      <c r="AJ59" s="21">
        <f t="shared" si="114"/>
        <v>5.4351851851851829E-5</v>
      </c>
      <c r="AK59" s="21">
        <f t="shared" si="114"/>
        <v>5.5308641967592671E-5</v>
      </c>
      <c r="AL59" s="21">
        <f t="shared" si="114"/>
        <v>5.6351273148148214E-5</v>
      </c>
      <c r="AM59" s="21">
        <f t="shared" si="114"/>
        <v>4.6701388888888932E-5</v>
      </c>
      <c r="AN59" s="21">
        <f t="shared" si="114"/>
        <v>5.4089506168981509E-5</v>
      </c>
      <c r="AO59" s="21">
        <f t="shared" si="114"/>
        <v>5.6041666666666656E-5</v>
      </c>
      <c r="AP59" s="21">
        <f t="shared" si="114"/>
        <v>5.2238326029265905E-5</v>
      </c>
      <c r="AQ59" s="21">
        <f t="shared" si="114"/>
        <v>4.6701388888888932E-5</v>
      </c>
      <c r="AR59" s="21">
        <f t="shared" si="114"/>
        <v>5.6351273148148214E-5</v>
      </c>
      <c r="AS59" s="7">
        <f t="shared" si="104"/>
        <v>6.7452744571744496</v>
      </c>
      <c r="AT59" s="21">
        <f t="shared" si="102"/>
        <v>5.1363811725983829E-5</v>
      </c>
      <c r="AU59" s="21">
        <f t="shared" si="102"/>
        <v>4.6701388888888932E-5</v>
      </c>
      <c r="AV59" s="21">
        <f t="shared" si="102"/>
        <v>5.5308641967592671E-5</v>
      </c>
      <c r="AW59" s="7">
        <f t="shared" si="105"/>
        <v>7.158755907668632</v>
      </c>
      <c r="AX59" s="5" t="s">
        <v>47</v>
      </c>
    </row>
    <row r="60" spans="2:50" x14ac:dyDescent="0.3">
      <c r="B60" s="12" t="s">
        <v>13</v>
      </c>
      <c r="C60" s="21">
        <v>4.2540798611111105E-4</v>
      </c>
      <c r="D60" s="21">
        <v>2.7011622299768519E-4</v>
      </c>
      <c r="E60" s="21">
        <v>9.0301408182870345E-5</v>
      </c>
      <c r="F60" s="21">
        <v>7.8582561729166655E-4</v>
      </c>
      <c r="L60" s="2"/>
      <c r="O60" s="2"/>
      <c r="Q60" s="2"/>
      <c r="R60" s="2"/>
      <c r="AA60" s="5" t="s">
        <v>48</v>
      </c>
      <c r="AB60" s="21">
        <f t="shared" ref="AB60:AR60" si="115">AB13/86400</f>
        <v>2.8242428634259168E-5</v>
      </c>
      <c r="AC60" s="21">
        <f t="shared" si="115"/>
        <v>2.430555555555549E-5</v>
      </c>
      <c r="AD60" s="21">
        <f t="shared" si="115"/>
        <v>3.1350790891203754E-5</v>
      </c>
      <c r="AE60" s="21">
        <f t="shared" si="115"/>
        <v>3.7887490358796352E-5</v>
      </c>
      <c r="AF60" s="21">
        <f t="shared" si="115"/>
        <v>2.4956597222222224E-5</v>
      </c>
      <c r="AG60" s="21">
        <f t="shared" si="115"/>
        <v>2.6745756168981538E-5</v>
      </c>
      <c r="AH60" s="21">
        <f t="shared" si="115"/>
        <v>2.6736111111111139E-5</v>
      </c>
      <c r="AI60" s="21">
        <f t="shared" si="115"/>
        <v>2.5983072916666572E-5</v>
      </c>
      <c r="AJ60" s="21">
        <f t="shared" si="115"/>
        <v>2.7528211805555602E-5</v>
      </c>
      <c r="AK60" s="21">
        <f t="shared" si="115"/>
        <v>3.098765432870366E-5</v>
      </c>
      <c r="AL60" s="21">
        <f t="shared" si="115"/>
        <v>3.3950135034722125E-5</v>
      </c>
      <c r="AM60" s="21">
        <f t="shared" si="115"/>
        <v>2.7546778553240747E-5</v>
      </c>
      <c r="AN60" s="21">
        <f t="shared" si="115"/>
        <v>3.2615258495370493E-5</v>
      </c>
      <c r="AO60" s="21">
        <f t="shared" si="115"/>
        <v>3.8959538969907276E-5</v>
      </c>
      <c r="AP60" s="21">
        <f t="shared" si="115"/>
        <v>2.984252714616401E-5</v>
      </c>
      <c r="AQ60" s="21">
        <f t="shared" si="115"/>
        <v>2.430555555555549E-5</v>
      </c>
      <c r="AR60" s="21">
        <f t="shared" si="115"/>
        <v>3.8959538969907276E-5</v>
      </c>
      <c r="AS60" s="7">
        <f t="shared" si="104"/>
        <v>15.491391054167176</v>
      </c>
      <c r="AT60" s="21">
        <f t="shared" si="102"/>
        <v>2.8143627026909715E-5</v>
      </c>
      <c r="AU60" s="21">
        <f t="shared" si="102"/>
        <v>2.430555555555549E-5</v>
      </c>
      <c r="AV60" s="21">
        <f t="shared" si="102"/>
        <v>3.7887490358796352E-5</v>
      </c>
      <c r="AW60" s="7">
        <f t="shared" si="105"/>
        <v>15.712265902499134</v>
      </c>
      <c r="AX60" s="5" t="s">
        <v>48</v>
      </c>
    </row>
    <row r="61" spans="2:50" x14ac:dyDescent="0.3">
      <c r="B61" s="12" t="s">
        <v>14</v>
      </c>
      <c r="C61" s="21">
        <v>4.0807098766203697E-4</v>
      </c>
      <c r="D61" s="21">
        <v>2.0979552468749997E-4</v>
      </c>
      <c r="E61" s="21">
        <v>7.4248167442129672E-5</v>
      </c>
      <c r="F61" s="21">
        <v>6.9211467979166661E-4</v>
      </c>
      <c r="L61" s="2"/>
      <c r="O61" s="2"/>
      <c r="Q61" s="2"/>
      <c r="R61" s="2"/>
      <c r="AA61" s="18" t="s">
        <v>20</v>
      </c>
      <c r="AB61" s="21">
        <f t="shared" ref="AB61:AR61" si="116">AB14/86400</f>
        <v>8.6613667053240737E-4</v>
      </c>
      <c r="AC61" s="21">
        <f t="shared" si="116"/>
        <v>9.3732638888888891E-4</v>
      </c>
      <c r="AD61" s="21">
        <f t="shared" si="116"/>
        <v>9.2844184027777782E-4</v>
      </c>
      <c r="AE61" s="21">
        <f t="shared" si="116"/>
        <v>8.8222873263888899E-4</v>
      </c>
      <c r="AF61" s="21">
        <f t="shared" si="116"/>
        <v>6.9386188271990741E-4</v>
      </c>
      <c r="AG61" s="21">
        <f t="shared" si="116"/>
        <v>8.7145061728009256E-4</v>
      </c>
      <c r="AH61" s="21">
        <f t="shared" si="116"/>
        <v>8.9027777777777781E-4</v>
      </c>
      <c r="AI61" s="21">
        <f t="shared" si="116"/>
        <v>7.9768856094907404E-4</v>
      </c>
      <c r="AJ61" s="21">
        <f t="shared" si="116"/>
        <v>9.0836154513888878E-4</v>
      </c>
      <c r="AK61" s="21">
        <f t="shared" si="116"/>
        <v>7.7876036844907407E-4</v>
      </c>
      <c r="AL61" s="21">
        <f t="shared" si="116"/>
        <v>7.8582561729166655E-4</v>
      </c>
      <c r="AM61" s="21">
        <f t="shared" si="116"/>
        <v>6.9211467979166661E-4</v>
      </c>
      <c r="AN61" s="21">
        <f t="shared" si="116"/>
        <v>7.9704427083333342E-4</v>
      </c>
      <c r="AO61" s="21">
        <f t="shared" si="116"/>
        <v>8.7135923032407409E-4</v>
      </c>
      <c r="AP61" s="21">
        <f t="shared" si="116"/>
        <v>8.357770130638226E-4</v>
      </c>
      <c r="AQ61" s="21">
        <f t="shared" si="116"/>
        <v>6.9211467979166661E-4</v>
      </c>
      <c r="AR61" s="21">
        <f t="shared" si="116"/>
        <v>9.3732638888888891E-4</v>
      </c>
      <c r="AS61" s="7">
        <f t="shared" si="104"/>
        <v>9.516075519671146</v>
      </c>
      <c r="AT61" s="21">
        <f t="shared" si="102"/>
        <v>8.1796362606192127E-4</v>
      </c>
      <c r="AU61" s="21">
        <f t="shared" si="102"/>
        <v>6.9211467979166661E-4</v>
      </c>
      <c r="AV61" s="21">
        <f t="shared" si="102"/>
        <v>9.3732638888888891E-4</v>
      </c>
      <c r="AW61" s="7">
        <f t="shared" si="105"/>
        <v>11.285994558202244</v>
      </c>
      <c r="AX61" s="18" t="s">
        <v>20</v>
      </c>
    </row>
    <row r="62" spans="2:50" x14ac:dyDescent="0.3">
      <c r="B62" s="12" t="s">
        <v>15</v>
      </c>
      <c r="C62" s="21">
        <v>4.2291666666666666E-4</v>
      </c>
      <c r="D62" s="21">
        <v>2.8742283950231474E-4</v>
      </c>
      <c r="E62" s="21">
        <v>8.6704764664351995E-5</v>
      </c>
      <c r="F62" s="21">
        <v>7.9704427083333342E-4</v>
      </c>
      <c r="L62" s="2"/>
      <c r="O62" s="2"/>
      <c r="Q62" s="2"/>
      <c r="R62" s="2"/>
      <c r="AA62" s="18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7"/>
      <c r="AT62" s="21"/>
      <c r="AU62" s="21"/>
      <c r="AV62" s="21"/>
      <c r="AW62" s="7"/>
    </row>
    <row r="63" spans="2:50" x14ac:dyDescent="0.3">
      <c r="B63" s="12" t="s">
        <v>16</v>
      </c>
      <c r="C63" s="21">
        <v>4.5594135802083332E-4</v>
      </c>
      <c r="D63" s="21">
        <v>3.2041666666666671E-4</v>
      </c>
      <c r="E63" s="21">
        <v>9.5001205636573925E-5</v>
      </c>
      <c r="F63" s="21">
        <v>8.7135923032407409E-4</v>
      </c>
      <c r="L63" s="2"/>
      <c r="O63" s="2"/>
      <c r="Q63" s="2"/>
      <c r="R63" s="2"/>
      <c r="AA63" s="18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7"/>
      <c r="AT63" s="21"/>
      <c r="AU63" s="21"/>
      <c r="AV63" s="21"/>
      <c r="AW63" s="7"/>
    </row>
    <row r="64" spans="2:50" x14ac:dyDescent="0.3">
      <c r="B64" s="5" t="s">
        <v>22</v>
      </c>
      <c r="C64" s="21">
        <v>4.6501860119130294E-4</v>
      </c>
      <c r="D64" s="21">
        <v>2.8867755869708994E-4</v>
      </c>
      <c r="E64" s="21">
        <v>8.2080853175429909E-5</v>
      </c>
      <c r="F64" s="21">
        <v>8.357770130638226E-4</v>
      </c>
      <c r="L64" s="2"/>
      <c r="O64" s="2"/>
      <c r="Q64" s="2"/>
      <c r="R64" s="2"/>
      <c r="AA64" s="18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7"/>
      <c r="AT64" s="21"/>
      <c r="AU64" s="21"/>
      <c r="AV64" s="21"/>
      <c r="AW64" s="7"/>
    </row>
    <row r="65" spans="2:53" x14ac:dyDescent="0.3">
      <c r="B65" s="5" t="s">
        <v>23</v>
      </c>
      <c r="C65" s="21">
        <v>3.8817997685185185E-4</v>
      </c>
      <c r="D65" s="21">
        <v>2.0979552468749997E-4</v>
      </c>
      <c r="E65" s="21">
        <v>7.2627314814814877E-5</v>
      </c>
      <c r="F65" s="21">
        <v>6.9211467979166661E-4</v>
      </c>
      <c r="G65" s="29" t="s">
        <v>59</v>
      </c>
      <c r="L65" s="2"/>
      <c r="O65" s="2"/>
      <c r="Q65" s="2"/>
      <c r="R65" s="2"/>
      <c r="Y65" s="2"/>
      <c r="Z65"/>
      <c r="AA65" s="18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7"/>
      <c r="AT65" s="21"/>
      <c r="AU65" s="21"/>
      <c r="AV65" s="21"/>
      <c r="AW65" s="7"/>
    </row>
    <row r="66" spans="2:53" x14ac:dyDescent="0.3">
      <c r="B66" s="5" t="s">
        <v>24</v>
      </c>
      <c r="C66" s="21">
        <v>5.8659312306712957E-4</v>
      </c>
      <c r="D66" s="21">
        <v>3.6675925925925922E-4</v>
      </c>
      <c r="E66" s="21">
        <v>9.5001205636573925E-5</v>
      </c>
      <c r="F66" s="21">
        <v>9.3732638888888891E-4</v>
      </c>
      <c r="G66" s="29" t="s">
        <v>52</v>
      </c>
      <c r="L66" s="2"/>
      <c r="O66" s="2"/>
      <c r="Q66" s="2"/>
      <c r="R66" s="2"/>
      <c r="Y66" s="2"/>
      <c r="Z66"/>
      <c r="AA66" s="18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7"/>
      <c r="AT66" s="21"/>
      <c r="AU66" s="21"/>
      <c r="AV66" s="21"/>
      <c r="AW66" s="7"/>
    </row>
    <row r="67" spans="2:53" x14ac:dyDescent="0.3">
      <c r="B67" s="5" t="s">
        <v>25</v>
      </c>
      <c r="C67" s="7">
        <v>12.601278754682543</v>
      </c>
      <c r="D67" s="7">
        <v>17.523766400358056</v>
      </c>
      <c r="E67" s="7">
        <v>7.6156417196783535</v>
      </c>
      <c r="F67" s="7">
        <v>9.5160755196711495</v>
      </c>
      <c r="L67" s="2"/>
      <c r="O67" s="2"/>
      <c r="Q67" s="2"/>
      <c r="R67" s="2"/>
      <c r="Y67" s="2"/>
      <c r="Z67"/>
      <c r="AA67" s="18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7"/>
      <c r="AT67" s="21"/>
      <c r="AU67" s="21"/>
      <c r="AV67" s="21"/>
      <c r="AW67" s="7"/>
    </row>
    <row r="68" spans="2:53" x14ac:dyDescent="0.3">
      <c r="S68"/>
      <c r="T68"/>
      <c r="U68"/>
      <c r="V68"/>
      <c r="Y68" s="2"/>
      <c r="Z68" s="2"/>
      <c r="AA68" s="2"/>
      <c r="AE68" s="1"/>
      <c r="AF68" s="1"/>
      <c r="AG68" s="1"/>
      <c r="AH68" s="1"/>
      <c r="AJ68" s="2"/>
      <c r="AK68" s="2"/>
      <c r="AM68" s="2"/>
      <c r="AN68" s="2"/>
    </row>
    <row r="69" spans="2:53" x14ac:dyDescent="0.3">
      <c r="B69" s="35" t="s">
        <v>40</v>
      </c>
      <c r="C69" s="1">
        <v>1</v>
      </c>
      <c r="D69" s="1">
        <v>2</v>
      </c>
      <c r="E69" s="1">
        <v>3</v>
      </c>
      <c r="F69" s="5" t="s">
        <v>20</v>
      </c>
      <c r="L69" s="2"/>
      <c r="O69" s="2"/>
      <c r="Q69" s="2"/>
      <c r="R69" s="2"/>
      <c r="Y69" s="2"/>
      <c r="Z69"/>
      <c r="AA69" s="1"/>
      <c r="AB69" s="1"/>
      <c r="AC69" s="1"/>
      <c r="AD69" s="1"/>
      <c r="AE69" s="1"/>
      <c r="AF69"/>
      <c r="AG69" s="2"/>
      <c r="AH69" s="2"/>
      <c r="AJ69" s="2"/>
      <c r="AK69" s="2"/>
      <c r="AT69" s="6"/>
      <c r="AU69" s="6"/>
      <c r="AV69" s="6"/>
      <c r="AX69" s="6"/>
      <c r="AY69" s="6"/>
      <c r="AZ69" s="6"/>
    </row>
    <row r="70" spans="2:53" x14ac:dyDescent="0.3">
      <c r="B70" s="8" t="s">
        <v>4</v>
      </c>
      <c r="C70" s="21">
        <f t="shared" ref="C70:E70" si="117">C51</f>
        <v>5.8659312306712957E-4</v>
      </c>
      <c r="D70" s="21">
        <f t="shared" si="117"/>
        <v>2.760100790972223E-4</v>
      </c>
      <c r="E70" s="21">
        <f t="shared" si="117"/>
        <v>7.4723186724536979E-5</v>
      </c>
      <c r="F70" s="21">
        <f t="shared" ref="F70" si="118">F51</f>
        <v>9.3732638888888891E-4</v>
      </c>
      <c r="L70" s="2"/>
      <c r="O70" s="2"/>
      <c r="Q70" s="2"/>
      <c r="R70" s="2"/>
      <c r="Y70" s="2"/>
      <c r="Z70"/>
      <c r="AA70" s="45" t="s">
        <v>21</v>
      </c>
      <c r="AB70" s="25" t="s">
        <v>3</v>
      </c>
      <c r="AC70" s="25" t="s">
        <v>4</v>
      </c>
      <c r="AD70" s="25" t="s">
        <v>5</v>
      </c>
      <c r="AE70" s="25" t="s">
        <v>6</v>
      </c>
      <c r="AF70" s="25" t="s">
        <v>7</v>
      </c>
      <c r="AG70" s="25" t="s">
        <v>8</v>
      </c>
      <c r="AH70" s="25" t="s">
        <v>9</v>
      </c>
      <c r="AI70" s="25" t="s">
        <v>10</v>
      </c>
      <c r="AJ70" s="25" t="s">
        <v>11</v>
      </c>
      <c r="AK70" s="25" t="s">
        <v>12</v>
      </c>
      <c r="AL70" s="10" t="s">
        <v>13</v>
      </c>
      <c r="AM70" s="10" t="s">
        <v>14</v>
      </c>
      <c r="AN70" s="10" t="s">
        <v>15</v>
      </c>
      <c r="AO70" s="10" t="s">
        <v>16</v>
      </c>
      <c r="AP70" s="6"/>
      <c r="AQ70" s="6"/>
      <c r="AR70" s="6"/>
      <c r="AT70" s="6"/>
      <c r="AU70" s="6"/>
      <c r="AV70" s="6"/>
      <c r="AW70" s="6"/>
    </row>
    <row r="71" spans="2:53" x14ac:dyDescent="0.3">
      <c r="B71" s="8" t="s">
        <v>6</v>
      </c>
      <c r="C71" s="21">
        <f t="shared" ref="C71:E75" si="119">C53</f>
        <v>4.4730902777777786E-4</v>
      </c>
      <c r="D71" s="21">
        <f t="shared" si="119"/>
        <v>3.494885706018518E-4</v>
      </c>
      <c r="E71" s="21">
        <f t="shared" si="119"/>
        <v>8.5431134259259352E-5</v>
      </c>
      <c r="F71" s="21">
        <f t="shared" ref="F71" si="120">F53</f>
        <v>8.8222873263888899E-4</v>
      </c>
      <c r="L71" s="2"/>
      <c r="O71" s="2"/>
      <c r="Q71" s="2"/>
      <c r="R71" s="2"/>
      <c r="Y71" s="2"/>
      <c r="Z71"/>
      <c r="AA71" s="5" t="s">
        <v>50</v>
      </c>
      <c r="AB71" s="11">
        <f t="shared" ref="AB71:AO71" si="121">AB2-$AP2</f>
        <v>1.1853839291428585</v>
      </c>
      <c r="AC71" s="11">
        <f t="shared" si="121"/>
        <v>2.1503630951428576</v>
      </c>
      <c r="AD71" s="11">
        <f t="shared" si="121"/>
        <v>1.2713839281428587</v>
      </c>
      <c r="AE71" s="11">
        <f t="shared" si="121"/>
        <v>-1.5349494048571408</v>
      </c>
      <c r="AF71" s="11">
        <f t="shared" si="121"/>
        <v>-3.1266160708571418</v>
      </c>
      <c r="AG71" s="11">
        <f t="shared" si="121"/>
        <v>1.0360505951428589</v>
      </c>
      <c r="AH71" s="11">
        <f t="shared" si="121"/>
        <v>0.34155059514285746</v>
      </c>
      <c r="AI71" s="11">
        <f t="shared" si="121"/>
        <v>-0.95940773885714137</v>
      </c>
      <c r="AJ71" s="11">
        <f t="shared" si="121"/>
        <v>1.8160505951428583</v>
      </c>
      <c r="AK71" s="11">
        <f t="shared" si="121"/>
        <v>-0.60705357085714162</v>
      </c>
      <c r="AL71" s="11">
        <f t="shared" si="121"/>
        <v>-0.62790773785714116</v>
      </c>
      <c r="AM71" s="11">
        <f t="shared" si="121"/>
        <v>-2.2746160708571415</v>
      </c>
      <c r="AN71" s="11">
        <f t="shared" si="121"/>
        <v>0.43338392814285953</v>
      </c>
      <c r="AO71" s="11">
        <f t="shared" si="121"/>
        <v>0.89638392814285694</v>
      </c>
      <c r="AP71" s="5" t="s">
        <v>50</v>
      </c>
      <c r="AQ71" s="6"/>
      <c r="AR71" s="6"/>
      <c r="AT71" s="6"/>
      <c r="AU71" s="6"/>
      <c r="AV71" s="6"/>
      <c r="AW71" s="6"/>
    </row>
    <row r="72" spans="2:53" x14ac:dyDescent="0.3">
      <c r="B72" s="8" t="s">
        <v>7</v>
      </c>
      <c r="C72" s="21">
        <f t="shared" si="119"/>
        <v>4.0878158758101855E-4</v>
      </c>
      <c r="D72" s="21">
        <f t="shared" si="119"/>
        <v>2.1245298032407403E-4</v>
      </c>
      <c r="E72" s="21">
        <f t="shared" si="119"/>
        <v>7.2627314814814877E-5</v>
      </c>
      <c r="F72" s="21">
        <f t="shared" ref="F72" si="122">F54</f>
        <v>6.9386188271990741E-4</v>
      </c>
      <c r="L72" s="2"/>
      <c r="O72" s="2"/>
      <c r="Q72" s="2"/>
      <c r="R72" s="2"/>
      <c r="Y72" s="2"/>
      <c r="Z72"/>
      <c r="AA72" s="5" t="s">
        <v>51</v>
      </c>
      <c r="AB72" s="11">
        <f t="shared" ref="AB72:AO72" si="123">AB3-$AP3</f>
        <v>3.3647202377857148</v>
      </c>
      <c r="AC72" s="11">
        <f t="shared" si="123"/>
        <v>3.6118869047857149</v>
      </c>
      <c r="AD72" s="11">
        <f t="shared" si="123"/>
        <v>-1.6399464282142855</v>
      </c>
      <c r="AE72" s="11">
        <f t="shared" si="123"/>
        <v>-0.93852976221428541</v>
      </c>
      <c r="AF72" s="11">
        <f t="shared" si="123"/>
        <v>-1.3486130952142839</v>
      </c>
      <c r="AG72" s="11">
        <f t="shared" si="123"/>
        <v>1.366053571785713</v>
      </c>
      <c r="AH72" s="11">
        <f t="shared" si="123"/>
        <v>0.89138690478571547</v>
      </c>
      <c r="AI72" s="11">
        <f t="shared" si="123"/>
        <v>0.49505357178571607</v>
      </c>
      <c r="AJ72" s="11">
        <f t="shared" si="123"/>
        <v>4.8720237785714104E-2</v>
      </c>
      <c r="AK72" s="11">
        <f t="shared" si="123"/>
        <v>-0.62727976221428605</v>
      </c>
      <c r="AL72" s="11">
        <f t="shared" si="123"/>
        <v>-0.11461309521428653</v>
      </c>
      <c r="AM72" s="11">
        <f t="shared" si="123"/>
        <v>-1.8012797622142847</v>
      </c>
      <c r="AN72" s="11">
        <f t="shared" si="123"/>
        <v>-1.5779464282142843</v>
      </c>
      <c r="AO72" s="11">
        <f t="shared" si="123"/>
        <v>-1.729613095214285</v>
      </c>
      <c r="AP72" s="5" t="s">
        <v>51</v>
      </c>
      <c r="AQ72" s="6"/>
      <c r="AR72" s="6"/>
      <c r="AT72" s="6"/>
      <c r="AU72" s="6"/>
      <c r="AV72" s="6"/>
      <c r="AW72" s="6"/>
    </row>
    <row r="73" spans="2:53" x14ac:dyDescent="0.3">
      <c r="B73" s="8" t="s">
        <v>8</v>
      </c>
      <c r="C73" s="21">
        <f t="shared" si="119"/>
        <v>5.6263020833333328E-4</v>
      </c>
      <c r="D73" s="21">
        <f t="shared" si="119"/>
        <v>2.273871527777778E-4</v>
      </c>
      <c r="E73" s="21">
        <f t="shared" si="119"/>
        <v>8.1433256168981472E-5</v>
      </c>
      <c r="F73" s="21">
        <f t="shared" ref="F73" si="124">F55</f>
        <v>8.7145061728009256E-4</v>
      </c>
      <c r="L73" s="2"/>
      <c r="O73" s="2"/>
      <c r="Q73" s="2"/>
      <c r="R73" s="2"/>
      <c r="Y73" s="2"/>
      <c r="Z73"/>
      <c r="AA73" s="5" t="s">
        <v>53</v>
      </c>
      <c r="AB73" s="11">
        <f t="shared" ref="AB73:AO73" si="125">AB4-$AP4</f>
        <v>0.62504315478571293</v>
      </c>
      <c r="AC73" s="11">
        <f t="shared" si="125"/>
        <v>0.77835565478571489</v>
      </c>
      <c r="AD73" s="11">
        <f t="shared" si="125"/>
        <v>3.3777098217857127</v>
      </c>
      <c r="AE73" s="11">
        <f t="shared" si="125"/>
        <v>0.97145982178571089</v>
      </c>
      <c r="AF73" s="11">
        <f t="shared" si="125"/>
        <v>-1.0521235122142869</v>
      </c>
      <c r="AG73" s="11">
        <f t="shared" si="125"/>
        <v>0.30337648778571413</v>
      </c>
      <c r="AH73" s="11">
        <f t="shared" si="125"/>
        <v>-1.4749568452142885</v>
      </c>
      <c r="AI73" s="11">
        <f t="shared" si="125"/>
        <v>-2.0566235122142889</v>
      </c>
      <c r="AJ73" s="11">
        <f t="shared" si="125"/>
        <v>0.30837648878571322</v>
      </c>
      <c r="AK73" s="11">
        <f t="shared" si="125"/>
        <v>0.10037648778571473</v>
      </c>
      <c r="AL73" s="11">
        <f t="shared" si="125"/>
        <v>-0.82745684521428409</v>
      </c>
      <c r="AM73" s="11">
        <f t="shared" si="125"/>
        <v>-1.7536235122142863</v>
      </c>
      <c r="AN73" s="11">
        <f t="shared" si="125"/>
        <v>0.20837648778571172</v>
      </c>
      <c r="AO73" s="11">
        <f t="shared" si="125"/>
        <v>0.49170982178571343</v>
      </c>
      <c r="AP73" s="5" t="s">
        <v>53</v>
      </c>
    </row>
    <row r="74" spans="2:53" x14ac:dyDescent="0.3">
      <c r="B74" s="8" t="s">
        <v>9</v>
      </c>
      <c r="C74" s="21">
        <f t="shared" si="119"/>
        <v>4.851099537037038E-4</v>
      </c>
      <c r="D74" s="21">
        <f t="shared" si="119"/>
        <v>3.2400462962962954E-4</v>
      </c>
      <c r="E74" s="21">
        <f t="shared" si="119"/>
        <v>8.1163194444444482E-5</v>
      </c>
      <c r="F74" s="21">
        <f t="shared" ref="F74" si="126">F56</f>
        <v>8.9027777777777781E-4</v>
      </c>
      <c r="L74" s="2"/>
      <c r="O74" s="2"/>
      <c r="Q74" s="2"/>
      <c r="R74" s="2"/>
      <c r="Y74" s="2"/>
      <c r="Z74"/>
      <c r="AA74" s="5" t="s">
        <v>54</v>
      </c>
      <c r="AB74" s="11">
        <f t="shared" ref="AB74:AO74" si="127">AB5-$AP5</f>
        <v>2.5124999999997844E-2</v>
      </c>
      <c r="AC74" s="11">
        <f t="shared" si="127"/>
        <v>-9.5750000000000224E-2</v>
      </c>
      <c r="AD74" s="11">
        <f t="shared" si="127"/>
        <v>7.1124999999997218E-2</v>
      </c>
      <c r="AE74" s="11">
        <f t="shared" si="127"/>
        <v>-0.38708333299999742</v>
      </c>
      <c r="AF74" s="11">
        <f t="shared" si="127"/>
        <v>0.40762499999999813</v>
      </c>
      <c r="AG74" s="11">
        <f t="shared" si="127"/>
        <v>0.58937500000000265</v>
      </c>
      <c r="AH74" s="11">
        <f t="shared" si="127"/>
        <v>2.2458333000001662E-2</v>
      </c>
      <c r="AI74" s="11">
        <f t="shared" si="127"/>
        <v>9.8541667000001443E-2</v>
      </c>
      <c r="AJ74" s="11">
        <f t="shared" si="127"/>
        <v>-0.15554166699999916</v>
      </c>
      <c r="AK74" s="11">
        <f t="shared" si="127"/>
        <v>-0.29220833300000271</v>
      </c>
      <c r="AL74" s="11">
        <f t="shared" si="127"/>
        <v>-0.20904166700000237</v>
      </c>
      <c r="AM74" s="11">
        <f t="shared" si="127"/>
        <v>0.68979166700000016</v>
      </c>
      <c r="AN74" s="11">
        <f t="shared" si="127"/>
        <v>-0.37887499999999852</v>
      </c>
      <c r="AO74" s="11">
        <f t="shared" si="127"/>
        <v>-0.38554166699999959</v>
      </c>
      <c r="AP74" s="5" t="s">
        <v>54</v>
      </c>
    </row>
    <row r="75" spans="2:53" x14ac:dyDescent="0.3">
      <c r="B75" s="8" t="s">
        <v>10</v>
      </c>
      <c r="C75" s="21">
        <f t="shared" si="119"/>
        <v>4.4252170138888884E-4</v>
      </c>
      <c r="D75" s="21">
        <f t="shared" si="119"/>
        <v>2.7502989968750005E-4</v>
      </c>
      <c r="E75" s="21">
        <f t="shared" si="119"/>
        <v>8.0136959872685154E-5</v>
      </c>
      <c r="F75" s="21">
        <f t="shared" ref="F75" si="128">F57</f>
        <v>7.9768856094907404E-4</v>
      </c>
      <c r="L75" s="2"/>
      <c r="O75" s="2"/>
      <c r="Q75" s="2"/>
      <c r="R75" s="2"/>
      <c r="Y75" s="2"/>
      <c r="Z75"/>
      <c r="AA75" s="5" t="s">
        <v>55</v>
      </c>
      <c r="AB75" s="11">
        <f t="shared" ref="AB75:AO75" si="129">AB6-$AP6</f>
        <v>-1.0805491072142859</v>
      </c>
      <c r="AC75" s="11">
        <f t="shared" si="129"/>
        <v>0.46513839278571378</v>
      </c>
      <c r="AD75" s="11">
        <f t="shared" si="129"/>
        <v>-2.217215774214286</v>
      </c>
      <c r="AE75" s="11">
        <f t="shared" si="129"/>
        <v>-0.11959077421428876</v>
      </c>
      <c r="AF75" s="11">
        <f t="shared" si="129"/>
        <v>1.3879508927857129</v>
      </c>
      <c r="AG75" s="11">
        <f t="shared" si="129"/>
        <v>4.592867559785712</v>
      </c>
      <c r="AH75" s="11">
        <f t="shared" si="129"/>
        <v>1.9067425597857151</v>
      </c>
      <c r="AI75" s="11">
        <f t="shared" si="129"/>
        <v>-0.25863244021428589</v>
      </c>
      <c r="AJ75" s="11">
        <f t="shared" si="129"/>
        <v>-2.0321324402142915</v>
      </c>
      <c r="AK75" s="11">
        <f t="shared" si="129"/>
        <v>-2.041049107214282</v>
      </c>
      <c r="AL75" s="11">
        <f t="shared" si="129"/>
        <v>-1.3312157732142831</v>
      </c>
      <c r="AM75" s="11">
        <f t="shared" si="129"/>
        <v>2.0594508927857111</v>
      </c>
      <c r="AN75" s="11">
        <f t="shared" si="129"/>
        <v>-1.3092157742142883</v>
      </c>
      <c r="AO75" s="11">
        <f t="shared" si="129"/>
        <v>-2.2549107214289599E-2</v>
      </c>
      <c r="AP75" s="5" t="s">
        <v>55</v>
      </c>
      <c r="BA75" s="6"/>
    </row>
    <row r="76" spans="2:53" x14ac:dyDescent="0.3">
      <c r="B76" s="8" t="s">
        <v>12</v>
      </c>
      <c r="C76" s="21">
        <f t="shared" ref="C76:E76" si="130">C59</f>
        <v>3.8817997685185185E-4</v>
      </c>
      <c r="D76" s="21">
        <f t="shared" si="130"/>
        <v>3.0428409530092594E-4</v>
      </c>
      <c r="E76" s="21">
        <f t="shared" si="130"/>
        <v>8.6296296296296338E-5</v>
      </c>
      <c r="F76" s="21">
        <f t="shared" ref="F76" si="131">F59</f>
        <v>7.7876036844907407E-4</v>
      </c>
      <c r="L76" s="2"/>
      <c r="O76" s="2"/>
      <c r="Q76" s="2"/>
      <c r="R76" s="2"/>
      <c r="Y76" s="2"/>
      <c r="Z76"/>
      <c r="AA76" s="5" t="s">
        <v>56</v>
      </c>
      <c r="AB76" s="11">
        <f t="shared" ref="AB76:AO76" si="132">AB7-$AP7</f>
        <v>0.58800297657142941</v>
      </c>
      <c r="AC76" s="11">
        <f t="shared" si="132"/>
        <v>3.5940446425714239</v>
      </c>
      <c r="AD76" s="11">
        <f t="shared" si="132"/>
        <v>0.66533630957142798</v>
      </c>
      <c r="AE76" s="11">
        <f t="shared" si="132"/>
        <v>0.47858630957143156</v>
      </c>
      <c r="AF76" s="11">
        <f t="shared" si="132"/>
        <v>-1.1271011904285704</v>
      </c>
      <c r="AG76" s="11">
        <f t="shared" si="132"/>
        <v>0.545919642571425</v>
      </c>
      <c r="AH76" s="11">
        <f t="shared" si="132"/>
        <v>4.8711309571428885E-2</v>
      </c>
      <c r="AI76" s="11">
        <f t="shared" si="132"/>
        <v>0.7373363095714236</v>
      </c>
      <c r="AJ76" s="11">
        <f t="shared" si="132"/>
        <v>0.84091964257143381</v>
      </c>
      <c r="AK76" s="11">
        <f t="shared" si="132"/>
        <v>-3.1716428574285747</v>
      </c>
      <c r="AL76" s="11">
        <f t="shared" si="132"/>
        <v>-0.31212202442857695</v>
      </c>
      <c r="AM76" s="11">
        <f t="shared" si="132"/>
        <v>-1.8399970234285714</v>
      </c>
      <c r="AN76" s="11">
        <f t="shared" si="132"/>
        <v>-1.0133303564285701</v>
      </c>
      <c r="AO76" s="11">
        <f t="shared" si="132"/>
        <v>-3.4663690428567762E-2</v>
      </c>
      <c r="AP76" s="5" t="s">
        <v>56</v>
      </c>
    </row>
    <row r="77" spans="2:53" x14ac:dyDescent="0.3">
      <c r="B77" s="12" t="s">
        <v>14</v>
      </c>
      <c r="C77" s="21">
        <f t="shared" ref="C77:E77" si="133">C61</f>
        <v>4.0807098766203697E-4</v>
      </c>
      <c r="D77" s="21">
        <f t="shared" si="133"/>
        <v>2.0979552468749997E-4</v>
      </c>
      <c r="E77" s="21">
        <f t="shared" si="133"/>
        <v>7.4248167442129672E-5</v>
      </c>
      <c r="F77" s="21">
        <f t="shared" ref="F77" si="134">F61</f>
        <v>6.9211467979166661E-4</v>
      </c>
      <c r="L77" s="2"/>
      <c r="O77" s="2"/>
      <c r="Q77" s="2"/>
      <c r="R77" s="2"/>
      <c r="Y77" s="2"/>
      <c r="Z77"/>
      <c r="AA77" s="5" t="s">
        <v>0</v>
      </c>
      <c r="AB77" s="11">
        <f t="shared" ref="AB77:AO77" si="135">AB8-$AP8</f>
        <v>0.89403571399999926</v>
      </c>
      <c r="AC77" s="11">
        <f t="shared" si="135"/>
        <v>3.0160715000002725E-2</v>
      </c>
      <c r="AD77" s="11">
        <f t="shared" si="135"/>
        <v>3.5105357140000013</v>
      </c>
      <c r="AE77" s="11">
        <f t="shared" si="135"/>
        <v>2.5254523809999956</v>
      </c>
      <c r="AF77" s="11">
        <f t="shared" si="135"/>
        <v>-1.4888601189999999</v>
      </c>
      <c r="AG77" s="11">
        <f t="shared" si="135"/>
        <v>-2.0800476189999966</v>
      </c>
      <c r="AH77" s="11">
        <f t="shared" si="135"/>
        <v>0.3098690479999977</v>
      </c>
      <c r="AI77" s="11">
        <f t="shared" si="135"/>
        <v>-0.12213095299999388</v>
      </c>
      <c r="AJ77" s="11">
        <f t="shared" si="135"/>
        <v>1.7712023809999966</v>
      </c>
      <c r="AK77" s="11">
        <f t="shared" si="135"/>
        <v>-0.75131845199999781</v>
      </c>
      <c r="AL77" s="11">
        <f t="shared" si="135"/>
        <v>-0.57850595199999866</v>
      </c>
      <c r="AM77" s="11">
        <f t="shared" si="135"/>
        <v>-2.280797619000003</v>
      </c>
      <c r="AN77" s="11">
        <f t="shared" si="135"/>
        <v>-1.0861309529999996</v>
      </c>
      <c r="AO77" s="11">
        <f t="shared" si="135"/>
        <v>-0.65346428600000017</v>
      </c>
      <c r="AP77" s="5" t="s">
        <v>0</v>
      </c>
    </row>
    <row r="78" spans="2:53" x14ac:dyDescent="0.3">
      <c r="B78" s="5" t="s">
        <v>26</v>
      </c>
      <c r="C78" s="21">
        <v>4.6614957079571756E-4</v>
      </c>
      <c r="D78" s="21">
        <v>2.7230661651331023E-4</v>
      </c>
      <c r="E78" s="21">
        <v>7.9507438752893537E-5</v>
      </c>
      <c r="F78" s="21">
        <v>8.1796362606192127E-4</v>
      </c>
      <c r="L78" s="2"/>
      <c r="O78" s="2"/>
      <c r="Q78" s="2"/>
      <c r="R78" s="2"/>
      <c r="Y78" s="2"/>
      <c r="Z78"/>
      <c r="AA78" s="5" t="s">
        <v>1</v>
      </c>
      <c r="AB78" s="11">
        <f t="shared" ref="AB78:AO78" si="136">AB9-$AP9</f>
        <v>0.22260416635714009</v>
      </c>
      <c r="AC78" s="11">
        <f t="shared" si="136"/>
        <v>0.21691666635713958</v>
      </c>
      <c r="AD78" s="11">
        <f t="shared" si="136"/>
        <v>0.58366666735714645</v>
      </c>
      <c r="AE78" s="11">
        <f t="shared" si="136"/>
        <v>0.8730833333571475</v>
      </c>
      <c r="AF78" s="11">
        <f t="shared" si="136"/>
        <v>-0.42327083364285656</v>
      </c>
      <c r="AG78" s="11">
        <f t="shared" si="136"/>
        <v>-0.26166666664285643</v>
      </c>
      <c r="AH78" s="11">
        <f t="shared" si="136"/>
        <v>0.76491666635714139</v>
      </c>
      <c r="AI78" s="11">
        <f t="shared" si="136"/>
        <v>2.175000035714092E-2</v>
      </c>
      <c r="AJ78" s="11">
        <f t="shared" si="136"/>
        <v>1.0037500003571473</v>
      </c>
      <c r="AK78" s="11">
        <f t="shared" si="136"/>
        <v>-0.3251666666428612</v>
      </c>
      <c r="AL78" s="11">
        <f t="shared" si="136"/>
        <v>-1.4351666666428535</v>
      </c>
      <c r="AM78" s="11">
        <f t="shared" si="136"/>
        <v>-0.24425000064285385</v>
      </c>
      <c r="AN78" s="11">
        <f t="shared" si="136"/>
        <v>-0.38824999964286278</v>
      </c>
      <c r="AO78" s="11">
        <f t="shared" si="136"/>
        <v>-0.60891666664285893</v>
      </c>
      <c r="AP78" s="5" t="s">
        <v>1</v>
      </c>
    </row>
    <row r="79" spans="2:53" x14ac:dyDescent="0.3">
      <c r="B79" s="5" t="s">
        <v>29</v>
      </c>
      <c r="C79" s="21">
        <v>3.8817997685185185E-4</v>
      </c>
      <c r="D79" s="21">
        <v>2.0979552468749997E-4</v>
      </c>
      <c r="E79" s="21">
        <v>7.2627314814814877E-5</v>
      </c>
      <c r="F79" s="21">
        <v>6.9211467979166661E-4</v>
      </c>
      <c r="G79" s="29" t="s">
        <v>59</v>
      </c>
      <c r="L79" s="2"/>
      <c r="O79" s="2"/>
      <c r="Q79" s="2"/>
      <c r="R79" s="2"/>
      <c r="Y79" s="2"/>
      <c r="Z79"/>
      <c r="AA79" s="5" t="s">
        <v>57</v>
      </c>
      <c r="AB79" s="11">
        <f t="shared" ref="AB79:AO79" si="137">AB10-$AP10</f>
        <v>-0.27618154699999464</v>
      </c>
      <c r="AC79" s="11">
        <f t="shared" si="137"/>
        <v>-0.1012648809999932</v>
      </c>
      <c r="AD79" s="11">
        <f t="shared" si="137"/>
        <v>1.2462559519999969</v>
      </c>
      <c r="AE79" s="11">
        <f t="shared" si="137"/>
        <v>-3.2952381000002751E-2</v>
      </c>
      <c r="AF79" s="11">
        <f t="shared" si="137"/>
        <v>-0.35291071400000518</v>
      </c>
      <c r="AG79" s="11">
        <f t="shared" si="137"/>
        <v>-0.24693154800000072</v>
      </c>
      <c r="AH79" s="11">
        <f t="shared" si="137"/>
        <v>0.2786101189999981</v>
      </c>
      <c r="AI79" s="11">
        <f t="shared" si="137"/>
        <v>0.26617261900000089</v>
      </c>
      <c r="AJ79" s="11">
        <f t="shared" si="137"/>
        <v>0.67350595199999774</v>
      </c>
      <c r="AK79" s="11">
        <f t="shared" si="137"/>
        <v>-7.7077380999996725E-2</v>
      </c>
      <c r="AL79" s="11">
        <f t="shared" si="137"/>
        <v>-0.37374404800000049</v>
      </c>
      <c r="AM79" s="11">
        <f t="shared" si="137"/>
        <v>-0.59049404700000152</v>
      </c>
      <c r="AN79" s="11">
        <f t="shared" si="137"/>
        <v>-3.9827380999996498E-2</v>
      </c>
      <c r="AO79" s="11">
        <f t="shared" si="137"/>
        <v>-0.37316071400000239</v>
      </c>
      <c r="AP79" s="5" t="s">
        <v>57</v>
      </c>
    </row>
    <row r="80" spans="2:53" x14ac:dyDescent="0.3">
      <c r="B80" s="5" t="s">
        <v>27</v>
      </c>
      <c r="C80" s="21">
        <v>5.8659312306712957E-4</v>
      </c>
      <c r="D80" s="21">
        <v>3.494885706018518E-4</v>
      </c>
      <c r="E80" s="21">
        <v>8.6296296296296338E-5</v>
      </c>
      <c r="F80" s="21">
        <v>9.3732638888888891E-4</v>
      </c>
      <c r="G80" s="29" t="s">
        <v>52</v>
      </c>
      <c r="L80" s="2"/>
      <c r="O80" s="2"/>
      <c r="Q80" s="2"/>
      <c r="R80" s="2"/>
      <c r="X80" s="18"/>
      <c r="Y80" s="2"/>
      <c r="Z80"/>
      <c r="AA80" s="5" t="s">
        <v>58</v>
      </c>
      <c r="AB80" s="11">
        <f t="shared" ref="AB80:AO80" si="138">AB11-$AP11</f>
        <v>-2.763532738785722</v>
      </c>
      <c r="AC80" s="11">
        <f t="shared" si="138"/>
        <v>-1.240282737785714</v>
      </c>
      <c r="AD80" s="11">
        <f t="shared" si="138"/>
        <v>1.4058005952142789</v>
      </c>
      <c r="AE80" s="11">
        <f t="shared" si="138"/>
        <v>1.8884880952142833</v>
      </c>
      <c r="AF80" s="11">
        <f t="shared" si="138"/>
        <v>-4.320761904785714</v>
      </c>
      <c r="AG80" s="11">
        <f t="shared" si="138"/>
        <v>-2.706845237785716</v>
      </c>
      <c r="AH80" s="11">
        <f t="shared" si="138"/>
        <v>1.6988630952142838</v>
      </c>
      <c r="AI80" s="11">
        <f t="shared" si="138"/>
        <v>-1.3449494047857176</v>
      </c>
      <c r="AJ80" s="11">
        <f t="shared" si="138"/>
        <v>2.013800595214283</v>
      </c>
      <c r="AK80" s="11">
        <f t="shared" si="138"/>
        <v>2.5019672622142846</v>
      </c>
      <c r="AL80" s="11">
        <f t="shared" si="138"/>
        <v>0.78371726221427984</v>
      </c>
      <c r="AM80" s="11">
        <f t="shared" si="138"/>
        <v>-3.6998660717857152</v>
      </c>
      <c r="AN80" s="11">
        <f t="shared" si="138"/>
        <v>1.4058005952142789</v>
      </c>
      <c r="AO80" s="11">
        <f t="shared" si="138"/>
        <v>4.3778005952142944</v>
      </c>
      <c r="AP80" s="5" t="s">
        <v>58</v>
      </c>
    </row>
    <row r="81" spans="2:42" x14ac:dyDescent="0.3">
      <c r="B81" s="5" t="s">
        <v>38</v>
      </c>
      <c r="C81" s="7">
        <v>15.770726593457262</v>
      </c>
      <c r="D81" s="7">
        <v>19.223462017283381</v>
      </c>
      <c r="E81" s="7">
        <v>6.4817925678508814</v>
      </c>
      <c r="F81" s="7">
        <v>11.285994558202233</v>
      </c>
      <c r="L81" s="2"/>
      <c r="O81" s="2"/>
      <c r="Q81" s="2"/>
      <c r="R81" s="2"/>
      <c r="X81" s="39"/>
      <c r="Y81" s="2"/>
      <c r="Z81"/>
      <c r="AA81" s="5" t="s">
        <v>47</v>
      </c>
      <c r="AB81" s="11">
        <f t="shared" ref="AB81:AO81" si="139">AB12-$AP12</f>
        <v>-2.3328868928566671E-2</v>
      </c>
      <c r="AC81" s="11">
        <f t="shared" si="139"/>
        <v>-0.15730803592857345</v>
      </c>
      <c r="AD81" s="11">
        <f t="shared" si="139"/>
        <v>-0.39872470192856557</v>
      </c>
      <c r="AE81" s="11">
        <f t="shared" si="139"/>
        <v>-0.40562053592857072</v>
      </c>
      <c r="AF81" s="11">
        <f t="shared" si="139"/>
        <v>-0.3946413689285686</v>
      </c>
      <c r="AG81" s="11">
        <f t="shared" si="139"/>
        <v>0.21160863107142003</v>
      </c>
      <c r="AH81" s="11">
        <f t="shared" si="139"/>
        <v>0.18910863107142628</v>
      </c>
      <c r="AI81" s="11">
        <f t="shared" si="139"/>
        <v>0.16550446407143138</v>
      </c>
      <c r="AJ81" s="11">
        <f t="shared" si="139"/>
        <v>0.18260863107142367</v>
      </c>
      <c r="AK81" s="11">
        <f t="shared" si="139"/>
        <v>0.26527529707143227</v>
      </c>
      <c r="AL81" s="11">
        <f t="shared" si="139"/>
        <v>0.3553586310714314</v>
      </c>
      <c r="AM81" s="11">
        <f t="shared" si="139"/>
        <v>-0.47839136892857059</v>
      </c>
      <c r="AN81" s="11">
        <f t="shared" si="139"/>
        <v>0.15994196407142791</v>
      </c>
      <c r="AO81" s="11">
        <f t="shared" si="139"/>
        <v>0.32860863107142446</v>
      </c>
      <c r="AP81" s="5" t="s">
        <v>47</v>
      </c>
    </row>
    <row r="82" spans="2:42" x14ac:dyDescent="0.3">
      <c r="C82" s="30"/>
      <c r="L82" s="2"/>
      <c r="O82" s="2"/>
      <c r="Q82" s="2"/>
      <c r="R82" s="2"/>
      <c r="X82" s="39"/>
      <c r="Y82" s="2"/>
      <c r="Z82"/>
      <c r="AA82" s="5" t="s">
        <v>48</v>
      </c>
      <c r="AB82" s="11">
        <f t="shared" ref="AB82:AO82" si="140">AB13-$AP13</f>
        <v>-0.13824851142857852</v>
      </c>
      <c r="AC82" s="11">
        <f t="shared" si="140"/>
        <v>-0.47839434542857617</v>
      </c>
      <c r="AD82" s="11">
        <f t="shared" si="140"/>
        <v>0.13031398757143364</v>
      </c>
      <c r="AE82" s="11">
        <f t="shared" si="140"/>
        <v>0.69508482157143447</v>
      </c>
      <c r="AF82" s="11">
        <f t="shared" si="140"/>
        <v>-0.42214434542857049</v>
      </c>
      <c r="AG82" s="11">
        <f t="shared" si="140"/>
        <v>-0.26756101242856545</v>
      </c>
      <c r="AH82" s="11">
        <f t="shared" si="140"/>
        <v>-0.26839434542856822</v>
      </c>
      <c r="AI82" s="11">
        <f t="shared" si="140"/>
        <v>-0.33345684542857867</v>
      </c>
      <c r="AJ82" s="11">
        <f t="shared" si="140"/>
        <v>-0.19995684542856651</v>
      </c>
      <c r="AK82" s="11">
        <f t="shared" si="140"/>
        <v>9.8938988571426023E-2</v>
      </c>
      <c r="AL82" s="11">
        <f t="shared" si="140"/>
        <v>0.35489732157142129</v>
      </c>
      <c r="AM82" s="11">
        <f t="shared" si="140"/>
        <v>-0.19835267842857007</v>
      </c>
      <c r="AN82" s="11">
        <f t="shared" si="140"/>
        <v>0.23956398857144023</v>
      </c>
      <c r="AO82" s="11">
        <f t="shared" si="140"/>
        <v>0.78770982157141844</v>
      </c>
      <c r="AP82" s="5" t="s">
        <v>48</v>
      </c>
    </row>
    <row r="83" spans="2:42" x14ac:dyDescent="0.3">
      <c r="B83" s="33" t="s">
        <v>41</v>
      </c>
      <c r="C83" s="1">
        <v>1</v>
      </c>
      <c r="D83" s="1">
        <v>2</v>
      </c>
      <c r="E83" s="1">
        <v>3</v>
      </c>
      <c r="F83" s="5"/>
      <c r="L83" s="2"/>
      <c r="O83" s="2"/>
      <c r="Q83" s="2"/>
      <c r="R83" s="2"/>
      <c r="X83" s="39"/>
      <c r="Y83" s="2"/>
      <c r="Z83"/>
      <c r="AA83" s="18" t="s">
        <v>20</v>
      </c>
      <c r="AB83" s="11">
        <f t="shared" ref="AB83:AO83" si="141">AB14-$AP14</f>
        <v>2.6230744052857204</v>
      </c>
      <c r="AC83" s="11">
        <f t="shared" si="141"/>
        <v>8.7738660712857239</v>
      </c>
      <c r="AD83" s="11">
        <f t="shared" si="141"/>
        <v>8.0062410712857286</v>
      </c>
      <c r="AE83" s="11">
        <f t="shared" si="141"/>
        <v>4.0134285712857292</v>
      </c>
      <c r="AF83" s="11">
        <f t="shared" si="141"/>
        <v>-12.261467261714273</v>
      </c>
      <c r="AG83" s="11">
        <f t="shared" si="141"/>
        <v>3.082199404285717</v>
      </c>
      <c r="AH83" s="11">
        <f t="shared" si="141"/>
        <v>4.7088660712857262</v>
      </c>
      <c r="AI83" s="11">
        <f t="shared" si="141"/>
        <v>-3.2908422627142784</v>
      </c>
      <c r="AJ83" s="11">
        <f t="shared" si="141"/>
        <v>6.2713035712857135</v>
      </c>
      <c r="AK83" s="11">
        <f t="shared" si="141"/>
        <v>-4.9262380947142788</v>
      </c>
      <c r="AL83" s="11">
        <f t="shared" si="141"/>
        <v>-4.3158005947142897</v>
      </c>
      <c r="AM83" s="11">
        <f t="shared" si="141"/>
        <v>-12.412425594714279</v>
      </c>
      <c r="AN83" s="11">
        <f t="shared" si="141"/>
        <v>-3.3465089287142717</v>
      </c>
      <c r="AO83" s="11">
        <f t="shared" si="141"/>
        <v>3.074303571285725</v>
      </c>
      <c r="AP83" s="18" t="s">
        <v>20</v>
      </c>
    </row>
    <row r="84" spans="2:42" x14ac:dyDescent="0.3">
      <c r="B84" s="8" t="s">
        <v>3</v>
      </c>
      <c r="C84" s="7">
        <v>59.979699569570911</v>
      </c>
      <c r="D84" s="7">
        <v>30.759551251298195</v>
      </c>
      <c r="E84" s="7">
        <v>9.2607491791308831</v>
      </c>
      <c r="G84" s="38"/>
      <c r="H84" s="38"/>
      <c r="I84" s="38"/>
      <c r="L84" s="2"/>
      <c r="O84" s="2"/>
      <c r="Q84" s="2"/>
      <c r="R84" s="2"/>
      <c r="X84" s="39"/>
      <c r="Y84" s="18"/>
      <c r="Z84" s="18"/>
      <c r="AA84" s="18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2:42" x14ac:dyDescent="0.3">
      <c r="B85" s="8" t="s">
        <v>4</v>
      </c>
      <c r="C85" s="7">
        <v>62.581522297956404</v>
      </c>
      <c r="D85" s="7">
        <v>29.446528164474913</v>
      </c>
      <c r="E85" s="7">
        <v>7.9719495375686806</v>
      </c>
      <c r="G85" s="38"/>
      <c r="H85" s="38"/>
      <c r="I85" s="38"/>
      <c r="L85" s="2"/>
      <c r="O85" s="2"/>
      <c r="Q85" s="2"/>
      <c r="R85" s="2"/>
      <c r="X85" s="39"/>
      <c r="Y85" s="39"/>
      <c r="Z85" s="39"/>
      <c r="AA85" s="18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2:42" x14ac:dyDescent="0.3">
      <c r="B86" s="8" t="s">
        <v>5</v>
      </c>
      <c r="C86" s="7">
        <v>51.991230079518303</v>
      </c>
      <c r="D86" s="7">
        <v>39.502663855554978</v>
      </c>
      <c r="E86" s="7">
        <v>8.5061060649267226</v>
      </c>
      <c r="G86" s="38"/>
      <c r="H86" s="38"/>
      <c r="I86" s="38"/>
      <c r="L86" s="2"/>
      <c r="O86" s="2"/>
      <c r="Q86" s="2"/>
      <c r="R86" s="2"/>
      <c r="X86" s="39"/>
      <c r="Y86" s="39"/>
      <c r="Z86" s="39"/>
      <c r="AA86" s="18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2:42" x14ac:dyDescent="0.3">
      <c r="B87" s="8" t="s">
        <v>6</v>
      </c>
      <c r="C87" s="7">
        <v>50.702160474846949</v>
      </c>
      <c r="D87" s="7">
        <v>39.614281157730481</v>
      </c>
      <c r="E87" s="7">
        <v>9.6835583674225862</v>
      </c>
      <c r="G87" s="38"/>
      <c r="H87" s="38"/>
      <c r="I87" s="38"/>
      <c r="L87" s="2"/>
      <c r="O87" s="2"/>
      <c r="Q87" s="2"/>
      <c r="R87" s="2"/>
      <c r="X87" s="39"/>
      <c r="Y87" s="39"/>
      <c r="Z87" s="39"/>
      <c r="AA87" s="18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2:42" x14ac:dyDescent="0.3">
      <c r="B88" s="8" t="s">
        <v>7</v>
      </c>
      <c r="C88" s="7">
        <v>58.913970886916722</v>
      </c>
      <c r="D88" s="7">
        <v>30.6189150341085</v>
      </c>
      <c r="E88" s="7">
        <v>10.467114078974776</v>
      </c>
      <c r="G88" s="38"/>
      <c r="H88" s="38"/>
      <c r="I88" s="38"/>
      <c r="L88" s="2"/>
      <c r="O88" s="2"/>
      <c r="Q88" s="2"/>
      <c r="R88" s="2"/>
      <c r="X88" s="39"/>
      <c r="Y88" s="39"/>
      <c r="Z88" s="39"/>
      <c r="AA88" s="18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2:42" x14ac:dyDescent="0.3">
      <c r="B89" s="8" t="s">
        <v>8</v>
      </c>
      <c r="C89" s="7">
        <v>64.562488932462202</v>
      </c>
      <c r="D89" s="7">
        <v>26.092947582902841</v>
      </c>
      <c r="E89" s="7">
        <v>9.3445634846349588</v>
      </c>
      <c r="G89" s="38"/>
      <c r="H89" s="38"/>
      <c r="I89" s="38"/>
      <c r="L89" s="2"/>
      <c r="O89" s="2"/>
      <c r="Q89" s="2"/>
      <c r="R89" s="2"/>
      <c r="X89" s="39"/>
      <c r="Y89" s="39"/>
      <c r="Z89" s="39"/>
      <c r="AA89" s="18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2:42" x14ac:dyDescent="0.3">
      <c r="B90" s="8" t="s">
        <v>9</v>
      </c>
      <c r="C90" s="7">
        <v>54.489729589183575</v>
      </c>
      <c r="D90" s="7">
        <v>36.39365574622984</v>
      </c>
      <c r="E90" s="7">
        <v>9.1166146645865869</v>
      </c>
      <c r="G90" s="38"/>
      <c r="H90" s="38"/>
      <c r="I90" s="38"/>
      <c r="L90" s="2"/>
      <c r="O90" s="2"/>
      <c r="Q90" s="2"/>
      <c r="R90" s="2"/>
      <c r="X90" s="39"/>
      <c r="Y90" s="39"/>
      <c r="Z90" s="39"/>
    </row>
    <row r="91" spans="2:42" x14ac:dyDescent="0.3">
      <c r="B91" s="8" t="s">
        <v>10</v>
      </c>
      <c r="C91" s="7">
        <v>55.475497964065731</v>
      </c>
      <c r="D91" s="7">
        <v>34.478355733254453</v>
      </c>
      <c r="E91" s="7">
        <v>10.046146302679807</v>
      </c>
      <c r="G91" s="38"/>
      <c r="H91" s="38"/>
      <c r="I91" s="38"/>
      <c r="L91" s="2"/>
      <c r="O91" s="2"/>
      <c r="Q91" s="2"/>
      <c r="R91" s="2"/>
      <c r="X91" s="39"/>
      <c r="Y91" s="39"/>
      <c r="Z91" s="39"/>
    </row>
    <row r="92" spans="2:42" x14ac:dyDescent="0.3">
      <c r="B92" s="8" t="s">
        <v>11</v>
      </c>
      <c r="C92" s="7">
        <v>52.246083717774439</v>
      </c>
      <c r="D92" s="7">
        <v>38.739877313316114</v>
      </c>
      <c r="E92" s="7">
        <v>9.0140389689094498</v>
      </c>
      <c r="G92" s="38"/>
      <c r="H92" s="38"/>
      <c r="I92" s="38"/>
      <c r="L92" s="2"/>
      <c r="O92" s="2"/>
      <c r="Q92" s="2"/>
      <c r="R92" s="2"/>
      <c r="X92" s="39"/>
      <c r="Y92" s="39"/>
      <c r="Z92" s="39"/>
      <c r="AA92" s="44" t="s">
        <v>17</v>
      </c>
      <c r="AB92" s="8" t="s">
        <v>3</v>
      </c>
      <c r="AC92" s="8" t="s">
        <v>4</v>
      </c>
      <c r="AD92" s="8" t="s">
        <v>5</v>
      </c>
      <c r="AE92" s="8" t="s">
        <v>6</v>
      </c>
      <c r="AF92" s="8" t="s">
        <v>7</v>
      </c>
      <c r="AG92" s="8" t="s">
        <v>8</v>
      </c>
      <c r="AH92" s="8" t="s">
        <v>9</v>
      </c>
      <c r="AI92" s="8" t="s">
        <v>10</v>
      </c>
      <c r="AJ92" s="8" t="s">
        <v>11</v>
      </c>
      <c r="AK92" s="8" t="s">
        <v>12</v>
      </c>
      <c r="AL92" s="12" t="s">
        <v>13</v>
      </c>
      <c r="AM92" s="12" t="s">
        <v>14</v>
      </c>
      <c r="AN92" s="12" t="s">
        <v>15</v>
      </c>
      <c r="AO92" s="12" t="s">
        <v>16</v>
      </c>
    </row>
    <row r="93" spans="2:42" x14ac:dyDescent="0.3">
      <c r="B93" s="8" t="s">
        <v>12</v>
      </c>
      <c r="C93" s="7">
        <v>49.845882325127121</v>
      </c>
      <c r="D93" s="7">
        <v>39.072878850642766</v>
      </c>
      <c r="E93" s="7">
        <v>11.081238824230121</v>
      </c>
      <c r="G93" s="38"/>
      <c r="H93" s="38"/>
      <c r="I93" s="38"/>
      <c r="L93" s="2"/>
      <c r="O93" s="2"/>
      <c r="Q93" s="2"/>
      <c r="R93" s="2"/>
      <c r="X93" s="39"/>
      <c r="Y93" s="39"/>
      <c r="Z93" s="39"/>
      <c r="AA93" s="5" t="s">
        <v>50</v>
      </c>
      <c r="AB93" s="15">
        <v>1.205333333</v>
      </c>
      <c r="AC93" s="15">
        <v>0.375</v>
      </c>
      <c r="AD93" s="15">
        <v>0.79800000000000004</v>
      </c>
      <c r="AE93" s="15">
        <v>0.32624999999999998</v>
      </c>
      <c r="AF93" s="15">
        <v>0.48533333299999998</v>
      </c>
      <c r="AG93" s="15">
        <v>1.32</v>
      </c>
      <c r="AH93" s="15">
        <v>1.2224999999999999</v>
      </c>
      <c r="AI93" s="15">
        <v>1.824791667</v>
      </c>
      <c r="AJ93" s="15">
        <v>1.044</v>
      </c>
      <c r="AK93" s="15">
        <v>2.0697708330000002</v>
      </c>
      <c r="AL93" s="15">
        <v>1.597958333</v>
      </c>
      <c r="AM93" s="15">
        <v>0.37333333299999999</v>
      </c>
      <c r="AN93" s="15">
        <v>4.9466666669999997</v>
      </c>
      <c r="AO93" s="15">
        <v>2.0906666669999998</v>
      </c>
      <c r="AP93" s="5" t="s">
        <v>50</v>
      </c>
    </row>
    <row r="94" spans="2:42" x14ac:dyDescent="0.3">
      <c r="B94" s="12" t="s">
        <v>13</v>
      </c>
      <c r="C94" s="7">
        <v>54.135163928260809</v>
      </c>
      <c r="D94" s="7">
        <v>34.373557829361147</v>
      </c>
      <c r="E94" s="7">
        <v>11.491278242378058</v>
      </c>
      <c r="G94" s="38"/>
      <c r="H94" s="38"/>
      <c r="I94" s="38"/>
      <c r="L94" s="2"/>
      <c r="O94" s="2"/>
      <c r="Q94" s="2"/>
      <c r="R94" s="2"/>
      <c r="X94" s="39"/>
      <c r="Y94" s="39"/>
      <c r="Z94" s="39"/>
      <c r="AA94" s="5" t="s">
        <v>51</v>
      </c>
      <c r="AB94" s="15">
        <v>12.010666667000001</v>
      </c>
      <c r="AC94" s="15">
        <v>12.145312499999999</v>
      </c>
      <c r="AD94" s="15">
        <v>11.689333333</v>
      </c>
      <c r="AE94" s="15">
        <v>8.4112500000000008</v>
      </c>
      <c r="AF94" s="15">
        <v>6.9786666669999997</v>
      </c>
      <c r="AG94" s="15">
        <v>11.976000000000001</v>
      </c>
      <c r="AH94" s="15">
        <v>11.183999999999999</v>
      </c>
      <c r="AI94" s="15">
        <v>10.485333333</v>
      </c>
      <c r="AJ94" s="15">
        <v>12.48</v>
      </c>
      <c r="AK94" s="15">
        <v>11.082666667</v>
      </c>
      <c r="AL94" s="15">
        <v>10.59</v>
      </c>
      <c r="AM94" s="15">
        <v>7.7186666669999999</v>
      </c>
      <c r="AN94" s="15">
        <v>15</v>
      </c>
      <c r="AO94" s="15">
        <v>12.606999999999999</v>
      </c>
      <c r="AP94" s="5" t="s">
        <v>51</v>
      </c>
    </row>
    <row r="95" spans="2:42" x14ac:dyDescent="0.3">
      <c r="B95" s="12" t="s">
        <v>14</v>
      </c>
      <c r="C95" s="7">
        <v>58.960024917383691</v>
      </c>
      <c r="D95" s="7">
        <v>30.312248939821725</v>
      </c>
      <c r="E95" s="7">
        <v>10.727726142794589</v>
      </c>
      <c r="G95" s="38"/>
      <c r="H95" s="38"/>
      <c r="I95" s="38"/>
      <c r="L95" s="2"/>
      <c r="O95" s="2"/>
      <c r="Q95" s="2"/>
      <c r="R95" s="2"/>
      <c r="X95" s="39"/>
      <c r="Y95" s="39"/>
      <c r="Z95" s="39"/>
      <c r="AA95" s="5" t="s">
        <v>53</v>
      </c>
      <c r="AB95" s="15">
        <v>22.98</v>
      </c>
      <c r="AC95" s="15">
        <v>23.361812499999999</v>
      </c>
      <c r="AD95" s="15">
        <v>17.654</v>
      </c>
      <c r="AE95" s="15">
        <v>15.077333333</v>
      </c>
      <c r="AF95" s="15">
        <v>13.234666667000001</v>
      </c>
      <c r="AG95" s="15">
        <v>20.946666666999999</v>
      </c>
      <c r="AH95" s="15">
        <v>19.68</v>
      </c>
      <c r="AI95" s="15">
        <v>18.585000000000001</v>
      </c>
      <c r="AJ95" s="15">
        <v>20.133333332999999</v>
      </c>
      <c r="AK95" s="15">
        <v>18.059999999999999</v>
      </c>
      <c r="AL95" s="15">
        <v>18.079999999999998</v>
      </c>
      <c r="AM95" s="15">
        <v>13.522</v>
      </c>
      <c r="AN95" s="15">
        <v>21.026666667000001</v>
      </c>
      <c r="AO95" s="15">
        <v>18.481999999999999</v>
      </c>
      <c r="AP95" s="5" t="s">
        <v>53</v>
      </c>
    </row>
    <row r="96" spans="2:42" x14ac:dyDescent="0.3">
      <c r="B96" s="12" t="s">
        <v>15</v>
      </c>
      <c r="C96" s="7">
        <v>53.060624377174783</v>
      </c>
      <c r="D96" s="7">
        <v>36.061088451436405</v>
      </c>
      <c r="E96" s="7">
        <v>10.878287171388813</v>
      </c>
      <c r="G96" s="38"/>
      <c r="H96" s="38"/>
      <c r="I96" s="38"/>
      <c r="L96" s="2"/>
      <c r="O96" s="2"/>
      <c r="Q96" s="2"/>
      <c r="R96" s="2"/>
      <c r="X96" s="39"/>
      <c r="Y96" s="39"/>
      <c r="Z96" s="39"/>
      <c r="AA96" s="5" t="s">
        <v>54</v>
      </c>
      <c r="AB96" s="15">
        <v>33.21</v>
      </c>
      <c r="AC96" s="15">
        <v>33.745125000000002</v>
      </c>
      <c r="AD96" s="15">
        <v>30.636666667</v>
      </c>
      <c r="AE96" s="15">
        <v>25.653749999999999</v>
      </c>
      <c r="AF96" s="15">
        <v>21.787500000000001</v>
      </c>
      <c r="AG96" s="15">
        <v>30.855</v>
      </c>
      <c r="AH96" s="15">
        <v>27.81</v>
      </c>
      <c r="AI96" s="15">
        <v>26.133333332999999</v>
      </c>
      <c r="AJ96" s="15">
        <v>30.046666667</v>
      </c>
      <c r="AK96" s="15">
        <v>27.765333333000001</v>
      </c>
      <c r="AL96" s="15">
        <v>26.857500000000002</v>
      </c>
      <c r="AM96" s="15">
        <v>21.373333333000001</v>
      </c>
      <c r="AN96" s="15">
        <v>30.84</v>
      </c>
      <c r="AO96" s="15">
        <v>28.578666667</v>
      </c>
      <c r="AP96" s="5" t="s">
        <v>54</v>
      </c>
    </row>
    <row r="97" spans="2:42" x14ac:dyDescent="0.3">
      <c r="B97" s="12" t="s">
        <v>16</v>
      </c>
      <c r="C97" s="7">
        <v>52.325303061432038</v>
      </c>
      <c r="D97" s="7">
        <v>36.772051699905447</v>
      </c>
      <c r="E97" s="7">
        <v>10.902645238662508</v>
      </c>
      <c r="G97" s="38"/>
      <c r="H97" s="38"/>
      <c r="I97" s="38"/>
      <c r="L97" s="2"/>
      <c r="O97" s="2"/>
      <c r="Q97" s="2"/>
      <c r="R97" s="2"/>
      <c r="X97" s="39"/>
      <c r="Y97" s="39"/>
      <c r="Z97" s="39"/>
      <c r="AA97" s="5" t="s">
        <v>55</v>
      </c>
      <c r="AB97" s="15">
        <v>34.591999999999999</v>
      </c>
      <c r="AC97" s="15">
        <v>35.006250000000001</v>
      </c>
      <c r="AD97" s="15">
        <v>32.064666666999997</v>
      </c>
      <c r="AE97" s="15">
        <v>26.623541667000001</v>
      </c>
      <c r="AF97" s="15">
        <v>23.552</v>
      </c>
      <c r="AG97" s="15">
        <v>32.801250000000003</v>
      </c>
      <c r="AH97" s="15">
        <v>29.189333333</v>
      </c>
      <c r="AI97" s="15">
        <v>27.588750000000001</v>
      </c>
      <c r="AJ97" s="15">
        <v>31.248000000000001</v>
      </c>
      <c r="AK97" s="15">
        <v>28.83</v>
      </c>
      <c r="AL97" s="15">
        <v>28.005333332999999</v>
      </c>
      <c r="AM97" s="15">
        <v>23.42</v>
      </c>
      <c r="AN97" s="15">
        <v>31.818000000000001</v>
      </c>
      <c r="AO97" s="15">
        <v>29.55</v>
      </c>
      <c r="AP97" s="5" t="s">
        <v>55</v>
      </c>
    </row>
    <row r="98" spans="2:42" x14ac:dyDescent="0.3">
      <c r="B98" s="5" t="s">
        <v>22</v>
      </c>
      <c r="C98" s="7">
        <v>55.662098722976694</v>
      </c>
      <c r="D98" s="7">
        <v>34.445614400716984</v>
      </c>
      <c r="E98" s="7">
        <v>9.8922868763063239</v>
      </c>
      <c r="G98" s="38"/>
      <c r="H98" s="38"/>
      <c r="I98" s="38"/>
      <c r="L98" s="2"/>
      <c r="O98" s="2"/>
      <c r="Q98" s="2"/>
      <c r="R98" s="2"/>
      <c r="X98" s="30"/>
      <c r="Y98" s="39"/>
      <c r="Z98" s="39"/>
      <c r="AA98" s="5" t="s">
        <v>56</v>
      </c>
      <c r="AB98" s="15">
        <v>40</v>
      </c>
      <c r="AC98" s="15">
        <v>41.959937500000002</v>
      </c>
      <c r="AD98" s="15">
        <v>36.335999999999999</v>
      </c>
      <c r="AE98" s="15">
        <v>32.9925</v>
      </c>
      <c r="AF98" s="15">
        <v>31.4285</v>
      </c>
      <c r="AG98" s="15">
        <v>43.882666667000002</v>
      </c>
      <c r="AH98" s="15">
        <v>37.584625000000003</v>
      </c>
      <c r="AI98" s="15">
        <v>33.818666667000002</v>
      </c>
      <c r="AJ98" s="15">
        <v>35.704416666999997</v>
      </c>
      <c r="AK98" s="15">
        <v>33.277500000000003</v>
      </c>
      <c r="AL98" s="15">
        <v>33.162666667000003</v>
      </c>
      <c r="AM98" s="15">
        <v>31.968</v>
      </c>
      <c r="AN98" s="15">
        <v>36.997333333</v>
      </c>
      <c r="AO98" s="15">
        <v>36.015999999999998</v>
      </c>
      <c r="AP98" s="5" t="s">
        <v>56</v>
      </c>
    </row>
    <row r="99" spans="2:42" x14ac:dyDescent="0.3">
      <c r="B99" s="36" t="s">
        <v>2</v>
      </c>
      <c r="C99" s="7">
        <v>57.547169811320757</v>
      </c>
      <c r="D99" s="7">
        <v>29.716981132075471</v>
      </c>
      <c r="E99" s="7">
        <v>12.735849056603774</v>
      </c>
      <c r="G99" s="38"/>
      <c r="H99" s="38"/>
      <c r="I99" s="38"/>
      <c r="L99" s="2"/>
      <c r="O99" s="2"/>
      <c r="Q99" s="2"/>
      <c r="R99" s="2"/>
      <c r="Y99" s="39"/>
      <c r="Z99" s="39"/>
      <c r="AA99" s="5" t="s">
        <v>0</v>
      </c>
      <c r="AB99" s="15">
        <v>46.090666667000001</v>
      </c>
      <c r="AC99" s="15">
        <v>51.056645832999997</v>
      </c>
      <c r="AD99" s="15">
        <v>42.503999999999998</v>
      </c>
      <c r="AE99" s="15">
        <v>38.973750000000003</v>
      </c>
      <c r="AF99" s="15">
        <v>35.804062500000001</v>
      </c>
      <c r="AG99" s="15">
        <v>49.931249999999999</v>
      </c>
      <c r="AH99" s="15">
        <v>43.136000000000003</v>
      </c>
      <c r="AI99" s="15">
        <v>40.058666666999997</v>
      </c>
      <c r="AJ99" s="15">
        <v>42.048000000000002</v>
      </c>
      <c r="AK99" s="15">
        <v>35.608520833</v>
      </c>
      <c r="AL99" s="15">
        <v>38.353208332999998</v>
      </c>
      <c r="AM99" s="15">
        <v>35.630666667</v>
      </c>
      <c r="AN99" s="15">
        <v>41.486666667000001</v>
      </c>
      <c r="AO99" s="15">
        <v>41.484000000000002</v>
      </c>
      <c r="AP99" s="5" t="s">
        <v>0</v>
      </c>
    </row>
    <row r="100" spans="2:42" x14ac:dyDescent="0.3">
      <c r="B100" s="5" t="s">
        <v>23</v>
      </c>
      <c r="C100" s="7">
        <v>49.845882325127121</v>
      </c>
      <c r="D100" s="7">
        <v>26.092947582902841</v>
      </c>
      <c r="E100" s="7">
        <v>7.9719495375686806</v>
      </c>
      <c r="G100" s="38"/>
      <c r="H100" s="38"/>
      <c r="I100" s="38"/>
      <c r="L100" s="2"/>
      <c r="O100" s="2"/>
      <c r="Q100" s="2"/>
      <c r="R100" s="2"/>
      <c r="X100" s="18"/>
      <c r="Y100" s="39"/>
      <c r="Z100" s="39"/>
      <c r="AA100" s="5" t="s">
        <v>1</v>
      </c>
      <c r="AB100" s="15">
        <v>55.1175</v>
      </c>
      <c r="AC100" s="15">
        <v>59.219604167</v>
      </c>
      <c r="AD100" s="15">
        <v>54.147333332999999</v>
      </c>
      <c r="AE100" s="15">
        <v>49.631999999999998</v>
      </c>
      <c r="AF100" s="15">
        <v>42.448</v>
      </c>
      <c r="AG100" s="15">
        <v>55.984000000000002</v>
      </c>
      <c r="AH100" s="15">
        <v>51.578666667</v>
      </c>
      <c r="AI100" s="15">
        <v>48.069333333000003</v>
      </c>
      <c r="AJ100" s="15">
        <v>51.951999999999998</v>
      </c>
      <c r="AK100" s="15">
        <v>42.99</v>
      </c>
      <c r="AL100" s="15">
        <v>45.907499999999999</v>
      </c>
      <c r="AM100" s="15">
        <v>41.482666666999997</v>
      </c>
      <c r="AN100" s="15">
        <v>48.533333333000002</v>
      </c>
      <c r="AO100" s="15">
        <v>48.963333333000001</v>
      </c>
      <c r="AP100" s="5" t="s">
        <v>1</v>
      </c>
    </row>
    <row r="101" spans="2:42" x14ac:dyDescent="0.3">
      <c r="B101" s="5" t="s">
        <v>24</v>
      </c>
      <c r="C101" s="7">
        <v>64.562488932462202</v>
      </c>
      <c r="D101" s="7">
        <v>39.614281157730481</v>
      </c>
      <c r="E101" s="7">
        <v>11.491278242378058</v>
      </c>
      <c r="G101" s="38"/>
      <c r="H101" s="38"/>
      <c r="I101" s="38"/>
      <c r="L101" s="2"/>
      <c r="O101" s="2"/>
      <c r="Q101" s="2"/>
      <c r="R101" s="2"/>
      <c r="X101" s="39"/>
      <c r="Y101" s="39"/>
      <c r="Z101" s="39"/>
      <c r="AA101" s="5" t="s">
        <v>57</v>
      </c>
      <c r="AB101" s="15">
        <v>59.419020832999998</v>
      </c>
      <c r="AC101" s="15">
        <v>63.515437499999997</v>
      </c>
      <c r="AD101" s="15">
        <v>58.809916667000003</v>
      </c>
      <c r="AE101" s="15">
        <v>54.584000000000003</v>
      </c>
      <c r="AF101" s="15">
        <v>46.103645833000002</v>
      </c>
      <c r="AG101" s="15">
        <v>59.801250000000003</v>
      </c>
      <c r="AH101" s="15">
        <v>56.422499999999999</v>
      </c>
      <c r="AI101" s="15">
        <v>52.17</v>
      </c>
      <c r="AJ101" s="15">
        <v>57.034666667000003</v>
      </c>
      <c r="AK101" s="15">
        <v>46.743749999999999</v>
      </c>
      <c r="AL101" s="15">
        <v>48.551250000000003</v>
      </c>
      <c r="AM101" s="15">
        <v>45.317333333000001</v>
      </c>
      <c r="AN101" s="15">
        <v>52.223999999999997</v>
      </c>
      <c r="AO101" s="15">
        <v>52.433333333</v>
      </c>
      <c r="AP101" s="5" t="s">
        <v>57</v>
      </c>
    </row>
    <row r="102" spans="2:42" x14ac:dyDescent="0.3">
      <c r="B102" s="5" t="s">
        <v>30</v>
      </c>
      <c r="C102" s="7">
        <v>4.5775749726777386</v>
      </c>
      <c r="D102" s="7">
        <v>4.3326811508454792</v>
      </c>
      <c r="E102" s="7">
        <v>1.0648237990736957</v>
      </c>
      <c r="G102" s="38"/>
      <c r="H102" s="38"/>
      <c r="I102" s="38"/>
      <c r="L102" s="2"/>
      <c r="O102" s="2"/>
      <c r="Q102" s="2"/>
      <c r="R102" s="2"/>
      <c r="X102" s="39"/>
      <c r="Y102" s="30"/>
      <c r="Z102" s="30"/>
      <c r="AA102" s="5" t="s">
        <v>58</v>
      </c>
      <c r="AB102" s="15">
        <v>61.098666667000003</v>
      </c>
      <c r="AC102" s="15">
        <v>65.37</v>
      </c>
      <c r="AD102" s="15">
        <v>62.012</v>
      </c>
      <c r="AE102" s="15">
        <v>56.506875000000001</v>
      </c>
      <c r="AF102" s="15">
        <v>47.706562499999997</v>
      </c>
      <c r="AG102" s="15">
        <v>61.510145833000003</v>
      </c>
      <c r="AH102" s="15">
        <v>58.656937499999998</v>
      </c>
      <c r="AI102" s="15">
        <v>54.392000000000003</v>
      </c>
      <c r="AJ102" s="15">
        <v>59.664000000000001</v>
      </c>
      <c r="AK102" s="15">
        <v>48.622500000000002</v>
      </c>
      <c r="AL102" s="15">
        <v>50.133333333000003</v>
      </c>
      <c r="AM102" s="15">
        <v>46.682666666999999</v>
      </c>
      <c r="AN102" s="15">
        <v>54.14</v>
      </c>
      <c r="AO102" s="15">
        <v>54.015999999999998</v>
      </c>
      <c r="AP102" s="5" t="s">
        <v>58</v>
      </c>
    </row>
    <row r="103" spans="2:42" x14ac:dyDescent="0.3">
      <c r="L103" s="2"/>
      <c r="O103" s="2"/>
      <c r="Q103" s="2"/>
      <c r="R103" s="2"/>
      <c r="X103" s="39"/>
      <c r="Y103" s="2"/>
      <c r="Z103" s="2"/>
      <c r="AA103" s="5" t="s">
        <v>47</v>
      </c>
      <c r="AB103" s="15">
        <v>69.109333332999995</v>
      </c>
      <c r="AC103" s="15">
        <v>74.903916667000004</v>
      </c>
      <c r="AD103" s="15">
        <v>74.191999999999993</v>
      </c>
      <c r="AE103" s="15">
        <v>69.169562499999998</v>
      </c>
      <c r="AF103" s="15">
        <v>54.16</v>
      </c>
      <c r="AG103" s="15">
        <v>69.577500000000001</v>
      </c>
      <c r="AH103" s="15">
        <v>71.13</v>
      </c>
      <c r="AI103" s="15">
        <v>63.821249999999999</v>
      </c>
      <c r="AJ103" s="15">
        <v>72.451999999999998</v>
      </c>
      <c r="AK103" s="15">
        <v>61.898666667000001</v>
      </c>
      <c r="AL103" s="15">
        <v>61.691249999999997</v>
      </c>
      <c r="AM103" s="15">
        <v>53.756999999999998</v>
      </c>
      <c r="AN103" s="15">
        <v>66.319999999999993</v>
      </c>
      <c r="AO103" s="15">
        <v>69.168000000000006</v>
      </c>
      <c r="AP103" s="5" t="s">
        <v>47</v>
      </c>
    </row>
    <row r="104" spans="2:42" x14ac:dyDescent="0.3">
      <c r="B104" s="33" t="s">
        <v>42</v>
      </c>
      <c r="C104" s="1">
        <v>1</v>
      </c>
      <c r="D104" s="1">
        <v>2</v>
      </c>
      <c r="E104" s="1">
        <v>3</v>
      </c>
      <c r="F104" s="5"/>
      <c r="L104" s="2"/>
      <c r="O104" s="2"/>
      <c r="Q104" s="2"/>
      <c r="R104" s="2"/>
      <c r="X104" s="39"/>
      <c r="Y104" s="18"/>
      <c r="Z104" s="18"/>
      <c r="AA104" s="5" t="s">
        <v>48</v>
      </c>
      <c r="AB104" s="15">
        <v>73.599395833000003</v>
      </c>
      <c r="AC104" s="15">
        <v>79.260000000000005</v>
      </c>
      <c r="AD104" s="15">
        <v>78.306666667000002</v>
      </c>
      <c r="AE104" s="15">
        <v>73.277333333000001</v>
      </c>
      <c r="AF104" s="15">
        <v>58.278750000000002</v>
      </c>
      <c r="AG104" s="15">
        <v>74.302499999999995</v>
      </c>
      <c r="AH104" s="15">
        <v>75.832499999999996</v>
      </c>
      <c r="AI104" s="15">
        <v>68.500145833000005</v>
      </c>
      <c r="AJ104" s="15">
        <v>77.147999999999996</v>
      </c>
      <c r="AK104" s="15">
        <v>66.677333333000007</v>
      </c>
      <c r="AL104" s="15">
        <v>66.56</v>
      </c>
      <c r="AM104" s="15">
        <v>57.792000000000002</v>
      </c>
      <c r="AN104" s="15">
        <v>70.993333332999995</v>
      </c>
      <c r="AO104" s="15">
        <v>74.010000000000005</v>
      </c>
      <c r="AP104" s="5" t="s">
        <v>48</v>
      </c>
    </row>
    <row r="105" spans="2:42" x14ac:dyDescent="0.3">
      <c r="B105" s="8" t="s">
        <v>4</v>
      </c>
      <c r="C105" s="7">
        <f t="shared" ref="C105:E105" si="142">C85</f>
        <v>62.581522297956404</v>
      </c>
      <c r="D105" s="7">
        <f t="shared" si="142"/>
        <v>29.446528164474913</v>
      </c>
      <c r="E105" s="7">
        <f t="shared" si="142"/>
        <v>7.9719495375686806</v>
      </c>
      <c r="L105" s="2"/>
      <c r="O105" s="2"/>
      <c r="Q105" s="2"/>
      <c r="R105" s="2"/>
      <c r="X105" s="39"/>
      <c r="Y105" s="39"/>
      <c r="Z105" s="39"/>
      <c r="AA105" s="1"/>
      <c r="AB105" s="15">
        <v>76.039541666999995</v>
      </c>
      <c r="AC105" s="15">
        <v>81.36</v>
      </c>
      <c r="AD105" s="15">
        <v>81.015375000000006</v>
      </c>
      <c r="AE105" s="15">
        <v>76.550812500000006</v>
      </c>
      <c r="AF105" s="15">
        <v>60.435000000000002</v>
      </c>
      <c r="AG105" s="15">
        <v>76.613333333</v>
      </c>
      <c r="AH105" s="15">
        <v>78.142499999999998</v>
      </c>
      <c r="AI105" s="15">
        <v>70.745083332999997</v>
      </c>
      <c r="AJ105" s="15">
        <v>79.5264375</v>
      </c>
      <c r="AK105" s="15">
        <v>69.354666667000004</v>
      </c>
      <c r="AL105" s="15">
        <v>69.493291666999994</v>
      </c>
      <c r="AM105" s="15">
        <v>60.172041667000002</v>
      </c>
      <c r="AN105" s="15">
        <v>73.811291667000006</v>
      </c>
      <c r="AO105" s="15">
        <v>77.376104166999994</v>
      </c>
      <c r="AP105" s="1"/>
    </row>
    <row r="106" spans="2:42" x14ac:dyDescent="0.3">
      <c r="B106" s="8" t="s">
        <v>6</v>
      </c>
      <c r="C106" s="7">
        <f t="shared" ref="C106:E110" si="143">C87</f>
        <v>50.702160474846949</v>
      </c>
      <c r="D106" s="7">
        <f t="shared" si="143"/>
        <v>39.614281157730481</v>
      </c>
      <c r="E106" s="7">
        <f t="shared" si="143"/>
        <v>9.6835583674225862</v>
      </c>
      <c r="L106" s="2"/>
      <c r="O106" s="2"/>
      <c r="Q106" s="2"/>
      <c r="R106" s="2"/>
      <c r="T106" s="39"/>
      <c r="U106" s="39"/>
      <c r="V106" s="39"/>
      <c r="W106" s="1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"/>
    </row>
    <row r="107" spans="2:42" x14ac:dyDescent="0.3">
      <c r="B107" s="8" t="s">
        <v>7</v>
      </c>
      <c r="C107" s="7">
        <f t="shared" si="143"/>
        <v>58.913970886916722</v>
      </c>
      <c r="D107" s="7">
        <f t="shared" si="143"/>
        <v>30.6189150341085</v>
      </c>
      <c r="E107" s="7">
        <f t="shared" si="143"/>
        <v>10.467114078974776</v>
      </c>
      <c r="L107" s="2"/>
      <c r="O107" s="2"/>
      <c r="Q107" s="2"/>
      <c r="R107" s="2"/>
      <c r="T107" s="39"/>
      <c r="U107" s="39"/>
      <c r="V107" s="39"/>
      <c r="W107" s="1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"/>
    </row>
    <row r="108" spans="2:42" x14ac:dyDescent="0.3">
      <c r="B108" s="8" t="s">
        <v>8</v>
      </c>
      <c r="C108" s="7">
        <f t="shared" si="143"/>
        <v>64.562488932462202</v>
      </c>
      <c r="D108" s="7">
        <f t="shared" si="143"/>
        <v>26.092947582902841</v>
      </c>
      <c r="E108" s="7">
        <f t="shared" si="143"/>
        <v>9.3445634846349588</v>
      </c>
      <c r="L108" s="2"/>
      <c r="O108" s="2"/>
      <c r="Q108" s="2"/>
      <c r="R108" s="2"/>
      <c r="T108" s="39"/>
      <c r="U108" s="39"/>
      <c r="V108" s="39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8"/>
    </row>
    <row r="109" spans="2:42" x14ac:dyDescent="0.3">
      <c r="B109" s="8" t="s">
        <v>9</v>
      </c>
      <c r="C109" s="7">
        <f t="shared" si="143"/>
        <v>54.489729589183575</v>
      </c>
      <c r="D109" s="7">
        <f t="shared" si="143"/>
        <v>36.39365574622984</v>
      </c>
      <c r="E109" s="7">
        <f t="shared" si="143"/>
        <v>9.1166146645865869</v>
      </c>
      <c r="L109" s="2"/>
      <c r="O109" s="2"/>
      <c r="Q109" s="2"/>
      <c r="R109" s="2"/>
      <c r="T109" s="39"/>
      <c r="U109" s="39"/>
      <c r="V109" s="39"/>
      <c r="W109"/>
      <c r="Y109" s="2"/>
      <c r="Z109"/>
      <c r="AB109"/>
      <c r="AC109"/>
      <c r="AE109"/>
      <c r="AF109"/>
    </row>
    <row r="110" spans="2:42" x14ac:dyDescent="0.3">
      <c r="B110" s="8" t="s">
        <v>10</v>
      </c>
      <c r="C110" s="7">
        <f t="shared" si="143"/>
        <v>55.475497964065731</v>
      </c>
      <c r="D110" s="7">
        <f t="shared" si="143"/>
        <v>34.478355733254453</v>
      </c>
      <c r="E110" s="7">
        <f t="shared" si="143"/>
        <v>10.046146302679807</v>
      </c>
      <c r="L110" s="2"/>
      <c r="O110" s="2"/>
      <c r="Q110" s="2"/>
      <c r="R110" s="2"/>
      <c r="T110" s="39"/>
      <c r="U110" s="39"/>
      <c r="V110" s="39"/>
      <c r="W110" s="39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2"/>
      <c r="AI110" s="12"/>
      <c r="AJ110" s="12"/>
      <c r="AK110" s="12"/>
    </row>
    <row r="111" spans="2:42" x14ac:dyDescent="0.3">
      <c r="B111" s="8" t="s">
        <v>12</v>
      </c>
      <c r="C111" s="7">
        <f t="shared" ref="C111:E111" si="144">C93</f>
        <v>49.845882325127121</v>
      </c>
      <c r="D111" s="7">
        <f t="shared" si="144"/>
        <v>39.072878850642766</v>
      </c>
      <c r="E111" s="7">
        <f t="shared" si="144"/>
        <v>11.081238824230121</v>
      </c>
      <c r="L111" s="2"/>
      <c r="O111" s="2"/>
      <c r="Q111" s="2"/>
      <c r="R111" s="2"/>
      <c r="T111" s="39"/>
      <c r="U111" s="39"/>
      <c r="V111" s="39"/>
      <c r="W111" s="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</row>
    <row r="112" spans="2:42" x14ac:dyDescent="0.3">
      <c r="B112" s="12" t="s">
        <v>14</v>
      </c>
      <c r="C112" s="7">
        <f t="shared" ref="C112:E112" si="145">C95</f>
        <v>58.960024917383691</v>
      </c>
      <c r="D112" s="7">
        <f t="shared" si="145"/>
        <v>30.312248939821725</v>
      </c>
      <c r="E112" s="7">
        <f t="shared" si="145"/>
        <v>10.727726142794589</v>
      </c>
      <c r="G112" s="38"/>
      <c r="H112" s="38"/>
      <c r="I112" s="38"/>
      <c r="L112" s="2"/>
      <c r="O112" s="2"/>
      <c r="Q112" s="2"/>
      <c r="R112" s="2"/>
      <c r="T112" s="30"/>
      <c r="U112" s="39"/>
      <c r="V112" s="39"/>
      <c r="W112" s="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2:41" x14ac:dyDescent="0.3">
      <c r="B113" s="5" t="s">
        <v>26</v>
      </c>
      <c r="C113" s="7">
        <v>56.941409673492792</v>
      </c>
      <c r="D113" s="7">
        <v>33.253726401145684</v>
      </c>
      <c r="E113" s="7">
        <v>9.8048639253615146</v>
      </c>
      <c r="G113" s="38"/>
      <c r="H113" s="38"/>
      <c r="I113" s="38"/>
      <c r="L113" s="2"/>
      <c r="O113" s="2"/>
      <c r="Q113" s="2"/>
      <c r="R113" s="2"/>
      <c r="U113" s="39"/>
      <c r="V113" s="39"/>
      <c r="W113" s="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</row>
    <row r="114" spans="2:41" x14ac:dyDescent="0.3">
      <c r="B114" s="36" t="s">
        <v>2</v>
      </c>
      <c r="C114" s="7">
        <f t="shared" ref="C114:E114" si="146">C99</f>
        <v>57.547169811320757</v>
      </c>
      <c r="D114" s="7">
        <f t="shared" si="146"/>
        <v>29.716981132075471</v>
      </c>
      <c r="E114" s="7">
        <f t="shared" si="146"/>
        <v>12.735849056603774</v>
      </c>
      <c r="G114" s="38"/>
      <c r="H114" s="38"/>
      <c r="I114" s="38"/>
      <c r="L114" s="2"/>
      <c r="O114" s="2"/>
      <c r="Q114" s="2"/>
      <c r="R114" s="2"/>
      <c r="T114" s="18"/>
      <c r="U114" s="39"/>
      <c r="V114" s="39"/>
      <c r="W114" s="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2:41" x14ac:dyDescent="0.3">
      <c r="B115" s="5" t="s">
        <v>29</v>
      </c>
      <c r="C115" s="7">
        <v>49.845882325127121</v>
      </c>
      <c r="D115" s="7">
        <v>26.092947582902841</v>
      </c>
      <c r="E115" s="7">
        <v>7.9719495375686806</v>
      </c>
      <c r="G115" s="38"/>
      <c r="H115" s="38"/>
      <c r="I115" s="38"/>
      <c r="L115" s="2"/>
      <c r="O115" s="2"/>
      <c r="Q115" s="2"/>
      <c r="R115" s="2"/>
      <c r="U115" s="39"/>
      <c r="V115" s="39"/>
      <c r="W115" s="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</row>
    <row r="116" spans="2:41" x14ac:dyDescent="0.3">
      <c r="B116" s="5" t="s">
        <v>27</v>
      </c>
      <c r="C116" s="7">
        <v>64.562488932462202</v>
      </c>
      <c r="D116" s="7">
        <v>39.614281157730481</v>
      </c>
      <c r="E116" s="7">
        <v>11.081238824230121</v>
      </c>
      <c r="L116" s="2"/>
      <c r="O116" s="2"/>
      <c r="Q116" s="2"/>
      <c r="R116" s="2"/>
      <c r="T116" s="7"/>
      <c r="U116" s="30"/>
      <c r="V116" s="30"/>
      <c r="W116" s="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2:41" x14ac:dyDescent="0.3">
      <c r="B117" s="5" t="s">
        <v>49</v>
      </c>
      <c r="C117" s="7">
        <v>5.2819354680639359</v>
      </c>
      <c r="D117" s="7">
        <v>4.8850222638421856</v>
      </c>
      <c r="E117" s="7">
        <v>1.0026716980467478</v>
      </c>
      <c r="L117" s="2"/>
      <c r="O117" s="2"/>
      <c r="Q117" s="2"/>
      <c r="R117" s="2"/>
      <c r="T117" s="7"/>
      <c r="W117" s="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</row>
    <row r="118" spans="2:41" x14ac:dyDescent="0.3">
      <c r="G118" s="7"/>
      <c r="P118"/>
      <c r="Q118" s="2"/>
      <c r="S118"/>
      <c r="X118" s="7"/>
      <c r="Y118" s="18"/>
      <c r="Z118" s="18"/>
      <c r="AA118" s="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</row>
    <row r="119" spans="2:41" x14ac:dyDescent="0.3">
      <c r="B119" s="33" t="s">
        <v>43</v>
      </c>
      <c r="C119" s="5" t="s">
        <v>50</v>
      </c>
      <c r="D119" s="5" t="s">
        <v>51</v>
      </c>
      <c r="E119" s="5" t="s">
        <v>53</v>
      </c>
      <c r="F119" s="5" t="s">
        <v>54</v>
      </c>
      <c r="G119" s="5" t="s">
        <v>55</v>
      </c>
      <c r="H119" s="5" t="s">
        <v>56</v>
      </c>
      <c r="I119" s="5" t="s">
        <v>0</v>
      </c>
      <c r="J119" s="5" t="s">
        <v>1</v>
      </c>
      <c r="K119" s="5" t="s">
        <v>57</v>
      </c>
      <c r="L119" s="5" t="s">
        <v>58</v>
      </c>
      <c r="M119" s="5" t="s">
        <v>47</v>
      </c>
      <c r="N119" s="5" t="s">
        <v>48</v>
      </c>
      <c r="O119" s="41" t="s">
        <v>20</v>
      </c>
      <c r="P119" s="18"/>
      <c r="Q119" s="2"/>
      <c r="R119" s="2"/>
      <c r="X119" s="7"/>
      <c r="Y119" s="2"/>
      <c r="Z119" s="2"/>
      <c r="AA119" s="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</row>
    <row r="120" spans="2:41" x14ac:dyDescent="0.3">
      <c r="B120" s="8" t="s">
        <v>3</v>
      </c>
      <c r="C120" s="39">
        <v>1.2506172840277778E-4</v>
      </c>
      <c r="D120" s="39">
        <v>1.2695987653935185E-4</v>
      </c>
      <c r="E120" s="39">
        <v>1.1840277777777778E-4</v>
      </c>
      <c r="F120" s="39">
        <v>1.5995370370370347E-5</v>
      </c>
      <c r="G120" s="39">
        <v>6.2592592592592604E-5</v>
      </c>
      <c r="H120" s="39">
        <v>7.0493827164351856E-5</v>
      </c>
      <c r="I120" s="39">
        <v>1.0447723765046296E-4</v>
      </c>
      <c r="J120" s="39">
        <v>4.9786120752314791E-5</v>
      </c>
      <c r="K120" s="39">
        <v>1.9440345300925992E-5</v>
      </c>
      <c r="L120" s="39">
        <v>9.2716049374999909E-5</v>
      </c>
      <c r="M120" s="39">
        <v>5.1968315972222312E-5</v>
      </c>
      <c r="N120" s="39">
        <v>2.8242428634259168E-5</v>
      </c>
      <c r="O120" s="39">
        <v>8.6613667053240737E-4</v>
      </c>
      <c r="P120" s="39"/>
      <c r="Q120" s="2"/>
      <c r="R120" s="2"/>
      <c r="X120" s="7"/>
      <c r="Y120" s="7"/>
      <c r="Z120" s="7"/>
      <c r="AA120" s="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</row>
    <row r="121" spans="2:41" x14ac:dyDescent="0.3">
      <c r="B121" s="8" t="s">
        <v>4</v>
      </c>
      <c r="C121" s="39">
        <v>1.3623046874999999E-4</v>
      </c>
      <c r="D121" s="39">
        <v>1.2982060185185186E-4</v>
      </c>
      <c r="E121" s="39">
        <v>1.2017722800925928E-4</v>
      </c>
      <c r="F121" s="39">
        <v>1.4596354166666665E-5</v>
      </c>
      <c r="G121" s="39">
        <v>8.0482494212962973E-5</v>
      </c>
      <c r="H121" s="39">
        <v>1.0528597607638883E-4</v>
      </c>
      <c r="I121" s="39">
        <v>9.4478684421296329E-5</v>
      </c>
      <c r="J121" s="39">
        <v>4.9720293206018491E-5</v>
      </c>
      <c r="K121" s="39">
        <v>2.1464843750000084E-5</v>
      </c>
      <c r="L121" s="39">
        <v>1.103462577199074E-4</v>
      </c>
      <c r="M121" s="39">
        <v>5.0417631168981489E-5</v>
      </c>
      <c r="N121" s="39">
        <v>2.430555555555549E-5</v>
      </c>
      <c r="O121" s="39">
        <v>9.3732638888888891E-4</v>
      </c>
      <c r="P121" s="39"/>
      <c r="Q121" s="2"/>
      <c r="R121" s="2"/>
      <c r="X121" s="7"/>
      <c r="Y121" s="7"/>
      <c r="Z121" s="7"/>
      <c r="AA121" s="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</row>
    <row r="122" spans="2:41" x14ac:dyDescent="0.3">
      <c r="B122" s="8" t="s">
        <v>5</v>
      </c>
      <c r="C122" s="39">
        <v>1.2605709876157409E-4</v>
      </c>
      <c r="D122" s="39">
        <v>6.903549383101851E-5</v>
      </c>
      <c r="E122" s="39">
        <v>1.5026234568287037E-4</v>
      </c>
      <c r="F122" s="39">
        <v>1.6527777777777746E-5</v>
      </c>
      <c r="G122" s="39">
        <v>4.9436728391203716E-5</v>
      </c>
      <c r="H122" s="39">
        <v>7.1388888888888874E-5</v>
      </c>
      <c r="I122" s="39">
        <v>1.3476080246527778E-4</v>
      </c>
      <c r="J122" s="39">
        <v>5.3965084884259306E-5</v>
      </c>
      <c r="K122" s="39">
        <v>3.7061149687499967E-5</v>
      </c>
      <c r="L122" s="39">
        <v>1.4097222222222213E-4</v>
      </c>
      <c r="M122" s="39">
        <v>4.7623456793981582E-5</v>
      </c>
      <c r="N122" s="39">
        <v>3.1350790891203754E-5</v>
      </c>
      <c r="O122" s="39">
        <v>9.2844184027777782E-4</v>
      </c>
      <c r="P122" s="39"/>
      <c r="Q122" s="2"/>
      <c r="R122" s="2"/>
      <c r="X122" s="7"/>
      <c r="Y122" s="7"/>
      <c r="Z122" s="7"/>
      <c r="AA122" s="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</row>
    <row r="123" spans="2:41" x14ac:dyDescent="0.3">
      <c r="B123" s="8" t="s">
        <v>6</v>
      </c>
      <c r="C123" s="39">
        <v>9.3576388888888905E-5</v>
      </c>
      <c r="D123" s="39">
        <v>7.7153742280092587E-5</v>
      </c>
      <c r="E123" s="39">
        <v>1.2241222994212962E-4</v>
      </c>
      <c r="F123" s="39">
        <v>1.1224440590277808E-5</v>
      </c>
      <c r="G123" s="39">
        <v>7.3714795520833309E-5</v>
      </c>
      <c r="H123" s="39">
        <v>6.9227430555555584E-5</v>
      </c>
      <c r="I123" s="39">
        <v>1.2335937499999993E-4</v>
      </c>
      <c r="J123" s="39">
        <v>5.7314814814814877E-5</v>
      </c>
      <c r="K123" s="39">
        <v>2.2255497685185157E-5</v>
      </c>
      <c r="L123" s="39">
        <v>1.4655888310185182E-4</v>
      </c>
      <c r="M123" s="39">
        <v>4.7543643900463007E-5</v>
      </c>
      <c r="N123" s="39">
        <v>3.7887490358796352E-5</v>
      </c>
      <c r="O123" s="39">
        <v>8.8222873263888899E-4</v>
      </c>
      <c r="P123" s="39"/>
      <c r="R123" s="2"/>
      <c r="X123" s="7"/>
      <c r="Y123" s="7"/>
      <c r="Z123" s="7"/>
      <c r="AA123" s="18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</row>
    <row r="124" spans="2:41" x14ac:dyDescent="0.3">
      <c r="B124" s="8" t="s">
        <v>7</v>
      </c>
      <c r="C124" s="39">
        <v>7.5154320995370373E-5</v>
      </c>
      <c r="D124" s="39">
        <v>7.2407407407407425E-5</v>
      </c>
      <c r="E124" s="39">
        <v>9.8991126539351861E-5</v>
      </c>
      <c r="F124" s="39">
        <v>2.0422453703703681E-5</v>
      </c>
      <c r="G124" s="39">
        <v>9.116319444444444E-5</v>
      </c>
      <c r="H124" s="39">
        <v>5.0643084490740748E-5</v>
      </c>
      <c r="I124" s="39">
        <v>7.6897424768518515E-5</v>
      </c>
      <c r="J124" s="39">
        <v>4.2310715659722239E-5</v>
      </c>
      <c r="K124" s="39">
        <v>1.8552276238425869E-5</v>
      </c>
      <c r="L124" s="39">
        <v>7.4692563657407406E-5</v>
      </c>
      <c r="M124" s="39">
        <v>4.7670717592592657E-5</v>
      </c>
      <c r="N124" s="39">
        <v>2.4956597222222224E-5</v>
      </c>
      <c r="O124" s="39">
        <v>6.9386188271990741E-4</v>
      </c>
      <c r="P124" s="39"/>
      <c r="R124" s="2"/>
      <c r="X124" s="7"/>
      <c r="Y124" s="7"/>
      <c r="Z124" s="7"/>
      <c r="AA124" s="7"/>
      <c r="AB124" s="15"/>
      <c r="AE124"/>
      <c r="AG124" s="2"/>
    </row>
    <row r="125" spans="2:41" x14ac:dyDescent="0.3">
      <c r="B125" s="8" t="s">
        <v>8</v>
      </c>
      <c r="C125" s="39">
        <v>1.2333333333333334E-4</v>
      </c>
      <c r="D125" s="39">
        <v>1.0382716049768516E-4</v>
      </c>
      <c r="E125" s="39">
        <v>1.1467978394675928E-4</v>
      </c>
      <c r="F125" s="39">
        <v>2.2526041666666696E-5</v>
      </c>
      <c r="G125" s="39">
        <v>1.2825713734953702E-4</v>
      </c>
      <c r="H125" s="39">
        <v>7.0006751539351808E-5</v>
      </c>
      <c r="I125" s="39">
        <v>7.0054976851851894E-5</v>
      </c>
      <c r="J125" s="39">
        <v>4.4181134259259278E-5</v>
      </c>
      <c r="K125" s="39">
        <v>1.9778886956018515E-5</v>
      </c>
      <c r="L125" s="39">
        <v>9.3372154710648128E-5</v>
      </c>
      <c r="M125" s="39">
        <v>5.4687499999999933E-5</v>
      </c>
      <c r="N125" s="39">
        <v>2.6745756168981538E-5</v>
      </c>
      <c r="O125" s="39">
        <v>8.7145061728009256E-4</v>
      </c>
      <c r="P125" s="39"/>
      <c r="R125" s="2"/>
      <c r="X125" s="7"/>
      <c r="Y125" s="7"/>
      <c r="Z125" s="7"/>
      <c r="AA125" s="7"/>
      <c r="AB125" s="15"/>
      <c r="AC125" s="18"/>
      <c r="AE125"/>
      <c r="AG125" s="2"/>
    </row>
    <row r="126" spans="2:41" x14ac:dyDescent="0.3">
      <c r="B126" s="8" t="s">
        <v>9</v>
      </c>
      <c r="C126" s="39">
        <v>1.1529513888888887E-4</v>
      </c>
      <c r="D126" s="39">
        <v>9.8333333333333343E-5</v>
      </c>
      <c r="E126" s="39">
        <v>9.4097222222222209E-5</v>
      </c>
      <c r="F126" s="39">
        <v>1.59645061689815E-5</v>
      </c>
      <c r="G126" s="39">
        <v>9.7167727627314846E-5</v>
      </c>
      <c r="H126" s="39">
        <v>6.4252025462962963E-5</v>
      </c>
      <c r="I126" s="39">
        <v>9.7716049386574051E-5</v>
      </c>
      <c r="J126" s="39">
        <v>5.6062885798611103E-5</v>
      </c>
      <c r="K126" s="39">
        <v>2.5861545138888873E-5</v>
      </c>
      <c r="L126" s="39">
        <v>1.4436414930555554E-4</v>
      </c>
      <c r="M126" s="39">
        <v>5.4427083333333343E-5</v>
      </c>
      <c r="N126" s="39">
        <v>2.6736111111111139E-5</v>
      </c>
      <c r="O126" s="39">
        <v>8.9027777777777781E-4</v>
      </c>
      <c r="P126" s="39"/>
      <c r="R126" s="2"/>
      <c r="X126" s="7"/>
      <c r="Y126" s="7"/>
      <c r="Z126" s="7"/>
      <c r="AA126" s="7"/>
      <c r="AB126" s="15"/>
      <c r="AC126" s="39"/>
      <c r="AE126" s="18"/>
      <c r="AI126" s="2"/>
      <c r="AJ126" s="2"/>
    </row>
    <row r="127" spans="2:41" x14ac:dyDescent="0.3">
      <c r="B127" s="8" t="s">
        <v>10</v>
      </c>
      <c r="C127" s="39">
        <v>1.0023775076388889E-4</v>
      </c>
      <c r="D127" s="39">
        <v>9.3746141979166684E-5</v>
      </c>
      <c r="E127" s="39">
        <v>8.7364969131944426E-5</v>
      </c>
      <c r="F127" s="39">
        <v>1.6845100312500018E-5</v>
      </c>
      <c r="G127" s="39">
        <v>7.2105516979166685E-5</v>
      </c>
      <c r="H127" s="39">
        <v>7.2222222222222165E-5</v>
      </c>
      <c r="I127" s="39">
        <v>9.2716049375000072E-5</v>
      </c>
      <c r="J127" s="39">
        <v>4.7461419756944432E-5</v>
      </c>
      <c r="K127" s="39">
        <v>2.5717592592592609E-5</v>
      </c>
      <c r="L127" s="39">
        <v>1.0913483796296292E-4</v>
      </c>
      <c r="M127" s="39">
        <v>5.4153886956018581E-5</v>
      </c>
      <c r="N127" s="39">
        <v>2.5983072916666572E-5</v>
      </c>
      <c r="O127" s="39">
        <v>7.9768856094907404E-4</v>
      </c>
      <c r="P127" s="39"/>
      <c r="R127" s="2"/>
      <c r="X127" s="7"/>
      <c r="Y127" s="7"/>
      <c r="Z127" s="7"/>
      <c r="AA127" s="7"/>
      <c r="AB127" s="15"/>
      <c r="AC127" s="39"/>
      <c r="AI127" s="2"/>
      <c r="AJ127" s="2"/>
    </row>
    <row r="128" spans="2:41" x14ac:dyDescent="0.3">
      <c r="B128" s="8" t="s">
        <v>11</v>
      </c>
      <c r="C128" s="39">
        <v>1.3236111111111112E-4</v>
      </c>
      <c r="D128" s="39">
        <v>8.858024690972221E-5</v>
      </c>
      <c r="E128" s="39">
        <v>1.1473765432870371E-4</v>
      </c>
      <c r="F128" s="39">
        <v>1.3904320983796306E-5</v>
      </c>
      <c r="G128" s="39">
        <v>5.1578896608796248E-5</v>
      </c>
      <c r="H128" s="39">
        <v>7.3421103391203761E-5</v>
      </c>
      <c r="I128" s="39">
        <v>1.1462962962962959E-4</v>
      </c>
      <c r="J128" s="39">
        <v>5.8827160497685242E-5</v>
      </c>
      <c r="K128" s="39">
        <v>3.0432098761574052E-5</v>
      </c>
      <c r="L128" s="39">
        <v>1.4800925925925921E-4</v>
      </c>
      <c r="M128" s="39">
        <v>5.4351851851851829E-5</v>
      </c>
      <c r="N128" s="39">
        <v>2.7528211805555602E-5</v>
      </c>
      <c r="O128" s="39">
        <v>9.0836154513888878E-4</v>
      </c>
      <c r="P128" s="39"/>
      <c r="R128" s="2"/>
      <c r="X128" s="7"/>
      <c r="Y128" s="7"/>
      <c r="Z128" s="7"/>
      <c r="AA128" s="7"/>
      <c r="AB128" s="15"/>
      <c r="AC128" s="39"/>
      <c r="AE128" s="7"/>
      <c r="AI128" s="2"/>
      <c r="AJ128" s="2"/>
    </row>
    <row r="129" spans="2:43" x14ac:dyDescent="0.3">
      <c r="B129" s="8" t="s">
        <v>12</v>
      </c>
      <c r="C129" s="39">
        <v>1.0431592400462963E-4</v>
      </c>
      <c r="D129" s="39">
        <v>8.0756172835648134E-5</v>
      </c>
      <c r="E129" s="39">
        <v>1.1233024690972225E-4</v>
      </c>
      <c r="F129" s="39">
        <v>1.2322530868055525E-5</v>
      </c>
      <c r="G129" s="39">
        <v>5.1475694444444506E-5</v>
      </c>
      <c r="H129" s="39">
        <v>2.6979407789351813E-5</v>
      </c>
      <c r="I129" s="39">
        <v>8.5433786655092622E-5</v>
      </c>
      <c r="J129" s="39">
        <v>4.3446180555555516E-5</v>
      </c>
      <c r="K129" s="39">
        <v>2.1744791666666708E-5</v>
      </c>
      <c r="L129" s="39">
        <v>1.5365933642361108E-4</v>
      </c>
      <c r="M129" s="39">
        <v>5.5308641967592671E-5</v>
      </c>
      <c r="N129" s="39">
        <v>3.098765432870366E-5</v>
      </c>
      <c r="O129" s="39">
        <v>7.7876036844907407E-4</v>
      </c>
      <c r="P129" s="39"/>
      <c r="R129" s="2"/>
      <c r="X129" s="7"/>
      <c r="Y129" s="7"/>
      <c r="Z129" s="7"/>
      <c r="AA129" s="7"/>
      <c r="AB129" s="15"/>
      <c r="AC129" s="39"/>
      <c r="AE129" s="7"/>
      <c r="AI129" s="2"/>
      <c r="AJ129" s="2"/>
    </row>
    <row r="130" spans="2:43" x14ac:dyDescent="0.3">
      <c r="B130" s="12" t="s">
        <v>13</v>
      </c>
      <c r="C130" s="39">
        <v>1.0407455633101852E-4</v>
      </c>
      <c r="D130" s="39">
        <v>8.6689814814814792E-5</v>
      </c>
      <c r="E130" s="39">
        <v>1.0159143518518522E-4</v>
      </c>
      <c r="F130" s="39">
        <v>1.3285108020833307E-5</v>
      </c>
      <c r="G130" s="39">
        <v>5.9691358032407454E-5</v>
      </c>
      <c r="H130" s="39">
        <v>6.0075713726851786E-5</v>
      </c>
      <c r="I130" s="39">
        <v>8.7433931331018532E-5</v>
      </c>
      <c r="J130" s="39">
        <v>3.0598958333333385E-5</v>
      </c>
      <c r="K130" s="39">
        <v>1.83111496875E-5</v>
      </c>
      <c r="L130" s="39">
        <v>1.3377218364583326E-4</v>
      </c>
      <c r="M130" s="39">
        <v>5.6351273148148214E-5</v>
      </c>
      <c r="N130" s="39">
        <v>3.3950135034722125E-5</v>
      </c>
      <c r="O130" s="39">
        <v>7.8582561729166655E-4</v>
      </c>
      <c r="P130" s="39"/>
      <c r="R130" s="2"/>
      <c r="X130" s="7"/>
      <c r="Y130" s="7"/>
      <c r="Z130" s="7"/>
      <c r="AA130" s="7"/>
      <c r="AB130" s="15"/>
      <c r="AC130" s="39"/>
      <c r="AE130" s="7"/>
      <c r="AI130" s="2"/>
      <c r="AJ130" s="2"/>
    </row>
    <row r="131" spans="2:43" x14ac:dyDescent="0.3">
      <c r="B131" s="12" t="s">
        <v>14</v>
      </c>
      <c r="C131" s="39">
        <v>8.5015432106481481E-5</v>
      </c>
      <c r="D131" s="39">
        <v>6.7168209872685194E-5</v>
      </c>
      <c r="E131" s="39">
        <v>9.0871913576388901E-5</v>
      </c>
      <c r="F131" s="39">
        <v>2.36882716087963E-5</v>
      </c>
      <c r="G131" s="39">
        <v>9.8935185185185167E-5</v>
      </c>
      <c r="H131" s="39">
        <v>4.23919753125E-5</v>
      </c>
      <c r="I131" s="39">
        <v>6.773148148148144E-5</v>
      </c>
      <c r="J131" s="39">
        <v>4.4382716041666711E-5</v>
      </c>
      <c r="K131" s="39">
        <v>1.5802469143518506E-5</v>
      </c>
      <c r="L131" s="39">
        <v>8.1878858020833316E-5</v>
      </c>
      <c r="M131" s="39">
        <v>4.6701388888888932E-5</v>
      </c>
      <c r="N131" s="39">
        <v>2.7546778553240747E-5</v>
      </c>
      <c r="O131" s="39">
        <v>6.9211467979166661E-4</v>
      </c>
      <c r="P131" s="39"/>
      <c r="S131"/>
      <c r="T131"/>
      <c r="U131"/>
      <c r="V131"/>
      <c r="W131"/>
      <c r="Y131" s="7"/>
      <c r="Z131" s="7"/>
      <c r="AA131" s="7"/>
      <c r="AB131" s="15"/>
      <c r="AC131" s="39"/>
      <c r="AE131" s="7"/>
      <c r="AI131" s="2"/>
      <c r="AJ131" s="2"/>
    </row>
    <row r="132" spans="2:43" x14ac:dyDescent="0.3">
      <c r="B132" s="12" t="s">
        <v>15</v>
      </c>
      <c r="C132" s="39">
        <v>1.1635802468750001E-4</v>
      </c>
      <c r="D132" s="39">
        <v>6.9753086423611114E-5</v>
      </c>
      <c r="E132" s="39">
        <v>1.1358024690972221E-4</v>
      </c>
      <c r="F132" s="39">
        <v>1.1319444444444463E-5</v>
      </c>
      <c r="G132" s="39">
        <v>5.9945987650462949E-5</v>
      </c>
      <c r="H132" s="39">
        <v>5.1959876550925941E-5</v>
      </c>
      <c r="I132" s="39">
        <v>8.1558641967592591E-5</v>
      </c>
      <c r="J132" s="39">
        <v>4.2716049386574016E-5</v>
      </c>
      <c r="K132" s="39">
        <v>2.2175925925925973E-5</v>
      </c>
      <c r="L132" s="39">
        <v>1.4097222222222213E-4</v>
      </c>
      <c r="M132" s="39">
        <v>5.4089506168981509E-5</v>
      </c>
      <c r="N132" s="39">
        <v>3.2615258495370493E-5</v>
      </c>
      <c r="O132" s="39">
        <v>7.9704427083333342E-4</v>
      </c>
      <c r="P132" s="39"/>
      <c r="S132"/>
      <c r="T132"/>
      <c r="U132"/>
      <c r="V132"/>
      <c r="W132"/>
      <c r="Y132" s="7"/>
      <c r="Z132" s="7"/>
      <c r="AA132" s="7"/>
      <c r="AB132" s="15"/>
      <c r="AC132" s="39"/>
      <c r="AE132" s="7"/>
      <c r="AI132" s="2"/>
      <c r="AJ132" s="2"/>
    </row>
    <row r="133" spans="2:43" x14ac:dyDescent="0.3">
      <c r="B133" s="12" t="s">
        <v>16</v>
      </c>
      <c r="C133" s="39">
        <v>1.2171682098379628E-4</v>
      </c>
      <c r="D133" s="39">
        <v>6.799768518518518E-5</v>
      </c>
      <c r="E133" s="39">
        <v>1.1685956790509261E-4</v>
      </c>
      <c r="F133" s="39">
        <v>1.1242283946759265E-5</v>
      </c>
      <c r="G133" s="39">
        <v>7.4837962962962938E-5</v>
      </c>
      <c r="H133" s="39">
        <v>6.3287037037037072E-5</v>
      </c>
      <c r="I133" s="39">
        <v>8.6566358020833328E-5</v>
      </c>
      <c r="J133" s="39">
        <v>4.0162037037037024E-5</v>
      </c>
      <c r="K133" s="39">
        <v>1.8317901238425903E-5</v>
      </c>
      <c r="L133" s="39">
        <v>1.7537037037037046E-4</v>
      </c>
      <c r="M133" s="39">
        <v>5.6041666666666656E-5</v>
      </c>
      <c r="N133" s="39">
        <v>3.8959538969907276E-5</v>
      </c>
      <c r="O133" s="39">
        <v>8.7135923032407409E-4</v>
      </c>
      <c r="P133" s="39"/>
      <c r="S133"/>
      <c r="T133"/>
      <c r="U133"/>
      <c r="V133"/>
      <c r="W133"/>
      <c r="Y133" s="7"/>
      <c r="Z133" s="7"/>
      <c r="AA133" s="7"/>
      <c r="AB133" s="15"/>
      <c r="AC133" s="39"/>
      <c r="AE133" s="7"/>
      <c r="AI133" s="2"/>
      <c r="AJ133" s="2"/>
    </row>
    <row r="134" spans="2:43" x14ac:dyDescent="0.3">
      <c r="B134" s="5" t="s">
        <v>22</v>
      </c>
      <c r="C134" s="39">
        <v>1.1134200700066137E-4</v>
      </c>
      <c r="D134" s="39">
        <v>8.8016355268683848E-5</v>
      </c>
      <c r="E134" s="39">
        <v>1.1116848200479499E-4</v>
      </c>
      <c r="F134" s="39">
        <v>1.5704571759259259E-5</v>
      </c>
      <c r="G134" s="39">
        <v>7.5098948000165366E-5</v>
      </c>
      <c r="H134" s="39">
        <v>6.36882371577381E-5</v>
      </c>
      <c r="I134" s="39">
        <v>9.4129602071759262E-5</v>
      </c>
      <c r="J134" s="39">
        <v>4.7209683641699743E-5</v>
      </c>
      <c r="K134" s="39">
        <v>2.2636890983796303E-5</v>
      </c>
      <c r="L134" s="39">
        <v>1.2470138199983466E-4</v>
      </c>
      <c r="M134" s="39">
        <v>5.2238326029265905E-5</v>
      </c>
      <c r="N134" s="39">
        <v>2.984252714616401E-5</v>
      </c>
      <c r="O134" s="39">
        <v>8.357770130638226E-4</v>
      </c>
      <c r="P134" s="39"/>
      <c r="S134"/>
      <c r="T134"/>
      <c r="U134"/>
      <c r="V134"/>
      <c r="W134"/>
      <c r="Y134" s="7"/>
      <c r="Z134" s="7"/>
      <c r="AA134" s="7"/>
      <c r="AB134" s="15"/>
      <c r="AC134" s="39"/>
      <c r="AE134" s="7"/>
      <c r="AI134" s="2"/>
      <c r="AJ134" s="2"/>
    </row>
    <row r="135" spans="2:43" x14ac:dyDescent="0.3">
      <c r="B135" s="5" t="s">
        <v>23</v>
      </c>
      <c r="C135" s="39">
        <v>7.5154320995370373E-5</v>
      </c>
      <c r="D135" s="39">
        <v>6.7168209872685194E-5</v>
      </c>
      <c r="E135" s="39">
        <v>8.7364969131944426E-5</v>
      </c>
      <c r="F135" s="39">
        <v>1.1224440590277808E-5</v>
      </c>
      <c r="G135" s="39">
        <v>4.9436728391203716E-5</v>
      </c>
      <c r="H135" s="39">
        <v>2.6979407789351813E-5</v>
      </c>
      <c r="I135" s="39">
        <v>6.773148148148144E-5</v>
      </c>
      <c r="J135" s="39">
        <v>3.0598958333333385E-5</v>
      </c>
      <c r="K135" s="39">
        <v>1.5802469143518506E-5</v>
      </c>
      <c r="L135" s="39">
        <v>7.4692563657407406E-5</v>
      </c>
      <c r="M135" s="39">
        <v>4.6701388888888932E-5</v>
      </c>
      <c r="N135" s="39">
        <v>2.430555555555549E-5</v>
      </c>
      <c r="O135" s="39">
        <v>6.9211467979166661E-4</v>
      </c>
      <c r="P135" s="29" t="s">
        <v>59</v>
      </c>
      <c r="S135"/>
      <c r="T135"/>
      <c r="U135"/>
      <c r="V135"/>
      <c r="X135"/>
      <c r="Z135"/>
      <c r="AA135" s="2"/>
      <c r="AB135" s="15"/>
      <c r="AD135" s="2"/>
      <c r="AE135" s="7"/>
      <c r="AF135" s="7"/>
      <c r="AG135" s="7"/>
      <c r="AH135" s="7"/>
      <c r="AI135" s="39"/>
      <c r="AJ135" s="39"/>
      <c r="AK135" s="29"/>
      <c r="AL135" s="7"/>
      <c r="AM135" s="2"/>
      <c r="AP135" s="2"/>
      <c r="AQ135" s="2"/>
    </row>
    <row r="136" spans="2:43" x14ac:dyDescent="0.3">
      <c r="B136" s="5" t="s">
        <v>24</v>
      </c>
      <c r="C136" s="39">
        <v>1.3623046874999999E-4</v>
      </c>
      <c r="D136" s="39">
        <v>1.2982060185185186E-4</v>
      </c>
      <c r="E136" s="39">
        <v>1.5026234568287037E-4</v>
      </c>
      <c r="F136" s="39">
        <v>2.36882716087963E-5</v>
      </c>
      <c r="G136" s="39">
        <v>1.2825713734953702E-4</v>
      </c>
      <c r="H136" s="39">
        <v>1.0528597607638883E-4</v>
      </c>
      <c r="I136" s="39">
        <v>1.3476080246527778E-4</v>
      </c>
      <c r="J136" s="39">
        <v>5.8827160497685242E-5</v>
      </c>
      <c r="K136" s="39">
        <v>3.7061149687499967E-5</v>
      </c>
      <c r="L136" s="39">
        <v>1.7537037037037046E-4</v>
      </c>
      <c r="M136" s="39">
        <v>5.6351273148148214E-5</v>
      </c>
      <c r="N136" s="39">
        <v>3.8959538969907276E-5</v>
      </c>
      <c r="O136" s="39">
        <v>9.3732638888888891E-4</v>
      </c>
      <c r="P136" s="29" t="s">
        <v>52</v>
      </c>
      <c r="S136"/>
      <c r="T136"/>
      <c r="U136"/>
      <c r="V136"/>
      <c r="X136"/>
      <c r="Z136"/>
      <c r="AA136" s="2"/>
      <c r="AB136" s="15"/>
      <c r="AD136" s="2"/>
      <c r="AE136" s="7"/>
      <c r="AF136" s="7"/>
      <c r="AG136" s="7"/>
      <c r="AH136" s="7"/>
      <c r="AI136" s="39"/>
      <c r="AJ136" s="39"/>
      <c r="AK136" s="29"/>
      <c r="AL136" s="7"/>
      <c r="AM136" s="2"/>
      <c r="AP136" s="2"/>
      <c r="AQ136" s="2"/>
    </row>
    <row r="137" spans="2:43" x14ac:dyDescent="0.3">
      <c r="B137" s="5" t="s">
        <v>25</v>
      </c>
      <c r="C137" s="7">
        <v>16.338134030253514</v>
      </c>
      <c r="D137" s="7">
        <v>23.578887707387015</v>
      </c>
      <c r="E137" s="7">
        <v>14.467754176183412</v>
      </c>
      <c r="F137" s="7">
        <v>25.933537634856624</v>
      </c>
      <c r="G137" s="7">
        <v>29.939850175581402</v>
      </c>
      <c r="H137" s="7">
        <v>28.210559104983897</v>
      </c>
      <c r="I137" s="7">
        <v>20.744195778522293</v>
      </c>
      <c r="J137" s="7">
        <v>16.357065987006838</v>
      </c>
      <c r="K137" s="7">
        <v>24.82035422250339</v>
      </c>
      <c r="L137" s="7">
        <v>24.579148061561202</v>
      </c>
      <c r="M137" s="7">
        <v>6.7452744571744496</v>
      </c>
      <c r="N137" s="7">
        <v>15.491391054167176</v>
      </c>
      <c r="O137" s="30">
        <v>9.516075519671146</v>
      </c>
      <c r="P137"/>
      <c r="S137"/>
      <c r="T137"/>
      <c r="U137"/>
      <c r="V137"/>
      <c r="X137"/>
      <c r="Z137"/>
      <c r="AA137" s="2"/>
      <c r="AD137" s="2"/>
      <c r="AE137" s="7"/>
      <c r="AF137" s="7"/>
      <c r="AG137" s="7"/>
      <c r="AH137" s="7"/>
      <c r="AI137" s="30"/>
      <c r="AJ137" s="30"/>
      <c r="AL137" s="7"/>
      <c r="AM137" s="2"/>
      <c r="AP137" s="2"/>
      <c r="AQ137" s="2"/>
    </row>
    <row r="138" spans="2:43" x14ac:dyDescent="0.3">
      <c r="B138"/>
      <c r="C138"/>
      <c r="D138"/>
      <c r="O138" s="2"/>
      <c r="P138"/>
      <c r="S138"/>
      <c r="T138"/>
      <c r="U138"/>
      <c r="V138"/>
      <c r="X138"/>
      <c r="Z138"/>
      <c r="AA138" s="2"/>
      <c r="AD138" s="2"/>
      <c r="AG138" s="2"/>
      <c r="AH138" s="2"/>
      <c r="AI138" s="2"/>
      <c r="AJ138" s="2"/>
      <c r="AL138" s="7"/>
      <c r="AM138" s="2"/>
      <c r="AP138" s="2"/>
      <c r="AQ138" s="2"/>
    </row>
    <row r="139" spans="2:43" x14ac:dyDescent="0.3">
      <c r="B139" s="33" t="s">
        <v>44</v>
      </c>
      <c r="C139" s="5" t="s">
        <v>50</v>
      </c>
      <c r="D139" s="5" t="s">
        <v>51</v>
      </c>
      <c r="E139" s="5" t="s">
        <v>53</v>
      </c>
      <c r="F139" s="5" t="s">
        <v>54</v>
      </c>
      <c r="G139" s="5" t="s">
        <v>55</v>
      </c>
      <c r="H139" s="5" t="s">
        <v>56</v>
      </c>
      <c r="I139" s="5" t="s">
        <v>0</v>
      </c>
      <c r="J139" s="5" t="s">
        <v>1</v>
      </c>
      <c r="K139" s="5" t="s">
        <v>57</v>
      </c>
      <c r="L139" s="5" t="s">
        <v>58</v>
      </c>
      <c r="M139" s="5" t="s">
        <v>47</v>
      </c>
      <c r="N139" s="5" t="s">
        <v>48</v>
      </c>
      <c r="O139" s="41" t="s">
        <v>20</v>
      </c>
      <c r="P139"/>
      <c r="S139"/>
      <c r="T139"/>
      <c r="U139"/>
      <c r="V139"/>
      <c r="X139"/>
      <c r="Z139" s="2"/>
      <c r="AA139" s="2"/>
      <c r="AD139" s="18"/>
      <c r="AE139" s="18"/>
      <c r="AF139" s="18"/>
      <c r="AG139" s="18"/>
      <c r="AH139" s="7"/>
      <c r="AI139" s="2"/>
      <c r="AL139" s="2"/>
      <c r="AM139" s="2"/>
    </row>
    <row r="140" spans="2:43" x14ac:dyDescent="0.3">
      <c r="B140" s="8" t="s">
        <v>4</v>
      </c>
      <c r="C140" s="39">
        <f>C121</f>
        <v>1.3623046874999999E-4</v>
      </c>
      <c r="D140" s="39">
        <f t="shared" ref="D140:O140" si="147">D121</f>
        <v>1.2982060185185186E-4</v>
      </c>
      <c r="E140" s="39">
        <f t="shared" si="147"/>
        <v>1.2017722800925928E-4</v>
      </c>
      <c r="F140" s="39">
        <f t="shared" si="147"/>
        <v>1.4596354166666665E-5</v>
      </c>
      <c r="G140" s="39">
        <f t="shared" si="147"/>
        <v>8.0482494212962973E-5</v>
      </c>
      <c r="H140" s="39">
        <f t="shared" si="147"/>
        <v>1.0528597607638883E-4</v>
      </c>
      <c r="I140" s="39">
        <f t="shared" si="147"/>
        <v>9.4478684421296329E-5</v>
      </c>
      <c r="J140" s="39">
        <f t="shared" si="147"/>
        <v>4.9720293206018491E-5</v>
      </c>
      <c r="K140" s="39">
        <f t="shared" si="147"/>
        <v>2.1464843750000084E-5</v>
      </c>
      <c r="L140" s="39">
        <f t="shared" si="147"/>
        <v>1.103462577199074E-4</v>
      </c>
      <c r="M140" s="39">
        <f t="shared" si="147"/>
        <v>5.0417631168981489E-5</v>
      </c>
      <c r="N140" s="39">
        <f t="shared" si="147"/>
        <v>2.430555555555549E-5</v>
      </c>
      <c r="O140" s="39">
        <f t="shared" si="147"/>
        <v>9.3732638888888891E-4</v>
      </c>
      <c r="P140"/>
      <c r="S140"/>
      <c r="T140"/>
      <c r="U140"/>
      <c r="V140"/>
      <c r="X140"/>
      <c r="Z140" s="2"/>
      <c r="AA140" s="2"/>
      <c r="AD140" s="7"/>
      <c r="AE140" s="7"/>
      <c r="AF140" s="7"/>
      <c r="AG140" s="7"/>
      <c r="AH140" s="7"/>
      <c r="AI140" s="2"/>
      <c r="AL140" s="2"/>
      <c r="AM140" s="2"/>
    </row>
    <row r="141" spans="2:43" x14ac:dyDescent="0.3">
      <c r="B141" s="8" t="s">
        <v>6</v>
      </c>
      <c r="C141" s="39">
        <f t="shared" ref="C141:O141" si="148">C123</f>
        <v>9.3576388888888905E-5</v>
      </c>
      <c r="D141" s="39">
        <f t="shared" si="148"/>
        <v>7.7153742280092587E-5</v>
      </c>
      <c r="E141" s="39">
        <f t="shared" si="148"/>
        <v>1.2241222994212962E-4</v>
      </c>
      <c r="F141" s="39">
        <f t="shared" si="148"/>
        <v>1.1224440590277808E-5</v>
      </c>
      <c r="G141" s="39">
        <f t="shared" si="148"/>
        <v>7.3714795520833309E-5</v>
      </c>
      <c r="H141" s="39">
        <f t="shared" si="148"/>
        <v>6.9227430555555584E-5</v>
      </c>
      <c r="I141" s="39">
        <f t="shared" si="148"/>
        <v>1.2335937499999993E-4</v>
      </c>
      <c r="J141" s="39">
        <f t="shared" si="148"/>
        <v>5.7314814814814877E-5</v>
      </c>
      <c r="K141" s="39">
        <f t="shared" si="148"/>
        <v>2.2255497685185157E-5</v>
      </c>
      <c r="L141" s="39">
        <f t="shared" si="148"/>
        <v>1.4655888310185182E-4</v>
      </c>
      <c r="M141" s="39">
        <f t="shared" si="148"/>
        <v>4.7543643900463007E-5</v>
      </c>
      <c r="N141" s="39">
        <f t="shared" si="148"/>
        <v>3.7887490358796352E-5</v>
      </c>
      <c r="O141" s="39">
        <f t="shared" si="148"/>
        <v>8.8222873263888899E-4</v>
      </c>
      <c r="P141"/>
      <c r="S141"/>
      <c r="T141"/>
      <c r="U141"/>
      <c r="V141"/>
      <c r="X141"/>
      <c r="Z141" s="2"/>
      <c r="AA141" s="2"/>
      <c r="AD141" s="7"/>
      <c r="AE141" s="7"/>
      <c r="AF141" s="7"/>
      <c r="AG141" s="7"/>
      <c r="AH141" s="7"/>
      <c r="AI141" s="2"/>
      <c r="AL141" s="2"/>
      <c r="AM141" s="2"/>
    </row>
    <row r="142" spans="2:43" x14ac:dyDescent="0.3">
      <c r="B142" s="8" t="s">
        <v>7</v>
      </c>
      <c r="C142" s="39">
        <f t="shared" ref="C142:O142" si="149">C124</f>
        <v>7.5154320995370373E-5</v>
      </c>
      <c r="D142" s="39">
        <f t="shared" si="149"/>
        <v>7.2407407407407425E-5</v>
      </c>
      <c r="E142" s="39">
        <f t="shared" si="149"/>
        <v>9.8991126539351861E-5</v>
      </c>
      <c r="F142" s="39">
        <f t="shared" si="149"/>
        <v>2.0422453703703681E-5</v>
      </c>
      <c r="G142" s="39">
        <f t="shared" si="149"/>
        <v>9.116319444444444E-5</v>
      </c>
      <c r="H142" s="39">
        <f t="shared" si="149"/>
        <v>5.0643084490740748E-5</v>
      </c>
      <c r="I142" s="39">
        <f t="shared" si="149"/>
        <v>7.6897424768518515E-5</v>
      </c>
      <c r="J142" s="39">
        <f t="shared" si="149"/>
        <v>4.2310715659722239E-5</v>
      </c>
      <c r="K142" s="39">
        <f t="shared" si="149"/>
        <v>1.8552276238425869E-5</v>
      </c>
      <c r="L142" s="39">
        <f t="shared" si="149"/>
        <v>7.4692563657407406E-5</v>
      </c>
      <c r="M142" s="39">
        <f t="shared" si="149"/>
        <v>4.7670717592592657E-5</v>
      </c>
      <c r="N142" s="39">
        <f t="shared" si="149"/>
        <v>2.4956597222222224E-5</v>
      </c>
      <c r="O142" s="39">
        <f t="shared" si="149"/>
        <v>6.9386188271990741E-4</v>
      </c>
      <c r="P142"/>
      <c r="S142"/>
      <c r="T142"/>
      <c r="U142"/>
      <c r="V142"/>
      <c r="X142"/>
      <c r="Z142" s="2"/>
      <c r="AA142" s="2"/>
      <c r="AD142" s="7"/>
      <c r="AE142" s="7"/>
      <c r="AF142" s="7"/>
      <c r="AG142" s="7"/>
      <c r="AH142" s="7"/>
      <c r="AI142" s="2"/>
      <c r="AL142" s="2"/>
      <c r="AM142" s="2"/>
    </row>
    <row r="143" spans="2:43" x14ac:dyDescent="0.3">
      <c r="B143" s="8" t="s">
        <v>8</v>
      </c>
      <c r="C143" s="39">
        <f t="shared" ref="C143:O143" si="150">C125</f>
        <v>1.2333333333333334E-4</v>
      </c>
      <c r="D143" s="39">
        <f t="shared" si="150"/>
        <v>1.0382716049768516E-4</v>
      </c>
      <c r="E143" s="39">
        <f t="shared" si="150"/>
        <v>1.1467978394675928E-4</v>
      </c>
      <c r="F143" s="39">
        <f t="shared" si="150"/>
        <v>2.2526041666666696E-5</v>
      </c>
      <c r="G143" s="39">
        <f t="shared" si="150"/>
        <v>1.2825713734953702E-4</v>
      </c>
      <c r="H143" s="39">
        <f t="shared" si="150"/>
        <v>7.0006751539351808E-5</v>
      </c>
      <c r="I143" s="39">
        <f t="shared" si="150"/>
        <v>7.0054976851851894E-5</v>
      </c>
      <c r="J143" s="39">
        <f t="shared" si="150"/>
        <v>4.4181134259259278E-5</v>
      </c>
      <c r="K143" s="39">
        <f t="shared" si="150"/>
        <v>1.9778886956018515E-5</v>
      </c>
      <c r="L143" s="39">
        <f t="shared" si="150"/>
        <v>9.3372154710648128E-5</v>
      </c>
      <c r="M143" s="39">
        <f t="shared" si="150"/>
        <v>5.4687499999999933E-5</v>
      </c>
      <c r="N143" s="39">
        <f t="shared" si="150"/>
        <v>2.6745756168981538E-5</v>
      </c>
      <c r="O143" s="39">
        <f t="shared" si="150"/>
        <v>8.7145061728009256E-4</v>
      </c>
      <c r="P143"/>
      <c r="S143"/>
      <c r="T143"/>
      <c r="U143"/>
      <c r="V143"/>
      <c r="X143"/>
      <c r="Z143" s="2"/>
      <c r="AA143" s="2"/>
      <c r="AD143" s="7"/>
      <c r="AE143" s="7"/>
      <c r="AF143" s="7"/>
      <c r="AG143" s="7"/>
      <c r="AH143" s="7"/>
      <c r="AI143" s="2"/>
      <c r="AL143" s="2"/>
      <c r="AM143" s="2"/>
    </row>
    <row r="144" spans="2:43" x14ac:dyDescent="0.3">
      <c r="B144" s="8" t="s">
        <v>9</v>
      </c>
      <c r="C144" s="39">
        <f t="shared" ref="C144:O144" si="151">C126</f>
        <v>1.1529513888888887E-4</v>
      </c>
      <c r="D144" s="39">
        <f t="shared" si="151"/>
        <v>9.8333333333333343E-5</v>
      </c>
      <c r="E144" s="39">
        <f t="shared" si="151"/>
        <v>9.4097222222222209E-5</v>
      </c>
      <c r="F144" s="39">
        <f t="shared" si="151"/>
        <v>1.59645061689815E-5</v>
      </c>
      <c r="G144" s="39">
        <f t="shared" si="151"/>
        <v>9.7167727627314846E-5</v>
      </c>
      <c r="H144" s="39">
        <f t="shared" si="151"/>
        <v>6.4252025462962963E-5</v>
      </c>
      <c r="I144" s="39">
        <f t="shared" si="151"/>
        <v>9.7716049386574051E-5</v>
      </c>
      <c r="J144" s="39">
        <f t="shared" si="151"/>
        <v>5.6062885798611103E-5</v>
      </c>
      <c r="K144" s="39">
        <f t="shared" si="151"/>
        <v>2.5861545138888873E-5</v>
      </c>
      <c r="L144" s="39">
        <f t="shared" si="151"/>
        <v>1.4436414930555554E-4</v>
      </c>
      <c r="M144" s="39">
        <f t="shared" si="151"/>
        <v>5.4427083333333343E-5</v>
      </c>
      <c r="N144" s="39">
        <f t="shared" si="151"/>
        <v>2.6736111111111139E-5</v>
      </c>
      <c r="O144" s="39">
        <f t="shared" si="151"/>
        <v>8.9027777777777781E-4</v>
      </c>
      <c r="P144"/>
      <c r="S144"/>
      <c r="T144"/>
      <c r="U144"/>
      <c r="V144"/>
      <c r="X144"/>
      <c r="Z144" s="2"/>
      <c r="AA144" s="2"/>
      <c r="AD144" s="7"/>
      <c r="AE144" s="7"/>
      <c r="AF144" s="7"/>
      <c r="AG144" s="7"/>
      <c r="AH144" s="7"/>
      <c r="AI144" s="2"/>
      <c r="AL144" s="2"/>
      <c r="AM144" s="2"/>
    </row>
    <row r="145" spans="2:39" x14ac:dyDescent="0.3">
      <c r="B145" s="8" t="s">
        <v>10</v>
      </c>
      <c r="C145" s="39">
        <f t="shared" ref="C145:O145" si="152">C127</f>
        <v>1.0023775076388889E-4</v>
      </c>
      <c r="D145" s="39">
        <f t="shared" si="152"/>
        <v>9.3746141979166684E-5</v>
      </c>
      <c r="E145" s="39">
        <f t="shared" si="152"/>
        <v>8.7364969131944426E-5</v>
      </c>
      <c r="F145" s="39">
        <f t="shared" si="152"/>
        <v>1.6845100312500018E-5</v>
      </c>
      <c r="G145" s="39">
        <f t="shared" si="152"/>
        <v>7.2105516979166685E-5</v>
      </c>
      <c r="H145" s="39">
        <f t="shared" si="152"/>
        <v>7.2222222222222165E-5</v>
      </c>
      <c r="I145" s="39">
        <f t="shared" si="152"/>
        <v>9.2716049375000072E-5</v>
      </c>
      <c r="J145" s="39">
        <f t="shared" si="152"/>
        <v>4.7461419756944432E-5</v>
      </c>
      <c r="K145" s="39">
        <f t="shared" si="152"/>
        <v>2.5717592592592609E-5</v>
      </c>
      <c r="L145" s="39">
        <f t="shared" si="152"/>
        <v>1.0913483796296292E-4</v>
      </c>
      <c r="M145" s="39">
        <f t="shared" si="152"/>
        <v>5.4153886956018581E-5</v>
      </c>
      <c r="N145" s="39">
        <f t="shared" si="152"/>
        <v>2.5983072916666572E-5</v>
      </c>
      <c r="O145" s="39">
        <f t="shared" si="152"/>
        <v>7.9768856094907404E-4</v>
      </c>
      <c r="P145"/>
      <c r="S145"/>
      <c r="T145"/>
      <c r="U145"/>
      <c r="V145"/>
      <c r="X145"/>
      <c r="Z145" s="2"/>
      <c r="AA145" s="2"/>
      <c r="AD145" s="7"/>
      <c r="AE145" s="7"/>
      <c r="AF145" s="7"/>
      <c r="AG145" s="7"/>
      <c r="AH145" s="7"/>
      <c r="AI145" s="2"/>
      <c r="AL145" s="2"/>
      <c r="AM145" s="2"/>
    </row>
    <row r="146" spans="2:39" x14ac:dyDescent="0.3">
      <c r="B146" s="8" t="s">
        <v>12</v>
      </c>
      <c r="C146" s="39">
        <f t="shared" ref="C146:O146" si="153">C129</f>
        <v>1.0431592400462963E-4</v>
      </c>
      <c r="D146" s="39">
        <f t="shared" si="153"/>
        <v>8.0756172835648134E-5</v>
      </c>
      <c r="E146" s="39">
        <f t="shared" si="153"/>
        <v>1.1233024690972225E-4</v>
      </c>
      <c r="F146" s="39">
        <f t="shared" si="153"/>
        <v>1.2322530868055525E-5</v>
      </c>
      <c r="G146" s="39">
        <f t="shared" si="153"/>
        <v>5.1475694444444506E-5</v>
      </c>
      <c r="H146" s="39">
        <f t="shared" si="153"/>
        <v>2.6979407789351813E-5</v>
      </c>
      <c r="I146" s="39">
        <f t="shared" si="153"/>
        <v>8.5433786655092622E-5</v>
      </c>
      <c r="J146" s="39">
        <f t="shared" si="153"/>
        <v>4.3446180555555516E-5</v>
      </c>
      <c r="K146" s="39">
        <f t="shared" si="153"/>
        <v>2.1744791666666708E-5</v>
      </c>
      <c r="L146" s="39">
        <f t="shared" si="153"/>
        <v>1.5365933642361108E-4</v>
      </c>
      <c r="M146" s="39">
        <f t="shared" si="153"/>
        <v>5.5308641967592671E-5</v>
      </c>
      <c r="N146" s="39">
        <f t="shared" si="153"/>
        <v>3.098765432870366E-5</v>
      </c>
      <c r="O146" s="39">
        <f t="shared" si="153"/>
        <v>7.7876036844907407E-4</v>
      </c>
      <c r="P146"/>
      <c r="S146"/>
      <c r="T146"/>
      <c r="U146"/>
      <c r="V146"/>
      <c r="X146"/>
      <c r="Z146" s="2"/>
      <c r="AA146" s="2"/>
      <c r="AD146" s="2"/>
      <c r="AF146"/>
      <c r="AG146" s="1"/>
      <c r="AH146" s="2"/>
      <c r="AI146" s="2"/>
      <c r="AL146" s="2"/>
      <c r="AM146" s="2"/>
    </row>
    <row r="147" spans="2:39" x14ac:dyDescent="0.3">
      <c r="B147" s="12" t="s">
        <v>14</v>
      </c>
      <c r="C147" s="39">
        <f t="shared" ref="C147:O147" si="154">C131</f>
        <v>8.5015432106481481E-5</v>
      </c>
      <c r="D147" s="39">
        <f t="shared" si="154"/>
        <v>6.7168209872685194E-5</v>
      </c>
      <c r="E147" s="39">
        <f t="shared" si="154"/>
        <v>9.0871913576388901E-5</v>
      </c>
      <c r="F147" s="39">
        <f t="shared" si="154"/>
        <v>2.36882716087963E-5</v>
      </c>
      <c r="G147" s="39">
        <f t="shared" si="154"/>
        <v>9.8935185185185167E-5</v>
      </c>
      <c r="H147" s="39">
        <f t="shared" si="154"/>
        <v>4.23919753125E-5</v>
      </c>
      <c r="I147" s="39">
        <f t="shared" si="154"/>
        <v>6.773148148148144E-5</v>
      </c>
      <c r="J147" s="39">
        <f t="shared" si="154"/>
        <v>4.4382716041666711E-5</v>
      </c>
      <c r="K147" s="39">
        <f t="shared" si="154"/>
        <v>1.5802469143518506E-5</v>
      </c>
      <c r="L147" s="39">
        <f t="shared" si="154"/>
        <v>8.1878858020833316E-5</v>
      </c>
      <c r="M147" s="39">
        <f t="shared" si="154"/>
        <v>4.6701388888888932E-5</v>
      </c>
      <c r="N147" s="39">
        <f t="shared" si="154"/>
        <v>2.7546778553240747E-5</v>
      </c>
      <c r="O147" s="39">
        <f t="shared" si="154"/>
        <v>6.9211467979166661E-4</v>
      </c>
      <c r="P147"/>
      <c r="S147"/>
      <c r="T147"/>
      <c r="U147"/>
      <c r="V147"/>
      <c r="X147"/>
      <c r="Z147" s="2"/>
      <c r="AA147" s="2"/>
      <c r="AD147" s="2"/>
      <c r="AF147"/>
      <c r="AG147" s="1"/>
      <c r="AH147" s="18"/>
      <c r="AI147" s="2"/>
      <c r="AL147" s="2"/>
      <c r="AM147" s="2"/>
    </row>
    <row r="148" spans="2:39" x14ac:dyDescent="0.3">
      <c r="B148" s="5" t="s">
        <v>26</v>
      </c>
      <c r="C148" s="39">
        <v>1.041448447164352E-4</v>
      </c>
      <c r="D148" s="39">
        <v>9.040159625723379E-5</v>
      </c>
      <c r="E148" s="39">
        <v>1.0511559003472222E-4</v>
      </c>
      <c r="F148" s="39">
        <v>1.7198712385706025E-5</v>
      </c>
      <c r="G148" s="39">
        <v>8.6662718220486127E-5</v>
      </c>
      <c r="H148" s="39">
        <v>6.2626109181134246E-5</v>
      </c>
      <c r="I148" s="39">
        <v>8.8548478492476862E-5</v>
      </c>
      <c r="J148" s="39">
        <v>4.8110020011574082E-5</v>
      </c>
      <c r="K148" s="39">
        <v>2.1397237896412041E-5</v>
      </c>
      <c r="L148" s="39">
        <v>1.1425088011284718E-4</v>
      </c>
      <c r="M148" s="39">
        <v>5.1363811725983829E-5</v>
      </c>
      <c r="N148" s="39">
        <v>2.8143627026909715E-5</v>
      </c>
      <c r="O148" s="39">
        <v>8.1796362606192127E-4</v>
      </c>
      <c r="P148"/>
      <c r="S148"/>
      <c r="T148"/>
      <c r="U148"/>
      <c r="V148"/>
      <c r="X148"/>
      <c r="Z148" s="2"/>
      <c r="AA148" s="2"/>
      <c r="AD148" s="2"/>
      <c r="AF148"/>
      <c r="AG148" s="1"/>
      <c r="AH148" s="7"/>
      <c r="AI148" s="2"/>
      <c r="AL148" s="2"/>
      <c r="AM148" s="2"/>
    </row>
    <row r="149" spans="2:39" x14ac:dyDescent="0.3">
      <c r="B149" s="5" t="s">
        <v>29</v>
      </c>
      <c r="C149" s="39">
        <v>7.5154320995370373E-5</v>
      </c>
      <c r="D149" s="39">
        <v>6.7168209872685194E-5</v>
      </c>
      <c r="E149" s="39">
        <v>8.7364969131944426E-5</v>
      </c>
      <c r="F149" s="39">
        <v>1.1224440590277808E-5</v>
      </c>
      <c r="G149" s="39">
        <v>5.1475694444444506E-5</v>
      </c>
      <c r="H149" s="39">
        <v>2.6979407789351813E-5</v>
      </c>
      <c r="I149" s="39">
        <v>6.773148148148144E-5</v>
      </c>
      <c r="J149" s="39">
        <v>4.2310715659722239E-5</v>
      </c>
      <c r="K149" s="39">
        <v>1.5802469143518506E-5</v>
      </c>
      <c r="L149" s="39">
        <v>7.4692563657407406E-5</v>
      </c>
      <c r="M149" s="39">
        <v>4.6701388888888932E-5</v>
      </c>
      <c r="N149" s="39">
        <v>2.430555555555549E-5</v>
      </c>
      <c r="O149" s="39">
        <v>6.9211467979166661E-4</v>
      </c>
      <c r="P149" s="29" t="s">
        <v>59</v>
      </c>
      <c r="S149"/>
      <c r="T149"/>
      <c r="U149"/>
      <c r="V149"/>
      <c r="X149"/>
      <c r="Z149" s="2"/>
      <c r="AA149" s="2"/>
      <c r="AD149" s="2"/>
      <c r="AF149"/>
      <c r="AG149" s="1"/>
      <c r="AH149" s="7"/>
      <c r="AI149" s="2"/>
      <c r="AL149" s="2"/>
      <c r="AM149" s="2"/>
    </row>
    <row r="150" spans="2:39" x14ac:dyDescent="0.3">
      <c r="B150" s="5" t="s">
        <v>27</v>
      </c>
      <c r="C150" s="39">
        <v>1.3623046874999999E-4</v>
      </c>
      <c r="D150" s="39">
        <v>1.2982060185185186E-4</v>
      </c>
      <c r="E150" s="39">
        <v>1.2241222994212962E-4</v>
      </c>
      <c r="F150" s="39">
        <v>2.36882716087963E-5</v>
      </c>
      <c r="G150" s="39">
        <v>1.2825713734953702E-4</v>
      </c>
      <c r="H150" s="39">
        <v>1.0528597607638883E-4</v>
      </c>
      <c r="I150" s="39">
        <v>1.2335937499999993E-4</v>
      </c>
      <c r="J150" s="39">
        <v>5.7314814814814877E-5</v>
      </c>
      <c r="K150" s="39">
        <v>2.5861545138888873E-5</v>
      </c>
      <c r="L150" s="39">
        <v>1.5365933642361108E-4</v>
      </c>
      <c r="M150" s="39">
        <v>5.5308641967592671E-5</v>
      </c>
      <c r="N150" s="39">
        <v>3.7887490358796352E-5</v>
      </c>
      <c r="O150" s="39">
        <v>9.3732638888888891E-4</v>
      </c>
      <c r="P150" s="29" t="s">
        <v>52</v>
      </c>
      <c r="S150"/>
      <c r="T150"/>
      <c r="U150"/>
      <c r="V150"/>
      <c r="X150"/>
      <c r="Z150" s="2"/>
      <c r="AA150" s="2"/>
      <c r="AD150" s="2"/>
      <c r="AF150"/>
      <c r="AG150" s="1"/>
      <c r="AH150" s="7"/>
      <c r="AI150" s="2"/>
      <c r="AL150" s="2"/>
      <c r="AM150" s="2"/>
    </row>
    <row r="151" spans="2:39" x14ac:dyDescent="0.3">
      <c r="B151" s="5" t="s">
        <v>28</v>
      </c>
      <c r="C151" s="7">
        <v>19.393028399290671</v>
      </c>
      <c r="D151" s="7">
        <v>22.671090486047358</v>
      </c>
      <c r="E151" s="7">
        <v>13.193987801930989</v>
      </c>
      <c r="F151" s="7">
        <v>26.805437451393178</v>
      </c>
      <c r="G151" s="7">
        <v>26.411073077214049</v>
      </c>
      <c r="H151" s="7">
        <v>37.38129765481731</v>
      </c>
      <c r="I151" s="7">
        <v>20.333154049845987</v>
      </c>
      <c r="J151" s="7">
        <v>12.061388536334027</v>
      </c>
      <c r="K151" s="7">
        <v>15.943984822220711</v>
      </c>
      <c r="L151" s="7">
        <v>26.863280162145024</v>
      </c>
      <c r="M151" s="7">
        <v>7.158755907668632</v>
      </c>
      <c r="N151" s="7">
        <v>15.712265902499134</v>
      </c>
      <c r="O151" s="30">
        <v>11.285994558202244</v>
      </c>
      <c r="P151" s="38"/>
      <c r="S151"/>
      <c r="T151"/>
      <c r="U151"/>
      <c r="V151"/>
      <c r="X151"/>
      <c r="Z151" s="2"/>
      <c r="AA151" s="2"/>
      <c r="AD151" s="2"/>
      <c r="AF151"/>
      <c r="AG151" s="1"/>
      <c r="AH151" s="7"/>
      <c r="AI151" s="2"/>
      <c r="AL151" s="2"/>
      <c r="AM151" s="2"/>
    </row>
    <row r="152" spans="2:39" x14ac:dyDescent="0.3">
      <c r="B152"/>
      <c r="C152"/>
      <c r="D152"/>
      <c r="O152" s="2"/>
      <c r="P152"/>
      <c r="S152"/>
      <c r="T152"/>
      <c r="U152"/>
      <c r="V152"/>
      <c r="X152"/>
      <c r="Z152" s="2"/>
      <c r="AA152" s="2"/>
      <c r="AD152" s="2"/>
      <c r="AF152"/>
      <c r="AG152" s="1"/>
      <c r="AH152" s="7"/>
      <c r="AI152" s="2"/>
      <c r="AL152" s="2"/>
      <c r="AM152" s="2"/>
    </row>
    <row r="153" spans="2:39" x14ac:dyDescent="0.3">
      <c r="B153" s="33" t="s">
        <v>45</v>
      </c>
      <c r="C153" s="5" t="s">
        <v>50</v>
      </c>
      <c r="D153" s="5" t="s">
        <v>51</v>
      </c>
      <c r="E153" s="5" t="s">
        <v>53</v>
      </c>
      <c r="F153" s="5" t="s">
        <v>54</v>
      </c>
      <c r="G153" s="5" t="s">
        <v>55</v>
      </c>
      <c r="H153" s="5" t="s">
        <v>56</v>
      </c>
      <c r="I153" s="5" t="s">
        <v>0</v>
      </c>
      <c r="J153" s="5" t="s">
        <v>1</v>
      </c>
      <c r="K153" s="5" t="s">
        <v>57</v>
      </c>
      <c r="L153" s="5" t="s">
        <v>58</v>
      </c>
      <c r="M153" s="5" t="s">
        <v>47</v>
      </c>
      <c r="N153" s="5" t="s">
        <v>48</v>
      </c>
      <c r="O153" s="41"/>
      <c r="P153" s="18"/>
      <c r="S153"/>
      <c r="T153"/>
      <c r="U153"/>
      <c r="V153"/>
      <c r="X153"/>
      <c r="Z153" s="2"/>
      <c r="AA153" s="2"/>
      <c r="AD153" s="2"/>
      <c r="AF153"/>
      <c r="AG153" s="1"/>
      <c r="AH153" s="7"/>
      <c r="AI153" s="2"/>
      <c r="AL153" s="2"/>
      <c r="AM153" s="2"/>
    </row>
    <row r="154" spans="2:39" x14ac:dyDescent="0.3">
      <c r="B154" s="8" t="s">
        <v>3</v>
      </c>
      <c r="C154" s="7">
        <v>14.439029388503242</v>
      </c>
      <c r="D154" s="7">
        <v>14.658180499540634</v>
      </c>
      <c r="E154" s="7">
        <v>13.670218777943733</v>
      </c>
      <c r="F154" s="7">
        <v>1.8467490079294435</v>
      </c>
      <c r="G154" s="7">
        <v>7.2266415592492388</v>
      </c>
      <c r="H154" s="7">
        <v>8.1388803364046307</v>
      </c>
      <c r="I154" s="7">
        <v>12.06244247645601</v>
      </c>
      <c r="J154" s="7">
        <v>5.7480675332348712</v>
      </c>
      <c r="K154" s="7">
        <v>2.2444893470422129</v>
      </c>
      <c r="L154" s="7">
        <v>10.704551894565101</v>
      </c>
      <c r="M154" s="7">
        <v>6.0000133628192645</v>
      </c>
      <c r="N154" s="7">
        <v>3.2607358163116182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D154" s="2"/>
      <c r="AF154"/>
      <c r="AG154" s="1"/>
      <c r="AI154" s="2"/>
      <c r="AJ154" s="2"/>
      <c r="AL154" s="2"/>
      <c r="AM154" s="2"/>
    </row>
    <row r="155" spans="2:39" x14ac:dyDescent="0.3">
      <c r="B155" s="8" t="s">
        <v>4</v>
      </c>
      <c r="C155" s="7">
        <v>14.533941470642711</v>
      </c>
      <c r="D155" s="7">
        <v>13.850095696733963</v>
      </c>
      <c r="E155" s="7">
        <v>12.821278631845406</v>
      </c>
      <c r="F155" s="7">
        <v>1.5572328208927577</v>
      </c>
      <c r="G155" s="7">
        <v>8.5863894548373167</v>
      </c>
      <c r="H155" s="7">
        <v>11.232584223004254</v>
      </c>
      <c r="I155" s="7">
        <v>10.07959292955486</v>
      </c>
      <c r="J155" s="7">
        <v>5.3044802531332929</v>
      </c>
      <c r="K155" s="7">
        <v>2.2900074087794127</v>
      </c>
      <c r="L155" s="7">
        <v>11.772447573007346</v>
      </c>
      <c r="M155" s="7">
        <v>5.3788767463110458</v>
      </c>
      <c r="N155" s="7">
        <v>2.5930727912576335</v>
      </c>
      <c r="O155" s="7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D155" s="2"/>
      <c r="AF155"/>
      <c r="AG155" s="1"/>
      <c r="AI155" s="2"/>
      <c r="AJ155" s="2"/>
      <c r="AL155" s="2"/>
      <c r="AM155" s="2"/>
    </row>
    <row r="156" spans="2:39" x14ac:dyDescent="0.3">
      <c r="B156" s="8" t="s">
        <v>5</v>
      </c>
      <c r="C156" s="7">
        <v>13.577274665245529</v>
      </c>
      <c r="D156" s="7">
        <v>7.4356293346672082</v>
      </c>
      <c r="E156" s="7">
        <v>16.184357400126842</v>
      </c>
      <c r="F156" s="7">
        <v>1.7801629634477532</v>
      </c>
      <c r="G156" s="7">
        <v>5.324698462147385</v>
      </c>
      <c r="H156" s="7">
        <v>7.689107253883587</v>
      </c>
      <c r="I156" s="7">
        <v>14.514727430310453</v>
      </c>
      <c r="J156" s="7">
        <v>5.8124356898988578</v>
      </c>
      <c r="K156" s="7">
        <v>3.9917578118206896</v>
      </c>
      <c r="L156" s="7">
        <v>15.183742923524973</v>
      </c>
      <c r="M156" s="7">
        <v>5.1293958035899436</v>
      </c>
      <c r="N156" s="7">
        <v>3.3767102613367785</v>
      </c>
      <c r="O156" s="7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D156" s="2"/>
      <c r="AF156"/>
      <c r="AG156" s="1"/>
      <c r="AI156" s="2"/>
      <c r="AJ156" s="2"/>
      <c r="AL156" s="2"/>
      <c r="AM156" s="2"/>
    </row>
    <row r="157" spans="2:39" x14ac:dyDescent="0.3">
      <c r="B157" s="8" t="s">
        <v>6</v>
      </c>
      <c r="C157" s="7">
        <v>10.606817192292839</v>
      </c>
      <c r="D157" s="7">
        <v>8.7453218678690341</v>
      </c>
      <c r="E157" s="7">
        <v>13.875339287122831</v>
      </c>
      <c r="F157" s="7">
        <v>1.2722823656744537</v>
      </c>
      <c r="G157" s="7">
        <v>8.355519696160929</v>
      </c>
      <c r="H157" s="7">
        <v>7.8468800657268485</v>
      </c>
      <c r="I157" s="7">
        <v>13.982697506463214</v>
      </c>
      <c r="J157" s="7">
        <v>6.4965935357123303</v>
      </c>
      <c r="K157" s="7">
        <v>2.5226448495522655</v>
      </c>
      <c r="L157" s="7">
        <v>16.61234526600267</v>
      </c>
      <c r="M157" s="7">
        <v>5.3890382552212133</v>
      </c>
      <c r="N157" s="7">
        <v>4.2945201122013721</v>
      </c>
      <c r="O157" s="7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D157" s="2"/>
      <c r="AF157"/>
      <c r="AG157" s="1"/>
      <c r="AI157" s="2"/>
      <c r="AJ157" s="2"/>
      <c r="AL157" s="2"/>
      <c r="AM157" s="2"/>
    </row>
    <row r="158" spans="2:39" x14ac:dyDescent="0.3">
      <c r="B158" s="8" t="s">
        <v>7</v>
      </c>
      <c r="C158" s="7">
        <v>10.831308487615548</v>
      </c>
      <c r="D158" s="7">
        <v>10.435420825189826</v>
      </c>
      <c r="E158" s="7">
        <v>14.266690389636491</v>
      </c>
      <c r="F158" s="7">
        <v>2.943302437028041</v>
      </c>
      <c r="G158" s="7">
        <v>13.138521759847768</v>
      </c>
      <c r="H158" s="7">
        <v>7.2987269875990499</v>
      </c>
      <c r="I158" s="7">
        <v>11.08252617467385</v>
      </c>
      <c r="J158" s="7">
        <v>6.0978584806915936</v>
      </c>
      <c r="K158" s="7">
        <v>2.6737707749129811</v>
      </c>
      <c r="L158" s="7">
        <v>10.764759603830075</v>
      </c>
      <c r="M158" s="7">
        <v>6.8703467908808573</v>
      </c>
      <c r="N158" s="7">
        <v>3.5967672880939188</v>
      </c>
      <c r="O158" s="7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D158" s="2"/>
      <c r="AF158"/>
      <c r="AG158" s="1"/>
      <c r="AI158" s="2"/>
      <c r="AJ158" s="2"/>
      <c r="AL158" s="2"/>
      <c r="AM158" s="2"/>
    </row>
    <row r="159" spans="2:39" x14ac:dyDescent="0.3">
      <c r="B159" s="8" t="s">
        <v>8</v>
      </c>
      <c r="C159" s="7">
        <v>14.152647423473319</v>
      </c>
      <c r="D159" s="7">
        <v>11.914290774357685</v>
      </c>
      <c r="E159" s="7">
        <v>13.15964228755605</v>
      </c>
      <c r="F159" s="7">
        <v>2.5848902072011057</v>
      </c>
      <c r="G159" s="7">
        <v>14.717659819880987</v>
      </c>
      <c r="H159" s="7">
        <v>8.0333584199930606</v>
      </c>
      <c r="I159" s="7">
        <v>8.0388923322473875</v>
      </c>
      <c r="J159" s="7">
        <v>5.0698379670846041</v>
      </c>
      <c r="K159" s="7">
        <v>2.2696509204102604</v>
      </c>
      <c r="L159" s="7">
        <v>10.714566363160591</v>
      </c>
      <c r="M159" s="7">
        <v>6.2754559943610495</v>
      </c>
      <c r="N159" s="7">
        <v>3.0691074902739093</v>
      </c>
      <c r="O159" s="7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D159" s="2"/>
      <c r="AF159"/>
      <c r="AG159" s="1"/>
      <c r="AI159" s="2"/>
      <c r="AJ159" s="2"/>
      <c r="AL159" s="2"/>
      <c r="AM159" s="2"/>
    </row>
    <row r="160" spans="2:39" x14ac:dyDescent="0.3">
      <c r="B160" s="8" t="s">
        <v>9</v>
      </c>
      <c r="C160" s="7">
        <v>12.950468018720748</v>
      </c>
      <c r="D160" s="7">
        <v>11.045241809672387</v>
      </c>
      <c r="E160" s="7">
        <v>10.569422776911075</v>
      </c>
      <c r="F160" s="7">
        <v>1.7932050611024462</v>
      </c>
      <c r="G160" s="7">
        <v>10.914315739729592</v>
      </c>
      <c r="H160" s="7">
        <v>7.2170761830473218</v>
      </c>
      <c r="I160" s="7">
        <v>10.975905703328131</v>
      </c>
      <c r="J160" s="7">
        <v>6.2972352223088919</v>
      </c>
      <c r="K160" s="7">
        <v>2.9048849453978138</v>
      </c>
      <c r="L160" s="7">
        <v>16.215629875195003</v>
      </c>
      <c r="M160" s="7">
        <v>6.1134945397815921</v>
      </c>
      <c r="N160" s="7">
        <v>3.0031201248049952</v>
      </c>
      <c r="O160" s="7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D160" s="2"/>
      <c r="AF160"/>
      <c r="AG160" s="1"/>
      <c r="AI160" s="2"/>
      <c r="AJ160" s="2"/>
      <c r="AL160" s="2"/>
      <c r="AM160" s="2"/>
    </row>
    <row r="161" spans="2:39" x14ac:dyDescent="0.3">
      <c r="B161" s="8" t="s">
        <v>10</v>
      </c>
      <c r="C161" s="7">
        <v>12.566025849064202</v>
      </c>
      <c r="D161" s="7">
        <v>11.752223432617534</v>
      </c>
      <c r="E161" s="7">
        <v>10.952265509235749</v>
      </c>
      <c r="F161" s="7">
        <v>2.1117389840037384</v>
      </c>
      <c r="G161" s="7">
        <v>9.0393068810435206</v>
      </c>
      <c r="H161" s="7">
        <v>9.0539373081009948</v>
      </c>
      <c r="I161" s="7">
        <v>11.623088748406815</v>
      </c>
      <c r="J161" s="7">
        <v>5.949868417377802</v>
      </c>
      <c r="K161" s="7">
        <v>3.2240142145193018</v>
      </c>
      <c r="L161" s="7">
        <v>13.681384352950538</v>
      </c>
      <c r="M161" s="7">
        <v>6.7888508883200434</v>
      </c>
      <c r="N161" s="7">
        <v>3.257295414359763</v>
      </c>
      <c r="O161" s="7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D161" s="2"/>
      <c r="AF161"/>
      <c r="AG161" s="1"/>
      <c r="AI161" s="2"/>
      <c r="AJ161" s="2"/>
      <c r="AL161" s="2"/>
      <c r="AM161" s="2"/>
    </row>
    <row r="162" spans="2:39" x14ac:dyDescent="0.3">
      <c r="B162" s="8" t="s">
        <v>11</v>
      </c>
      <c r="C162" s="7">
        <v>14.571412871828812</v>
      </c>
      <c r="D162" s="7">
        <v>9.751650912982921</v>
      </c>
      <c r="E162" s="7">
        <v>12.63127605332085</v>
      </c>
      <c r="F162" s="7">
        <v>1.5307033920805544</v>
      </c>
      <c r="G162" s="7">
        <v>5.6782342762990723</v>
      </c>
      <c r="H162" s="7">
        <v>8.0828062112622412</v>
      </c>
      <c r="I162" s="7">
        <v>12.619383795259925</v>
      </c>
      <c r="J162" s="7">
        <v>6.4761834990153133</v>
      </c>
      <c r="K162" s="7">
        <v>3.3502187454358796</v>
      </c>
      <c r="L162" s="7">
        <v>16.294091273604998</v>
      </c>
      <c r="M162" s="7">
        <v>5.9835042712581377</v>
      </c>
      <c r="N162" s="7">
        <v>3.0305346976513112</v>
      </c>
      <c r="O162" s="7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D162" s="2"/>
      <c r="AF162"/>
      <c r="AG162" s="1"/>
      <c r="AI162" s="2"/>
      <c r="AJ162" s="2"/>
      <c r="AL162" s="2"/>
      <c r="AM162" s="2"/>
    </row>
    <row r="163" spans="2:39" x14ac:dyDescent="0.3">
      <c r="B163" s="8" t="s">
        <v>12</v>
      </c>
      <c r="C163" s="7">
        <v>13.395124897326003</v>
      </c>
      <c r="D163" s="7">
        <v>10.369835973609778</v>
      </c>
      <c r="E163" s="7">
        <v>14.424237732260503</v>
      </c>
      <c r="F163" s="7">
        <v>1.5823263955504356</v>
      </c>
      <c r="G163" s="7">
        <v>6.6099530137826585</v>
      </c>
      <c r="H163" s="7">
        <v>3.4644043125977455</v>
      </c>
      <c r="I163" s="7">
        <v>10.970484646674651</v>
      </c>
      <c r="J163" s="7">
        <v>5.5788895166917607</v>
      </c>
      <c r="K163" s="7">
        <v>2.7922314164461337</v>
      </c>
      <c r="L163" s="7">
        <v>19.731273270830222</v>
      </c>
      <c r="M163" s="7">
        <v>7.1021387590307894</v>
      </c>
      <c r="N163" s="7">
        <v>3.979100065199332</v>
      </c>
      <c r="O163" s="7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D163" s="2"/>
      <c r="AF163"/>
      <c r="AG163" s="1"/>
      <c r="AI163" s="2"/>
      <c r="AJ163" s="2"/>
      <c r="AL163" s="2"/>
      <c r="AM163" s="2"/>
    </row>
    <row r="164" spans="2:39" x14ac:dyDescent="0.3">
      <c r="B164" s="12" t="s">
        <v>13</v>
      </c>
      <c r="C164" s="7">
        <v>13.243976022276998</v>
      </c>
      <c r="D164" s="7">
        <v>11.031686026422713</v>
      </c>
      <c r="E164" s="7">
        <v>12.927987195851189</v>
      </c>
      <c r="F164" s="7">
        <v>1.6905923818849513</v>
      </c>
      <c r="G164" s="7">
        <v>7.5960056173954502</v>
      </c>
      <c r="H164" s="7">
        <v>7.644916684429508</v>
      </c>
      <c r="I164" s="7">
        <v>11.126378347445323</v>
      </c>
      <c r="J164" s="7">
        <v>3.8938611391662348</v>
      </c>
      <c r="K164" s="7">
        <v>2.3301797860203437</v>
      </c>
      <c r="L164" s="7">
        <v>17.023138556729243</v>
      </c>
      <c r="M164" s="7">
        <v>7.1709641309940801</v>
      </c>
      <c r="N164" s="7">
        <v>4.3203141113839783</v>
      </c>
      <c r="O164" s="7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D164" s="2"/>
      <c r="AF164"/>
      <c r="AG164" s="1"/>
      <c r="AI164" s="2"/>
      <c r="AJ164" s="2"/>
      <c r="AL164" s="2"/>
      <c r="AM164" s="2"/>
    </row>
    <row r="165" spans="2:39" x14ac:dyDescent="0.3">
      <c r="B165" s="12" t="s">
        <v>14</v>
      </c>
      <c r="C165" s="7">
        <v>12.283431429611054</v>
      </c>
      <c r="D165" s="7">
        <v>9.7047804119547756</v>
      </c>
      <c r="E165" s="7">
        <v>13.129603551212387</v>
      </c>
      <c r="F165" s="7">
        <v>3.4225934372504137</v>
      </c>
      <c r="G165" s="7">
        <v>14.294623141784196</v>
      </c>
      <c r="H165" s="7">
        <v>6.1249929455708703</v>
      </c>
      <c r="I165" s="7">
        <v>9.7861645561208572</v>
      </c>
      <c r="J165" s="7">
        <v>6.4126245747346875</v>
      </c>
      <c r="K165" s="7">
        <v>2.2832154272865886</v>
      </c>
      <c r="L165" s="7">
        <v>11.830244381679588</v>
      </c>
      <c r="M165" s="7">
        <v>6.7476373861838201</v>
      </c>
      <c r="N165" s="7">
        <v>3.9800887566107681</v>
      </c>
      <c r="O165" s="7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D165" s="2"/>
      <c r="AF165"/>
      <c r="AG165" s="1"/>
      <c r="AI165" s="2"/>
      <c r="AJ165" s="2"/>
      <c r="AL165" s="2"/>
      <c r="AM165" s="2"/>
    </row>
    <row r="166" spans="2:39" x14ac:dyDescent="0.3">
      <c r="B166" s="12" t="s">
        <v>15</v>
      </c>
      <c r="C166" s="7">
        <v>14.598690304347118</v>
      </c>
      <c r="D166" s="7">
        <v>8.7514695200910495</v>
      </c>
      <c r="E166" s="7">
        <v>14.25018045622117</v>
      </c>
      <c r="F166" s="7">
        <v>1.4201776311132188</v>
      </c>
      <c r="G166" s="7">
        <v>7.5210361386560924</v>
      </c>
      <c r="H166" s="7">
        <v>6.5190703267461361</v>
      </c>
      <c r="I166" s="7">
        <v>10.232636373174179</v>
      </c>
      <c r="J166" s="7">
        <v>5.3593069983318653</v>
      </c>
      <c r="K166" s="7">
        <v>2.7822702875387817</v>
      </c>
      <c r="L166" s="7">
        <v>17.686874792391581</v>
      </c>
      <c r="M166" s="7">
        <v>6.786261208857236</v>
      </c>
      <c r="N166" s="7">
        <v>4.0920259625315767</v>
      </c>
      <c r="O166" s="7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D166" s="2"/>
      <c r="AF166"/>
      <c r="AG166" s="1"/>
      <c r="AI166" s="2"/>
      <c r="AJ166" s="2"/>
      <c r="AL166" s="2"/>
      <c r="AM166" s="2"/>
    </row>
    <row r="167" spans="2:39" x14ac:dyDescent="0.3">
      <c r="B167" s="12" t="s">
        <v>16</v>
      </c>
      <c r="C167" s="7">
        <v>13.968615554634983</v>
      </c>
      <c r="D167" s="7">
        <v>7.8036340029238715</v>
      </c>
      <c r="E167" s="7">
        <v>13.41118150107051</v>
      </c>
      <c r="F167" s="7">
        <v>1.2902008213739882</v>
      </c>
      <c r="G167" s="7">
        <v>8.5886463766648067</v>
      </c>
      <c r="H167" s="7">
        <v>7.263024804763873</v>
      </c>
      <c r="I167" s="7">
        <v>9.9346348794214023</v>
      </c>
      <c r="J167" s="7">
        <v>4.6091251047056723</v>
      </c>
      <c r="K167" s="7">
        <v>2.1022215179396389</v>
      </c>
      <c r="L167" s="7">
        <v>20.126070197838736</v>
      </c>
      <c r="M167" s="7">
        <v>6.4315226965374253</v>
      </c>
      <c r="N167" s="7">
        <v>4.4711225421250802</v>
      </c>
      <c r="O167" s="7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D167" s="2"/>
      <c r="AF167"/>
      <c r="AG167" s="1"/>
      <c r="AI167" s="2"/>
      <c r="AJ167" s="2"/>
      <c r="AL167" s="2"/>
      <c r="AM167" s="2"/>
    </row>
    <row r="168" spans="2:39" x14ac:dyDescent="0.3">
      <c r="B168" s="5" t="s">
        <v>22</v>
      </c>
      <c r="C168" s="7">
        <v>13.265625969684509</v>
      </c>
      <c r="D168" s="7">
        <v>10.517818649188101</v>
      </c>
      <c r="E168" s="7">
        <v>13.305262967879626</v>
      </c>
      <c r="F168" s="7">
        <v>1.91615413618095</v>
      </c>
      <c r="G168" s="7">
        <v>9.113682281248499</v>
      </c>
      <c r="H168" s="7">
        <v>7.5435547187950087</v>
      </c>
      <c r="I168" s="7">
        <v>11.216396849966932</v>
      </c>
      <c r="J168" s="7">
        <v>5.6504548522919835</v>
      </c>
      <c r="K168" s="7">
        <v>2.6972541037930213</v>
      </c>
      <c r="L168" s="7">
        <v>14.88150859466505</v>
      </c>
      <c r="M168" s="7">
        <v>6.2976786310104647</v>
      </c>
      <c r="N168" s="7">
        <v>3.5946082452958596</v>
      </c>
      <c r="O168" s="7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D168" s="2"/>
      <c r="AF168"/>
      <c r="AG168" s="1"/>
      <c r="AI168" s="2"/>
      <c r="AJ168" s="2"/>
      <c r="AL168" s="2"/>
      <c r="AM168" s="2"/>
    </row>
    <row r="169" spans="2:39" x14ac:dyDescent="0.3">
      <c r="B169" s="1" t="s">
        <v>2</v>
      </c>
      <c r="C169" s="7">
        <v>10.849056603773585</v>
      </c>
      <c r="D169" s="7">
        <v>12.735849056603774</v>
      </c>
      <c r="E169" s="7">
        <v>9.9056603773584904</v>
      </c>
      <c r="F169" s="7">
        <v>1.8867924528301887</v>
      </c>
      <c r="G169" s="7">
        <v>15.566037735849056</v>
      </c>
      <c r="H169" s="7">
        <v>6.6037735849056602</v>
      </c>
      <c r="I169" s="7">
        <v>9.9056603773584904</v>
      </c>
      <c r="J169" s="7">
        <v>6.6037735849056602</v>
      </c>
      <c r="K169" s="7">
        <v>1.4150943396226416</v>
      </c>
      <c r="L169" s="7">
        <v>11.79245283018868</v>
      </c>
      <c r="M169" s="7">
        <v>9.9056603773584904</v>
      </c>
      <c r="N169" s="7">
        <v>2.8301886792452833</v>
      </c>
      <c r="O169" s="7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D169" s="2"/>
      <c r="AF169"/>
      <c r="AG169" s="1"/>
      <c r="AI169" s="2"/>
      <c r="AJ169" s="2"/>
      <c r="AL169" s="2"/>
      <c r="AM169" s="2"/>
    </row>
    <row r="170" spans="2:39" x14ac:dyDescent="0.3">
      <c r="B170" s="5" t="s">
        <v>23</v>
      </c>
      <c r="C170" s="7">
        <v>10.606817192292839</v>
      </c>
      <c r="D170" s="7">
        <v>7.4356293346672082</v>
      </c>
      <c r="E170" s="7">
        <v>10.569422776911075</v>
      </c>
      <c r="F170" s="7">
        <v>1.2722823656744537</v>
      </c>
      <c r="G170" s="7">
        <v>5.324698462147385</v>
      </c>
      <c r="H170" s="7">
        <v>3.4644043125977455</v>
      </c>
      <c r="I170" s="7">
        <v>8.0388923322473875</v>
      </c>
      <c r="J170" s="7">
        <v>3.8938611391662348</v>
      </c>
      <c r="K170" s="7">
        <v>2.1022215179396389</v>
      </c>
      <c r="L170" s="7">
        <v>10.704551894565101</v>
      </c>
      <c r="M170" s="7">
        <v>5.1293958035899436</v>
      </c>
      <c r="N170" s="7">
        <v>2.5930727912576335</v>
      </c>
      <c r="O170" s="7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D170" s="2"/>
      <c r="AF170"/>
      <c r="AG170" s="1"/>
      <c r="AI170" s="2"/>
      <c r="AJ170" s="2"/>
      <c r="AL170" s="2"/>
      <c r="AM170" s="2"/>
    </row>
    <row r="171" spans="2:39" x14ac:dyDescent="0.3">
      <c r="B171" s="5" t="s">
        <v>24</v>
      </c>
      <c r="C171" s="7">
        <v>14.598690304347118</v>
      </c>
      <c r="D171" s="7">
        <v>14.658180499540634</v>
      </c>
      <c r="E171" s="7">
        <v>16.184357400126842</v>
      </c>
      <c r="F171" s="7">
        <v>3.4225934372504137</v>
      </c>
      <c r="G171" s="7">
        <v>14.717659819880987</v>
      </c>
      <c r="H171" s="7">
        <v>11.232584223004254</v>
      </c>
      <c r="I171" s="7">
        <v>14.514727430310453</v>
      </c>
      <c r="J171" s="7">
        <v>6.4965935357123303</v>
      </c>
      <c r="K171" s="7">
        <v>3.9917578118206896</v>
      </c>
      <c r="L171" s="7">
        <v>20.126070197838736</v>
      </c>
      <c r="M171" s="7">
        <v>7.1709641309940801</v>
      </c>
      <c r="N171" s="7">
        <v>4.4711225421250802</v>
      </c>
      <c r="O171" s="7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D171" s="2"/>
      <c r="AF171"/>
      <c r="AG171" s="1"/>
      <c r="AI171" s="2"/>
      <c r="AJ171" s="2"/>
      <c r="AL171" s="2"/>
      <c r="AM171" s="2"/>
    </row>
    <row r="172" spans="2:39" x14ac:dyDescent="0.3">
      <c r="B172" s="5" t="s">
        <v>30</v>
      </c>
      <c r="C172" s="7">
        <v>1.3130013023898013</v>
      </c>
      <c r="D172" s="7">
        <v>2.0878392733945526</v>
      </c>
      <c r="E172" s="7">
        <v>1.4069119462830262</v>
      </c>
      <c r="F172" s="7">
        <v>0.64093552213428895</v>
      </c>
      <c r="G172" s="7">
        <v>3.0337906887958366</v>
      </c>
      <c r="H172" s="7">
        <v>1.6835254316641293</v>
      </c>
      <c r="I172" s="7">
        <v>1.7000095532539174</v>
      </c>
      <c r="J172" s="7">
        <v>0.75647373721863542</v>
      </c>
      <c r="K172" s="7">
        <v>0.53233183624382518</v>
      </c>
      <c r="L172" s="7">
        <v>3.3110477289957867</v>
      </c>
      <c r="M172" s="7">
        <v>0.66184529253659563</v>
      </c>
      <c r="N172" s="7">
        <v>0.59152039553494662</v>
      </c>
      <c r="O172" s="7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D172" s="2"/>
      <c r="AF172"/>
      <c r="AG172" s="1"/>
      <c r="AI172" s="2"/>
      <c r="AJ172" s="2"/>
      <c r="AL172" s="2"/>
      <c r="AM172" s="2"/>
    </row>
    <row r="173" spans="2:39" x14ac:dyDescent="0.3">
      <c r="B173" s="36"/>
      <c r="C173" s="5"/>
      <c r="D173" s="5"/>
      <c r="E173" s="5"/>
      <c r="F173" s="5"/>
      <c r="G173" s="5"/>
      <c r="H173" s="5"/>
      <c r="I173" s="5"/>
      <c r="O173" s="2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D173" s="2"/>
      <c r="AF173"/>
      <c r="AG173" s="1"/>
      <c r="AI173" s="2"/>
      <c r="AJ173" s="2"/>
      <c r="AL173" s="2"/>
      <c r="AM173" s="2"/>
    </row>
    <row r="174" spans="2:39" x14ac:dyDescent="0.3">
      <c r="B174" s="33" t="s">
        <v>46</v>
      </c>
      <c r="C174" s="5" t="s">
        <v>50</v>
      </c>
      <c r="D174" s="5" t="s">
        <v>51</v>
      </c>
      <c r="E174" s="5" t="s">
        <v>53</v>
      </c>
      <c r="F174" s="5" t="s">
        <v>54</v>
      </c>
      <c r="G174" s="5" t="s">
        <v>55</v>
      </c>
      <c r="H174" s="5" t="s">
        <v>56</v>
      </c>
      <c r="I174" s="5" t="s">
        <v>0</v>
      </c>
      <c r="J174" s="5" t="s">
        <v>1</v>
      </c>
      <c r="K174" s="5" t="s">
        <v>57</v>
      </c>
      <c r="L174" s="5" t="s">
        <v>58</v>
      </c>
      <c r="M174" s="5" t="s">
        <v>47</v>
      </c>
      <c r="N174" s="5" t="s">
        <v>48</v>
      </c>
      <c r="O174" s="41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D174" s="2"/>
      <c r="AF174"/>
      <c r="AG174" s="1"/>
      <c r="AI174" s="2"/>
      <c r="AJ174" s="2"/>
      <c r="AL174" s="2"/>
      <c r="AM174" s="2"/>
    </row>
    <row r="175" spans="2:39" x14ac:dyDescent="0.3">
      <c r="B175" s="8" t="s">
        <v>4</v>
      </c>
      <c r="C175" s="7">
        <f t="shared" ref="C175:N175" si="155">C155</f>
        <v>14.533941470642711</v>
      </c>
      <c r="D175" s="7">
        <f t="shared" si="155"/>
        <v>13.850095696733963</v>
      </c>
      <c r="E175" s="7">
        <f t="shared" si="155"/>
        <v>12.821278631845406</v>
      </c>
      <c r="F175" s="7">
        <f t="shared" si="155"/>
        <v>1.5572328208927577</v>
      </c>
      <c r="G175" s="7">
        <f t="shared" si="155"/>
        <v>8.5863894548373167</v>
      </c>
      <c r="H175" s="7">
        <f t="shared" si="155"/>
        <v>11.232584223004254</v>
      </c>
      <c r="I175" s="7">
        <f t="shared" si="155"/>
        <v>10.07959292955486</v>
      </c>
      <c r="J175" s="7">
        <f t="shared" si="155"/>
        <v>5.3044802531332929</v>
      </c>
      <c r="K175" s="7">
        <f t="shared" si="155"/>
        <v>2.2900074087794127</v>
      </c>
      <c r="L175" s="7">
        <f t="shared" si="155"/>
        <v>11.772447573007346</v>
      </c>
      <c r="M175" s="7">
        <f t="shared" si="155"/>
        <v>5.3788767463110458</v>
      </c>
      <c r="N175" s="7">
        <f t="shared" si="155"/>
        <v>2.5930727912576335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D175" s="2"/>
      <c r="AF175"/>
      <c r="AG175" s="1"/>
      <c r="AI175" s="2"/>
      <c r="AJ175" s="2"/>
      <c r="AL175" s="2"/>
      <c r="AM175" s="2"/>
    </row>
    <row r="176" spans="2:39" x14ac:dyDescent="0.3">
      <c r="B176" s="8" t="s">
        <v>6</v>
      </c>
      <c r="C176" s="7">
        <f t="shared" ref="C176:N176" si="156">C157</f>
        <v>10.606817192292839</v>
      </c>
      <c r="D176" s="7">
        <f t="shared" si="156"/>
        <v>8.7453218678690341</v>
      </c>
      <c r="E176" s="7">
        <f t="shared" si="156"/>
        <v>13.875339287122831</v>
      </c>
      <c r="F176" s="7">
        <f t="shared" si="156"/>
        <v>1.2722823656744537</v>
      </c>
      <c r="G176" s="7">
        <f t="shared" si="156"/>
        <v>8.355519696160929</v>
      </c>
      <c r="H176" s="7">
        <f t="shared" si="156"/>
        <v>7.8468800657268485</v>
      </c>
      <c r="I176" s="7">
        <f t="shared" si="156"/>
        <v>13.982697506463214</v>
      </c>
      <c r="J176" s="7">
        <f t="shared" si="156"/>
        <v>6.4965935357123303</v>
      </c>
      <c r="K176" s="7">
        <f t="shared" si="156"/>
        <v>2.5226448495522655</v>
      </c>
      <c r="L176" s="7">
        <f t="shared" si="156"/>
        <v>16.61234526600267</v>
      </c>
      <c r="M176" s="7">
        <f t="shared" si="156"/>
        <v>5.3890382552212133</v>
      </c>
      <c r="N176" s="7">
        <f t="shared" si="156"/>
        <v>4.2945201122013721</v>
      </c>
      <c r="O176" s="7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D176" s="2"/>
      <c r="AF176"/>
      <c r="AG176" s="1"/>
      <c r="AI176" s="2"/>
      <c r="AJ176" s="2"/>
      <c r="AL176" s="2"/>
      <c r="AM176" s="2"/>
    </row>
    <row r="177" spans="2:39" x14ac:dyDescent="0.3">
      <c r="B177" s="8" t="s">
        <v>7</v>
      </c>
      <c r="C177" s="7">
        <f t="shared" ref="C177:N177" si="157">C158</f>
        <v>10.831308487615548</v>
      </c>
      <c r="D177" s="7">
        <f t="shared" si="157"/>
        <v>10.435420825189826</v>
      </c>
      <c r="E177" s="7">
        <f t="shared" si="157"/>
        <v>14.266690389636491</v>
      </c>
      <c r="F177" s="7">
        <f t="shared" si="157"/>
        <v>2.943302437028041</v>
      </c>
      <c r="G177" s="7">
        <f t="shared" si="157"/>
        <v>13.138521759847768</v>
      </c>
      <c r="H177" s="7">
        <f t="shared" si="157"/>
        <v>7.2987269875990499</v>
      </c>
      <c r="I177" s="7">
        <f t="shared" si="157"/>
        <v>11.08252617467385</v>
      </c>
      <c r="J177" s="7">
        <f t="shared" si="157"/>
        <v>6.0978584806915936</v>
      </c>
      <c r="K177" s="7">
        <f t="shared" si="157"/>
        <v>2.6737707749129811</v>
      </c>
      <c r="L177" s="7">
        <f t="shared" si="157"/>
        <v>10.764759603830075</v>
      </c>
      <c r="M177" s="7">
        <f t="shared" si="157"/>
        <v>6.8703467908808573</v>
      </c>
      <c r="N177" s="7">
        <f t="shared" si="157"/>
        <v>3.5967672880939188</v>
      </c>
      <c r="O177" s="7"/>
      <c r="P177" s="7"/>
      <c r="S177"/>
      <c r="T177"/>
      <c r="U177"/>
      <c r="V177"/>
      <c r="X177"/>
      <c r="Z177" s="2"/>
      <c r="AA177" s="2"/>
      <c r="AD177" s="2"/>
      <c r="AF177"/>
      <c r="AG177" s="1"/>
      <c r="AI177" s="2"/>
      <c r="AJ177" s="2"/>
      <c r="AL177" s="2"/>
      <c r="AM177" s="2"/>
    </row>
    <row r="178" spans="2:39" x14ac:dyDescent="0.3">
      <c r="B178" s="8" t="s">
        <v>8</v>
      </c>
      <c r="C178" s="7">
        <f t="shared" ref="C178:N178" si="158">C159</f>
        <v>14.152647423473319</v>
      </c>
      <c r="D178" s="7">
        <f t="shared" si="158"/>
        <v>11.914290774357685</v>
      </c>
      <c r="E178" s="7">
        <f t="shared" si="158"/>
        <v>13.15964228755605</v>
      </c>
      <c r="F178" s="7">
        <f t="shared" si="158"/>
        <v>2.5848902072011057</v>
      </c>
      <c r="G178" s="7">
        <f t="shared" si="158"/>
        <v>14.717659819880987</v>
      </c>
      <c r="H178" s="7">
        <f t="shared" si="158"/>
        <v>8.0333584199930606</v>
      </c>
      <c r="I178" s="7">
        <f t="shared" si="158"/>
        <v>8.0388923322473875</v>
      </c>
      <c r="J178" s="7">
        <f t="shared" si="158"/>
        <v>5.0698379670846041</v>
      </c>
      <c r="K178" s="7">
        <f t="shared" si="158"/>
        <v>2.2696509204102604</v>
      </c>
      <c r="L178" s="7">
        <f t="shared" si="158"/>
        <v>10.714566363160591</v>
      </c>
      <c r="M178" s="7">
        <f t="shared" si="158"/>
        <v>6.2754559943610495</v>
      </c>
      <c r="N178" s="7">
        <f t="shared" si="158"/>
        <v>3.0691074902739093</v>
      </c>
      <c r="O178" s="7"/>
      <c r="P178" s="7"/>
      <c r="S178"/>
      <c r="T178"/>
      <c r="U178"/>
      <c r="V178"/>
      <c r="X178"/>
      <c r="Z178" s="2"/>
      <c r="AA178" s="2"/>
      <c r="AD178" s="2"/>
      <c r="AF178"/>
      <c r="AG178" s="1"/>
      <c r="AI178" s="2"/>
      <c r="AJ178" s="2"/>
      <c r="AL178" s="2"/>
      <c r="AM178" s="2"/>
    </row>
    <row r="179" spans="2:39" x14ac:dyDescent="0.3">
      <c r="B179" s="8" t="s">
        <v>9</v>
      </c>
      <c r="C179" s="7">
        <f t="shared" ref="C179:N179" si="159">C160</f>
        <v>12.950468018720748</v>
      </c>
      <c r="D179" s="7">
        <f t="shared" si="159"/>
        <v>11.045241809672387</v>
      </c>
      <c r="E179" s="7">
        <f t="shared" si="159"/>
        <v>10.569422776911075</v>
      </c>
      <c r="F179" s="7">
        <f t="shared" si="159"/>
        <v>1.7932050611024462</v>
      </c>
      <c r="G179" s="7">
        <f t="shared" si="159"/>
        <v>10.914315739729592</v>
      </c>
      <c r="H179" s="7">
        <f t="shared" si="159"/>
        <v>7.2170761830473218</v>
      </c>
      <c r="I179" s="7">
        <f t="shared" si="159"/>
        <v>10.975905703328131</v>
      </c>
      <c r="J179" s="7">
        <f t="shared" si="159"/>
        <v>6.2972352223088919</v>
      </c>
      <c r="K179" s="7">
        <f t="shared" si="159"/>
        <v>2.9048849453978138</v>
      </c>
      <c r="L179" s="7">
        <f t="shared" si="159"/>
        <v>16.215629875195003</v>
      </c>
      <c r="M179" s="7">
        <f t="shared" si="159"/>
        <v>6.1134945397815921</v>
      </c>
      <c r="N179" s="7">
        <f t="shared" si="159"/>
        <v>3.0031201248049952</v>
      </c>
      <c r="O179" s="7"/>
      <c r="P179" s="7"/>
      <c r="S179"/>
      <c r="T179"/>
      <c r="U179"/>
      <c r="V179"/>
      <c r="X179"/>
      <c r="Z179" s="2"/>
      <c r="AA179" s="2"/>
      <c r="AD179" s="2"/>
      <c r="AF179"/>
      <c r="AG179" s="1"/>
      <c r="AI179" s="2"/>
      <c r="AJ179" s="2"/>
      <c r="AL179" s="2"/>
      <c r="AM179" s="2"/>
    </row>
    <row r="180" spans="2:39" x14ac:dyDescent="0.3">
      <c r="B180" s="8" t="s">
        <v>10</v>
      </c>
      <c r="C180" s="7">
        <f t="shared" ref="C180:N180" si="160">C161</f>
        <v>12.566025849064202</v>
      </c>
      <c r="D180" s="7">
        <f t="shared" si="160"/>
        <v>11.752223432617534</v>
      </c>
      <c r="E180" s="7">
        <f t="shared" si="160"/>
        <v>10.952265509235749</v>
      </c>
      <c r="F180" s="7">
        <f t="shared" si="160"/>
        <v>2.1117389840037384</v>
      </c>
      <c r="G180" s="7">
        <f t="shared" si="160"/>
        <v>9.0393068810435206</v>
      </c>
      <c r="H180" s="7">
        <f t="shared" si="160"/>
        <v>9.0539373081009948</v>
      </c>
      <c r="I180" s="7">
        <f t="shared" si="160"/>
        <v>11.623088748406815</v>
      </c>
      <c r="J180" s="7">
        <f t="shared" si="160"/>
        <v>5.949868417377802</v>
      </c>
      <c r="K180" s="7">
        <f t="shared" si="160"/>
        <v>3.2240142145193018</v>
      </c>
      <c r="L180" s="7">
        <f t="shared" si="160"/>
        <v>13.681384352950538</v>
      </c>
      <c r="M180" s="7">
        <f t="shared" si="160"/>
        <v>6.7888508883200434</v>
      </c>
      <c r="N180" s="7">
        <f t="shared" si="160"/>
        <v>3.257295414359763</v>
      </c>
      <c r="O180" s="7"/>
      <c r="P180" s="7"/>
      <c r="S180"/>
      <c r="T180"/>
      <c r="U180"/>
      <c r="V180"/>
      <c r="X180"/>
      <c r="Z180" s="2"/>
      <c r="AA180" s="2"/>
      <c r="AD180" s="2"/>
      <c r="AF180"/>
      <c r="AG180" s="1"/>
      <c r="AI180" s="2"/>
      <c r="AJ180" s="2"/>
      <c r="AL180" s="2"/>
      <c r="AM180" s="2"/>
    </row>
    <row r="181" spans="2:39" x14ac:dyDescent="0.3">
      <c r="B181" s="8" t="s">
        <v>12</v>
      </c>
      <c r="C181" s="7">
        <f t="shared" ref="C181:N181" si="161">C163</f>
        <v>13.395124897326003</v>
      </c>
      <c r="D181" s="7">
        <f t="shared" si="161"/>
        <v>10.369835973609778</v>
      </c>
      <c r="E181" s="7">
        <f t="shared" si="161"/>
        <v>14.424237732260503</v>
      </c>
      <c r="F181" s="7">
        <f t="shared" si="161"/>
        <v>1.5823263955504356</v>
      </c>
      <c r="G181" s="7">
        <f t="shared" si="161"/>
        <v>6.6099530137826585</v>
      </c>
      <c r="H181" s="7">
        <f t="shared" si="161"/>
        <v>3.4644043125977455</v>
      </c>
      <c r="I181" s="7">
        <f t="shared" si="161"/>
        <v>10.970484646674651</v>
      </c>
      <c r="J181" s="7">
        <f t="shared" si="161"/>
        <v>5.5788895166917607</v>
      </c>
      <c r="K181" s="7">
        <f t="shared" si="161"/>
        <v>2.7922314164461337</v>
      </c>
      <c r="L181" s="7">
        <f t="shared" si="161"/>
        <v>19.731273270830222</v>
      </c>
      <c r="M181" s="7">
        <f t="shared" si="161"/>
        <v>7.1021387590307894</v>
      </c>
      <c r="N181" s="7">
        <f t="shared" si="161"/>
        <v>3.979100065199332</v>
      </c>
      <c r="O181" s="7"/>
      <c r="P181" s="7"/>
      <c r="S181"/>
      <c r="T181"/>
      <c r="U181"/>
      <c r="V181"/>
      <c r="X181"/>
      <c r="Z181" s="2"/>
      <c r="AA181" s="2"/>
      <c r="AD181" s="2"/>
      <c r="AF181"/>
      <c r="AG181" s="1"/>
      <c r="AI181" s="2"/>
      <c r="AJ181" s="2"/>
      <c r="AL181" s="2"/>
      <c r="AM181" s="2"/>
    </row>
    <row r="182" spans="2:39" x14ac:dyDescent="0.3">
      <c r="B182" s="12" t="s">
        <v>14</v>
      </c>
      <c r="C182" s="7">
        <f t="shared" ref="C182:N182" si="162">C165</f>
        <v>12.283431429611054</v>
      </c>
      <c r="D182" s="7">
        <f t="shared" si="162"/>
        <v>9.7047804119547756</v>
      </c>
      <c r="E182" s="7">
        <f t="shared" si="162"/>
        <v>13.129603551212387</v>
      </c>
      <c r="F182" s="7">
        <f t="shared" si="162"/>
        <v>3.4225934372504137</v>
      </c>
      <c r="G182" s="7">
        <f t="shared" si="162"/>
        <v>14.294623141784196</v>
      </c>
      <c r="H182" s="7">
        <f t="shared" si="162"/>
        <v>6.1249929455708703</v>
      </c>
      <c r="I182" s="7">
        <f t="shared" si="162"/>
        <v>9.7861645561208572</v>
      </c>
      <c r="J182" s="7">
        <f t="shared" si="162"/>
        <v>6.4126245747346875</v>
      </c>
      <c r="K182" s="7">
        <f t="shared" si="162"/>
        <v>2.2832154272865886</v>
      </c>
      <c r="L182" s="7">
        <f t="shared" si="162"/>
        <v>11.830244381679588</v>
      </c>
      <c r="M182" s="7">
        <f t="shared" si="162"/>
        <v>6.7476373861838201</v>
      </c>
      <c r="N182" s="7">
        <f t="shared" si="162"/>
        <v>3.9800887566107681</v>
      </c>
      <c r="O182" s="7"/>
      <c r="P182" s="7"/>
      <c r="S182"/>
      <c r="T182"/>
      <c r="U182"/>
      <c r="V182"/>
      <c r="X182"/>
      <c r="Z182" s="2"/>
      <c r="AA182" s="2"/>
      <c r="AD182" s="2"/>
      <c r="AF182"/>
      <c r="AG182" s="1"/>
      <c r="AI182" s="2"/>
      <c r="AJ182" s="2"/>
      <c r="AL182" s="2"/>
      <c r="AM182" s="2"/>
    </row>
    <row r="183" spans="2:39" x14ac:dyDescent="0.3">
      <c r="B183" s="5" t="s">
        <v>26</v>
      </c>
      <c r="C183" s="7">
        <v>12.664970596093303</v>
      </c>
      <c r="D183" s="7">
        <v>10.977151349000621</v>
      </c>
      <c r="E183" s="7">
        <v>12.899810020722562</v>
      </c>
      <c r="F183" s="7">
        <v>2.1584464635879237</v>
      </c>
      <c r="G183" s="7">
        <v>10.70703618838337</v>
      </c>
      <c r="H183" s="7">
        <v>7.5339950557050184</v>
      </c>
      <c r="I183" s="7">
        <v>10.81741907468372</v>
      </c>
      <c r="J183" s="7">
        <v>5.9009234959668699</v>
      </c>
      <c r="K183" s="7">
        <v>2.6200524946630948</v>
      </c>
      <c r="L183" s="7">
        <v>13.915331335832004</v>
      </c>
      <c r="M183" s="7">
        <v>6.3332299200113011</v>
      </c>
      <c r="N183" s="7">
        <v>3.4716340053502117</v>
      </c>
      <c r="O183" s="7"/>
      <c r="P183" s="7"/>
      <c r="S183"/>
      <c r="T183"/>
      <c r="U183"/>
      <c r="V183"/>
      <c r="X183"/>
      <c r="Z183" s="2"/>
      <c r="AA183" s="2"/>
      <c r="AD183" s="2"/>
      <c r="AF183"/>
      <c r="AG183" s="1"/>
      <c r="AI183" s="2"/>
      <c r="AJ183" s="2"/>
      <c r="AL183" s="2"/>
      <c r="AM183" s="2"/>
    </row>
    <row r="184" spans="2:39" x14ac:dyDescent="0.3">
      <c r="B184" s="1" t="s">
        <v>2</v>
      </c>
      <c r="C184" s="7">
        <f t="shared" ref="C184:N184" si="163">C169</f>
        <v>10.849056603773585</v>
      </c>
      <c r="D184" s="7">
        <f t="shared" si="163"/>
        <v>12.735849056603774</v>
      </c>
      <c r="E184" s="7">
        <f t="shared" si="163"/>
        <v>9.9056603773584904</v>
      </c>
      <c r="F184" s="7">
        <f t="shared" si="163"/>
        <v>1.8867924528301887</v>
      </c>
      <c r="G184" s="7">
        <f t="shared" si="163"/>
        <v>15.566037735849056</v>
      </c>
      <c r="H184" s="7">
        <f t="shared" si="163"/>
        <v>6.6037735849056602</v>
      </c>
      <c r="I184" s="7">
        <f t="shared" si="163"/>
        <v>9.9056603773584904</v>
      </c>
      <c r="J184" s="7">
        <f t="shared" si="163"/>
        <v>6.6037735849056602</v>
      </c>
      <c r="K184" s="7">
        <f t="shared" si="163"/>
        <v>1.4150943396226416</v>
      </c>
      <c r="L184" s="7">
        <f t="shared" si="163"/>
        <v>11.79245283018868</v>
      </c>
      <c r="M184" s="7">
        <f t="shared" si="163"/>
        <v>9.9056603773584904</v>
      </c>
      <c r="N184" s="7">
        <f t="shared" si="163"/>
        <v>2.8301886792452833</v>
      </c>
      <c r="O184" s="7"/>
      <c r="P184" s="7"/>
      <c r="S184"/>
      <c r="T184"/>
      <c r="U184"/>
      <c r="V184"/>
      <c r="X184"/>
      <c r="Z184" s="2"/>
      <c r="AA184" s="2"/>
      <c r="AD184" s="2"/>
      <c r="AF184"/>
      <c r="AG184" s="1"/>
      <c r="AI184" s="2"/>
      <c r="AJ184" s="2"/>
      <c r="AL184" s="2"/>
      <c r="AM184" s="2"/>
    </row>
    <row r="185" spans="2:39" x14ac:dyDescent="0.3">
      <c r="B185" s="5" t="s">
        <v>29</v>
      </c>
      <c r="C185" s="7">
        <v>10.606817192292839</v>
      </c>
      <c r="D185" s="7">
        <v>8.7453218678690341</v>
      </c>
      <c r="E185" s="7">
        <v>10.569422776911075</v>
      </c>
      <c r="F185" s="7">
        <v>1.2722823656744537</v>
      </c>
      <c r="G185" s="7">
        <v>6.6099530137826585</v>
      </c>
      <c r="H185" s="7">
        <v>3.4644043125977455</v>
      </c>
      <c r="I185" s="7">
        <v>8.0388923322473875</v>
      </c>
      <c r="J185" s="7">
        <v>5.0698379670846041</v>
      </c>
      <c r="K185" s="7">
        <v>2.2696509204102604</v>
      </c>
      <c r="L185" s="7">
        <v>10.714566363160591</v>
      </c>
      <c r="M185" s="7">
        <v>5.3788767463110458</v>
      </c>
      <c r="N185" s="7">
        <v>2.5930727912576335</v>
      </c>
      <c r="O185" s="7"/>
      <c r="P185" s="7"/>
      <c r="S185"/>
      <c r="T185"/>
      <c r="U185"/>
      <c r="V185"/>
      <c r="X185"/>
      <c r="Z185" s="2"/>
      <c r="AA185" s="2"/>
      <c r="AD185" s="2"/>
      <c r="AF185"/>
      <c r="AG185" s="1"/>
      <c r="AI185" s="2"/>
      <c r="AJ185" s="2"/>
      <c r="AL185" s="2"/>
      <c r="AM185" s="2"/>
    </row>
    <row r="186" spans="2:39" x14ac:dyDescent="0.3">
      <c r="B186" s="5" t="s">
        <v>27</v>
      </c>
      <c r="C186" s="7">
        <v>14.533941470642711</v>
      </c>
      <c r="D186" s="7">
        <v>13.850095696733963</v>
      </c>
      <c r="E186" s="7">
        <v>14.424237732260503</v>
      </c>
      <c r="F186" s="7">
        <v>3.4225934372504137</v>
      </c>
      <c r="G186" s="7">
        <v>14.717659819880987</v>
      </c>
      <c r="H186" s="7">
        <v>11.232584223004254</v>
      </c>
      <c r="I186" s="7">
        <v>13.982697506463214</v>
      </c>
      <c r="J186" s="7">
        <v>6.4965935357123303</v>
      </c>
      <c r="K186" s="7">
        <v>3.2240142145193018</v>
      </c>
      <c r="L186" s="7">
        <v>19.731273270830222</v>
      </c>
      <c r="M186" s="7">
        <v>7.1021387590307894</v>
      </c>
      <c r="N186" s="7">
        <v>4.2945201122013721</v>
      </c>
      <c r="O186" s="7"/>
      <c r="P186" s="7"/>
      <c r="S186"/>
      <c r="T186"/>
      <c r="U186"/>
      <c r="V186"/>
      <c r="X186"/>
      <c r="Z186" s="2"/>
      <c r="AA186" s="2"/>
      <c r="AD186" s="2"/>
      <c r="AF186"/>
      <c r="AG186" s="1"/>
      <c r="AI186" s="2"/>
      <c r="AJ186" s="2"/>
      <c r="AL186" s="2"/>
      <c r="AM186" s="2"/>
    </row>
    <row r="187" spans="2:39" x14ac:dyDescent="0.3">
      <c r="B187" s="5" t="s">
        <v>31</v>
      </c>
      <c r="C187" s="7">
        <v>1.417973549760364</v>
      </c>
      <c r="D187" s="7">
        <v>1.5583740213655854</v>
      </c>
      <c r="E187" s="7">
        <v>1.4389489479256192</v>
      </c>
      <c r="F187" s="7">
        <v>0.75688861160668541</v>
      </c>
      <c r="G187" s="7">
        <v>3.0356254456097838</v>
      </c>
      <c r="H187" s="7">
        <v>2.2373355159537116</v>
      </c>
      <c r="I187" s="7">
        <v>1.6951613572596524</v>
      </c>
      <c r="J187" s="7">
        <v>0.52983236571125025</v>
      </c>
      <c r="K187" s="7">
        <v>0.3449821941620953</v>
      </c>
      <c r="L187" s="7">
        <v>3.2853724809030265</v>
      </c>
      <c r="M187" s="7">
        <v>0.66686352151564043</v>
      </c>
      <c r="N187" s="7">
        <v>0.58653846657142439</v>
      </c>
      <c r="O187" s="7"/>
      <c r="P187" s="7"/>
      <c r="S187"/>
      <c r="T187"/>
      <c r="U187"/>
      <c r="V187"/>
      <c r="X187"/>
      <c r="Z187" s="2"/>
      <c r="AA187" s="2"/>
      <c r="AD187" s="2"/>
      <c r="AF187"/>
      <c r="AG187" s="1"/>
      <c r="AI187" s="2"/>
      <c r="AJ187" s="2"/>
      <c r="AL187" s="2"/>
      <c r="AM187" s="2"/>
    </row>
    <row r="188" spans="2:39" x14ac:dyDescent="0.3">
      <c r="S188"/>
      <c r="T188"/>
      <c r="U188"/>
      <c r="V188"/>
      <c r="X188"/>
      <c r="Z188" s="2"/>
      <c r="AA188" s="2"/>
      <c r="AD188" s="2"/>
      <c r="AF188"/>
      <c r="AG188" s="1"/>
      <c r="AI188" s="2"/>
      <c r="AJ188" s="2"/>
      <c r="AL188" s="2"/>
      <c r="AM188" s="2"/>
    </row>
    <row r="189" spans="2:39" x14ac:dyDescent="0.3">
      <c r="S189"/>
      <c r="T189"/>
      <c r="U189"/>
      <c r="V189"/>
      <c r="X189"/>
      <c r="Z189" s="2"/>
      <c r="AA189" s="2"/>
      <c r="AD189" s="2"/>
      <c r="AF189"/>
      <c r="AG189" s="1"/>
      <c r="AI189" s="2"/>
      <c r="AJ189" s="2"/>
      <c r="AL189" s="2"/>
      <c r="AM189" s="2"/>
    </row>
    <row r="190" spans="2:39" x14ac:dyDescent="0.3">
      <c r="S190"/>
      <c r="T190"/>
      <c r="U190"/>
      <c r="V190"/>
      <c r="X190"/>
      <c r="Z190" s="2"/>
      <c r="AA190" s="2"/>
      <c r="AD190" s="2"/>
      <c r="AF190"/>
      <c r="AG190" s="1"/>
      <c r="AI190" s="2"/>
      <c r="AJ190" s="2"/>
      <c r="AL190" s="2"/>
      <c r="AM190" s="2"/>
    </row>
    <row r="191" spans="2:39" x14ac:dyDescent="0.3">
      <c r="S191"/>
      <c r="T191"/>
      <c r="U191"/>
      <c r="V191"/>
      <c r="X191"/>
      <c r="Z191" s="2"/>
      <c r="AA191" s="2"/>
      <c r="AD191" s="2"/>
      <c r="AF191"/>
      <c r="AG191" s="1"/>
      <c r="AI191" s="2"/>
      <c r="AJ191" s="2"/>
      <c r="AL191" s="2"/>
      <c r="AM191" s="2"/>
    </row>
    <row r="192" spans="2:39" x14ac:dyDescent="0.3">
      <c r="Q192" s="2"/>
      <c r="S192"/>
      <c r="T192"/>
      <c r="U192"/>
      <c r="V192"/>
      <c r="X192"/>
      <c r="Z192" s="2"/>
      <c r="AA192" s="2"/>
      <c r="AD192" s="2"/>
      <c r="AF192"/>
      <c r="AG192" s="1"/>
      <c r="AI192" s="2"/>
      <c r="AJ192" s="2"/>
      <c r="AL192" s="2"/>
      <c r="AM192" s="2"/>
    </row>
    <row r="193" spans="21:39" x14ac:dyDescent="0.3">
      <c r="U193"/>
      <c r="V193"/>
      <c r="X193"/>
      <c r="Z193" s="2"/>
      <c r="AA193" s="2"/>
      <c r="AD193" s="2"/>
      <c r="AF193"/>
      <c r="AG193" s="1"/>
      <c r="AI193" s="2"/>
      <c r="AJ193" s="2"/>
      <c r="AL193" s="2"/>
      <c r="AM193" s="2"/>
    </row>
    <row r="194" spans="21:39" x14ac:dyDescent="0.3">
      <c r="U194"/>
      <c r="V194"/>
      <c r="X194"/>
      <c r="Z194" s="2"/>
      <c r="AA194" s="2"/>
      <c r="AD194" s="2"/>
      <c r="AF194"/>
      <c r="AG194" s="1"/>
      <c r="AI194" s="2"/>
      <c r="AJ194" s="2"/>
      <c r="AL194" s="2"/>
      <c r="AM194" s="2"/>
    </row>
    <row r="195" spans="21:39" x14ac:dyDescent="0.3">
      <c r="U195"/>
      <c r="V195"/>
      <c r="X195"/>
      <c r="Z195" s="2"/>
      <c r="AA195" s="2"/>
      <c r="AD195" s="2"/>
      <c r="AF195"/>
      <c r="AG195" s="1"/>
      <c r="AI195" s="2"/>
      <c r="AJ195" s="2"/>
      <c r="AL195" s="2"/>
      <c r="AM195" s="2"/>
    </row>
    <row r="196" spans="21:39" x14ac:dyDescent="0.3">
      <c r="U196"/>
      <c r="V196"/>
      <c r="X196"/>
      <c r="Z196" s="2"/>
      <c r="AA196" s="2"/>
      <c r="AD196" s="2"/>
      <c r="AF196"/>
      <c r="AG196" s="1"/>
      <c r="AI196" s="2"/>
      <c r="AJ196" s="2"/>
      <c r="AL196" s="2"/>
      <c r="AM196" s="2"/>
    </row>
    <row r="197" spans="21:39" x14ac:dyDescent="0.3">
      <c r="U197"/>
      <c r="V197"/>
      <c r="X197"/>
      <c r="Z197" s="2"/>
      <c r="AA197" s="2"/>
      <c r="AD197" s="2"/>
      <c r="AF197"/>
      <c r="AG197" s="1"/>
      <c r="AI197" s="2"/>
      <c r="AJ197" s="2"/>
      <c r="AL197" s="2"/>
      <c r="AM197" s="2"/>
    </row>
    <row r="198" spans="21:39" x14ac:dyDescent="0.3">
      <c r="U198"/>
      <c r="V198"/>
      <c r="X198"/>
      <c r="Z198" s="2"/>
      <c r="AA198" s="2"/>
      <c r="AD198" s="2"/>
      <c r="AF198"/>
      <c r="AG198" s="1"/>
      <c r="AI198" s="2"/>
      <c r="AJ198" s="2"/>
      <c r="AL198" s="2"/>
      <c r="AM198" s="2"/>
    </row>
    <row r="199" spans="21:39" x14ac:dyDescent="0.3">
      <c r="U199"/>
      <c r="V199"/>
      <c r="X199"/>
      <c r="Z199" s="2"/>
      <c r="AA199" s="2"/>
      <c r="AD199" s="2"/>
      <c r="AF199"/>
      <c r="AG199" s="1"/>
      <c r="AI199" s="2"/>
      <c r="AJ199" s="2"/>
      <c r="AL199" s="2"/>
      <c r="AM199" s="2"/>
    </row>
    <row r="200" spans="21:39" x14ac:dyDescent="0.3">
      <c r="Z200" s="2"/>
      <c r="AA200" s="2"/>
      <c r="AD200" s="2"/>
      <c r="AF200"/>
      <c r="AG200" s="1"/>
      <c r="AI200" s="2"/>
      <c r="AJ200" s="2"/>
      <c r="AL200" s="2"/>
      <c r="AM200" s="2"/>
    </row>
    <row r="201" spans="21:39" x14ac:dyDescent="0.3">
      <c r="Z201" s="2"/>
      <c r="AA201" s="2"/>
      <c r="AD201" s="2"/>
      <c r="AF201"/>
      <c r="AG201" s="1"/>
      <c r="AI201" s="2"/>
      <c r="AJ201" s="2"/>
      <c r="AL201" s="2"/>
      <c r="AM201" s="2"/>
    </row>
    <row r="202" spans="21:39" x14ac:dyDescent="0.3">
      <c r="Z202" s="2"/>
      <c r="AA202" s="2"/>
      <c r="AD202" s="2"/>
      <c r="AF202"/>
      <c r="AG202" s="1"/>
      <c r="AI202" s="2"/>
      <c r="AJ202" s="2"/>
      <c r="AL202" s="2"/>
      <c r="AM202" s="2"/>
    </row>
    <row r="203" spans="21:39" x14ac:dyDescent="0.3">
      <c r="Z203" s="2"/>
      <c r="AA203" s="2"/>
      <c r="AD203" s="2"/>
      <c r="AF203"/>
      <c r="AG203" s="1"/>
      <c r="AI203" s="2"/>
      <c r="AJ203" s="2"/>
      <c r="AL203" s="2"/>
      <c r="AM203" s="2"/>
    </row>
  </sheetData>
  <conditionalFormatting sqref="BJ26:BJ28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:AY17 AX25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17 AY18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18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5:AW16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66 C50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C13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0:P134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:X97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5:Y101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5:Z101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:O171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5:AE136 X118:X130 T116:T117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0:Y134 AF135:AF136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0:Z134 AG135:AG136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4:AA134 AH135:AH136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9:AH144 AE128:AE134 AL135:AL138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6:T111 X101:X105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6:U115 Y105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6:V115 Z105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5:AI136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6:AC134 AJ135:AJ136">
    <cfRule type="colorScale" priority="2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6:O186">
    <cfRule type="colorScale" priority="2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7:P186">
    <cfRule type="colorScale" priority="2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80">
    <cfRule type="colorScale" priority="2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8:C150">
    <cfRule type="colorScale" priority="2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0:AD145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0:AE145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0:AF145"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0:AG145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48:AH153">
    <cfRule type="colorScale" priority="2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5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0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1:C145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6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:C150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7:C180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I180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1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0">
    <cfRule type="colorScale" priority="2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66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66 D50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6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66 E50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E66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66 F50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F66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0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7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80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F80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F7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F75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F76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:F77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F80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2 C114">
    <cfRule type="colorScale" priority="2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1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1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2 D114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2 E11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:D13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E13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0:F13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G13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:H13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0:I13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0:J13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0:K13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0:L13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0:M13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0:N13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0:O13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:D150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:D14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:D15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8:E15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E14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:E15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:F15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F14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6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:F15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G15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G14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G15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:H15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1:H14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:H15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:I15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:I15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8:J15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1:J14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6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:J150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8:K15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1:K14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0:K15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8:L15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0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1:L14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0:L150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8:M150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0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1:M14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0:M15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8:N15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1:N14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0:N15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8:O15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1:O14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0:O15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C171 C154:C168">
    <cfRule type="colorScale" priority="2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2">
    <cfRule type="colorScale" priority="2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:I182">
    <cfRule type="colorScale" priority="2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4:C17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D171 D154:D16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D17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1 E154:E16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E17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1 F154:F16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4:F17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1 G154:G16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G17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1 H154:H16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4:H17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I171 I154:I16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:I17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0:J171 J154:J16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4:J17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0:K171 K154:K16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4:K17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:L171 L154:L168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4:L17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:M171 M154:M16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4:M17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0:N171 N154:N16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4:N17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:D18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7:E18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7:F18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G18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7:H18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:H18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:H18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:I18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7:J18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:J18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:J18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7:K18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5:K18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5:K18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7:L18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5:L18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5:L18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7:M18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5:M18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5:M18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7:N18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5:N18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5:N18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2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">
    <cfRule type="colorScale" priority="2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54</vt:i4>
      </vt:variant>
    </vt:vector>
  </HeadingPairs>
  <TitlesOfParts>
    <vt:vector size="64" baseType="lpstr">
      <vt:lpstr>score</vt:lpstr>
      <vt:lpstr>KF_11_dur+rat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'KF_11_dur+rat'!AP_27</vt:lpstr>
      <vt:lpstr>'KF_11_dur+rat'!Arnold_Pogossian_2006__live_DVD__06_dur</vt:lpstr>
      <vt:lpstr>'KF_11_dur+rat'!Arnold_Pogossian_2006__live_DVD__11_dur_1</vt:lpstr>
      <vt:lpstr>'KF_11_dur+rat'!Arnold_Pogossian_2006__live_DVD__14_dur</vt:lpstr>
      <vt:lpstr>'KF_11_dur+rat'!Arnold_Pogossian_2006__live_DVD__27_dur</vt:lpstr>
      <vt:lpstr>'KF_11_dur+rat'!Arnold_Pogossian_2009_14</vt:lpstr>
      <vt:lpstr>'KF_11_dur+rat'!Arnold_Pogossian_2009_15</vt:lpstr>
      <vt:lpstr>'KF_11_dur+rat'!Arnold_Pogossian_2009_7</vt:lpstr>
      <vt:lpstr>'KF_11_dur+rat'!Banse_Keller_2005_14</vt:lpstr>
      <vt:lpstr>'KF_11_dur+rat'!Banse_Keller_2005_15</vt:lpstr>
      <vt:lpstr>'KF_11_dur+rat'!Banse_Keller_2005_7</vt:lpstr>
      <vt:lpstr>'KF_11_dur+rat'!BK_2005_32_dur</vt:lpstr>
      <vt:lpstr>'KF_11_dur+rat'!BK_27</vt:lpstr>
      <vt:lpstr>'KF_11_dur+rat'!CK_1990_32_dur</vt:lpstr>
      <vt:lpstr>'KF_11_dur+rat'!Csengery_Keller_1987_04__Nimmermehr__1</vt:lpstr>
      <vt:lpstr>'KF_11_dur+rat'!Csengery_Keller_1987_09__Sonntag__den_19._Juli_1910__Berceuse_II___2</vt:lpstr>
      <vt:lpstr>'KF_11_dur+rat'!Csengery_Keller_1990_12</vt:lpstr>
      <vt:lpstr>'KF_11_dur+rat'!Csengery_Keller_1990_7</vt:lpstr>
      <vt:lpstr>'KF_11_dur+rat'!Kammer_Widmann_2017_06_Abschnitte_Dauern</vt:lpstr>
      <vt:lpstr>'KF_11_dur+rat'!Kammer_Widmann_2017_11_Abschnitte_Dauern_1</vt:lpstr>
      <vt:lpstr>'KF_11_dur+rat'!Kammer_Widmann_2017_14_Abschnitte_Dauern</vt:lpstr>
      <vt:lpstr>'KF_11_dur+rat'!Kammer_Widmann_2017_27_Abschnitte_Dauern</vt:lpstr>
      <vt:lpstr>'KF_11_dur+rat'!KO_27</vt:lpstr>
      <vt:lpstr>'KF_11_dur+rat'!KO_94_27</vt:lpstr>
      <vt:lpstr>'KF_11_dur+rat'!Komsi_Oramo_1994_06</vt:lpstr>
      <vt:lpstr>'KF_11_dur+rat'!Komsi_Oramo_1994_14</vt:lpstr>
      <vt:lpstr>'KF_11_dur+rat'!Komsi_Oramo_1994_15</vt:lpstr>
      <vt:lpstr>'KF_11_dur+rat'!Komsi_Oramo_1996_14</vt:lpstr>
      <vt:lpstr>'KF_11_dur+rat'!Komsi_Oramo_1996_15</vt:lpstr>
      <vt:lpstr>'KF_11_dur+rat'!Komsi_Oramo_1996_7</vt:lpstr>
      <vt:lpstr>'KF_11_dur+rat'!Melzer_Stark_2012_14</vt:lpstr>
      <vt:lpstr>'KF_11_dur+rat'!Melzer_Stark_2012_15</vt:lpstr>
      <vt:lpstr>'KF_11_dur+rat'!Melzer_Stark_2012_7</vt:lpstr>
      <vt:lpstr>'KF_11_dur+rat'!Melzer_Stark_2013_12</vt:lpstr>
      <vt:lpstr>'KF_11_dur+rat'!Melzer_Stark_2013_7</vt:lpstr>
      <vt:lpstr>'KF_11_dur+rat'!Melzer_Stark_2014_14</vt:lpstr>
      <vt:lpstr>'KF_11_dur+rat'!Melzer_Stark_2017_Wien_modern_06_dur_1</vt:lpstr>
      <vt:lpstr>'KF_11_dur+rat'!Melzer_Stark_2017_Wien_modern_11_dur_1</vt:lpstr>
      <vt:lpstr>'KF_11_dur+rat'!Melzer_Stark_2017_Wien_modern_14_dur</vt:lpstr>
      <vt:lpstr>'KF_11_dur+rat'!Melzer_Stark_2017_Wien_modern_27_dur</vt:lpstr>
      <vt:lpstr>'KF_11_dur+rat'!Melzer_Stark_2019_06</vt:lpstr>
      <vt:lpstr>'KF_11_dur+rat'!Melzer_Stark_2019_14</vt:lpstr>
      <vt:lpstr>'KF_11_dur+rat'!Melzer_Stark_2019_15</vt:lpstr>
      <vt:lpstr>'KF_11_dur+rat'!MS_27</vt:lpstr>
      <vt:lpstr>'KF_11_dur+rat'!MS13_27</vt:lpstr>
      <vt:lpstr>'KF_11_dur+rat'!MS19_27</vt:lpstr>
      <vt:lpstr>'KF_11_dur+rat'!Pammer_Kopatchinskaja_2004_12</vt:lpstr>
      <vt:lpstr>'KF_11_dur+rat'!Pammer_Kopatchinskaja_2004_13</vt:lpstr>
      <vt:lpstr>'KF_11_dur+rat'!Pammer_Kopatchinskaja_2004_7</vt:lpstr>
      <vt:lpstr>'KF_11_dur+rat'!PK_27</vt:lpstr>
      <vt:lpstr>'KF_11_dur+rat'!Whittlesey_Sallaberger_1997_14</vt:lpstr>
      <vt:lpstr>'KF_11_dur+rat'!Whittlesey_Sallaberger_1997_15</vt:lpstr>
      <vt:lpstr>'KF_11_dur+rat'!Whittlesey_Sallaberger_1997_7</vt:lpstr>
      <vt:lpstr>'KF_11_dur+rat'!WS_27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2020-12-09T08:53:09Z</dcterms:modified>
</cp:coreProperties>
</file>