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TAL)\PETAL\Kurtag_Kafka-Fragmente\data (upload)\"/>
    </mc:Choice>
  </mc:AlternateContent>
  <xr:revisionPtr revIDLastSave="0" documentId="13_ncr:1_{A441D533-C47D-45DC-9894-956715402974}" xr6:coauthVersionLast="45" xr6:coauthVersionMax="45" xr10:uidLastSave="{00000000-0000-0000-0000-000000000000}"/>
  <bookViews>
    <workbookView xWindow="-108" yWindow="-108" windowWidth="23256" windowHeight="12576" tabRatio="741" activeTab="1" xr2:uid="{00000000-000D-0000-FFFF-FFFF00000000}"/>
  </bookViews>
  <sheets>
    <sheet name="score" sheetId="35" r:id="rId1"/>
    <sheet name="KF_12_dur+rat" sheetId="3" r:id="rId2"/>
    <sheet name="diag dur sec 14" sheetId="22" r:id="rId3"/>
    <sheet name="diag dur sec 8" sheetId="34" r:id="rId4"/>
    <sheet name="perc sec 14" sheetId="27" r:id="rId5"/>
    <sheet name="perc sec 8" sheetId="28" r:id="rId6"/>
    <sheet name="dur sec rel dev (%) 14" sheetId="29" r:id="rId7"/>
    <sheet name="dur rel dev (%) 8" sheetId="30" r:id="rId8"/>
    <sheet name="perc 14 dev" sheetId="31" r:id="rId9"/>
    <sheet name="perc 8 dev" sheetId="32" r:id="rId10"/>
  </sheets>
  <definedNames>
    <definedName name="AP_2009_20" localSheetId="1">'KF_12_dur+rat'!#REF!</definedName>
    <definedName name="AP_2009_21" localSheetId="1">'KF_12_dur+rat'!#REF!</definedName>
    <definedName name="AP_2009_23" localSheetId="1">'KF_12_dur+rat'!#REF!</definedName>
    <definedName name="AP_27" localSheetId="1">'KF_12_dur+rat'!$AH$69:$AH$71</definedName>
    <definedName name="Arnold_Pogossian_2006__live_DVD__04_dur" localSheetId="1">'KF_12_dur+rat'!#REF!</definedName>
    <definedName name="Arnold_Pogossian_2006__live_DVD__06_dur" localSheetId="1">'KF_12_dur+rat'!$AJ$69:$AJ$84</definedName>
    <definedName name="Arnold_Pogossian_2006__live_DVD__12_dur_1" localSheetId="1">'KF_12_dur+rat'!$AJ$69:$AJ$75</definedName>
    <definedName name="Arnold_Pogossian_2006__live_DVD__14_dur" localSheetId="1">'KF_12_dur+rat'!$AJ$69:$AJ$71</definedName>
    <definedName name="Arnold_Pogossian_2006__live_DVD__20_dur_1" localSheetId="1">'KF_12_dur+rat'!#REF!</definedName>
    <definedName name="Arnold_Pogossian_2006__live_DVD__20_dur_3" localSheetId="1">'KF_12_dur+rat'!#REF!</definedName>
    <definedName name="Arnold_Pogossian_2006__live_DVD__27_dur" localSheetId="1">'KF_12_dur+rat'!$AJ$69:$AJ$71</definedName>
    <definedName name="Arnold_Pogossian_2009_14" localSheetId="1">'KF_12_dur+rat'!$AH$69:$AH$71</definedName>
    <definedName name="Arnold_Pogossian_2009_15" localSheetId="1">'KF_12_dur+rat'!$AH$69:$AH$75</definedName>
    <definedName name="Arnold_Pogossian_2009_6" localSheetId="1">'KF_12_dur+rat'!#REF!</definedName>
    <definedName name="Arnold_Pogossian_2009_7" localSheetId="1">'KF_12_dur+rat'!$AH$69:$AH$84</definedName>
    <definedName name="Banse_Keller_2005_06" localSheetId="1">'KF_12_dur+rat'!#REF!</definedName>
    <definedName name="Banse_Keller_2005_14" localSheetId="1">'KF_12_dur+rat'!$AI$69:$AI$71</definedName>
    <definedName name="Banse_Keller_2005_15" localSheetId="1">'KF_12_dur+rat'!$AI$69:$AI$75</definedName>
    <definedName name="Banse_Keller_2005_7" localSheetId="1">'KF_12_dur+rat'!$AI$69:$AI$84</definedName>
    <definedName name="BK_2005_20" localSheetId="1">'KF_12_dur+rat'!#REF!</definedName>
    <definedName name="BK_2005_21" localSheetId="1">'KF_12_dur+rat'!#REF!</definedName>
    <definedName name="BK_2005_23" localSheetId="1">'KF_12_dur+rat'!#REF!</definedName>
    <definedName name="BK_27" localSheetId="1">'KF_12_dur+rat'!$AI$69:$AI$71</definedName>
    <definedName name="CK_1987_20" localSheetId="1">'KF_12_dur+rat'!#REF!</definedName>
    <definedName name="CK_1987_21" localSheetId="1">'KF_12_dur+rat'!#REF!</definedName>
    <definedName name="CK_1987_23" localSheetId="1">'KF_12_dur+rat'!#REF!</definedName>
    <definedName name="CK_1990_20" localSheetId="1">'KF_12_dur+rat'!#REF!</definedName>
    <definedName name="CK_1990_21" localSheetId="1">'KF_12_dur+rat'!#REF!</definedName>
    <definedName name="CK_1990_23" localSheetId="1">'KF_12_dur+rat'!#REF!</definedName>
    <definedName name="CK_1990_32_dur" localSheetId="1">'KF_12_dur+rat'!$AA$2:$AA$18</definedName>
    <definedName name="CK_27" localSheetId="1">'KF_12_dur+rat'!#REF!</definedName>
    <definedName name="CK87_27" localSheetId="1">'KF_12_dur+rat'!#REF!</definedName>
    <definedName name="Csengery_Keller_1987_04__Nimmermehr" localSheetId="1">'KF_12_dur+rat'!#REF!</definedName>
    <definedName name="Csengery_Keller_1987_04__Nimmermehr__1" localSheetId="1">'KF_12_dur+rat'!$AB$69:$AB$84</definedName>
    <definedName name="Csengery_Keller_1987_10__Meine_Ohrmuschel__1" localSheetId="1">'KF_12_dur+rat'!$AB$69:$AB$75</definedName>
    <definedName name="Csengery_Keller_1987_12__Umpanzert" localSheetId="1">'KF_12_dur+rat'!#REF!</definedName>
    <definedName name="Csengery_Keller_1990_06" localSheetId="1">'KF_12_dur+rat'!#REF!</definedName>
    <definedName name="Csengery_Keller_1990_13" localSheetId="1">'KF_12_dur+rat'!$AC$69:$AC$75</definedName>
    <definedName name="Csengery_Keller_1990_14" localSheetId="1">'KF_12_dur+rat'!#REF!</definedName>
    <definedName name="Csengery_Keller_1990_7" localSheetId="1">'KF_12_dur+rat'!$AC$69:$AC$84</definedName>
    <definedName name="Kammer_Widmann_2017_04_Abschnitte_Dauern" localSheetId="1">'KF_12_dur+rat'!#REF!</definedName>
    <definedName name="Kammer_Widmann_2017_06_Abschnitte_Dauern" localSheetId="1">'KF_12_dur+rat'!$AM$69:$AM$84</definedName>
    <definedName name="Kammer_Widmann_2017_12_Abschnitte_Dauern_1" localSheetId="1">'KF_12_dur+rat'!$AM$69:$AM$75</definedName>
    <definedName name="Kammer_Widmann_2017_14_Abschnitte_Dauern" localSheetId="1">'KF_12_dur+rat'!$AM$69:$AM$71</definedName>
    <definedName name="Kammer_Widmann_2017_20_Abschnitte_Dauern_1" localSheetId="1">'KF_12_dur+rat'!#REF!</definedName>
    <definedName name="Kammer_Widmann_2017_20_Abschnitte_Dauern_3" localSheetId="1">'KF_12_dur+rat'!#REF!</definedName>
    <definedName name="Kammer_Widmann_2017_27_Abschnitte_Dauern" localSheetId="1">'KF_12_dur+rat'!$AM$69:$AM$71</definedName>
    <definedName name="KO_1994_21" localSheetId="1">'KF_12_dur+rat'!#REF!</definedName>
    <definedName name="KO_1994_23" localSheetId="1">'KF_12_dur+rat'!#REF!</definedName>
    <definedName name="KO_1996_20" localSheetId="1">'KF_12_dur+rat'!#REF!</definedName>
    <definedName name="KO_1996_21" localSheetId="1">'KF_12_dur+rat'!#REF!</definedName>
    <definedName name="KO_1996_23" localSheetId="1">'KF_12_dur+rat'!#REF!</definedName>
    <definedName name="KO_27" localSheetId="1">'KF_12_dur+rat'!$AE$69:$AE$71</definedName>
    <definedName name="KO_94_27" localSheetId="1">'KF_12_dur+rat'!$AD$69:$AD$71</definedName>
    <definedName name="Komsi_Oramo_1994_04" localSheetId="1">'KF_12_dur+rat'!#REF!</definedName>
    <definedName name="Komsi_Oramo_1994_06" localSheetId="1">'KF_12_dur+rat'!$AD$69:$AD$84</definedName>
    <definedName name="Komsi_Oramo_1994_14" localSheetId="1">'KF_12_dur+rat'!$AD$69:$AD$71</definedName>
    <definedName name="Komsi_Oramo_1994_15" localSheetId="1">'KF_12_dur+rat'!$AD$69:$AD$75</definedName>
    <definedName name="Komsi_Oramo_1996_06" localSheetId="1">'KF_12_dur+rat'!#REF!</definedName>
    <definedName name="Komsi_Oramo_1996_14" localSheetId="1">'KF_12_dur+rat'!$AE$69:$AE$71</definedName>
    <definedName name="Komsi_Oramo_1996_15" localSheetId="1">'KF_12_dur+rat'!$AE$69:$AE$75</definedName>
    <definedName name="Komsi_Oramo_1996_7" localSheetId="1">'KF_12_dur+rat'!$AE$69:$AE$84</definedName>
    <definedName name="Melzer_Stark_2012_06" localSheetId="1">'KF_12_dur+rat'!#REF!</definedName>
    <definedName name="Melzer_Stark_2012_14" localSheetId="1">'KF_12_dur+rat'!$AK$69:$AK$71</definedName>
    <definedName name="Melzer_Stark_2012_15" localSheetId="1">'KF_12_dur+rat'!$AK$69:$AK$75</definedName>
    <definedName name="Melzer_Stark_2012_7" localSheetId="1">'KF_12_dur+rat'!$AK$69:$AK$84</definedName>
    <definedName name="Melzer_Stark_2013_06" localSheetId="1">'KF_12_dur+rat'!#REF!</definedName>
    <definedName name="Melzer_Stark_2013_13" localSheetId="1">'KF_12_dur+rat'!$AL$69:$AL$75</definedName>
    <definedName name="Melzer_Stark_2013_7" localSheetId="1">'KF_12_dur+rat'!$AL$69:$AL$84</definedName>
    <definedName name="Melzer_Stark_2014_14" localSheetId="1">'KF_12_dur+rat'!$AL$69:$AL$71</definedName>
    <definedName name="Melzer_Stark_2017_Wien_modern_04_dur" localSheetId="1">'KF_12_dur+rat'!#REF!</definedName>
    <definedName name="Melzer_Stark_2017_Wien_modern_06_dur_1" localSheetId="1">'KF_12_dur+rat'!$AN$69:$AN$84</definedName>
    <definedName name="Melzer_Stark_2017_Wien_modern_12_dur_1" localSheetId="1">'KF_12_dur+rat'!$AN$69:$AN$75</definedName>
    <definedName name="Melzer_Stark_2017_Wien_modern_14_dur" localSheetId="1">'KF_12_dur+rat'!$AN$69:$AN$71</definedName>
    <definedName name="Melzer_Stark_2017_Wien_modern_20_dur_1" localSheetId="1">'KF_12_dur+rat'!#REF!</definedName>
    <definedName name="Melzer_Stark_2017_Wien_modern_20_dur_3" localSheetId="1">'KF_12_dur+rat'!#REF!</definedName>
    <definedName name="Melzer_Stark_2017_Wien_modern_27_dur" localSheetId="1">'KF_12_dur+rat'!$AN$69:$AN$71</definedName>
    <definedName name="Melzer_Stark_2019_04" localSheetId="1">'KF_12_dur+rat'!#REF!</definedName>
    <definedName name="Melzer_Stark_2019_06" localSheetId="1">'KF_12_dur+rat'!$AO$69:$AO$84</definedName>
    <definedName name="Melzer_Stark_2019_14" localSheetId="1">'KF_12_dur+rat'!$AO$69:$AO$71</definedName>
    <definedName name="Melzer_Stark_2019_15" localSheetId="1">'KF_12_dur+rat'!$AO$69:$AO$75</definedName>
    <definedName name="MS_2012_20" localSheetId="1">'KF_12_dur+rat'!#REF!</definedName>
    <definedName name="MS_2012_21" localSheetId="1">'KF_12_dur+rat'!#REF!</definedName>
    <definedName name="MS_2012_23" localSheetId="1">'KF_12_dur+rat'!#REF!</definedName>
    <definedName name="MS_2013_20" localSheetId="1">'KF_12_dur+rat'!#REF!</definedName>
    <definedName name="MS_2013_21" localSheetId="1">'KF_12_dur+rat'!#REF!</definedName>
    <definedName name="MS_2013_23" localSheetId="1">'KF_12_dur+rat'!#REF!</definedName>
    <definedName name="MS_2019_21" localSheetId="1">'KF_12_dur+rat'!#REF!</definedName>
    <definedName name="MS_2019_23" localSheetId="1">'KF_12_dur+rat'!#REF!</definedName>
    <definedName name="MS_27" localSheetId="1">'KF_12_dur+rat'!$AK$69:$AK$71</definedName>
    <definedName name="MS13_27" localSheetId="1">'KF_12_dur+rat'!$AL$69:$AL$71</definedName>
    <definedName name="MS19_27" localSheetId="1">'KF_12_dur+rat'!$AO$69:$AO$71</definedName>
    <definedName name="Pammer_Kopatchinskaja_2004_06" localSheetId="1">'KF_12_dur+rat'!#REF!</definedName>
    <definedName name="Pammer_Kopatchinskaja_2004_12" localSheetId="1">'KF_12_dur+rat'!$AG$69:$AG$71</definedName>
    <definedName name="Pammer_Kopatchinskaja_2004_14" localSheetId="1">'KF_12_dur+rat'!$AG$69:$AG$75</definedName>
    <definedName name="Pammer_Kopatchinskaja_2004_7" localSheetId="1">'KF_12_dur+rat'!$AG$69:$AG$84</definedName>
    <definedName name="PK_2004_20" localSheetId="1">'KF_12_dur+rat'!#REF!</definedName>
    <definedName name="PK_2004_21" localSheetId="1">'KF_12_dur+rat'!#REF!</definedName>
    <definedName name="PK_2004_23" localSheetId="1">'KF_12_dur+rat'!#REF!</definedName>
    <definedName name="PK_27" localSheetId="1">'KF_12_dur+rat'!$AG$69:$AG$71</definedName>
    <definedName name="Whittlesey_Sallaberger_1997_06" localSheetId="1">'KF_12_dur+rat'!#REF!</definedName>
    <definedName name="Whittlesey_Sallaberger_1997_14" localSheetId="1">'KF_12_dur+rat'!$AF$69:$AF$71</definedName>
    <definedName name="Whittlesey_Sallaberger_1997_15" localSheetId="1">'KF_12_dur+rat'!$AF$69:$AF$75</definedName>
    <definedName name="Whittlesey_Sallaberger_1997_7" localSheetId="1">'KF_12_dur+rat'!$AF$69:$AF$84</definedName>
    <definedName name="WS_1997_20" localSheetId="1">'KF_12_dur+rat'!#REF!</definedName>
    <definedName name="WS_1997_21" localSheetId="1">'KF_12_dur+rat'!#REF!</definedName>
    <definedName name="WS_1997_23" localSheetId="1">'KF_12_dur+rat'!#REF!</definedName>
    <definedName name="WS_27" localSheetId="1">'KF_12_dur+rat'!$AF$69:$AF$71</definedName>
  </definedNames>
  <calcPr calcId="181029"/>
</workbook>
</file>

<file path=xl/calcChain.xml><?xml version="1.0" encoding="utf-8"?>
<calcChain xmlns="http://schemas.openxmlformats.org/spreadsheetml/2006/main">
  <c r="C133" i="3" l="1"/>
  <c r="D133" i="3"/>
  <c r="E133" i="3"/>
  <c r="F133" i="3"/>
  <c r="G133" i="3"/>
  <c r="H133" i="3"/>
  <c r="I133" i="3"/>
  <c r="C134" i="3"/>
  <c r="D134" i="3"/>
  <c r="E134" i="3"/>
  <c r="F134" i="3"/>
  <c r="G134" i="3"/>
  <c r="H134" i="3"/>
  <c r="I134" i="3"/>
  <c r="AX20" i="3" l="1"/>
  <c r="AX21" i="3"/>
  <c r="AX22" i="3"/>
  <c r="AX23" i="3"/>
  <c r="AX24" i="3"/>
  <c r="AX25" i="3"/>
  <c r="T10" i="3"/>
  <c r="D8" i="35"/>
  <c r="B8" i="35"/>
  <c r="C7" i="35"/>
  <c r="C6" i="35"/>
  <c r="D5" i="35"/>
  <c r="E5" i="35" s="1"/>
  <c r="C5" i="35"/>
  <c r="C4" i="35"/>
  <c r="C3" i="35"/>
  <c r="D2" i="35"/>
  <c r="E2" i="35" s="1"/>
  <c r="E8" i="35" s="1"/>
  <c r="C2" i="35"/>
  <c r="C8" i="35" s="1"/>
  <c r="C177" i="3" l="1"/>
  <c r="D177" i="3"/>
  <c r="E177" i="3"/>
  <c r="F177" i="3"/>
  <c r="G177" i="3"/>
  <c r="H177" i="3"/>
  <c r="C175" i="3"/>
  <c r="D175" i="3"/>
  <c r="E175" i="3"/>
  <c r="F175" i="3"/>
  <c r="G175" i="3"/>
  <c r="H175" i="3"/>
  <c r="C174" i="3"/>
  <c r="D174" i="3"/>
  <c r="E174" i="3"/>
  <c r="F174" i="3"/>
  <c r="G174" i="3"/>
  <c r="H174" i="3"/>
  <c r="C169" i="3"/>
  <c r="D169" i="3"/>
  <c r="E169" i="3"/>
  <c r="F169" i="3"/>
  <c r="G169" i="3"/>
  <c r="H169" i="3"/>
  <c r="C170" i="3"/>
  <c r="D170" i="3"/>
  <c r="E170" i="3"/>
  <c r="F170" i="3"/>
  <c r="G170" i="3"/>
  <c r="H170" i="3"/>
  <c r="C171" i="3"/>
  <c r="D171" i="3"/>
  <c r="E171" i="3"/>
  <c r="F171" i="3"/>
  <c r="G171" i="3"/>
  <c r="H171" i="3"/>
  <c r="C172" i="3"/>
  <c r="D172" i="3"/>
  <c r="E172" i="3"/>
  <c r="F172" i="3"/>
  <c r="G172" i="3"/>
  <c r="H172" i="3"/>
  <c r="C173" i="3"/>
  <c r="D173" i="3"/>
  <c r="E173" i="3"/>
  <c r="F173" i="3"/>
  <c r="G173" i="3"/>
  <c r="H173" i="3"/>
  <c r="C168" i="3"/>
  <c r="D168" i="3"/>
  <c r="E168" i="3"/>
  <c r="F168" i="3"/>
  <c r="G168" i="3"/>
  <c r="H168" i="3"/>
  <c r="D135" i="3"/>
  <c r="E135" i="3"/>
  <c r="F135" i="3"/>
  <c r="G135" i="3"/>
  <c r="H135" i="3"/>
  <c r="D136" i="3"/>
  <c r="E136" i="3"/>
  <c r="F136" i="3"/>
  <c r="G136" i="3"/>
  <c r="H136" i="3"/>
  <c r="D137" i="3"/>
  <c r="E137" i="3"/>
  <c r="F137" i="3"/>
  <c r="G137" i="3"/>
  <c r="H137" i="3"/>
  <c r="D138" i="3"/>
  <c r="E138" i="3"/>
  <c r="F138" i="3"/>
  <c r="G138" i="3"/>
  <c r="H138" i="3"/>
  <c r="D139" i="3"/>
  <c r="E139" i="3"/>
  <c r="F139" i="3"/>
  <c r="G139" i="3"/>
  <c r="H139" i="3"/>
  <c r="D140" i="3"/>
  <c r="E140" i="3"/>
  <c r="F140" i="3"/>
  <c r="G140" i="3"/>
  <c r="H140" i="3"/>
  <c r="C140" i="3"/>
  <c r="I140" i="3"/>
  <c r="C139" i="3"/>
  <c r="I139" i="3"/>
  <c r="C135" i="3"/>
  <c r="I135" i="3"/>
  <c r="C136" i="3"/>
  <c r="I136" i="3"/>
  <c r="C137" i="3"/>
  <c r="I137" i="3"/>
  <c r="C138" i="3"/>
  <c r="I138" i="3"/>
  <c r="C107" i="3"/>
  <c r="D107" i="3"/>
  <c r="C105" i="3"/>
  <c r="D105" i="3"/>
  <c r="C104" i="3"/>
  <c r="D104" i="3"/>
  <c r="C99" i="3"/>
  <c r="D99" i="3"/>
  <c r="C100" i="3"/>
  <c r="D100" i="3"/>
  <c r="C101" i="3"/>
  <c r="D101" i="3"/>
  <c r="C102" i="3"/>
  <c r="D102" i="3"/>
  <c r="C103" i="3"/>
  <c r="D103" i="3"/>
  <c r="C98" i="3"/>
  <c r="D98" i="3"/>
  <c r="C70" i="3"/>
  <c r="D70" i="3"/>
  <c r="E70" i="3"/>
  <c r="C69" i="3"/>
  <c r="D69" i="3"/>
  <c r="E69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3" i="3"/>
  <c r="D63" i="3"/>
  <c r="E63" i="3"/>
  <c r="AC2" i="3" l="1"/>
  <c r="AD2" i="3"/>
  <c r="AE2" i="3"/>
  <c r="AF2" i="3"/>
  <c r="AG2" i="3"/>
  <c r="AH2" i="3"/>
  <c r="AI2" i="3"/>
  <c r="AJ2" i="3"/>
  <c r="AK2" i="3"/>
  <c r="AL2" i="3"/>
  <c r="AM2" i="3"/>
  <c r="AN2" i="3"/>
  <c r="AO2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B3" i="3"/>
  <c r="AB4" i="3"/>
  <c r="AB5" i="3"/>
  <c r="AB6" i="3"/>
  <c r="AB7" i="3"/>
  <c r="AB2" i="3"/>
  <c r="N3" i="3" l="1"/>
  <c r="F3" i="3"/>
  <c r="M2" i="3"/>
  <c r="E2" i="3"/>
  <c r="M3" i="3"/>
  <c r="L2" i="3"/>
  <c r="D2" i="3"/>
  <c r="E3" i="3"/>
  <c r="D3" i="3"/>
  <c r="J3" i="3"/>
  <c r="I2" i="3"/>
  <c r="I3" i="3"/>
  <c r="H2" i="3"/>
  <c r="B3" i="3"/>
  <c r="L3" i="3"/>
  <c r="K3" i="3"/>
  <c r="K2" i="3"/>
  <c r="C3" i="3"/>
  <c r="J2" i="3"/>
  <c r="H3" i="3"/>
  <c r="O2" i="3"/>
  <c r="G2" i="3"/>
  <c r="B2" i="3"/>
  <c r="O3" i="3"/>
  <c r="G3" i="3"/>
  <c r="N2" i="3"/>
  <c r="F2" i="3"/>
  <c r="C2" i="3"/>
  <c r="AI8" i="3"/>
  <c r="AB8" i="3"/>
  <c r="AO8" i="3"/>
  <c r="AG8" i="3"/>
  <c r="AL8" i="3"/>
  <c r="AD8" i="3"/>
  <c r="AN8" i="3"/>
  <c r="AF8" i="3"/>
  <c r="AK8" i="3"/>
  <c r="AC8" i="3"/>
  <c r="AM8" i="3"/>
  <c r="AE8" i="3"/>
  <c r="AH8" i="3"/>
  <c r="AJ8" i="3"/>
  <c r="O4" i="3" l="1"/>
  <c r="G4" i="3"/>
  <c r="H4" i="3"/>
  <c r="L4" i="3"/>
  <c r="D4" i="3"/>
  <c r="C4" i="3"/>
  <c r="K4" i="3"/>
  <c r="M4" i="3"/>
  <c r="J4" i="3"/>
  <c r="N4" i="3"/>
  <c r="B4" i="3"/>
  <c r="E4" i="3"/>
  <c r="F4" i="3"/>
  <c r="I4" i="3"/>
  <c r="T9" i="3" l="1"/>
  <c r="T11" i="3" l="1"/>
  <c r="B16" i="3"/>
  <c r="AC41" i="3" l="1"/>
  <c r="AE41" i="3"/>
  <c r="AH41" i="3"/>
  <c r="AI41" i="3"/>
  <c r="AM41" i="3"/>
  <c r="AG40" i="3"/>
  <c r="AJ41" i="3"/>
  <c r="AO38" i="3"/>
  <c r="AO41" i="3"/>
  <c r="AB39" i="3"/>
  <c r="AB40" i="3"/>
  <c r="AB42" i="3"/>
  <c r="AB38" i="3"/>
  <c r="AD41" i="3"/>
  <c r="AL41" i="3"/>
  <c r="AN37" i="3"/>
  <c r="K15" i="3" l="1"/>
  <c r="D15" i="3"/>
  <c r="O15" i="3"/>
  <c r="G15" i="3"/>
  <c r="C15" i="3"/>
  <c r="AL39" i="3"/>
  <c r="L16" i="3"/>
  <c r="I15" i="3"/>
  <c r="AM39" i="3"/>
  <c r="AG39" i="3"/>
  <c r="AJ39" i="3"/>
  <c r="AI39" i="3"/>
  <c r="AE39" i="3"/>
  <c r="AN39" i="3"/>
  <c r="F15" i="3"/>
  <c r="H15" i="3"/>
  <c r="AK39" i="3"/>
  <c r="AF39" i="3"/>
  <c r="L15" i="3"/>
  <c r="N15" i="3"/>
  <c r="AD39" i="3"/>
  <c r="M15" i="3"/>
  <c r="J15" i="3"/>
  <c r="E15" i="3"/>
  <c r="AH39" i="3"/>
  <c r="AC39" i="3"/>
  <c r="AE42" i="3"/>
  <c r="AM42" i="3"/>
  <c r="AF38" i="3"/>
  <c r="AJ42" i="3"/>
  <c r="AH38" i="3"/>
  <c r="AH42" i="3"/>
  <c r="AI43" i="3"/>
  <c r="AN42" i="3"/>
  <c r="AF43" i="3"/>
  <c r="AL42" i="3"/>
  <c r="AJ40" i="3"/>
  <c r="AE40" i="3"/>
  <c r="AK42" i="3"/>
  <c r="AI38" i="3"/>
  <c r="AO40" i="3"/>
  <c r="AF42" i="3"/>
  <c r="AC38" i="3"/>
  <c r="AI40" i="3"/>
  <c r="AN40" i="3"/>
  <c r="AJ38" i="3"/>
  <c r="AE38" i="3"/>
  <c r="AH40" i="3"/>
  <c r="AC40" i="3"/>
  <c r="AN38" i="3"/>
  <c r="AD40" i="3"/>
  <c r="AL40" i="3"/>
  <c r="AM40" i="3"/>
  <c r="AD38" i="3"/>
  <c r="AO42" i="3"/>
  <c r="AK38" i="3"/>
  <c r="AI42" i="3"/>
  <c r="AN43" i="3"/>
  <c r="AK37" i="3"/>
  <c r="AK43" i="3"/>
  <c r="AH43" i="3"/>
  <c r="AC43" i="3"/>
  <c r="AO37" i="3"/>
  <c r="AO43" i="3"/>
  <c r="AG43" i="3"/>
  <c r="AD43" i="3"/>
  <c r="AM43" i="3"/>
  <c r="AL37" i="3"/>
  <c r="AL43" i="3"/>
  <c r="AJ43" i="3"/>
  <c r="AE37" i="3"/>
  <c r="AE43" i="3"/>
  <c r="AT2" i="3"/>
  <c r="AW2" i="3" s="1"/>
  <c r="AW37" i="3" s="1"/>
  <c r="AC37" i="3"/>
  <c r="AT7" i="3"/>
  <c r="AT42" i="3" s="1"/>
  <c r="AV7" i="3"/>
  <c r="AV42" i="3" s="1"/>
  <c r="AG42" i="3"/>
  <c r="AR2" i="3"/>
  <c r="AR37" i="3" s="1"/>
  <c r="AQ2" i="3"/>
  <c r="AQ37" i="3" s="1"/>
  <c r="AD37" i="3"/>
  <c r="AB37" i="3"/>
  <c r="AL38" i="3"/>
  <c r="AB41" i="3"/>
  <c r="AU7" i="3"/>
  <c r="AU42" i="3" s="1"/>
  <c r="AG41" i="3"/>
  <c r="AC42" i="3"/>
  <c r="AH37" i="3"/>
  <c r="AQ7" i="3"/>
  <c r="AQ42" i="3" s="1"/>
  <c r="AK40" i="3"/>
  <c r="AU5" i="3"/>
  <c r="AU40" i="3" s="1"/>
  <c r="AQ5" i="3"/>
  <c r="AQ40" i="3" s="1"/>
  <c r="AF40" i="3"/>
  <c r="AT5" i="3"/>
  <c r="AR5" i="3"/>
  <c r="AR40" i="3" s="1"/>
  <c r="AF41" i="3"/>
  <c r="AQ6" i="3"/>
  <c r="AQ41" i="3" s="1"/>
  <c r="AV6" i="3"/>
  <c r="AV41" i="3" s="1"/>
  <c r="AP6" i="3"/>
  <c r="AF57" i="3" s="1"/>
  <c r="AU6" i="3"/>
  <c r="AU41" i="3" s="1"/>
  <c r="AM37" i="3"/>
  <c r="AV3" i="3"/>
  <c r="AV38" i="3" s="1"/>
  <c r="AP3" i="3"/>
  <c r="AE54" i="3" s="1"/>
  <c r="AQ3" i="3"/>
  <c r="AQ38" i="3" s="1"/>
  <c r="AG38" i="3"/>
  <c r="AU3" i="3"/>
  <c r="AU38" i="3" s="1"/>
  <c r="AK41" i="3"/>
  <c r="AP4" i="3"/>
  <c r="AO55" i="3" s="1"/>
  <c r="AQ4" i="3"/>
  <c r="AQ39" i="3" s="1"/>
  <c r="AO39" i="3"/>
  <c r="AN41" i="3"/>
  <c r="AI37" i="3"/>
  <c r="AV2" i="3"/>
  <c r="AV37" i="3" s="1"/>
  <c r="AR4" i="3"/>
  <c r="AR39" i="3" s="1"/>
  <c r="AM38" i="3"/>
  <c r="AV4" i="3"/>
  <c r="AV39" i="3" s="1"/>
  <c r="AU4" i="3"/>
  <c r="AU39" i="3" s="1"/>
  <c r="AG37" i="3"/>
  <c r="AP7" i="3"/>
  <c r="AD58" i="3" s="1"/>
  <c r="AR7" i="3"/>
  <c r="AR42" i="3" s="1"/>
  <c r="AD42" i="3"/>
  <c r="AF37" i="3"/>
  <c r="AU2" i="3"/>
  <c r="AU37" i="3" s="1"/>
  <c r="AJ37" i="3"/>
  <c r="AT4" i="3"/>
  <c r="AT6" i="3"/>
  <c r="AR6" i="3"/>
  <c r="AR41" i="3" s="1"/>
  <c r="AR3" i="3"/>
  <c r="AR38" i="3" s="1"/>
  <c r="AP2" i="3"/>
  <c r="AT3" i="3"/>
  <c r="AP5" i="3"/>
  <c r="AM56" i="3" s="1"/>
  <c r="AV5" i="3"/>
  <c r="AV40" i="3" s="1"/>
  <c r="AT37" i="3" l="1"/>
  <c r="Y2" i="3"/>
  <c r="Y15" i="3" s="1"/>
  <c r="W2" i="3"/>
  <c r="Z2" i="3" s="1"/>
  <c r="X2" i="3"/>
  <c r="X15" i="3" s="1"/>
  <c r="B9" i="3"/>
  <c r="L17" i="3"/>
  <c r="J16" i="3"/>
  <c r="J10" i="3"/>
  <c r="F16" i="3"/>
  <c r="F10" i="3"/>
  <c r="D10" i="3"/>
  <c r="D16" i="3"/>
  <c r="C16" i="3"/>
  <c r="P3" i="3"/>
  <c r="J27" i="3" s="1"/>
  <c r="Q3" i="3"/>
  <c r="Q16" i="3" s="1"/>
  <c r="Y3" i="3"/>
  <c r="Y16" i="3" s="1"/>
  <c r="W3" i="3"/>
  <c r="W16" i="3" s="1"/>
  <c r="R3" i="3"/>
  <c r="R16" i="3" s="1"/>
  <c r="X3" i="3"/>
  <c r="X16" i="3" s="1"/>
  <c r="I16" i="3"/>
  <c r="G10" i="3"/>
  <c r="G16" i="3"/>
  <c r="H16" i="3"/>
  <c r="K16" i="3"/>
  <c r="N16" i="3"/>
  <c r="E16" i="3"/>
  <c r="M10" i="3"/>
  <c r="M16" i="3"/>
  <c r="O10" i="3"/>
  <c r="O16" i="3"/>
  <c r="AJ53" i="3"/>
  <c r="AP10" i="3"/>
  <c r="AW7" i="3"/>
  <c r="AW42" i="3" s="1"/>
  <c r="AB55" i="3"/>
  <c r="AC57" i="3"/>
  <c r="AN57" i="3"/>
  <c r="AO57" i="3"/>
  <c r="AD57" i="3"/>
  <c r="AK57" i="3"/>
  <c r="AG55" i="3"/>
  <c r="AE55" i="3"/>
  <c r="AG53" i="3"/>
  <c r="AE53" i="3"/>
  <c r="AO58" i="3"/>
  <c r="AF58" i="3"/>
  <c r="AO54" i="3"/>
  <c r="AF56" i="3"/>
  <c r="AK53" i="3"/>
  <c r="AD53" i="3"/>
  <c r="AH53" i="3"/>
  <c r="AO53" i="3"/>
  <c r="AS2" i="3"/>
  <c r="AS37" i="3" s="1"/>
  <c r="AB53" i="3"/>
  <c r="AP37" i="3"/>
  <c r="AN53" i="3"/>
  <c r="AN58" i="3"/>
  <c r="AC53" i="3"/>
  <c r="AI53" i="3"/>
  <c r="AM53" i="3"/>
  <c r="AH54" i="3"/>
  <c r="AL57" i="3"/>
  <c r="AE57" i="3"/>
  <c r="AS6" i="3"/>
  <c r="AS41" i="3" s="1"/>
  <c r="AI57" i="3"/>
  <c r="AB57" i="3"/>
  <c r="AM57" i="3"/>
  <c r="AG57" i="3"/>
  <c r="AP41" i="3"/>
  <c r="AH57" i="3"/>
  <c r="AJ57" i="3"/>
  <c r="B15" i="3"/>
  <c r="Q2" i="3"/>
  <c r="Q15" i="3" s="1"/>
  <c r="R2" i="3"/>
  <c r="R15" i="3" s="1"/>
  <c r="P2" i="3"/>
  <c r="AE58" i="3"/>
  <c r="AM58" i="3"/>
  <c r="AK58" i="3"/>
  <c r="AG58" i="3"/>
  <c r="AL58" i="3"/>
  <c r="AC58" i="3"/>
  <c r="AJ58" i="3"/>
  <c r="AP42" i="3"/>
  <c r="AB58" i="3"/>
  <c r="AS7" i="3"/>
  <c r="AS42" i="3" s="1"/>
  <c r="AI58" i="3"/>
  <c r="AH58" i="3"/>
  <c r="AJ56" i="3"/>
  <c r="AG56" i="3"/>
  <c r="AB56" i="3"/>
  <c r="AC56" i="3"/>
  <c r="AE56" i="3"/>
  <c r="AL56" i="3"/>
  <c r="AN56" i="3"/>
  <c r="AD56" i="3"/>
  <c r="AP40" i="3"/>
  <c r="AS5" i="3"/>
  <c r="AS40" i="3" s="1"/>
  <c r="AH56" i="3"/>
  <c r="AO56" i="3"/>
  <c r="AL53" i="3"/>
  <c r="AI56" i="3"/>
  <c r="AW6" i="3"/>
  <c r="AW41" i="3" s="1"/>
  <c r="AT41" i="3"/>
  <c r="AF53" i="3"/>
  <c r="AH55" i="3"/>
  <c r="AK55" i="3"/>
  <c r="AS4" i="3"/>
  <c r="AS39" i="3" s="1"/>
  <c r="AD55" i="3"/>
  <c r="AL55" i="3"/>
  <c r="AP39" i="3"/>
  <c r="AI55" i="3"/>
  <c r="AN55" i="3"/>
  <c r="AF55" i="3"/>
  <c r="AC55" i="3"/>
  <c r="AM55" i="3"/>
  <c r="AJ55" i="3"/>
  <c r="AK56" i="3"/>
  <c r="AW3" i="3"/>
  <c r="AW38" i="3" s="1"/>
  <c r="AT38" i="3"/>
  <c r="AN54" i="3"/>
  <c r="AC54" i="3"/>
  <c r="AI54" i="3"/>
  <c r="AD54" i="3"/>
  <c r="AK54" i="3"/>
  <c r="AJ54" i="3"/>
  <c r="AS3" i="3"/>
  <c r="AS38" i="3" s="1"/>
  <c r="AL54" i="3"/>
  <c r="AB54" i="3"/>
  <c r="AP38" i="3"/>
  <c r="AF54" i="3"/>
  <c r="AM54" i="3"/>
  <c r="AG54" i="3"/>
  <c r="AT40" i="3"/>
  <c r="AW5" i="3"/>
  <c r="AW40" i="3" s="1"/>
  <c r="AW4" i="3"/>
  <c r="AW39" i="3" s="1"/>
  <c r="AT39" i="3"/>
  <c r="P5" i="3" l="1"/>
  <c r="E27" i="3"/>
  <c r="O27" i="3"/>
  <c r="K27" i="3"/>
  <c r="M27" i="3"/>
  <c r="H27" i="3"/>
  <c r="M22" i="3"/>
  <c r="E22" i="3"/>
  <c r="G22" i="3"/>
  <c r="Z3" i="3"/>
  <c r="L10" i="3"/>
  <c r="L9" i="3"/>
  <c r="C27" i="3"/>
  <c r="G21" i="3"/>
  <c r="M21" i="3"/>
  <c r="H21" i="3"/>
  <c r="I21" i="3"/>
  <c r="N10" i="3"/>
  <c r="M26" i="3"/>
  <c r="N26" i="3"/>
  <c r="O26" i="3"/>
  <c r="I26" i="3"/>
  <c r="D26" i="3"/>
  <c r="L26" i="3"/>
  <c r="F26" i="3"/>
  <c r="G26" i="3"/>
  <c r="J26" i="3"/>
  <c r="E26" i="3"/>
  <c r="H26" i="3"/>
  <c r="K26" i="3"/>
  <c r="C26" i="3"/>
  <c r="B10" i="3"/>
  <c r="G27" i="3"/>
  <c r="I27" i="3"/>
  <c r="S3" i="3"/>
  <c r="H22" i="3"/>
  <c r="N27" i="3"/>
  <c r="I10" i="3"/>
  <c r="K22" i="3"/>
  <c r="I22" i="3"/>
  <c r="O9" i="3"/>
  <c r="O17" i="3"/>
  <c r="W4" i="3"/>
  <c r="K9" i="3"/>
  <c r="K17" i="3"/>
  <c r="Q4" i="3"/>
  <c r="Q17" i="3" s="1"/>
  <c r="C9" i="3"/>
  <c r="C17" i="3"/>
  <c r="P4" i="3"/>
  <c r="Y4" i="3"/>
  <c r="Y17" i="3" s="1"/>
  <c r="R4" i="3"/>
  <c r="R17" i="3" s="1"/>
  <c r="H9" i="3"/>
  <c r="H17" i="3"/>
  <c r="E10" i="3"/>
  <c r="B27" i="3"/>
  <c r="P16" i="3"/>
  <c r="S16" i="3" s="1"/>
  <c r="L27" i="3"/>
  <c r="X4" i="3"/>
  <c r="X17" i="3" s="1"/>
  <c r="E17" i="3"/>
  <c r="E9" i="3"/>
  <c r="K10" i="3"/>
  <c r="H10" i="3"/>
  <c r="G17" i="3"/>
  <c r="G9" i="3"/>
  <c r="C10" i="3"/>
  <c r="Z16" i="3"/>
  <c r="F22" i="3"/>
  <c r="N17" i="3"/>
  <c r="N9" i="3"/>
  <c r="D17" i="3"/>
  <c r="D9" i="3"/>
  <c r="F17" i="3"/>
  <c r="F9" i="3"/>
  <c r="M17" i="3"/>
  <c r="M9" i="3"/>
  <c r="I9" i="3"/>
  <c r="I17" i="3"/>
  <c r="C22" i="3"/>
  <c r="D27" i="3"/>
  <c r="F27" i="3"/>
  <c r="J17" i="3"/>
  <c r="J9" i="3"/>
  <c r="K21" i="3"/>
  <c r="F21" i="3"/>
  <c r="C21" i="3"/>
  <c r="E21" i="3"/>
  <c r="B26" i="3"/>
  <c r="B17" i="3"/>
  <c r="P15" i="3"/>
  <c r="S15" i="3" s="1"/>
  <c r="S2" i="3"/>
  <c r="W15" i="3"/>
  <c r="Z15" i="3" s="1"/>
  <c r="D11" i="3" l="1"/>
  <c r="H11" i="3"/>
  <c r="L11" i="3"/>
  <c r="K11" i="3"/>
  <c r="Z4" i="3"/>
  <c r="W17" i="3"/>
  <c r="Z17" i="3" s="1"/>
  <c r="I11" i="3"/>
  <c r="B11" i="3"/>
  <c r="N11" i="3"/>
  <c r="F11" i="3"/>
  <c r="M11" i="3"/>
  <c r="O11" i="3"/>
  <c r="J11" i="3"/>
  <c r="C11" i="3"/>
  <c r="G11" i="3"/>
  <c r="E11" i="3"/>
  <c r="S4" i="3"/>
  <c r="P17" i="3"/>
  <c r="S17" i="3" s="1"/>
  <c r="X10" i="3"/>
  <c r="S10" i="3"/>
  <c r="Y10" i="3"/>
  <c r="W10" i="3"/>
  <c r="Q10" i="3"/>
  <c r="Z10" i="3"/>
  <c r="R10" i="3"/>
  <c r="P10" i="3"/>
  <c r="P37" i="3" s="1"/>
  <c r="Y9" i="3"/>
  <c r="R9" i="3"/>
  <c r="X9" i="3"/>
  <c r="Z9" i="3"/>
  <c r="S9" i="3"/>
  <c r="W9" i="3"/>
  <c r="C31" i="3" s="1"/>
  <c r="P9" i="3"/>
  <c r="E36" i="3" s="1"/>
  <c r="Q9" i="3"/>
  <c r="P31" i="3" l="1"/>
  <c r="W11" i="3"/>
  <c r="P36" i="3"/>
  <c r="P11" i="3"/>
  <c r="E32" i="3"/>
  <c r="P32" i="3"/>
  <c r="F36" i="3"/>
  <c r="U9" i="3"/>
  <c r="K37" i="3"/>
  <c r="U10" i="3"/>
  <c r="G31" i="3"/>
  <c r="C32" i="3"/>
  <c r="H32" i="3"/>
  <c r="J36" i="3"/>
  <c r="B37" i="3"/>
  <c r="G37" i="3"/>
  <c r="I37" i="3"/>
  <c r="M37" i="3"/>
  <c r="O37" i="3"/>
  <c r="F37" i="3"/>
  <c r="D37" i="3"/>
  <c r="J37" i="3"/>
  <c r="L37" i="3"/>
  <c r="N37" i="3"/>
  <c r="O36" i="3"/>
  <c r="F31" i="3"/>
  <c r="D36" i="3"/>
  <c r="H37" i="3"/>
  <c r="N36" i="3"/>
  <c r="H36" i="3"/>
  <c r="H31" i="3"/>
  <c r="M36" i="3"/>
  <c r="R11" i="3"/>
  <c r="Q11" i="3"/>
  <c r="G32" i="3"/>
  <c r="F32" i="3"/>
  <c r="M32" i="3"/>
  <c r="I32" i="3"/>
  <c r="C36" i="3"/>
  <c r="K32" i="3"/>
  <c r="C37" i="3"/>
  <c r="K36" i="3"/>
  <c r="I31" i="3"/>
  <c r="E37" i="3"/>
  <c r="I36" i="3"/>
  <c r="G36" i="3"/>
  <c r="L36" i="3"/>
  <c r="K31" i="3"/>
  <c r="M31" i="3"/>
  <c r="E31" i="3"/>
  <c r="B36" i="3"/>
  <c r="AB43" i="3"/>
  <c r="AB9" i="3"/>
  <c r="AB21" i="3"/>
  <c r="AB22" i="3"/>
  <c r="AB25" i="3"/>
  <c r="AB20" i="3"/>
  <c r="AB23" i="3"/>
  <c r="AB24" i="3"/>
  <c r="AB26" i="3" l="1"/>
  <c r="AL23" i="3"/>
  <c r="AL9" i="3"/>
  <c r="AL22" i="3"/>
  <c r="AL24" i="3"/>
  <c r="AL21" i="3"/>
  <c r="AL25" i="3"/>
  <c r="AO25" i="3"/>
  <c r="AO9" i="3"/>
  <c r="AO23" i="3"/>
  <c r="AO22" i="3"/>
  <c r="AO24" i="3"/>
  <c r="AO21" i="3"/>
  <c r="AJ24" i="3"/>
  <c r="AJ21" i="3"/>
  <c r="AJ22" i="3"/>
  <c r="AJ25" i="3"/>
  <c r="AJ9" i="3"/>
  <c r="AJ23" i="3"/>
  <c r="AD22" i="3"/>
  <c r="AD24" i="3"/>
  <c r="AD25" i="3"/>
  <c r="AD21" i="3"/>
  <c r="AD23" i="3"/>
  <c r="AD9" i="3"/>
  <c r="AF22" i="3"/>
  <c r="AF24" i="3"/>
  <c r="AF21" i="3"/>
  <c r="AF9" i="3"/>
  <c r="AF23" i="3"/>
  <c r="AF25" i="3"/>
  <c r="AM21" i="3"/>
  <c r="AM9" i="3"/>
  <c r="AM24" i="3"/>
  <c r="AM23" i="3"/>
  <c r="AM22" i="3"/>
  <c r="AM25" i="3"/>
  <c r="AE9" i="3"/>
  <c r="AE24" i="3"/>
  <c r="AE21" i="3"/>
  <c r="AE22" i="3"/>
  <c r="AE25" i="3"/>
  <c r="AE23" i="3"/>
  <c r="AH23" i="3"/>
  <c r="AH25" i="3"/>
  <c r="AH22" i="3"/>
  <c r="AH9" i="3"/>
  <c r="AH21" i="3"/>
  <c r="AH24" i="3"/>
  <c r="AN22" i="3"/>
  <c r="AN24" i="3"/>
  <c r="AN9" i="3"/>
  <c r="AN25" i="3"/>
  <c r="AN23" i="3"/>
  <c r="AN21" i="3"/>
  <c r="AG24" i="3"/>
  <c r="AG9" i="3"/>
  <c r="AG22" i="3"/>
  <c r="AG21" i="3"/>
  <c r="AG25" i="3"/>
  <c r="AG23" i="3"/>
  <c r="AK23" i="3"/>
  <c r="AK25" i="3"/>
  <c r="AK24" i="3"/>
  <c r="AK22" i="3"/>
  <c r="AK21" i="3"/>
  <c r="AK9" i="3"/>
  <c r="AH20" i="3"/>
  <c r="AJ20" i="3"/>
  <c r="AC21" i="3"/>
  <c r="AC23" i="3"/>
  <c r="AC22" i="3"/>
  <c r="AC9" i="3"/>
  <c r="AC25" i="3"/>
  <c r="AI24" i="3"/>
  <c r="AI21" i="3"/>
  <c r="AI9" i="3"/>
  <c r="AI25" i="3"/>
  <c r="AI22" i="3"/>
  <c r="AI23" i="3"/>
  <c r="AE20" i="3"/>
  <c r="AU8" i="3"/>
  <c r="AC24" i="3"/>
  <c r="AM20" i="3"/>
  <c r="AO20" i="3"/>
  <c r="AD20" i="3"/>
  <c r="AG20" i="3"/>
  <c r="AP8" i="3"/>
  <c r="AP9" i="3" s="1"/>
  <c r="AF20" i="3"/>
  <c r="AT8" i="3"/>
  <c r="AI20" i="3"/>
  <c r="AC20" i="3"/>
  <c r="AQ8" i="3"/>
  <c r="AN20" i="3"/>
  <c r="AV8" i="3"/>
  <c r="AR8" i="3"/>
  <c r="AL20" i="3"/>
  <c r="AK20" i="3"/>
  <c r="AD26" i="3" l="1"/>
  <c r="AO26" i="3"/>
  <c r="AN26" i="3"/>
  <c r="AM26" i="3"/>
  <c r="AC26" i="3"/>
  <c r="AI26" i="3"/>
  <c r="AK26" i="3"/>
  <c r="AU43" i="3"/>
  <c r="AU9" i="3"/>
  <c r="AL26" i="3"/>
  <c r="AJ26" i="3"/>
  <c r="AT43" i="3"/>
  <c r="AT9" i="3"/>
  <c r="AF26" i="3"/>
  <c r="AR43" i="3"/>
  <c r="AR9" i="3"/>
  <c r="AE26" i="3"/>
  <c r="AH26" i="3"/>
  <c r="AQ43" i="3"/>
  <c r="AQ9" i="3"/>
  <c r="AV43" i="3"/>
  <c r="AV9" i="3"/>
  <c r="AG26" i="3"/>
  <c r="AP21" i="3"/>
  <c r="AP24" i="3"/>
  <c r="AQ25" i="3"/>
  <c r="AU22" i="3"/>
  <c r="AP23" i="3"/>
  <c r="AV21" i="3"/>
  <c r="AR21" i="3"/>
  <c r="AW20" i="3"/>
  <c r="AP25" i="3"/>
  <c r="AT24" i="3"/>
  <c r="AS24" i="3"/>
  <c r="AS25" i="3"/>
  <c r="AO59" i="3"/>
  <c r="AP43" i="3"/>
  <c r="AV22" i="3"/>
  <c r="AR22" i="3"/>
  <c r="AQ22" i="3"/>
  <c r="AW21" i="3"/>
  <c r="AU24" i="3"/>
  <c r="AR23" i="3"/>
  <c r="AQ24" i="3"/>
  <c r="AW24" i="3"/>
  <c r="AV20" i="3"/>
  <c r="AT25" i="3"/>
  <c r="AW22" i="3"/>
  <c r="AQ21" i="3"/>
  <c r="AT23" i="3"/>
  <c r="AN59" i="3"/>
  <c r="AJ59" i="3"/>
  <c r="AP20" i="3"/>
  <c r="AR20" i="3"/>
  <c r="AR25" i="3"/>
  <c r="AS21" i="3"/>
  <c r="AS23" i="3"/>
  <c r="AG59" i="3"/>
  <c r="AM59" i="3"/>
  <c r="AW23" i="3"/>
  <c r="AR24" i="3"/>
  <c r="AQ20" i="3"/>
  <c r="AW25" i="3"/>
  <c r="AS22" i="3"/>
  <c r="AU21" i="3"/>
  <c r="AU23" i="3"/>
  <c r="AF59" i="3"/>
  <c r="AW8" i="3"/>
  <c r="AS20" i="3"/>
  <c r="AU20" i="3"/>
  <c r="AC59" i="3"/>
  <c r="AV25" i="3"/>
  <c r="AP22" i="3"/>
  <c r="AT21" i="3"/>
  <c r="AQ23" i="3"/>
  <c r="AK59" i="3"/>
  <c r="AD59" i="3"/>
  <c r="AB59" i="3"/>
  <c r="AV24" i="3"/>
  <c r="AT20" i="3"/>
  <c r="AU25" i="3"/>
  <c r="AT22" i="3"/>
  <c r="AV23" i="3"/>
  <c r="AH59" i="3"/>
  <c r="AI59" i="3"/>
  <c r="AE59" i="3"/>
  <c r="AL59" i="3"/>
  <c r="AS8" i="3"/>
  <c r="AS43" i="3" s="1"/>
  <c r="AW43" i="3" l="1"/>
  <c r="AQ26" i="3"/>
  <c r="AS26" i="3"/>
  <c r="AR26" i="3"/>
  <c r="AP26" i="3"/>
  <c r="AV26" i="3"/>
  <c r="AW26" i="3"/>
  <c r="AU26" i="3"/>
  <c r="AT26" i="3"/>
  <c r="AX26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2000000}" name="AP_27" type="6" refreshedVersion="6" background="1" saveData="1">
    <textPr codePage="850" sourceFile="D:\Dropbox (PETAL)\Team-Ordner „PETAL“\Audio\Kurtag_Kafka-Fragmente\_tempo mapping\27_Ziel, Weg, Zögern\_data_KF27\AP_27.txt" decimal="," thousands=".">
      <textFields count="2">
        <textField type="text"/>
        <textField type="skip"/>
      </textFields>
    </textPr>
  </connection>
  <connection id="2" xr16:uid="{00000000-0015-0000-FFFF-FFFF03000000}" name="Arnold_Pogossian_2009_06" type="6" refreshedVersion="4" background="1" saveData="1">
    <textPr codePage="850" sourceFile="C:\Users\p3401\Dropbox (PETAL)\Team-Ordner „PETAL“\Audio\Kurtag_Kafka-Fragmente\_tempo mapping\---06_Nimmermehr\data_KF06\Arnold_Pogossian_2009_06.txt" decimal="," thousands=" ">
      <textFields count="2">
        <textField type="text"/>
        <textField type="skip"/>
      </textFields>
    </textPr>
  </connection>
  <connection id="3" xr16:uid="{00000000-0015-0000-FFFF-FFFF02000000}" name="Arnold_Pogossian_2009_062" type="6" refreshedVersion="4" background="1" saveData="1">
    <textPr codePage="850" sourceFile="C:\Users\p3039\Dropbox (PETAL)\Team-Ordner „PETAL“\Audio\Kurtag_Kafka-Fragmente\_tempo mapping\06_Nimmermehr\data_KF06\Arnold_Pogossian_2009_06.txt" decimal="," thousands=" " comma="1">
      <textFields count="2">
        <textField type="text"/>
        <textField type="skip"/>
      </textFields>
    </textPr>
  </connection>
  <connection id="4" xr16:uid="{4D576D20-C20C-4D42-92F5-FE6DFC88AE47}" name="Arnold_Pogossian_2009_121" type="6" refreshedVersion="4" background="1" saveData="1">
    <textPr codePage="850" sourceFile="C:\Users\p3401\Dropbox (PETAL)\Team-Ordner „PETAL“\Audio\Kurtag_Kafka-Fragmente\_tempo mapping\---12_Meine Ohrmuschel\data_KF12\Arnold_Pogossian_2009_12.txt" decimal="," thousands=" ">
      <textFields count="2">
        <textField type="text"/>
        <textField type="skip"/>
      </textFields>
    </textPr>
  </connection>
  <connection id="5" xr16:uid="{00000000-0015-0000-FFFF-FFFF04000000}" name="Arnold_Pogossian_2009_14" type="6" refreshedVersion="4" background="1" saveData="1">
    <textPr codePage="850" sourceFile="C:\Users\p3401\Dropbox (PETAL)\Team-Ordner „PETAL“\Audio\Kurtag_Kafka-Fragmente\_tempo mapping\---14_Umpanzert\data_KF14\Arnold_Pogossian_2009_14.txt" decimal="," thousands=" ">
      <textFields count="2">
        <textField type="text"/>
        <textField type="skip"/>
      </textFields>
    </textPr>
  </connection>
  <connection id="6" xr16:uid="{00000000-0015-0000-FFFF-FFFF03000000}" name="Arnold+Pogossian_2006 [live DVD]_06_dur" type="6" refreshedVersion="4" background="1" saveData="1">
    <textPr codePage="850" sourceFile="C:\Users\p3039\Dropbox (PETAL)\Team-Ordner „PETAL“\Audio\Kurtag_Kafka-Fragmente\_tempo mapping\06_Nimmermehr\data_KF06\Arnold+Pogossian_2006 [live DVD]_06_dur.txt" decimal="," thousands=" " comma="1">
      <textFields count="2">
        <textField type="text"/>
        <textField type="skip"/>
      </textFields>
    </textPr>
  </connection>
  <connection id="7" xr16:uid="{EC633AF6-DEE6-40C4-9CAC-B8A800D0E815}" name="Arnold+Pogossian_2006 [live DVD]_12_dur1" type="6" refreshedVersion="4" background="1" saveData="1">
    <textPr codePage="850" sourceFile="C:\Users\p3039\Dropbox (PETAL)\Team-Ordner „PETAL“\Audio\Kurtag_Kafka-Fragmente\_tempo mapping\12_Meine Ohrmuschel\data_KF12\Arnold+Pogossian_2006 [live DVD]_12_dur.txt" decimal="," thousands=" " comma="1">
      <textFields count="2">
        <textField type="text"/>
        <textField type="skip"/>
      </textFields>
    </textPr>
  </connection>
  <connection id="8" xr16:uid="{00000000-0015-0000-FFFF-FFFF05000000}" name="Arnold+Pogossian_2006 [live DVD]_14_dur" type="6" refreshedVersion="4" background="1" saveData="1">
    <textPr codePage="850" sourceFile="C:\Users\p3039\Dropbox (PETAL)\Team-Ordner „PETAL“\Audio\Kurtag_Kafka-Fragmente\_tempo mapping\14_Umpanzert\data_KF14\Arnold+Pogossian_2006 [live DVD]_14_dur.txt" decimal="," thousands=" " comma="1">
      <textFields count="2">
        <textField type="text"/>
        <textField type="skip"/>
      </textFields>
    </textPr>
  </connection>
  <connection id="9" xr16:uid="{00000000-0015-0000-FFFF-FFFF08000000}" name="Arnold+Pogossian_2006 [live DVD]_27_dur" type="6" refreshedVersion="4" background="1" saveData="1">
    <textPr codePage="850" sourceFile="C:\Users\p3039\Dropbox (PETAL)\Team-Ordner „PETAL“\Audio\Kurtag_Kafka-Fragmente\_tempo mapping\27_Ziel, Weg, Zögern\_data_KF27\Arnold+Pogossian_2006 [live DVD]_27_dur.txt" decimal="," thousands=" " comma="1">
      <textFields count="2">
        <textField type="text"/>
        <textField type="skip"/>
      </textFields>
    </textPr>
  </connection>
  <connection id="10" xr16:uid="{00000000-0015-0000-FFFF-FFFF09000000}" name="Banse_Keller_2005_06" type="6" refreshedVersion="4" background="1" saveData="1">
    <textPr codePage="850" sourceFile="C:\Users\p3401\Dropbox (PETAL)\Team-Ordner „PETAL“\Audio\Kurtag_Kafka-Fragmente\_tempo mapping\---06_Nimmermehr\data_KF06\Banse_Keller_2005_06.txt" decimal="," thousands=" ">
      <textFields count="2">
        <textField type="text"/>
        <textField type="skip"/>
      </textFields>
    </textPr>
  </connection>
  <connection id="11" xr16:uid="{00000000-0015-0000-FFFF-FFFF05000000}" name="Banse_Keller_2005_061" type="6" refreshedVersion="4" background="1" saveData="1">
    <textPr codePage="850" sourceFile="C:\Users\p3039\Dropbox (PETAL)\Team-Ordner „PETAL“\Audio\Kurtag_Kafka-Fragmente\_tempo mapping\06_Nimmermehr\data_KF06\Banse_Keller_2005_06.txt" decimal="," thousands=" " comma="1">
      <textFields count="2">
        <textField type="text"/>
        <textField type="skip"/>
      </textFields>
    </textPr>
  </connection>
  <connection id="12" xr16:uid="{6B9B5A7C-CF1D-4A40-BC44-9B9ED20BA59D}" name="Banse_Keller_2005_121" type="6" refreshedVersion="4" background="1" saveData="1">
    <textPr codePage="850" sourceFile="C:\Users\p3401\Dropbox (PETAL)\Team-Ordner „PETAL“\Audio\Kurtag_Kafka-Fragmente\_tempo mapping\---12_Meine Ohrmuschel\data_KF12\Banse_Keller_2005_12.txt" decimal="," thousands=" ">
      <textFields count="2">
        <textField type="text"/>
        <textField type="skip"/>
      </textFields>
    </textPr>
  </connection>
  <connection id="13" xr16:uid="{00000000-0015-0000-FFFF-FFFF0A000000}" name="Banse_Keller_2005_14" type="6" refreshedVersion="4" background="1" saveData="1">
    <textPr codePage="850" sourceFile="C:\Users\p3401\Dropbox (PETAL)\Team-Ordner „PETAL“\Audio\Kurtag_Kafka-Fragmente\_tempo mapping\---14_Umpanzert\data_KF14\Banse_Keller_2005_14.txt" decimal="," thousands=" ">
      <textFields count="2">
        <textField type="text"/>
        <textField type="skip"/>
      </textFields>
    </textPr>
  </connection>
  <connection id="14" xr16:uid="{00000000-0015-0000-FFFF-FFFF0D000000}" name="BK_27" type="6" refreshedVersion="6" background="1" saveData="1">
    <textPr codePage="850" sourceFile="D:\Dropbox (PETAL)\Team-Ordner „PETAL“\Audio\Kurtag_Kafka-Fragmente\_tempo mapping\27_Ziel, Weg, Zögern\_data_KF27\BK_27.txt" decimal="," thousands=".">
      <textFields count="2">
        <textField type="text"/>
        <textField type="skip"/>
      </textFields>
    </textPr>
  </connection>
  <connection id="15" xr16:uid="{00000000-0015-0000-FFFF-FFFF12000000}" name="CK_1990_32_dur2" type="6" refreshedVersion="6" deleted="1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16" xr16:uid="{00000000-0015-0000-FFFF-FFFF15000000}" name="Csengery_Keller_1987_04 (Nimmermehr)" type="6" refreshedVersion="4" background="1" saveData="1">
    <textPr codePage="850" sourceFile="C:\Users\p3401\Dropbox (PETAL)\Team-Ordner „PETAL“\Audio\Kurtag_Kafka-Fragmente\_tempo mapping\---06_Nimmermehr\data_KF06\Csengery_Keller_1987_04 (Nimmermehr).txt" decimal="," thousands=" ">
      <textFields count="2">
        <textField type="text"/>
        <textField type="skip"/>
      </textFields>
    </textPr>
  </connection>
  <connection id="17" xr16:uid="{00000000-0015-0000-FFFF-FFFF09000000}" name="Csengery_Keller_1987_04 (Nimmermehr)1" type="6" refreshedVersion="4" background="1" saveData="1">
    <textPr codePage="850" sourceFile="C:\Users\p3039\Dropbox (PETAL)\Team-Ordner „PETAL“\Audio\Kurtag_Kafka-Fragmente\_tempo mapping\06_Nimmermehr\data_KF06\Csengery_Keller_1987_04 (Nimmermehr).txt" decimal="," thousands=" " comma="1">
      <textFields count="2">
        <textField type="text"/>
        <textField type="skip"/>
      </textFields>
    </textPr>
  </connection>
  <connection id="18" xr16:uid="{E19D10CF-118D-4699-B751-2BF66E4EFF32}" name="Csengery_Keller_1987_10_(Meine Ohrmuschel)1" type="6" refreshedVersion="4" background="1" saveData="1">
    <textPr codePage="850" sourceFile="C:\Users\p3401\Dropbox (PETAL)\Team-Ordner „PETAL“\Audio\Kurtag_Kafka-Fragmente\_tempo mapping\---12_Meine Ohrmuschel\data_KF12\Csengery_Keller_1987_10_(Meine Ohrmuschel).txt" decimal="," thousands=" ">
      <textFields count="2">
        <textField type="text"/>
        <textField type="skip"/>
      </textFields>
    </textPr>
  </connection>
  <connection id="19" xr16:uid="{00000000-0015-0000-FFFF-FFFF17000000}" name="Csengery_Keller_1990_06" type="6" refreshedVersion="4" background="1" saveData="1">
    <textPr codePage="850" sourceFile="C:\Users\p3401\Dropbox (PETAL)\Team-Ordner „PETAL“\Audio\Kurtag_Kafka-Fragmente\_tempo mapping\---06_Nimmermehr\data_KF06\Csengery_Keller_1990_06.txt" decimal="," thousands=" ">
      <textFields count="2">
        <textField type="text"/>
        <textField type="skip"/>
      </textFields>
    </textPr>
  </connection>
  <connection id="20" xr16:uid="{00000000-0015-0000-FFFF-FFFF0B000000}" name="Csengery_Keller_1990_061" type="6" refreshedVersion="4" background="1" saveData="1">
    <textPr codePage="850" sourceFile="C:\Users\p3039\Dropbox (PETAL)\Team-Ordner „PETAL“\Audio\Kurtag_Kafka-Fragmente\_tempo mapping\06_Nimmermehr\data_KF06\Csengery_Keller_1990_06.txt" decimal="," thousands=" " comma="1">
      <textFields count="2">
        <textField type="text"/>
        <textField type="skip"/>
      </textFields>
    </textPr>
  </connection>
  <connection id="21" xr16:uid="{AB0704A5-D708-4B46-949A-23C29E0546BE}" name="Csengery_Keller_1990_121" type="6" refreshedVersion="4" background="1" saveData="1">
    <textPr codePage="850" sourceFile="C:\Users\p3401\Dropbox (PETAL)\Team-Ordner „PETAL“\Audio\Kurtag_Kafka-Fragmente\_tempo mapping\---12_Meine Ohrmuschel\data_KF12\Csengery_Keller_1990_12.txt" decimal="," thousands=" ">
      <textFields count="2">
        <textField type="text"/>
        <textField type="skip"/>
      </textFields>
    </textPr>
  </connection>
  <connection id="22" xr16:uid="{00000000-0015-0000-FFFF-FFFF0C000000}" name="Kammer+Widmann_2017_06_Abschnitte-Dauern" type="6" refreshedVersion="4" background="1" saveData="1">
    <textPr codePage="850" sourceFile="C:\Users\p3039\Dropbox (PETAL)\Team-Ordner „PETAL“\Audio\Kurtag_Kafka-Fragmente\_tempo mapping\06_Nimmermehr\data_KF06\Kammer+Widmann_2017_06_Abschnitte-Dauern.txt" decimal="," thousands=" " comma="1">
      <textFields count="2">
        <textField type="text"/>
        <textField type="skip"/>
      </textFields>
    </textPr>
  </connection>
  <connection id="23" xr16:uid="{9945B16C-817C-468B-A2BA-F52705FCE84E}" name="Kammer+Widmann_2017_12_Abschnitte-Dauern1" type="6" refreshedVersion="4" background="1" saveData="1">
    <textPr codePage="850" sourceFile="C:\Users\p3039\Dropbox (PETAL)\Team-Ordner „PETAL“\Audio\Kurtag_Kafka-Fragmente\_tempo mapping\12_Meine Ohrmuschel\data_KF12\Kammer+Widmann_2017_12_Abschnitte-Dauern.txt" decimal="," thousands=" " comma="1">
      <textFields count="2">
        <textField type="text"/>
        <textField type="skip"/>
      </textFields>
    </textPr>
  </connection>
  <connection id="24" xr16:uid="{00000000-0015-0000-FFFF-FFFF19000000}" name="Kammer+Widmann_2017_14_Abschnitte-Dauern" type="6" refreshedVersion="4" background="1" saveData="1">
    <textPr codePage="850" sourceFile="C:\Users\p3039\Dropbox (PETAL)\Team-Ordner „PETAL“\Audio\Kurtag_Kafka-Fragmente\_tempo mapping\14_Umpanzert\data_KF14\Kammer+Widmann_2017_14_Abschnitte-Dauern.txt" decimal="," thousands=" " comma="1">
      <textFields count="2">
        <textField type="text"/>
        <textField type="skip"/>
      </textFields>
    </textPr>
  </connection>
  <connection id="25" xr16:uid="{00000000-0015-0000-FFFF-FFFF1C000000}" name="Kammer+Widmann_2017_27_Abschnitte-Dauern" type="6" refreshedVersion="4" background="1" saveData="1">
    <textPr codePage="850" sourceFile="C:\Users\p3039\Dropbox (PETAL)\Team-Ordner „PETAL“\Audio\Kurtag_Kafka-Fragmente\_tempo mapping\27_Ziel, Weg, Zögern\_data_KF27\Kammer+Widmann_2017_27_Abschnitte-Dauern.txt" decimal="," thousands=" " comma="1">
      <textFields count="2">
        <textField type="text"/>
        <textField type="skip"/>
      </textFields>
    </textPr>
  </connection>
  <connection id="26" xr16:uid="{00000000-0015-0000-FFFF-FFFF21000000}" name="KO_27" type="6" refreshedVersion="6" background="1" saveData="1">
    <textPr codePage="850" sourceFile="D:\Dropbox (PETAL)\Team-Ordner „PETAL“\Audio\Kurtag_Kafka-Fragmente\_tempo mapping\27_Ziel, Weg, Zögern\_data_KF27\KO_27.txt" decimal="," thousands=".">
      <textFields count="2">
        <textField type="text"/>
        <textField type="skip"/>
      </textFields>
    </textPr>
  </connection>
  <connection id="27" xr16:uid="{00000000-0015-0000-FFFF-FFFF22000000}" name="KO_94_27" type="6" refreshedVersion="4" background="1" saveData="1">
    <textPr codePage="850" sourceFile="C:\Users\p3039\Dropbox (PETAL)\Team-Ordner „PETAL“\Audio\Kurtag_Kafka-Fragmente\_tempo mapping\27_Ziel, Weg, Zögern\_data_KF27\KO_94_27.txt" decimal="," thousands=" " comma="1">
      <textFields count="2">
        <textField type="text"/>
        <textField type="skip"/>
      </textFields>
    </textPr>
  </connection>
  <connection id="28" xr16:uid="{00000000-0015-0000-FFFF-FFFF0D000000}" name="Komsi_Oramo_1994_06" type="6" refreshedVersion="4" background="1" saveData="1">
    <textPr codePage="850" sourceFile="C:\Users\p3039\Dropbox (PETAL)\Team-Ordner „PETAL“\Audio\Kurtag_Kafka-Fragmente\_tempo mapping\06_Nimmermehr\data_KF06\Komsi_Oramo_1994_06.txt" decimal="," thousands=" " comma="1">
      <textFields count="2">
        <textField type="text"/>
        <textField type="skip"/>
      </textFields>
    </textPr>
  </connection>
  <connection id="29" xr16:uid="{21F43100-CD65-4CE4-9779-00B76DBC6008}" name="Komsi_Oramo_1994_121" type="6" refreshedVersion="4" background="1" saveData="1">
    <textPr codePage="850" sourceFile="C:\Users\p3039\Dropbox (PETAL)\Team-Ordner „PETAL“\Audio\Kurtag_Kafka-Fragmente\_tempo mapping\12_Meine Ohrmuschel\data_KF12\Komsi_Oramo_1994_12.txt" decimal="," thousands=" " comma="1">
      <textFields count="2">
        <textField type="text"/>
        <textField type="skip"/>
      </textFields>
    </textPr>
  </connection>
  <connection id="30" xr16:uid="{00000000-0015-0000-FFFF-FFFF23000000}" name="Komsi_Oramo_1994_14" type="6" refreshedVersion="4" background="1" saveData="1">
    <textPr codePage="850" sourceFile="C:\Users\p3039\Dropbox (PETAL)\Team-Ordner „PETAL“\Audio\Kurtag_Kafka-Fragmente\_tempo mapping\14_Umpanzert\data_KF14\Komsi_Oramo_1994_14.txt" decimal="," thousands=" " comma="1">
      <textFields count="2">
        <textField type="text"/>
        <textField type="skip"/>
      </textFields>
    </textPr>
  </connection>
  <connection id="31" xr16:uid="{00000000-0015-0000-FFFF-FFFF24000000}" name="Komsi_Oramo_1996_06" type="6" refreshedVersion="4" background="1" saveData="1">
    <textPr codePage="850" sourceFile="C:\Users\p3401\Dropbox (PETAL)\Team-Ordner „PETAL“\Audio\Kurtag_Kafka-Fragmente\_tempo mapping\---06_Nimmermehr\data_KF06\Komsi_Oramo_1996_06.txt" decimal="," thousands=" ">
      <textFields count="2">
        <textField type="text"/>
        <textField type="skip"/>
      </textFields>
    </textPr>
  </connection>
  <connection id="32" xr16:uid="{00000000-0015-0000-FFFF-FFFF0F000000}" name="Komsi_Oramo_1996_061" type="6" refreshedVersion="4" background="1" saveData="1">
    <textPr codePage="850" sourceFile="C:\Users\p3039\Dropbox (PETAL)\Team-Ordner „PETAL“\Audio\Kurtag_Kafka-Fragmente\_tempo mapping\06_Nimmermehr\data_KF06\Komsi_Oramo_1996_06.txt" decimal="," thousands=" " comma="1">
      <textFields count="2">
        <textField type="text"/>
        <textField type="skip"/>
      </textFields>
    </textPr>
  </connection>
  <connection id="33" xr16:uid="{297EA0BF-2AEA-4004-A62D-3AD8A95C62A3}" name="Komsi_Oramo_1996_121" type="6" refreshedVersion="4" background="1" saveData="1">
    <textPr codePage="850" sourceFile="C:\Users\p3401\Dropbox (PETAL)\Team-Ordner „PETAL“\Audio\Kurtag_Kafka-Fragmente\_tempo mapping\---12_Meine Ohrmuschel\data_KF12\Komsi_Oramo_1996_12.txt" decimal="," thousands=" ">
      <textFields count="2">
        <textField type="text"/>
        <textField type="skip"/>
      </textFields>
    </textPr>
  </connection>
  <connection id="34" xr16:uid="{00000000-0015-0000-FFFF-FFFF25000000}" name="Komsi_Oramo_1996_14" type="6" refreshedVersion="4" background="1" saveData="1">
    <textPr codePage="850" sourceFile="C:\Users\p3401\Dropbox (PETAL)\Team-Ordner „PETAL“\Audio\Kurtag_Kafka-Fragmente\_tempo mapping\---14_Umpanzert\data_KF14\Komsi_Oramo_1996_14.txt" decimal="," thousands=" ">
      <textFields count="2">
        <textField type="text"/>
        <textField type="skip"/>
      </textFields>
    </textPr>
  </connection>
  <connection id="35" xr16:uid="{00000000-0015-0000-FFFF-FFFF26000000}" name="Melzer_Stark_2012_06" type="6" refreshedVersion="4" background="1" saveData="1">
    <textPr codePage="850" sourceFile="C:\Users\p3401\Dropbox (PETAL)\Team-Ordner „PETAL“\Audio\Kurtag_Kafka-Fragmente\_tempo mapping\---06_Nimmermehr\data_KF06\Melzer_Stark_2012_06.txt" decimal="," thousands=" ">
      <textFields count="2">
        <textField type="text"/>
        <textField type="skip"/>
      </textFields>
    </textPr>
  </connection>
  <connection id="36" xr16:uid="{00000000-0015-0000-FFFF-FFFF11000000}" name="Melzer_Stark_2012_061" type="6" refreshedVersion="4" background="1" saveData="1">
    <textPr codePage="850" sourceFile="C:\Users\p3039\Dropbox (PETAL)\Team-Ordner „PETAL“\Audio\Kurtag_Kafka-Fragmente\_tempo mapping\06_Nimmermehr\data_KF06\Melzer_Stark_2012_06.txt" decimal="," thousands=" " comma="1">
      <textFields count="2">
        <textField type="text"/>
        <textField type="skip"/>
      </textFields>
    </textPr>
  </connection>
  <connection id="37" xr16:uid="{2242EC57-AD1A-4005-BF51-971EB687C8B1}" name="Melzer_Stark_2012_121" type="6" refreshedVersion="4" background="1" saveData="1">
    <textPr codePage="850" sourceFile="C:\Users\p3401\Dropbox (PETAL)\Team-Ordner „PETAL“\Audio\Kurtag_Kafka-Fragmente\_tempo mapping\---12_Meine Ohrmuschel\data_KF12\Melzer_Stark_2012_12.txt" decimal="," thousands=" ">
      <textFields count="2">
        <textField type="text"/>
        <textField type="skip"/>
      </textFields>
    </textPr>
  </connection>
  <connection id="38" xr16:uid="{00000000-0015-0000-FFFF-FFFF27000000}" name="Melzer_Stark_2012_14" type="6" refreshedVersion="4" background="1" saveData="1">
    <textPr codePage="850" sourceFile="C:\Users\p3401\Dropbox (PETAL)\Team-Ordner „PETAL“\Audio\Kurtag_Kafka-Fragmente\_tempo mapping\---14_Umpanzert\data_KF14\Melzer_Stark_2012_14.txt" decimal="," thousands=" ">
      <textFields count="2">
        <textField type="text"/>
        <textField type="skip"/>
      </textFields>
    </textPr>
  </connection>
  <connection id="39" xr16:uid="{00000000-0015-0000-FFFF-FFFF28000000}" name="Melzer_Stark_2013_06" type="6" refreshedVersion="4" background="1" saveData="1">
    <textPr codePage="850" sourceFile="C:\Users\p3401\Dropbox (PETAL)\Team-Ordner „PETAL“\Audio\Kurtag_Kafka-Fragmente\_tempo mapping\---06_Nimmermehr\data_KF06\Melzer_Stark_2013_06.txt" decimal="," thousands=" ">
      <textFields count="2">
        <textField type="text"/>
        <textField type="skip"/>
      </textFields>
    </textPr>
  </connection>
  <connection id="40" xr16:uid="{00000000-0015-0000-FFFF-FFFF13000000}" name="Melzer_Stark_2013_061" type="6" refreshedVersion="4" background="1" saveData="1">
    <textPr codePage="850" sourceFile="C:\Users\p3039\Dropbox (PETAL)\Team-Ordner „PETAL“\Audio\Kurtag_Kafka-Fragmente\_tempo mapping\06_Nimmermehr\data_KF06\Melzer_Stark_2013_06.txt" decimal="," thousands=" " comma="1">
      <textFields count="2">
        <textField type="text"/>
        <textField type="skip"/>
      </textFields>
    </textPr>
  </connection>
  <connection id="41" xr16:uid="{C494A86B-5B5B-40C5-A946-65EE10F2CFD6}" name="Melzer_Stark_2013_121" type="6" refreshedVersion="4" background="1" saveData="1">
    <textPr codePage="850" sourceFile="C:\Users\p3401\Dropbox (PETAL)\Team-Ordner „PETAL“\Audio\Kurtag_Kafka-Fragmente\_tempo mapping\---12_Meine Ohrmuschel\data_KF12\Melzer_Stark_2013_12.txt" decimal="," thousands=" ">
      <textFields count="2">
        <textField type="text"/>
        <textField type="skip"/>
      </textFields>
    </textPr>
  </connection>
  <connection id="42" xr16:uid="{00000000-0015-0000-FFFF-FFFF29000000}" name="Melzer_Stark_2014_14" type="6" refreshedVersion="4" background="1" saveData="1">
    <textPr codePage="850" sourceFile="C:\Users\p3401\Dropbox (PETAL)\Team-Ordner „PETAL“\Audio\Kurtag_Kafka-Fragmente\_tempo mapping\---14_Umpanzert\data_KF14\Melzer_Stark_2014_14.txt" decimal="," thousands=" ">
      <textFields count="2">
        <textField type="text"/>
        <textField type="skip"/>
      </textFields>
    </textPr>
  </connection>
  <connection id="43" xr16:uid="{00000000-0015-0000-FFFF-FFFF15000000}" name="Melzer_Stark_2017_Wien modern_06_dur1" type="6" refreshedVersion="4" background="1" saveData="1">
    <textPr codePage="850" sourceFile="C:\Users\p3039\Dropbox (PETAL)\Team-Ordner „PETAL“\Audio\Kurtag_Kafka-Fragmente\_tempo mapping\06_Nimmermehr\data_KF06\Melzer_Stark_2017_Wien modern_06_dur.txt" decimal="," thousands=" " comma="1">
      <textFields count="2">
        <textField type="text"/>
        <textField type="skip"/>
      </textFields>
    </textPr>
  </connection>
  <connection id="44" xr16:uid="{F5637B42-9E74-413C-843C-ECFA4C3F5D40}" name="Melzer_Stark_2017_Wien modern_12_dur1" type="6" refreshedVersion="4" background="1" saveData="1">
    <textPr codePage="850" sourceFile="C:\Users\p3039\Dropbox (PETAL)\Team-Ordner „PETAL“\Audio\Kurtag_Kafka-Fragmente\_tempo mapping\12_Meine Ohrmuschel\data_KF12\Melzer_Stark_2017_Wien modern_12_dur.txt" decimal="," thousands=" " comma="1">
      <textFields count="2">
        <textField type="text"/>
        <textField type="skip"/>
      </textFields>
    </textPr>
  </connection>
  <connection id="45" xr16:uid="{00000000-0015-0000-FFFF-FFFF2A000000}" name="Melzer_Stark_2017_Wien modern_14_dur" type="6" refreshedVersion="4" background="1" saveData="1">
    <textPr codePage="850" sourceFile="C:\Users\p3039\Dropbox (PETAL)\Team-Ordner „PETAL“\Audio\Kurtag_Kafka-Fragmente\_tempo mapping\14_Umpanzert\data_KF14\Melzer_Stark_2017_Wien modern_14_dur.txt" decimal="," thousands=" " comma="1">
      <textFields count="2">
        <textField type="text"/>
        <textField type="skip"/>
      </textFields>
    </textPr>
  </connection>
  <connection id="46" xr16:uid="{00000000-0015-0000-FFFF-FFFF2D000000}" name="Melzer_Stark_2017_Wien modern_27_dur" type="6" refreshedVersion="4" background="1" saveData="1">
    <textPr codePage="850" sourceFile="C:\Users\p3039\Dropbox (PETAL)\Team-Ordner „PETAL“\Audio\Kurtag_Kafka-Fragmente\_tempo mapping\27_Ziel, Weg, Zögern\_data_KF27\Melzer_Stark_2017_Wien modern_27_dur.txt" decimal="," thousands=" " comma="1">
      <textFields count="2">
        <textField type="text"/>
        <textField type="skip"/>
      </textFields>
    </textPr>
  </connection>
  <connection id="47" xr16:uid="{00000000-0015-0000-FFFF-FFFF16000000}" name="Melzer_Stark_2019_06" type="6" refreshedVersion="4" background="1" saveData="1">
    <textPr codePage="850" sourceFile="C:\Users\p3039\Dropbox (PETAL)\Team-Ordner „PETAL“\Audio\Kurtag_Kafka-Fragmente\_tempo mapping\06_Nimmermehr\data_KF06\Melzer_Stark_2019_06.txt" decimal="," thousands=" " comma="1">
      <textFields count="2">
        <textField type="text"/>
        <textField type="skip"/>
      </textFields>
    </textPr>
  </connection>
  <connection id="48" xr16:uid="{DBABE613-D064-4F05-B72A-1773D5A59777}" name="Melzer_Stark_2019_121" type="6" refreshedVersion="4" background="1" saveData="1">
    <textPr codePage="850" sourceFile="C:\Users\p3039\Dropbox (PETAL)\Team-Ordner „PETAL“\Audio\Kurtag_Kafka-Fragmente\_tempo mapping\12_Meine Ohrmuschel\data_KF12\Melzer_Stark_2019_12.txt" decimal="," thousands=" " comma="1">
      <textFields count="2">
        <textField type="text"/>
        <textField type="skip"/>
      </textFields>
    </textPr>
  </connection>
  <connection id="49" xr16:uid="{00000000-0015-0000-FFFF-FFFF2E000000}" name="Melzer_Stark_2019_14" type="6" refreshedVersion="4" background="1" saveData="1">
    <textPr codePage="850" sourceFile="C:\Users\p3039\Dropbox (PETAL)\Team-Ordner „PETAL“\Audio\Kurtag_Kafka-Fragmente\_tempo mapping\14_Umpanzert\data_KF14\Melzer_Stark_2019_14.txt" decimal="," thousands=" " comma="1">
      <textFields count="2">
        <textField type="text"/>
        <textField type="skip"/>
      </textFields>
    </textPr>
  </connection>
  <connection id="50" xr16:uid="{00000000-0015-0000-FFFF-FFFF35000000}" name="MS_27" type="6" refreshedVersion="6" background="1" saveData="1">
    <textPr codePage="850" sourceFile="D:\Dropbox (PETAL)\Team-Ordner „PETAL“\Audio\Kurtag_Kafka-Fragmente\_tempo mapping\27_Ziel, Weg, Zögern\_data_KF27\MS_27.txt" decimal="," thousands=".">
      <textFields count="2">
        <textField type="text"/>
        <textField type="skip"/>
      </textFields>
    </textPr>
  </connection>
  <connection id="51" xr16:uid="{00000000-0015-0000-FFFF-FFFF36000000}" name="MS13_27" type="6" refreshedVersion="6" background="1" saveData="1">
    <textPr codePage="850" sourceFile="D:\Dropbox (PETAL)\Team-Ordner „PETAL“\Audio\Kurtag_Kafka-Fragmente\_tempo mapping\27_Ziel, Weg, Zögern\_data_KF27\MS13_27.txt" decimal="," thousands=".">
      <textFields count="2">
        <textField type="text"/>
        <textField type="skip"/>
      </textFields>
    </textPr>
  </connection>
  <connection id="52" xr16:uid="{00000000-0015-0000-FFFF-FFFF37000000}" name="MS19_27" type="6" refreshedVersion="4" background="1" saveData="1">
    <textPr codePage="850" sourceFile="C:\Users\p3039\Dropbox (PETAL)\Team-Ordner „PETAL“\Audio\Kurtag_Kafka-Fragmente\_tempo mapping\27_Ziel, Weg, Zögern\_data_KF27\MS19_27.txt" decimal="," thousands=" " comma="1">
      <textFields count="2">
        <textField type="text"/>
        <textField type="skip"/>
      </textFields>
    </textPr>
  </connection>
  <connection id="53" xr16:uid="{00000000-0015-0000-FFFF-FFFF38000000}" name="Pammer_Kopatchinskaja_2004_06" type="6" refreshedVersion="4" background="1" saveData="1">
    <textPr codePage="850" sourceFile="C:\Users\p3401\Dropbox (PETAL)\Team-Ordner „PETAL“\Audio\Kurtag_Kafka-Fragmente\_tempo mapping\---06_Nimmermehr\data_KF06\Pammer_Kopatchinskaja_2004_06.txt" decimal="," thousands=" ">
      <textFields count="2">
        <textField type="text"/>
        <textField type="skip"/>
      </textFields>
    </textPr>
  </connection>
  <connection id="54" xr16:uid="{00000000-0015-0000-FFFF-FFFF18000000}" name="Pammer_Kopatchinskaja_2004_061" type="6" refreshedVersion="4" background="1" saveData="1">
    <textPr codePage="850" sourceFile="C:\Users\p3039\Dropbox (PETAL)\Team-Ordner „PETAL“\Audio\Kurtag_Kafka-Fragmente\_tempo mapping\06_Nimmermehr\data_KF06\Pammer_Kopatchinskaja_2004_06.txt" decimal="," thousands=" " comma="1">
      <textFields count="2">
        <textField type="text"/>
        <textField type="skip"/>
      </textFields>
    </textPr>
  </connection>
  <connection id="55" xr16:uid="{00000000-0015-0000-FFFF-FFFF39000000}" name="Pammer_Kopatchinskaja_2004_12" type="6" refreshedVersion="4" background="1" saveData="1">
    <textPr codePage="850" sourceFile="C:\Users\p3401\Dropbox (PETAL)\Team-Ordner „PETAL“\Audio\Kurtag_Kafka-Fragmente\_tempo mapping\---14_Umpanzert\data_KF14\Pammer_Kopatchinskaja_2004_12.txt" decimal="," thousands=" ">
      <textFields count="2">
        <textField type="text"/>
        <textField type="skip"/>
      </textFields>
    </textPr>
  </connection>
  <connection id="56" xr16:uid="{88E552FE-6C86-4F18-8AE0-066B8D444F2E}" name="Pammer_Kopatchinskaja_2004_1211" type="6" refreshedVersion="4" background="1" saveData="1">
    <textPr codePage="850" sourceFile="C:\Users\p3401\Dropbox (PETAL)\Team-Ordner „PETAL“\Audio\Kurtag_Kafka-Fragmente\_tempo mapping\---12_Meine Ohrmuschel\data_KF12\Pammer_Kopatchinskaja_2004_12.txt" decimal="," thousands=" ">
      <textFields count="2">
        <textField type="text"/>
        <textField type="skip"/>
      </textFields>
    </textPr>
  </connection>
  <connection id="57" xr16:uid="{00000000-0015-0000-FFFF-FFFF3C000000}" name="PK_27" type="6" refreshedVersion="6" background="1" saveData="1">
    <textPr codePage="850" sourceFile="D:\Dropbox (PETAL)\Team-Ordner „PETAL“\Audio\Kurtag_Kafka-Fragmente\_tempo mapping\27_Ziel, Weg, Zögern\_data_KF27\PK_27.txt" decimal="," thousands=".">
      <textFields count="2">
        <textField type="text"/>
        <textField type="skip"/>
      </textFields>
    </textPr>
  </connection>
  <connection id="58" xr16:uid="{00000000-0015-0000-FFFF-FFFF3D000000}" name="Whittlesey_Sallaberger_1997_06" type="6" refreshedVersion="4" background="1" saveData="1">
    <textPr codePage="850" sourceFile="C:\Users\p3401\Dropbox (PETAL)\Team-Ordner „PETAL“\Audio\Kurtag_Kafka-Fragmente\_tempo mapping\---06_Nimmermehr\data_KF06\Whittlesey_Sallaberger_1997_06.txt" decimal="," thousands=" ">
      <textFields count="2">
        <textField type="text"/>
        <textField type="skip"/>
      </textFields>
    </textPr>
  </connection>
  <connection id="59" xr16:uid="{00000000-0015-0000-FFFF-FFFF1A000000}" name="Whittlesey_Sallaberger_1997_061" type="6" refreshedVersion="4" background="1" saveData="1">
    <textPr codePage="850" sourceFile="C:\Users\p3039\Dropbox (PETAL)\Team-Ordner „PETAL“\Audio\Kurtag_Kafka-Fragmente\_tempo mapping\06_Nimmermehr\data_KF06\Whittlesey_Sallaberger_1997_06.txt" decimal="," thousands=" " comma="1">
      <textFields count="2">
        <textField type="text"/>
        <textField type="skip"/>
      </textFields>
    </textPr>
  </connection>
  <connection id="60" xr16:uid="{0EB28C8F-7AA9-49AD-AC4E-C1FA34F37B98}" name="Whittlesey_Sallaberger_1997_121" type="6" refreshedVersion="4" background="1" saveData="1">
    <textPr codePage="850" sourceFile="C:\Users\p3401\Dropbox (PETAL)\Team-Ordner „PETAL“\Audio\Kurtag_Kafka-Fragmente\_tempo mapping\---12_Meine Ohrmuschel\data_KF12\Whittlesey_Sallaberger_1997_12.txt" decimal="," thousands=" ">
      <textFields count="2">
        <textField type="text"/>
        <textField type="skip"/>
      </textFields>
    </textPr>
  </connection>
  <connection id="61" xr16:uid="{00000000-0015-0000-FFFF-FFFF3E000000}" name="Whittlesey_Sallaberger_1997_14" type="6" refreshedVersion="4" background="1" saveData="1">
    <textPr codePage="850" sourceFile="C:\Users\p3401\Dropbox (PETAL)\Team-Ordner „PETAL“\Audio\Kurtag_Kafka-Fragmente\_tempo mapping\---14_Umpanzert\data_KF14\Whittlesey_Sallaberger_1997_14.txt" decimal="," thousands=" ">
      <textFields count="2">
        <textField type="text"/>
        <textField type="skip"/>
      </textFields>
    </textPr>
  </connection>
  <connection id="62" xr16:uid="{00000000-0015-0000-FFFF-FFFF41000000}" name="WS_27" type="6" refreshedVersion="6" background="1" saveData="1">
    <textPr codePage="850" sourceFile="D:\Dropbox (PETAL)\Team-Ordner „PETAL“\Audio\Kurtag_Kafka-Fragmente\_tempo mapping\27_Ziel, Weg, Zögern\_data_KF27\WS_27.txt" decimal="," thousands=".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<sst xmlns="http://schemas.openxmlformats.org/spreadsheetml/2006/main" count="476" uniqueCount="58">
  <si>
    <t>2a</t>
  </si>
  <si>
    <t>2b</t>
  </si>
  <si>
    <t>score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</si>
  <si>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</si>
  <si>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</si>
  <si>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</si>
  <si>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</si>
  <si>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</si>
  <si>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</si>
  <si>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</si>
  <si>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</si>
  <si>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</si>
  <si>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</si>
  <si>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</si>
  <si>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</si>
  <si>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</si>
  <si>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</si>
  <si>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raw data</t>
  </si>
  <si>
    <t>dur</t>
  </si>
  <si>
    <t>perc</t>
  </si>
  <si>
    <t>total</t>
  </si>
  <si>
    <t>dur abs dev</t>
  </si>
  <si>
    <t>mean 14</t>
  </si>
  <si>
    <t>min 14</t>
  </si>
  <si>
    <t>max 14</t>
  </si>
  <si>
    <t>rel stdv (%) 14</t>
  </si>
  <si>
    <t>mean 8</t>
  </si>
  <si>
    <t>max 8</t>
  </si>
  <si>
    <t>rel stdv (%) 8</t>
  </si>
  <si>
    <t>min 8</t>
  </si>
  <si>
    <t>abs stdv 14</t>
  </si>
  <si>
    <t>abs stdv 8</t>
  </si>
  <si>
    <t>dur (min:sec)</t>
  </si>
  <si>
    <t>score dev</t>
  </si>
  <si>
    <t>dur 8 rel dev (%)</t>
  </si>
  <si>
    <t>dur 14 rel dev (%)</t>
  </si>
  <si>
    <t>perc 8 dev</t>
  </si>
  <si>
    <t>perc 14 dev</t>
  </si>
  <si>
    <t xml:space="preserve">rel stdv (%) 8 </t>
  </si>
  <si>
    <t>dur sec 14</t>
  </si>
  <si>
    <t>dur sec 8</t>
  </si>
  <si>
    <t>perc sec 14</t>
  </si>
  <si>
    <t>perc sec 8</t>
  </si>
  <si>
    <t>dur seg 14</t>
  </si>
  <si>
    <t>dur seg 8</t>
  </si>
  <si>
    <t>perc seg 14</t>
  </si>
  <si>
    <t>perc seg 8</t>
  </si>
  <si>
    <t xml:space="preserve">abs stdv 8 </t>
  </si>
  <si>
    <t>1a</t>
  </si>
  <si>
    <t>1b</t>
  </si>
  <si>
    <t>1c</t>
  </si>
  <si>
    <t>2c</t>
  </si>
  <si>
    <t>KO 1994/KO 1995/PK 2004</t>
  </si>
  <si>
    <t>AP 2004/BK 2005</t>
  </si>
  <si>
    <t>KO 1995/PK 2004</t>
  </si>
  <si>
    <t>segment</t>
  </si>
  <si>
    <t>eighth notes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</si>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</sst>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5" fontId="1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5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1" fillId="0" borderId="0" xfId="0" applyFont="1"/>
    <xf numFmtId="2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45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2" fontId="0" fillId="0" borderId="0" xfId="0" applyNumberFormat="1"/>
    <xf numFmtId="45" fontId="0" fillId="0" borderId="0" xfId="0" applyNumberFormat="1" applyFont="1" applyAlignment="1">
      <alignment horizontal="center" vertical="center"/>
    </xf>
    <xf numFmtId="0" fontId="0" fillId="0" borderId="0" xfId="0" applyFill="1"/>
    <xf numFmtId="49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78020055185409"/>
          <c:y val="2.0263424518743668E-2"/>
          <c:w val="0.78172407295241941"/>
          <c:h val="0.85304430031352463"/>
        </c:manualLayout>
      </c:layout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'KF_12_dur+rat'!$B$14:$P$14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'KF_12_dur+rat'!$B$15:$P$15</c:f>
              <c:numCache>
                <c:formatCode>mm:ss</c:formatCode>
                <c:ptCount val="15"/>
                <c:pt idx="0">
                  <c:v>6.2323495370370381E-5</c:v>
                </c:pt>
                <c:pt idx="1">
                  <c:v>6.2543402777777779E-5</c:v>
                </c:pt>
                <c:pt idx="2">
                  <c:v>4.440972222222222E-5</c:v>
                </c:pt>
                <c:pt idx="3">
                  <c:v>4.867283950231481E-5</c:v>
                </c:pt>
                <c:pt idx="4">
                  <c:v>6.1404079861111116E-5</c:v>
                </c:pt>
                <c:pt idx="5">
                  <c:v>5.3645833333333334E-5</c:v>
                </c:pt>
                <c:pt idx="6">
                  <c:v>7.212962962962963E-5</c:v>
                </c:pt>
                <c:pt idx="7">
                  <c:v>6.3765432106481493E-5</c:v>
                </c:pt>
                <c:pt idx="8">
                  <c:v>6.6446035879629638E-5</c:v>
                </c:pt>
                <c:pt idx="9">
                  <c:v>7.5554591053240749E-5</c:v>
                </c:pt>
                <c:pt idx="10">
                  <c:v>7.2338204085648145E-5</c:v>
                </c:pt>
                <c:pt idx="11">
                  <c:v>7.5192901238425923E-5</c:v>
                </c:pt>
                <c:pt idx="12">
                  <c:v>6.6169222604166663E-5</c:v>
                </c:pt>
                <c:pt idx="13">
                  <c:v>7.0343364201388883E-5</c:v>
                </c:pt>
                <c:pt idx="14">
                  <c:v>6.3924196704695751E-5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F-4185-AF50-FFC1BE84D4A7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'KF_12_dur+rat'!$B$14:$P$14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'KF_12_dur+rat'!$B$16:$P$16</c:f>
              <c:numCache>
                <c:formatCode>mm:ss</c:formatCode>
                <c:ptCount val="15"/>
                <c:pt idx="0">
                  <c:v>7.8838252314814813E-5</c:v>
                </c:pt>
                <c:pt idx="1">
                  <c:v>7.8517554016203702E-5</c:v>
                </c:pt>
                <c:pt idx="2">
                  <c:v>5.9575617280092599E-5</c:v>
                </c:pt>
                <c:pt idx="3">
                  <c:v>5.7993827164351857E-5</c:v>
                </c:pt>
                <c:pt idx="4">
                  <c:v>7.9513888888888882E-5</c:v>
                </c:pt>
                <c:pt idx="5">
                  <c:v>5.2560763888888889E-5</c:v>
                </c:pt>
                <c:pt idx="6">
                  <c:v>7.398148148148147E-5</c:v>
                </c:pt>
                <c:pt idx="7">
                  <c:v>8.527705439814814E-5</c:v>
                </c:pt>
                <c:pt idx="8">
                  <c:v>7.2739197534722218E-5</c:v>
                </c:pt>
                <c:pt idx="9">
                  <c:v>6.3960262349537037E-5</c:v>
                </c:pt>
                <c:pt idx="10">
                  <c:v>5.3001302083333326E-5</c:v>
                </c:pt>
                <c:pt idx="11">
                  <c:v>5.9722222222222227E-5</c:v>
                </c:pt>
                <c:pt idx="12">
                  <c:v>6.7885802465277785E-5</c:v>
                </c:pt>
                <c:pt idx="13">
                  <c:v>6.9382716041666668E-5</c:v>
                </c:pt>
                <c:pt idx="14">
                  <c:v>6.806785300925924E-5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F-4185-AF50-FFC1BE84D4A7}"/>
            </c:ext>
          </c:extLst>
        </c:ser>
        <c:ser>
          <c:idx val="7"/>
          <c:order val="2"/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'KF_12_dur+rat'!$B$14:$P$14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'KF_12_dur+rat'!$B$17:$P$17</c:f>
              <c:numCache>
                <c:formatCode>mm:ss</c:formatCode>
                <c:ptCount val="15"/>
                <c:pt idx="0">
                  <c:v>1.4116174768518519E-4</c:v>
                </c:pt>
                <c:pt idx="1">
                  <c:v>1.4106095679398145E-4</c:v>
                </c:pt>
                <c:pt idx="2">
                  <c:v>1.0398533950231481E-4</c:v>
                </c:pt>
                <c:pt idx="3">
                  <c:v>1.0666666666666668E-4</c:v>
                </c:pt>
                <c:pt idx="4">
                  <c:v>1.4091796875000001E-4</c:v>
                </c:pt>
                <c:pt idx="5">
                  <c:v>1.0620659722222222E-4</c:v>
                </c:pt>
                <c:pt idx="6">
                  <c:v>1.461111111111111E-4</c:v>
                </c:pt>
                <c:pt idx="7">
                  <c:v>1.4904248650462963E-4</c:v>
                </c:pt>
                <c:pt idx="8">
                  <c:v>1.3918523341435187E-4</c:v>
                </c:pt>
                <c:pt idx="9">
                  <c:v>1.3951485340277779E-4</c:v>
                </c:pt>
                <c:pt idx="10">
                  <c:v>1.2533950616898149E-4</c:v>
                </c:pt>
                <c:pt idx="11">
                  <c:v>1.3491512346064814E-4</c:v>
                </c:pt>
                <c:pt idx="12">
                  <c:v>1.3405502506944443E-4</c:v>
                </c:pt>
                <c:pt idx="13">
                  <c:v>1.3972608024305554E-4</c:v>
                </c:pt>
                <c:pt idx="14">
                  <c:v>1.3199204971395498E-4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00-4456-A304-9FE2CE4B95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3798272"/>
        <c:axId val="213828736"/>
      </c:barChart>
      <c:catAx>
        <c:axId val="2137982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13828736"/>
        <c:crosses val="autoZero"/>
        <c:auto val="1"/>
        <c:lblAlgn val="ctr"/>
        <c:lblOffset val="100"/>
        <c:noMultiLvlLbl val="0"/>
      </c:catAx>
      <c:valAx>
        <c:axId val="213828736"/>
        <c:scaling>
          <c:orientation val="minMax"/>
          <c:max val="1.8000000000000007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crossAx val="213798272"/>
        <c:crosses val="autoZero"/>
        <c:crossBetween val="between"/>
        <c:majorUnit val="1.1560000000000003E-4"/>
      </c:valAx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43673129220916351"/>
          <c:y val="0.91170610091831428"/>
          <c:w val="0.13337912502316518"/>
          <c:h val="6.3844021331074433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'KF_12_dur+rat'!$B$63:$B$71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'KF_12_dur+rat'!$C$63:$C$71</c:f>
              <c:numCache>
                <c:formatCode>mm:ss</c:formatCode>
                <c:ptCount val="9"/>
                <c:pt idx="0">
                  <c:v>6.2543402777777779E-5</c:v>
                </c:pt>
                <c:pt idx="1">
                  <c:v>4.867283950231481E-5</c:v>
                </c:pt>
                <c:pt idx="2">
                  <c:v>6.1404079861111116E-5</c:v>
                </c:pt>
                <c:pt idx="3">
                  <c:v>5.3645833333333334E-5</c:v>
                </c:pt>
                <c:pt idx="4">
                  <c:v>7.212962962962963E-5</c:v>
                </c:pt>
                <c:pt idx="5">
                  <c:v>6.3765432106481493E-5</c:v>
                </c:pt>
                <c:pt idx="6">
                  <c:v>7.5554591053240749E-5</c:v>
                </c:pt>
                <c:pt idx="7">
                  <c:v>7.5192901238425923E-5</c:v>
                </c:pt>
                <c:pt idx="8">
                  <c:v>6.4113588687789353E-5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42-44F5-A8CD-8165C26CCA55}"/>
            </c:ext>
          </c:extLst>
        </c:ser>
        <c:ser>
          <c:idx val="1"/>
          <c:order val="1"/>
          <c:tx>
            <c:v>2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'KF_12_dur+rat'!$B$63:$B$71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'KF_12_dur+rat'!$D$63:$D$71</c:f>
              <c:numCache>
                <c:formatCode>mm:ss</c:formatCode>
                <c:ptCount val="9"/>
                <c:pt idx="0">
                  <c:v>7.8517554016203702E-5</c:v>
                </c:pt>
                <c:pt idx="1">
                  <c:v>5.7993827164351857E-5</c:v>
                </c:pt>
                <c:pt idx="2">
                  <c:v>7.9513888888888882E-5</c:v>
                </c:pt>
                <c:pt idx="3">
                  <c:v>5.2560763888888889E-5</c:v>
                </c:pt>
                <c:pt idx="4">
                  <c:v>7.398148148148147E-5</c:v>
                </c:pt>
                <c:pt idx="5">
                  <c:v>8.527705439814814E-5</c:v>
                </c:pt>
                <c:pt idx="6">
                  <c:v>6.3960262349537037E-5</c:v>
                </c:pt>
                <c:pt idx="7">
                  <c:v>5.9722222222222227E-5</c:v>
                </c:pt>
                <c:pt idx="8">
                  <c:v>6.8940881801215272E-5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2-44F5-A8CD-8165C26CCA55}"/>
            </c:ext>
          </c:extLst>
        </c:ser>
        <c:ser>
          <c:idx val="7"/>
          <c:order val="2"/>
          <c:spPr>
            <a:noFill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'KF_12_dur+rat'!$B$63:$B$71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'KF_12_dur+rat'!$E$63:$E$71</c:f>
              <c:numCache>
                <c:formatCode>mm:ss</c:formatCode>
                <c:ptCount val="9"/>
                <c:pt idx="0">
                  <c:v>1.4106095679398145E-4</c:v>
                </c:pt>
                <c:pt idx="1">
                  <c:v>1.0666666666666668E-4</c:v>
                </c:pt>
                <c:pt idx="2">
                  <c:v>1.4091796875000001E-4</c:v>
                </c:pt>
                <c:pt idx="3">
                  <c:v>1.0620659722222222E-4</c:v>
                </c:pt>
                <c:pt idx="4">
                  <c:v>1.461111111111111E-4</c:v>
                </c:pt>
                <c:pt idx="5">
                  <c:v>1.4904248650462963E-4</c:v>
                </c:pt>
                <c:pt idx="6">
                  <c:v>1.3951485340277779E-4</c:v>
                </c:pt>
                <c:pt idx="7">
                  <c:v>1.3491512346064814E-4</c:v>
                </c:pt>
                <c:pt idx="8">
                  <c:v>1.330544704890046E-4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44-41F9-A558-6010ECAF5C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746624"/>
        <c:axId val="214748160"/>
      </c:barChart>
      <c:catAx>
        <c:axId val="21474662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14748160"/>
        <c:crosses val="autoZero"/>
        <c:auto val="1"/>
        <c:lblAlgn val="ctr"/>
        <c:lblOffset val="100"/>
        <c:noMultiLvlLbl val="0"/>
      </c:catAx>
      <c:valAx>
        <c:axId val="214748160"/>
        <c:scaling>
          <c:orientation val="minMax"/>
          <c:max val="1.8000000000000007E-4"/>
          <c:min val="0"/>
        </c:scaling>
        <c:delete val="0"/>
        <c:axPos val="b"/>
        <c:majorGridlines/>
        <c:numFmt formatCode="mm:ss" sourceLinked="1"/>
        <c:majorTickMark val="out"/>
        <c:minorTickMark val="none"/>
        <c:tickLblPos val="nextTo"/>
        <c:crossAx val="214746624"/>
        <c:crosses val="autoZero"/>
        <c:crossBetween val="between"/>
        <c:majorUnit val="1.1560000000000003E-4"/>
      </c:valAx>
    </c:plotArea>
    <c:legend>
      <c:legendPos val="b"/>
      <c:legendEntry>
        <c:idx val="2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78020055185409"/>
          <c:y val="1.0131712259371834E-2"/>
          <c:w val="0.78701891109765121"/>
          <c:h val="0.8277150196650952"/>
        </c:manualLayout>
      </c:layout>
      <c:barChart>
        <c:barDir val="bar"/>
        <c:grouping val="stacked"/>
        <c:varyColors val="0"/>
        <c:ser>
          <c:idx val="0"/>
          <c:order val="0"/>
          <c:tx>
            <c:v>1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'KF_12_dur+rat'!$B$77:$B$92</c:f>
              <c:strCache>
                <c:ptCount val="16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  <c:pt idx="15">
                  <c:v>score</c:v>
                </c:pt>
              </c:strCache>
            </c:strRef>
          </c:cat>
          <c:val>
            <c:numRef>
              <c:f>'KF_12_dur+rat'!$C$77:$C$92</c:f>
              <c:numCache>
                <c:formatCode>0.00</c:formatCode>
                <c:ptCount val="16"/>
                <c:pt idx="0">
                  <c:v>44.150413545008256</c:v>
                </c:pt>
                <c:pt idx="1">
                  <c:v>44.337855207605017</c:v>
                </c:pt>
                <c:pt idx="2">
                  <c:v>42.707676327039941</c:v>
                </c:pt>
                <c:pt idx="3">
                  <c:v>45.630787033420127</c:v>
                </c:pt>
                <c:pt idx="4">
                  <c:v>43.57434357434358</c:v>
                </c:pt>
                <c:pt idx="5">
                  <c:v>50.510829587249695</c:v>
                </c:pt>
                <c:pt idx="6">
                  <c:v>49.366286438529791</c:v>
                </c:pt>
                <c:pt idx="7">
                  <c:v>42.783392576116725</c:v>
                </c:pt>
                <c:pt idx="8">
                  <c:v>47.739285446913051</c:v>
                </c:pt>
                <c:pt idx="9">
                  <c:v>54.155230938110591</c:v>
                </c:pt>
                <c:pt idx="10">
                  <c:v>57.713809713054474</c:v>
                </c:pt>
                <c:pt idx="11">
                  <c:v>55.73348584627584</c:v>
                </c:pt>
                <c:pt idx="12">
                  <c:v>49.359748036218001</c:v>
                </c:pt>
                <c:pt idx="13">
                  <c:v>50.343761221259186</c:v>
                </c:pt>
                <c:pt idx="14">
                  <c:v>48.436207535081735</c:v>
                </c:pt>
                <c:pt idx="1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50-4E17-8DB1-8E173823D56B}"/>
            </c:ext>
          </c:extLst>
        </c:ser>
        <c:ser>
          <c:idx val="1"/>
          <c:order val="1"/>
          <c:tx>
            <c:v>2</c:v>
          </c:tx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'KF_12_dur+rat'!$B$77:$B$92</c:f>
              <c:strCache>
                <c:ptCount val="16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  <c:pt idx="15">
                  <c:v>score</c:v>
                </c:pt>
              </c:strCache>
            </c:strRef>
          </c:cat>
          <c:val>
            <c:numRef>
              <c:f>'KF_12_dur+rat'!$D$77:$D$92</c:f>
              <c:numCache>
                <c:formatCode>0.00</c:formatCode>
                <c:ptCount val="16"/>
                <c:pt idx="0">
                  <c:v>55.849586454991751</c:v>
                </c:pt>
                <c:pt idx="1">
                  <c:v>55.662144792394983</c:v>
                </c:pt>
                <c:pt idx="2">
                  <c:v>57.292323672960052</c:v>
                </c:pt>
                <c:pt idx="3">
                  <c:v>54.369212966579859</c:v>
                </c:pt>
                <c:pt idx="4">
                  <c:v>56.425656425656413</c:v>
                </c:pt>
                <c:pt idx="5">
                  <c:v>49.489170412750305</c:v>
                </c:pt>
                <c:pt idx="6">
                  <c:v>50.633713561470216</c:v>
                </c:pt>
                <c:pt idx="7">
                  <c:v>57.216607423883268</c:v>
                </c:pt>
                <c:pt idx="8">
                  <c:v>52.260714553086949</c:v>
                </c:pt>
                <c:pt idx="9">
                  <c:v>45.844769061889409</c:v>
                </c:pt>
                <c:pt idx="10">
                  <c:v>42.286190286945526</c:v>
                </c:pt>
                <c:pt idx="11">
                  <c:v>44.266514153724152</c:v>
                </c:pt>
                <c:pt idx="12">
                  <c:v>50.640251963781992</c:v>
                </c:pt>
                <c:pt idx="13">
                  <c:v>49.656238778740821</c:v>
                </c:pt>
                <c:pt idx="14">
                  <c:v>51.563792464918265</c:v>
                </c:pt>
                <c:pt idx="1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50-4E17-8DB1-8E173823D56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464384"/>
        <c:axId val="214465920"/>
      </c:barChart>
      <c:catAx>
        <c:axId val="21446438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14465920"/>
        <c:crosses val="autoZero"/>
        <c:auto val="1"/>
        <c:lblAlgn val="ctr"/>
        <c:lblOffset val="100"/>
        <c:noMultiLvlLbl val="0"/>
      </c:catAx>
      <c:valAx>
        <c:axId val="214465920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low"/>
        <c:crossAx val="214464384"/>
        <c:crosses val="autoZero"/>
        <c:crossBetween val="between"/>
        <c:majorUnit val="10"/>
        <c:minorUnit val="10"/>
      </c:valAx>
    </c:plotArea>
    <c:legend>
      <c:legendPos val="b"/>
      <c:layout>
        <c:manualLayout>
          <c:xMode val="edge"/>
          <c:yMode val="edge"/>
          <c:x val="0.52664566929133849"/>
          <c:y val="0.92063159658234206"/>
          <c:w val="5.2691432801669019E-2"/>
          <c:h val="7.9368403417657898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1</c:v>
          </c:tx>
          <c:spPr>
            <a:solidFill>
              <a:schemeClr val="accent1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'KF_12_dur+rat'!$B$98:$B$107</c:f>
              <c:strCache>
                <c:ptCount val="10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  <c:pt idx="9">
                  <c:v>score</c:v>
                </c:pt>
              </c:strCache>
            </c:strRef>
          </c:cat>
          <c:val>
            <c:numRef>
              <c:f>'KF_12_dur+rat'!$C$98:$C$107</c:f>
              <c:numCache>
                <c:formatCode>0.00</c:formatCode>
                <c:ptCount val="10"/>
                <c:pt idx="0">
                  <c:v>44.337855207605017</c:v>
                </c:pt>
                <c:pt idx="1">
                  <c:v>45.630787033420127</c:v>
                </c:pt>
                <c:pt idx="2">
                  <c:v>43.57434357434358</c:v>
                </c:pt>
                <c:pt idx="3">
                  <c:v>50.510829587249695</c:v>
                </c:pt>
                <c:pt idx="4">
                  <c:v>49.366286438529791</c:v>
                </c:pt>
                <c:pt idx="5">
                  <c:v>42.783392576116725</c:v>
                </c:pt>
                <c:pt idx="6">
                  <c:v>54.155230938110591</c:v>
                </c:pt>
                <c:pt idx="7">
                  <c:v>55.73348584627584</c:v>
                </c:pt>
                <c:pt idx="8">
                  <c:v>48.261526400206421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D-49D5-8AEB-DF2BBD7E5F7D}"/>
            </c:ext>
          </c:extLst>
        </c:ser>
        <c:ser>
          <c:idx val="2"/>
          <c:order val="1"/>
          <c:tx>
            <c:v>2</c:v>
          </c:tx>
          <c:spPr>
            <a:solidFill>
              <a:schemeClr val="accent2"/>
            </a:solidFill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'KF_12_dur+rat'!$B$98:$B$107</c:f>
              <c:strCache>
                <c:ptCount val="10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  <c:pt idx="9">
                  <c:v>score</c:v>
                </c:pt>
              </c:strCache>
            </c:strRef>
          </c:cat>
          <c:val>
            <c:numRef>
              <c:f>'KF_12_dur+rat'!$D$98:$D$107</c:f>
              <c:numCache>
                <c:formatCode>0.00</c:formatCode>
                <c:ptCount val="10"/>
                <c:pt idx="0">
                  <c:v>55.662144792394983</c:v>
                </c:pt>
                <c:pt idx="1">
                  <c:v>54.369212966579859</c:v>
                </c:pt>
                <c:pt idx="2">
                  <c:v>56.425656425656413</c:v>
                </c:pt>
                <c:pt idx="3">
                  <c:v>49.489170412750305</c:v>
                </c:pt>
                <c:pt idx="4">
                  <c:v>50.633713561470216</c:v>
                </c:pt>
                <c:pt idx="5">
                  <c:v>57.216607423883268</c:v>
                </c:pt>
                <c:pt idx="6">
                  <c:v>45.844769061889409</c:v>
                </c:pt>
                <c:pt idx="7">
                  <c:v>44.266514153724152</c:v>
                </c:pt>
                <c:pt idx="8">
                  <c:v>51.738473599793565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BD-49D5-8AEB-DF2BBD7E5F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4616320"/>
        <c:axId val="214618112"/>
      </c:barChart>
      <c:catAx>
        <c:axId val="2146163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214618112"/>
        <c:crosses val="autoZero"/>
        <c:auto val="1"/>
        <c:lblAlgn val="ctr"/>
        <c:lblOffset val="100"/>
        <c:noMultiLvlLbl val="0"/>
      </c:catAx>
      <c:valAx>
        <c:axId val="214618112"/>
        <c:scaling>
          <c:orientation val="minMax"/>
          <c:max val="100"/>
          <c:min val="0"/>
        </c:scaling>
        <c:delete val="0"/>
        <c:axPos val="b"/>
        <c:majorGridlines/>
        <c:numFmt formatCode="0" sourceLinked="0"/>
        <c:majorTickMark val="out"/>
        <c:minorTickMark val="none"/>
        <c:tickLblPos val="nextTo"/>
        <c:crossAx val="214616320"/>
        <c:crosses val="autoZero"/>
        <c:crossBetween val="between"/>
        <c:majorUnit val="10"/>
        <c:minorUnit val="10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 sz="800"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784744619663777E-2"/>
          <c:y val="5.5654754079290297E-2"/>
          <c:w val="0.93944015527558811"/>
          <c:h val="0.65336689350859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'KF_12_dur+rat'!$B$25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'KF_12_dur+rat'!$B$26:$B$27</c:f>
              <c:numCache>
                <c:formatCode>0.00</c:formatCode>
                <c:ptCount val="2"/>
                <c:pt idx="0">
                  <c:v>-2.5040617119053921</c:v>
                </c:pt>
                <c:pt idx="1">
                  <c:v>15.823033678013129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3-47AB-A00A-9B500AF1AE23}"/>
            </c:ext>
          </c:extLst>
        </c:ser>
        <c:ser>
          <c:idx val="1"/>
          <c:order val="1"/>
          <c:tx>
            <c:strRef>
              <c:f>'KF_12_dur+rat'!$C$25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'KF_12_dur+rat'!$C$26:$C$27</c:f>
              <c:numCache>
                <c:formatCode>0.00</c:formatCode>
                <c:ptCount val="2"/>
                <c:pt idx="0">
                  <c:v>-2.16004892997982</c:v>
                </c:pt>
                <c:pt idx="1">
                  <c:v>15.351888659574714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3-47AB-A00A-9B500AF1AE23}"/>
            </c:ext>
          </c:extLst>
        </c:ser>
        <c:ser>
          <c:idx val="2"/>
          <c:order val="2"/>
          <c:tx>
            <c:strRef>
              <c:f>'KF_12_dur+rat'!$D$25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'KF_12_dur+rat'!$D$26:$D$27</c:f>
              <c:numCache>
                <c:formatCode>0.00</c:formatCode>
                <c:ptCount val="2"/>
                <c:pt idx="0">
                  <c:v>-30.527523986922521</c:v>
                </c:pt>
                <c:pt idx="1">
                  <c:v>-12.476132790630915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63-47AB-A00A-9B500AF1AE23}"/>
            </c:ext>
          </c:extLst>
        </c:ser>
        <c:ser>
          <c:idx val="3"/>
          <c:order val="3"/>
          <c:tx>
            <c:strRef>
              <c:f>'KF_12_dur+rat'!$E$25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'KF_12_dur+rat'!$E$26:$E$27</c:f>
              <c:numCache>
                <c:formatCode>0.00</c:formatCode>
                <c:ptCount val="2"/>
                <c:pt idx="0">
                  <c:v>-23.858504273172361</c:v>
                </c:pt>
                <c:pt idx="1">
                  <c:v>-14.799975905714287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63-47AB-A00A-9B500AF1AE23}"/>
            </c:ext>
          </c:extLst>
        </c:ser>
        <c:ser>
          <c:idx val="4"/>
          <c:order val="4"/>
          <c:tx>
            <c:strRef>
              <c:f>'KF_12_dur+rat'!$F$25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'KF_12_dur+rat'!$F$26:$F$27</c:f>
              <c:numCache>
                <c:formatCode>0.00</c:formatCode>
                <c:ptCount val="2"/>
                <c:pt idx="0">
                  <c:v>-3.9423519942324305</c:v>
                </c:pt>
                <c:pt idx="1">
                  <c:v>16.815626428047665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63-47AB-A00A-9B500AF1AE23}"/>
            </c:ext>
          </c:extLst>
        </c:ser>
        <c:ser>
          <c:idx val="5"/>
          <c:order val="5"/>
          <c:tx>
            <c:strRef>
              <c:f>'KF_12_dur+rat'!$G$25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'KF_12_dur+rat'!$G$26:$G$27</c:f>
              <c:numCache>
                <c:formatCode>0.00</c:formatCode>
                <c:ptCount val="2"/>
                <c:pt idx="0">
                  <c:v>-16.078987146047922</c:v>
                </c:pt>
                <c:pt idx="1">
                  <c:v>-22.781810259625694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63-47AB-A00A-9B500AF1AE23}"/>
            </c:ext>
          </c:extLst>
        </c:ser>
        <c:ser>
          <c:idx val="6"/>
          <c:order val="6"/>
          <c:tx>
            <c:strRef>
              <c:f>'KF_12_dur+rat'!$H$25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'KF_12_dur+rat'!$H$26:$H$27</c:f>
              <c:numCache>
                <c:formatCode>0.00</c:formatCode>
                <c:ptCount val="2"/>
                <c:pt idx="0">
                  <c:v>12.836192471592103</c:v>
                </c:pt>
                <c:pt idx="1">
                  <c:v>8.6878433956449346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63-47AB-A00A-9B500AF1AE23}"/>
            </c:ext>
          </c:extLst>
        </c:ser>
        <c:ser>
          <c:idx val="7"/>
          <c:order val="7"/>
          <c:tx>
            <c:strRef>
              <c:f>'KF_12_dur+rat'!$I$25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'KF_12_dur+rat'!$I$26:$I$27</c:f>
              <c:numCache>
                <c:formatCode>0.00</c:formatCode>
                <c:ptCount val="2"/>
                <c:pt idx="0">
                  <c:v>-0.24836385343673151</c:v>
                </c:pt>
                <c:pt idx="1">
                  <c:v>25.282421331179538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63-47AB-A00A-9B500AF1AE23}"/>
            </c:ext>
          </c:extLst>
        </c:ser>
        <c:ser>
          <c:idx val="8"/>
          <c:order val="8"/>
          <c:tx>
            <c:strRef>
              <c:f>'KF_12_dur+rat'!$J$25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'KF_12_dur+rat'!$J$26:$J$27</c:f>
              <c:numCache>
                <c:formatCode>0.00</c:formatCode>
                <c:ptCount val="2"/>
                <c:pt idx="0">
                  <c:v>3.945046328206177</c:v>
                </c:pt>
                <c:pt idx="1">
                  <c:v>6.8627763605641174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63-47AB-A00A-9B500AF1AE23}"/>
            </c:ext>
          </c:extLst>
        </c:ser>
        <c:ser>
          <c:idx val="9"/>
          <c:order val="9"/>
          <c:tx>
            <c:strRef>
              <c:f>'KF_12_dur+rat'!$K$25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'KF_12_dur+rat'!$K$26:$K$27</c:f>
              <c:numCache>
                <c:formatCode>0.00</c:formatCode>
                <c:ptCount val="2"/>
                <c:pt idx="0">
                  <c:v>18.194040673319325</c:v>
                </c:pt>
                <c:pt idx="1">
                  <c:v>-6.0345529910623936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63-47AB-A00A-9B500AF1AE23}"/>
            </c:ext>
          </c:extLst>
        </c:ser>
        <c:ser>
          <c:idx val="10"/>
          <c:order val="10"/>
          <c:tx>
            <c:strRef>
              <c:f>'KF_12_dur+rat'!$L$25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'KF_12_dur+rat'!$L$26:$L$27</c:f>
              <c:numCache>
                <c:formatCode>0.00</c:formatCode>
                <c:ptCount val="2"/>
                <c:pt idx="0">
                  <c:v>13.162476518589274</c:v>
                </c:pt>
                <c:pt idx="1">
                  <c:v>-22.134605779142792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63-47AB-A00A-9B500AF1AE23}"/>
            </c:ext>
          </c:extLst>
        </c:ser>
        <c:ser>
          <c:idx val="11"/>
          <c:order val="11"/>
          <c:tx>
            <c:strRef>
              <c:f>'KF_12_dur+rat'!$M$25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'KF_12_dur+rat'!$M$26:$M$27</c:f>
              <c:numCache>
                <c:formatCode>0.00</c:formatCode>
                <c:ptCount val="2"/>
                <c:pt idx="0">
                  <c:v>17.628230176731176</c:v>
                </c:pt>
                <c:pt idx="1">
                  <c:v>-12.260752202514405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63-47AB-A00A-9B500AF1AE23}"/>
            </c:ext>
          </c:extLst>
        </c:ser>
        <c:ser>
          <c:idx val="12"/>
          <c:order val="12"/>
          <c:tx>
            <c:strRef>
              <c:f>'KF_12_dur+rat'!$N$25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'KF_12_dur+rat'!$N$26:$N$27</c:f>
              <c:numCache>
                <c:formatCode>0.00</c:formatCode>
                <c:ptCount val="2"/>
                <c:pt idx="0">
                  <c:v>3.5120126887820478</c:v>
                </c:pt>
                <c:pt idx="1">
                  <c:v>-0.26745451183350216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63-47AB-A00A-9B500AF1AE23}"/>
            </c:ext>
          </c:extLst>
        </c:ser>
        <c:ser>
          <c:idx val="13"/>
          <c:order val="13"/>
          <c:tx>
            <c:strRef>
              <c:f>'KF_12_dur+rat'!$O$25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'KF_12_dur+rat'!$O$26:$O$27</c:f>
              <c:numCache>
                <c:formatCode>0.00</c:formatCode>
                <c:ptCount val="2"/>
                <c:pt idx="0">
                  <c:v>10.041843038477477</c:v>
                </c:pt>
                <c:pt idx="1">
                  <c:v>1.9316945875001483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F63-47AB-A00A-9B500AF1A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794240"/>
        <c:axId val="214795776"/>
      </c:barChart>
      <c:catAx>
        <c:axId val="214794240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4795776"/>
        <c:crosses val="autoZero"/>
        <c:auto val="1"/>
        <c:lblAlgn val="ctr"/>
        <c:lblOffset val="100"/>
        <c:noMultiLvlLbl val="0"/>
      </c:catAx>
      <c:valAx>
        <c:axId val="214795776"/>
        <c:scaling>
          <c:orientation val="minMax"/>
          <c:max val="3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7942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6257045738135193E-2"/>
          <c:y val="0.81921527195135857"/>
          <c:w val="0.96027279376963126"/>
          <c:h val="0.16809090249940442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'KF_12_dur+rat'!$C$20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'KF_12_dur+rat'!$C$21:$C$22</c:f>
              <c:numCache>
                <c:formatCode>0.00</c:formatCode>
                <c:ptCount val="2"/>
                <c:pt idx="0">
                  <c:v>-2.4490688201183586</c:v>
                </c:pt>
                <c:pt idx="1">
                  <c:v>13.891136818646871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9-4603-9F77-EEF7EDE8756F}"/>
            </c:ext>
          </c:extLst>
        </c:ser>
        <c:ser>
          <c:idx val="2"/>
          <c:order val="1"/>
          <c:tx>
            <c:strRef>
              <c:f>'KF_12_dur+rat'!$E$20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'KF_12_dur+rat'!$E$21:$E$22</c:f>
              <c:numCache>
                <c:formatCode>0.00</c:formatCode>
                <c:ptCount val="2"/>
                <c:pt idx="0">
                  <c:v>-24.083426776600458</c:v>
                </c:pt>
                <c:pt idx="1">
                  <c:v>-15.878901387464465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9-4603-9F77-EEF7EDE8756F}"/>
            </c:ext>
          </c:extLst>
        </c:ser>
        <c:ser>
          <c:idx val="3"/>
          <c:order val="2"/>
          <c:tx>
            <c:strRef>
              <c:f>'KF_12_dur+rat'!$F$20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'KF_12_dur+rat'!$F$21:$F$22</c:f>
              <c:numCache>
                <c:formatCode>0.00</c:formatCode>
                <c:ptCount val="2"/>
                <c:pt idx="0">
                  <c:v>-4.2261069488288889</c:v>
                </c:pt>
                <c:pt idx="1">
                  <c:v>15.336338630190305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9-4603-9F77-EEF7EDE8756F}"/>
            </c:ext>
          </c:extLst>
        </c:ser>
        <c:ser>
          <c:idx val="4"/>
          <c:order val="3"/>
          <c:tx>
            <c:strRef>
              <c:f>'KF_12_dur+rat'!$G$20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'KF_12_dur+rat'!$G$21:$G$22</c:f>
              <c:numCache>
                <c:formatCode>0.00</c:formatCode>
                <c:ptCount val="2"/>
                <c:pt idx="0">
                  <c:v>-16.326890396714983</c:v>
                </c:pt>
                <c:pt idx="1">
                  <c:v>-23.759658252641668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9-4603-9F77-EEF7EDE8756F}"/>
            </c:ext>
          </c:extLst>
        </c:ser>
        <c:ser>
          <c:idx val="5"/>
          <c:order val="4"/>
          <c:tx>
            <c:strRef>
              <c:f>'KF_12_dur+rat'!$H$20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'KF_12_dur+rat'!$H$21:$H$22</c:f>
              <c:numCache>
                <c:formatCode>0.00</c:formatCode>
                <c:ptCount val="2"/>
                <c:pt idx="0">
                  <c:v>12.502873580943319</c:v>
                </c:pt>
                <c:pt idx="1">
                  <c:v>7.3114812990067595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9-4603-9F77-EEF7EDE8756F}"/>
            </c:ext>
          </c:extLst>
        </c:ser>
        <c:ser>
          <c:idx val="6"/>
          <c:order val="5"/>
          <c:tx>
            <c:strRef>
              <c:f>'KF_12_dur+rat'!$I$20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'KF_12_dur+rat'!$I$21:$I$22</c:f>
              <c:numCache>
                <c:formatCode>0.00</c:formatCode>
                <c:ptCount val="2"/>
                <c:pt idx="0">
                  <c:v>-0.54303087447383869</c:v>
                </c:pt>
                <c:pt idx="1">
                  <c:v>23.695914775266051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9-4603-9F77-EEF7EDE8756F}"/>
            </c:ext>
          </c:extLst>
        </c:ser>
        <c:ser>
          <c:idx val="8"/>
          <c:order val="6"/>
          <c:tx>
            <c:strRef>
              <c:f>'KF_12_dur+rat'!$K$20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'KF_12_dur+rat'!$K$21:$K$22</c:f>
              <c:numCache>
                <c:formatCode>0.00</c:formatCode>
                <c:ptCount val="2"/>
                <c:pt idx="0">
                  <c:v>17.844894662136372</c:v>
                </c:pt>
                <c:pt idx="1">
                  <c:v>-7.2244788890855647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79-4603-9F77-EEF7EDE8756F}"/>
            </c:ext>
          </c:extLst>
        </c:ser>
        <c:ser>
          <c:idx val="10"/>
          <c:order val="7"/>
          <c:tx>
            <c:strRef>
              <c:f>'KF_12_dur+rat'!$M$20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'KF_12_dur+rat'!$M$21:$M$22</c:f>
              <c:numCache>
                <c:formatCode>0.00</c:formatCode>
                <c:ptCount val="2"/>
                <c:pt idx="0">
                  <c:v>17.280755573656819</c:v>
                </c:pt>
                <c:pt idx="1">
                  <c:v>-13.371832993918186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79-4603-9F77-EEF7EDE8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38272"/>
        <c:axId val="214844160"/>
      </c:barChart>
      <c:catAx>
        <c:axId val="214838272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4844160"/>
        <c:crosses val="autoZero"/>
        <c:auto val="1"/>
        <c:lblAlgn val="ctr"/>
        <c:lblOffset val="100"/>
        <c:noMultiLvlLbl val="0"/>
      </c:catAx>
      <c:valAx>
        <c:axId val="214844160"/>
        <c:scaling>
          <c:orientation val="minMax"/>
          <c:max val="30"/>
          <c:min val="-3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4838272"/>
        <c:crosses val="autoZero"/>
        <c:crossBetween val="between"/>
        <c:majorUnit val="10"/>
        <c:minorUnit val="2"/>
      </c:valAx>
    </c:plotArea>
    <c:legend>
      <c:legendPos val="b"/>
      <c:layout>
        <c:manualLayout>
          <c:xMode val="edge"/>
          <c:yMode val="edge"/>
          <c:x val="0.14027230749340183"/>
          <c:y val="0.83893187491584065"/>
          <c:w val="0.76383289435169188"/>
          <c:h val="0.1509490788879248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47769028871391E-2"/>
          <c:y val="5.5724417426545089E-2"/>
          <c:w val="0.93934881216770982"/>
          <c:h val="0.68839400394099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'KF_12_dur+rat'!$B$35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'KF_12_dur+rat'!$B$36:$B$37</c:f>
              <c:numCache>
                <c:formatCode>0.00</c:formatCode>
                <c:ptCount val="2"/>
                <c:pt idx="0">
                  <c:v>-4.2857939900734792</c:v>
                </c:pt>
                <c:pt idx="1">
                  <c:v>4.2857939900734863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8-4F30-A831-EAA12D5D4276}"/>
            </c:ext>
          </c:extLst>
        </c:ser>
        <c:ser>
          <c:idx val="1"/>
          <c:order val="1"/>
          <c:tx>
            <c:strRef>
              <c:f>'KF_12_dur+rat'!$C$35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'KF_12_dur+rat'!$C$36:$C$37</c:f>
              <c:numCache>
                <c:formatCode>0.00</c:formatCode>
                <c:ptCount val="2"/>
                <c:pt idx="0">
                  <c:v>-4.098352327476718</c:v>
                </c:pt>
                <c:pt idx="1">
                  <c:v>4.098352327476718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8-4F30-A831-EAA12D5D4276}"/>
            </c:ext>
          </c:extLst>
        </c:ser>
        <c:ser>
          <c:idx val="2"/>
          <c:order val="2"/>
          <c:tx>
            <c:strRef>
              <c:f>'KF_12_dur+rat'!$D$35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'KF_12_dur+rat'!$D$36:$D$37</c:f>
              <c:numCache>
                <c:formatCode>0.00</c:formatCode>
                <c:ptCount val="2"/>
                <c:pt idx="0">
                  <c:v>-5.7285312080417938</c:v>
                </c:pt>
                <c:pt idx="1">
                  <c:v>5.7285312080417867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8-4F30-A831-EAA12D5D4276}"/>
            </c:ext>
          </c:extLst>
        </c:ser>
        <c:ser>
          <c:idx val="3"/>
          <c:order val="3"/>
          <c:tx>
            <c:strRef>
              <c:f>'KF_12_dur+rat'!$E$35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'KF_12_dur+rat'!$E$36:$E$37</c:f>
              <c:numCache>
                <c:formatCode>0.00</c:formatCode>
                <c:ptCount val="2"/>
                <c:pt idx="0">
                  <c:v>-2.8054205016616081</c:v>
                </c:pt>
                <c:pt idx="1">
                  <c:v>2.8054205016615938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F8-4F30-A831-EAA12D5D4276}"/>
            </c:ext>
          </c:extLst>
        </c:ser>
        <c:ser>
          <c:idx val="4"/>
          <c:order val="4"/>
          <c:tx>
            <c:strRef>
              <c:f>'KF_12_dur+rat'!$F$35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'KF_12_dur+rat'!$F$36:$F$37</c:f>
              <c:numCache>
                <c:formatCode>0.00</c:formatCode>
                <c:ptCount val="2"/>
                <c:pt idx="0">
                  <c:v>-4.8618639607381553</c:v>
                </c:pt>
                <c:pt idx="1">
                  <c:v>4.8618639607381482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F8-4F30-A831-EAA12D5D4276}"/>
            </c:ext>
          </c:extLst>
        </c:ser>
        <c:ser>
          <c:idx val="5"/>
          <c:order val="5"/>
          <c:tx>
            <c:strRef>
              <c:f>'KF_12_dur+rat'!$G$35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'KF_12_dur+rat'!$G$36:$G$37</c:f>
              <c:numCache>
                <c:formatCode>0.00</c:formatCode>
                <c:ptCount val="2"/>
                <c:pt idx="0">
                  <c:v>2.0746220521679604</c:v>
                </c:pt>
                <c:pt idx="1">
                  <c:v>-2.0746220521679604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F8-4F30-A831-EAA12D5D4276}"/>
            </c:ext>
          </c:extLst>
        </c:ser>
        <c:ser>
          <c:idx val="6"/>
          <c:order val="6"/>
          <c:tx>
            <c:strRef>
              <c:f>'KF_12_dur+rat'!$H$35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'KF_12_dur+rat'!$H$36:$H$37</c:f>
              <c:numCache>
                <c:formatCode>0.00</c:formatCode>
                <c:ptCount val="2"/>
                <c:pt idx="0">
                  <c:v>0.93007890344805588</c:v>
                </c:pt>
                <c:pt idx="1">
                  <c:v>-0.93007890344804878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F8-4F30-A831-EAA12D5D4276}"/>
            </c:ext>
          </c:extLst>
        </c:ser>
        <c:ser>
          <c:idx val="7"/>
          <c:order val="7"/>
          <c:tx>
            <c:strRef>
              <c:f>'KF_12_dur+rat'!$I$35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'KF_12_dur+rat'!$I$36:$I$37</c:f>
              <c:numCache>
                <c:formatCode>0.00</c:formatCode>
                <c:ptCount val="2"/>
                <c:pt idx="0">
                  <c:v>-5.6528149589650099</c:v>
                </c:pt>
                <c:pt idx="1">
                  <c:v>5.6528149589650027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0F8-4F30-A831-EAA12D5D4276}"/>
            </c:ext>
          </c:extLst>
        </c:ser>
        <c:ser>
          <c:idx val="8"/>
          <c:order val="8"/>
          <c:tx>
            <c:strRef>
              <c:f>'KF_12_dur+rat'!$J$35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'KF_12_dur+rat'!$J$36:$J$37</c:f>
              <c:numCache>
                <c:formatCode>0.00</c:formatCode>
                <c:ptCount val="2"/>
                <c:pt idx="0">
                  <c:v>-0.69692208816868373</c:v>
                </c:pt>
                <c:pt idx="1">
                  <c:v>0.69692208816868373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0F8-4F30-A831-EAA12D5D4276}"/>
            </c:ext>
          </c:extLst>
        </c:ser>
        <c:ser>
          <c:idx val="9"/>
          <c:order val="9"/>
          <c:tx>
            <c:strRef>
              <c:f>'KF_12_dur+rat'!$K$35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'KF_12_dur+rat'!$K$36:$K$37</c:f>
              <c:numCache>
                <c:formatCode>0.00</c:formatCode>
                <c:ptCount val="2"/>
                <c:pt idx="0">
                  <c:v>5.7190234030288565</c:v>
                </c:pt>
                <c:pt idx="1">
                  <c:v>-5.7190234030288565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F8-4F30-A831-EAA12D5D4276}"/>
            </c:ext>
          </c:extLst>
        </c:ser>
        <c:ser>
          <c:idx val="10"/>
          <c:order val="10"/>
          <c:tx>
            <c:strRef>
              <c:f>'KF_12_dur+rat'!$L$35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'KF_12_dur+rat'!$L$36:$L$37</c:f>
              <c:numCache>
                <c:formatCode>0.00</c:formatCode>
                <c:ptCount val="2"/>
                <c:pt idx="0">
                  <c:v>9.2776021779727387</c:v>
                </c:pt>
                <c:pt idx="1">
                  <c:v>-9.2776021779727387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F8-4F30-A831-EAA12D5D4276}"/>
            </c:ext>
          </c:extLst>
        </c:ser>
        <c:ser>
          <c:idx val="11"/>
          <c:order val="11"/>
          <c:tx>
            <c:strRef>
              <c:f>'KF_12_dur+rat'!$M$35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'KF_12_dur+rat'!$M$36:$M$37</c:f>
              <c:numCache>
                <c:formatCode>0.00</c:formatCode>
                <c:ptCount val="2"/>
                <c:pt idx="0">
                  <c:v>7.2972783111941055</c:v>
                </c:pt>
                <c:pt idx="1">
                  <c:v>-7.2972783111941126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F8-4F30-A831-EAA12D5D4276}"/>
            </c:ext>
          </c:extLst>
        </c:ser>
        <c:ser>
          <c:idx val="12"/>
          <c:order val="12"/>
          <c:tx>
            <c:strRef>
              <c:f>'KF_12_dur+rat'!$N$35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'KF_12_dur+rat'!$N$36:$N$37</c:f>
              <c:numCache>
                <c:formatCode>0.00</c:formatCode>
                <c:ptCount val="2"/>
                <c:pt idx="0">
                  <c:v>0.92354050113626585</c:v>
                </c:pt>
                <c:pt idx="1">
                  <c:v>-0.92354050113627295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0F8-4F30-A831-EAA12D5D4276}"/>
            </c:ext>
          </c:extLst>
        </c:ser>
        <c:ser>
          <c:idx val="13"/>
          <c:order val="13"/>
          <c:tx>
            <c:strRef>
              <c:f>'KF_12_dur+rat'!$O$35</c:f>
              <c:strCache>
                <c:ptCount val="1"/>
                <c:pt idx="0">
                  <c:v>Melzer+Stark 2019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'KF_12_dur+rat'!$O$36:$O$37</c:f>
              <c:numCache>
                <c:formatCode>0.00</c:formatCode>
                <c:ptCount val="2"/>
                <c:pt idx="0">
                  <c:v>1.9075536861774509</c:v>
                </c:pt>
                <c:pt idx="1">
                  <c:v>-1.9075536861774438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0F8-4F30-A831-EAA12D5D4276}"/>
            </c:ext>
          </c:extLst>
        </c:ser>
        <c:ser>
          <c:idx val="14"/>
          <c:order val="14"/>
          <c:tx>
            <c:strRef>
              <c:f>'KF_12_dur+rat'!$P$35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'KF_12_dur+rat'!$P$36:$P$37</c:f>
              <c:numCache>
                <c:formatCode>0.00</c:formatCode>
                <c:ptCount val="2"/>
                <c:pt idx="0">
                  <c:v>11.563792464918265</c:v>
                </c:pt>
                <c:pt idx="1">
                  <c:v>-11.563792464918265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0F8-4F30-A831-EAA12D5D4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81344"/>
        <c:axId val="215082880"/>
      </c:barChart>
      <c:catAx>
        <c:axId val="215081344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5082880"/>
        <c:crosses val="autoZero"/>
        <c:auto val="1"/>
        <c:lblAlgn val="ctr"/>
        <c:lblOffset val="100"/>
        <c:noMultiLvlLbl val="0"/>
      </c:catAx>
      <c:valAx>
        <c:axId val="215082880"/>
        <c:scaling>
          <c:orientation val="minMax"/>
          <c:max val="15"/>
          <c:min val="-1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5081344"/>
        <c:crosses val="autoZero"/>
        <c:crossBetween val="between"/>
        <c:majorUnit val="3"/>
        <c:minorUnit val="0.5"/>
      </c:valAx>
    </c:plotArea>
    <c:legend>
      <c:legendPos val="b"/>
      <c:layout>
        <c:manualLayout>
          <c:xMode val="edge"/>
          <c:yMode val="edge"/>
          <c:x val="2.0071606433811159E-2"/>
          <c:y val="0.83885431874207217"/>
          <c:w val="0.96156618884177925"/>
          <c:h val="0.15695068703941525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47769028871391E-2"/>
          <c:y val="2.4734142274768844E-2"/>
          <c:w val="0.93934881216770982"/>
          <c:h val="0.6917745654133659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'KF_12_dur+rat'!$C$30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'KF_12_dur+rat'!$C$31:$C$32</c:f>
              <c:numCache>
                <c:formatCode>0.00</c:formatCode>
                <c:ptCount val="2"/>
                <c:pt idx="0">
                  <c:v>-3.9236711926014038</c:v>
                </c:pt>
                <c:pt idx="1">
                  <c:v>3.9236711926014181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2-40E6-AE98-444F53E6A2C5}"/>
            </c:ext>
          </c:extLst>
        </c:ser>
        <c:ser>
          <c:idx val="4"/>
          <c:order val="1"/>
          <c:tx>
            <c:strRef>
              <c:f>'KF_12_dur+rat'!$E$30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'KF_12_dur+rat'!$E$31:$E$32</c:f>
              <c:numCache>
                <c:formatCode>0.00</c:formatCode>
                <c:ptCount val="2"/>
                <c:pt idx="0">
                  <c:v>-2.6307393667862939</c:v>
                </c:pt>
                <c:pt idx="1">
                  <c:v>2.6307393667862939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2-40E6-AE98-444F53E6A2C5}"/>
            </c:ext>
          </c:extLst>
        </c:ser>
        <c:ser>
          <c:idx val="5"/>
          <c:order val="2"/>
          <c:tx>
            <c:strRef>
              <c:f>'KF_12_dur+rat'!$F$30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'KF_12_dur+rat'!$F$31:$F$32</c:f>
              <c:numCache>
                <c:formatCode>0.00</c:formatCode>
                <c:ptCount val="2"/>
                <c:pt idx="0">
                  <c:v>-4.6871828258628412</c:v>
                </c:pt>
                <c:pt idx="1">
                  <c:v>4.6871828258628483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52-40E6-AE98-444F53E6A2C5}"/>
            </c:ext>
          </c:extLst>
        </c:ser>
        <c:ser>
          <c:idx val="6"/>
          <c:order val="3"/>
          <c:tx>
            <c:strRef>
              <c:f>'KF_12_dur+rat'!$G$30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'KF_12_dur+rat'!$G$31:$G$32</c:f>
              <c:numCache>
                <c:formatCode>0.00</c:formatCode>
                <c:ptCount val="2"/>
                <c:pt idx="0">
                  <c:v>2.2493031870432745</c:v>
                </c:pt>
                <c:pt idx="1">
                  <c:v>-2.2493031870432603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52-40E6-AE98-444F53E6A2C5}"/>
            </c:ext>
          </c:extLst>
        </c:ser>
        <c:ser>
          <c:idx val="7"/>
          <c:order val="4"/>
          <c:tx>
            <c:strRef>
              <c:f>'KF_12_dur+rat'!$H$30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'KF_12_dur+rat'!$H$31:$H$32</c:f>
              <c:numCache>
                <c:formatCode>0.00</c:formatCode>
                <c:ptCount val="2"/>
                <c:pt idx="0">
                  <c:v>1.10476003832337</c:v>
                </c:pt>
                <c:pt idx="1">
                  <c:v>-1.1047600383233487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52-40E6-AE98-444F53E6A2C5}"/>
            </c:ext>
          </c:extLst>
        </c:ser>
        <c:ser>
          <c:idx val="9"/>
          <c:order val="5"/>
          <c:tx>
            <c:strRef>
              <c:f>'KF_12_dur+rat'!$I$30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'KF_12_dur+rat'!$I$31:$I$32</c:f>
              <c:numCache>
                <c:formatCode>0.00</c:formatCode>
                <c:ptCount val="2"/>
                <c:pt idx="0">
                  <c:v>-5.4781338240896957</c:v>
                </c:pt>
                <c:pt idx="1">
                  <c:v>5.4781338240897028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52-40E6-AE98-444F53E6A2C5}"/>
            </c:ext>
          </c:extLst>
        </c:ser>
        <c:ser>
          <c:idx val="14"/>
          <c:order val="6"/>
          <c:tx>
            <c:strRef>
              <c:f>'KF_12_dur+rat'!$K$30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'KF_12_dur+rat'!$K$31:$K$32</c:f>
              <c:numCache>
                <c:formatCode>0.00</c:formatCode>
                <c:ptCount val="2"/>
                <c:pt idx="0">
                  <c:v>5.8937045379041706</c:v>
                </c:pt>
                <c:pt idx="1">
                  <c:v>-5.8937045379041564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52-40E6-AE98-444F53E6A2C5}"/>
            </c:ext>
          </c:extLst>
        </c:ser>
        <c:ser>
          <c:idx val="2"/>
          <c:order val="7"/>
          <c:tx>
            <c:strRef>
              <c:f>'KF_12_dur+rat'!$M$30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'KF_12_dur+rat'!$M$31:$M$32</c:f>
              <c:numCache>
                <c:formatCode>0.00</c:formatCode>
                <c:ptCount val="2"/>
                <c:pt idx="0">
                  <c:v>7.4719594460694196</c:v>
                </c:pt>
                <c:pt idx="1">
                  <c:v>-7.4719594460694125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52-40E6-AE98-444F53E6A2C5}"/>
            </c:ext>
          </c:extLst>
        </c:ser>
        <c:ser>
          <c:idx val="12"/>
          <c:order val="8"/>
          <c:tx>
            <c:strRef>
              <c:f>'KF_12_dur+rat'!$P$30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'KF_12_dur+rat'!$P$31:$P$32</c:f>
              <c:numCache>
                <c:formatCode>0.00</c:formatCode>
                <c:ptCount val="2"/>
                <c:pt idx="0">
                  <c:v>11.738473599793579</c:v>
                </c:pt>
                <c:pt idx="1">
                  <c:v>-11.738473599793565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52-40E6-AE98-444F53E6A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089536"/>
        <c:axId val="215091072"/>
      </c:barChart>
      <c:catAx>
        <c:axId val="21508953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800" b="1"/>
            </a:pPr>
            <a:endParaRPr lang="de-DE"/>
          </a:p>
        </c:txPr>
        <c:crossAx val="215091072"/>
        <c:crosses val="autoZero"/>
        <c:auto val="1"/>
        <c:lblAlgn val="ctr"/>
        <c:lblOffset val="100"/>
        <c:noMultiLvlLbl val="0"/>
      </c:catAx>
      <c:valAx>
        <c:axId val="215091072"/>
        <c:scaling>
          <c:orientation val="minMax"/>
          <c:max val="15"/>
          <c:min val="-1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de-DE"/>
          </a:p>
        </c:txPr>
        <c:crossAx val="215089536"/>
        <c:crosses val="autoZero"/>
        <c:crossBetween val="between"/>
        <c:majorUnit val="3"/>
        <c:minorUnit val="0.5"/>
      </c:valAx>
    </c:plotArea>
    <c:legend>
      <c:legendPos val="b"/>
      <c:layout>
        <c:manualLayout>
          <c:xMode val="edge"/>
          <c:yMode val="edge"/>
          <c:x val="0.16654943132108485"/>
          <c:y val="0.84041555975715798"/>
          <c:w val="0.668610539067232"/>
          <c:h val="0.15958444024284199"/>
        </c:manualLayout>
      </c:layout>
      <c:overlay val="0"/>
      <c:txPr>
        <a:bodyPr/>
        <a:lstStyle/>
        <a:p>
          <a:pPr>
            <a:defRPr sz="800"/>
          </a:pPr>
          <a:endParaRPr lang="de-DE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0866141732283472" right="0.70866141732283472" top="0.78740157480314965" bottom="3.9370078740157481" header="0.31496062992125984" footer="0.31496062992125984"/>
  <pageSetup paperSize="9"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8815" cy="311833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78471" cy="31197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81160" cy="311658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_27" connectionId="50" xr16:uid="{00000000-0016-0000-0000-000026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27_dur" connectionId="46" xr16:uid="{00000000-0016-0000-0000-000012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14" connectionId="30" xr16:uid="{00000000-0016-0000-0000-00002B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14" connectionId="38" xr16:uid="{00000000-0016-0000-0000-000038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7" connectionId="36" xr16:uid="{164FE0BA-0825-4E7C-8216-4F7333942F45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7" connectionId="59" xr16:uid="{80FE7457-A2BC-47C2-A6FC-5322801943BA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7" connectionId="32" xr16:uid="{16CC104D-993D-4C44-9220-FE206EF65EBC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10_(Meine Ohrmuschel)_1" connectionId="18" xr16:uid="{81C12A53-DE11-467D-9652-BD909CC55A41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7" connectionId="11" xr16:uid="{79AF5B26-7FA4-4625-9340-013414C7717D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S_27" connectionId="62" xr16:uid="{00000000-0016-0000-0000-00001F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14_dur" connectionId="45" xr16:uid="{00000000-0016-0000-0000-00001E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7" connectionId="20" xr16:uid="{8F432C5A-B66B-4900-B4A7-F3622BE373A6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27" connectionId="26" xr16:uid="{00000000-0016-0000-0000-00000D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15" connectionId="4" xr16:uid="{D9FC353A-B415-4C3F-B085-950998576B2D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13_27" connectionId="51" xr16:uid="{00000000-0016-0000-0000-000033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S19_27" connectionId="52" xr16:uid="{00000000-0016-0000-0000-000003000000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27_Abschnitte-Dauern" connectionId="25" xr16:uid="{00000000-0016-0000-0000-000028000000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K_1990_32_dur" connectionId="15" xr16:uid="{00000000-0016-0000-0000-000020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06_dur" connectionId="6" xr16:uid="{7D6A14AB-BED8-4E79-A5B3-64CD7F89A62E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06_Abschnitte-Dauern" connectionId="22" xr16:uid="{0C2E4238-BF0D-45DA-993E-5462F1E253CE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14" connectionId="13" xr16:uid="{00000000-0016-0000-0000-00000E000000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4_14" connectionId="42" xr16:uid="{00000000-0016-0000-0000-000015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06" connectionId="47" xr16:uid="{3A711B58-93E8-4568-A2DA-A353A3A7D64F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7" connectionId="3" xr16:uid="{5C022441-27A9-4A3A-9350-8AADC630C4ED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2_15" connectionId="37" xr16:uid="{13CEBA82-C84D-40D6-B5C1-1BF399689329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_Pogossian_2009_14" connectionId="5" xr16:uid="{00000000-0016-0000-0000-000032000000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12_dur_1" connectionId="44" xr16:uid="{9DB360DB-0349-4176-917D-002931B42AE3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_27" connectionId="1" xr16:uid="{00000000-0016-0000-0000-000001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90_13" connectionId="21" xr16:uid="{9DD9824B-1E48-4651-9D8C-513FD3DC88D5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nse_Keller_2005_15" connectionId="12" xr16:uid="{A5F399DE-F5E4-4ADC-9939-ABB26140D473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14" connectionId="61" xr16:uid="{00000000-0016-0000-0000-00002E000000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14" connectionId="49" xr16:uid="{00000000-0016-0000-0000-000007000000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hittlesey_Sallaberger_1997_15" connectionId="60" xr16:uid="{510EEDE6-33D8-4977-B4BD-FE6728C16AB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7_Wien modern_06_dur_1" connectionId="43" xr16:uid="{D1D179D2-A3FE-4050-ABAC-E615035B765B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7" connectionId="54" xr16:uid="{CFE40603-0979-4B4C-9D1E-493E84DB5900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14_dur" connectionId="8" xr16:uid="{00000000-0016-0000-0000-000025000000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sengery_Keller_1987_04 (Nimmermehr)_1" connectionId="17" xr16:uid="{55987117-9679-4E05-A6B2-6A3E6AB6248F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K_27" connectionId="57" xr16:uid="{00000000-0016-0000-0000-000005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12_dur_1" connectionId="7" xr16:uid="{328B27E8-3C04-4F6D-8811-765DBC63711B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K_27" connectionId="14" xr16:uid="{00000000-0016-0000-0000-000031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12_Abschnitte-Dauern_1" connectionId="23" xr16:uid="{974284F4-4EA0-4EDB-A14A-3B6D6919DF05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3_13" connectionId="41" xr16:uid="{D98483C4-C9CD-4D23-8D0C-93F68834E859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3_7" connectionId="40" xr16:uid="{6AC9FCBF-C096-4022-B66D-49D8D29DD180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15" connectionId="33" xr16:uid="{055F8E25-C32D-4817-BE21-1C5C57BA720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nold+Pogossian_2006 [live DVD]_27_dur" connectionId="9" xr16:uid="{00000000-0016-0000-0000-000004000000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06" connectionId="28" xr16:uid="{FD222D3D-6723-4689-B1FC-ACA99D9C8083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4" connectionId="56" xr16:uid="{2D5AB6BC-5710-48DB-951E-E8E761AEED75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_94_27" connectionId="27" xr16:uid="{00000000-0016-0000-0000-000024000000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6_14" connectionId="34" xr16:uid="{00000000-0016-0000-0000-00001B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ammer+Widmann_2017_14_Abschnitte-Dauern" connectionId="24" xr16:uid="{00000000-0016-0000-0000-00002A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msi_Oramo_1994_15" connectionId="29" xr16:uid="{9E411453-C9E8-464B-8FCE-89984C44D67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lzer_Stark_2019_15" connectionId="48" xr16:uid="{5BFB26F6-6C19-4482-BA06-2538094EECA4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mer_Kopatchinskaja_2004_12" connectionId="55" xr16:uid="{00000000-0016-0000-0000-000016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26" Type="http://schemas.openxmlformats.org/officeDocument/2006/relationships/queryTable" Target="../queryTables/queryTable25.xml"/><Relationship Id="rId39" Type="http://schemas.openxmlformats.org/officeDocument/2006/relationships/queryTable" Target="../queryTables/queryTable38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34" Type="http://schemas.openxmlformats.org/officeDocument/2006/relationships/queryTable" Target="../queryTables/queryTable33.xml"/><Relationship Id="rId42" Type="http://schemas.openxmlformats.org/officeDocument/2006/relationships/queryTable" Target="../queryTables/queryTable41.xml"/><Relationship Id="rId47" Type="http://schemas.openxmlformats.org/officeDocument/2006/relationships/queryTable" Target="../queryTables/queryTable46.xml"/><Relationship Id="rId50" Type="http://schemas.openxmlformats.org/officeDocument/2006/relationships/queryTable" Target="../queryTables/queryTable49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33" Type="http://schemas.openxmlformats.org/officeDocument/2006/relationships/queryTable" Target="../queryTables/queryTable32.xml"/><Relationship Id="rId38" Type="http://schemas.openxmlformats.org/officeDocument/2006/relationships/queryTable" Target="../queryTables/queryTable37.xml"/><Relationship Id="rId46" Type="http://schemas.openxmlformats.org/officeDocument/2006/relationships/queryTable" Target="../queryTables/queryTable45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29" Type="http://schemas.openxmlformats.org/officeDocument/2006/relationships/queryTable" Target="../queryTables/queryTable28.xml"/><Relationship Id="rId41" Type="http://schemas.openxmlformats.org/officeDocument/2006/relationships/queryTable" Target="../queryTables/queryTable40.xml"/><Relationship Id="rId54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32" Type="http://schemas.openxmlformats.org/officeDocument/2006/relationships/queryTable" Target="../queryTables/queryTable31.xml"/><Relationship Id="rId37" Type="http://schemas.openxmlformats.org/officeDocument/2006/relationships/queryTable" Target="../queryTables/queryTable36.xml"/><Relationship Id="rId40" Type="http://schemas.openxmlformats.org/officeDocument/2006/relationships/queryTable" Target="../queryTables/queryTable39.xml"/><Relationship Id="rId45" Type="http://schemas.openxmlformats.org/officeDocument/2006/relationships/queryTable" Target="../queryTables/queryTable44.xml"/><Relationship Id="rId53" Type="http://schemas.openxmlformats.org/officeDocument/2006/relationships/queryTable" Target="../queryTables/queryTable52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28" Type="http://schemas.openxmlformats.org/officeDocument/2006/relationships/queryTable" Target="../queryTables/queryTable27.xml"/><Relationship Id="rId36" Type="http://schemas.openxmlformats.org/officeDocument/2006/relationships/queryTable" Target="../queryTables/queryTable35.xml"/><Relationship Id="rId49" Type="http://schemas.openxmlformats.org/officeDocument/2006/relationships/queryTable" Target="../queryTables/queryTable48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31" Type="http://schemas.openxmlformats.org/officeDocument/2006/relationships/queryTable" Target="../queryTables/queryTable30.xml"/><Relationship Id="rId44" Type="http://schemas.openxmlformats.org/officeDocument/2006/relationships/queryTable" Target="../queryTables/queryTable43.xml"/><Relationship Id="rId52" Type="http://schemas.openxmlformats.org/officeDocument/2006/relationships/queryTable" Target="../queryTables/queryTable51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Relationship Id="rId27" Type="http://schemas.openxmlformats.org/officeDocument/2006/relationships/queryTable" Target="../queryTables/queryTable26.xml"/><Relationship Id="rId30" Type="http://schemas.openxmlformats.org/officeDocument/2006/relationships/queryTable" Target="../queryTables/queryTable29.xml"/><Relationship Id="rId35" Type="http://schemas.openxmlformats.org/officeDocument/2006/relationships/queryTable" Target="../queryTables/queryTable34.xml"/><Relationship Id="rId43" Type="http://schemas.openxmlformats.org/officeDocument/2006/relationships/queryTable" Target="../queryTables/queryTable42.xml"/><Relationship Id="rId48" Type="http://schemas.openxmlformats.org/officeDocument/2006/relationships/queryTable" Target="../queryTables/queryTable47.xml"/><Relationship Id="rId8" Type="http://schemas.openxmlformats.org/officeDocument/2006/relationships/queryTable" Target="../queryTables/queryTable7.xml"/><Relationship Id="rId51" Type="http://schemas.openxmlformats.org/officeDocument/2006/relationships/queryTable" Target="../queryTables/queryTable5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03DF3-CF4E-4B2C-B1C8-071B00FE14F6}">
  <dimension ref="A1:H17"/>
  <sheetViews>
    <sheetView workbookViewId="0"/>
  </sheetViews>
  <sheetFormatPr baseColWidth="10" defaultRowHeight="14.4" x14ac:dyDescent="0.3"/>
  <cols>
    <col min="1" max="1" width="8.21875" style="6" bestFit="1" customWidth="1"/>
    <col min="2" max="2" width="11.44140625" style="6" bestFit="1" customWidth="1"/>
    <col min="3" max="3" width="10.44140625" style="6" bestFit="1" customWidth="1"/>
    <col min="4" max="4" width="11.44140625" style="6" bestFit="1" customWidth="1"/>
    <col min="5" max="5" width="10.44140625" style="6" bestFit="1" customWidth="1"/>
  </cols>
  <sheetData>
    <row r="1" spans="1:8" x14ac:dyDescent="0.3">
      <c r="A1" s="5" t="s">
        <v>55</v>
      </c>
      <c r="B1" s="5" t="s">
        <v>56</v>
      </c>
      <c r="C1" s="12" t="s">
        <v>57</v>
      </c>
      <c r="D1" s="5" t="s">
        <v>56</v>
      </c>
      <c r="E1" s="12" t="s">
        <v>57</v>
      </c>
    </row>
    <row r="2" spans="1:8" x14ac:dyDescent="0.3">
      <c r="A2" s="6" t="s">
        <v>48</v>
      </c>
      <c r="B2" s="11">
        <v>8</v>
      </c>
      <c r="C2" s="11">
        <f>B2/B$8*100</f>
        <v>22.857142857142858</v>
      </c>
      <c r="D2" s="11">
        <f>SUM(B2:B4)</f>
        <v>21</v>
      </c>
      <c r="E2" s="11">
        <f>D2/D8*100</f>
        <v>60</v>
      </c>
    </row>
    <row r="3" spans="1:8" x14ac:dyDescent="0.3">
      <c r="A3" s="6" t="s">
        <v>49</v>
      </c>
      <c r="B3" s="11">
        <v>7</v>
      </c>
      <c r="C3" s="11">
        <f t="shared" ref="C3:C7" si="0">B3/B$8*100</f>
        <v>20</v>
      </c>
      <c r="E3" s="11"/>
      <c r="H3" s="42"/>
    </row>
    <row r="4" spans="1:8" x14ac:dyDescent="0.3">
      <c r="A4" s="6" t="s">
        <v>50</v>
      </c>
      <c r="B4" s="11">
        <v>6</v>
      </c>
      <c r="C4" s="11">
        <f t="shared" si="0"/>
        <v>17.142857142857142</v>
      </c>
      <c r="E4" s="11"/>
      <c r="H4" s="42"/>
    </row>
    <row r="5" spans="1:8" x14ac:dyDescent="0.3">
      <c r="A5" s="6" t="s">
        <v>0</v>
      </c>
      <c r="B5" s="11">
        <v>4</v>
      </c>
      <c r="C5" s="11">
        <f t="shared" si="0"/>
        <v>11.428571428571429</v>
      </c>
      <c r="D5" s="11">
        <f>SUM(B5:B7)</f>
        <v>14</v>
      </c>
      <c r="E5" s="11">
        <f>D5/D8*100</f>
        <v>40</v>
      </c>
      <c r="H5" s="42"/>
    </row>
    <row r="6" spans="1:8" x14ac:dyDescent="0.3">
      <c r="A6" s="6" t="s">
        <v>1</v>
      </c>
      <c r="B6" s="11">
        <v>4.5</v>
      </c>
      <c r="C6" s="11">
        <f t="shared" si="0"/>
        <v>12.857142857142856</v>
      </c>
      <c r="H6" s="42"/>
    </row>
    <row r="7" spans="1:8" x14ac:dyDescent="0.3">
      <c r="A7" s="6" t="s">
        <v>51</v>
      </c>
      <c r="B7" s="11">
        <v>5.5</v>
      </c>
      <c r="C7" s="11">
        <f t="shared" si="0"/>
        <v>15.714285714285714</v>
      </c>
      <c r="D7" s="11"/>
      <c r="E7" s="11"/>
    </row>
    <row r="8" spans="1:8" x14ac:dyDescent="0.3">
      <c r="B8" s="11">
        <f>SUM(B2:B7)</f>
        <v>35</v>
      </c>
      <c r="C8" s="11">
        <f>SUM(C2:C7)</f>
        <v>100</v>
      </c>
      <c r="D8" s="11">
        <f>SUM(D2:D7)</f>
        <v>35</v>
      </c>
      <c r="E8" s="11">
        <f>SUM(E2:E7)</f>
        <v>100</v>
      </c>
    </row>
    <row r="9" spans="1:8" x14ac:dyDescent="0.3">
      <c r="B9" s="11"/>
      <c r="C9" s="11"/>
      <c r="D9" s="49"/>
      <c r="E9" s="11"/>
    </row>
    <row r="10" spans="1:8" x14ac:dyDescent="0.3">
      <c r="B10" s="11"/>
      <c r="C10" s="11"/>
    </row>
    <row r="11" spans="1:8" x14ac:dyDescent="0.3">
      <c r="B11" s="11"/>
      <c r="C11" s="11"/>
      <c r="D11" s="49"/>
      <c r="E11" s="11"/>
    </row>
    <row r="12" spans="1:8" x14ac:dyDescent="0.3">
      <c r="B12" s="11"/>
      <c r="C12" s="11"/>
      <c r="E12" s="11"/>
    </row>
    <row r="13" spans="1:8" x14ac:dyDescent="0.3">
      <c r="B13" s="11"/>
      <c r="C13" s="11"/>
      <c r="E13" s="11"/>
    </row>
    <row r="14" spans="1:8" x14ac:dyDescent="0.3">
      <c r="B14" s="11"/>
      <c r="C14" s="11"/>
      <c r="E14" s="11"/>
    </row>
    <row r="15" spans="1:8" x14ac:dyDescent="0.3">
      <c r="B15" s="11"/>
      <c r="C15" s="11"/>
      <c r="D15" s="49"/>
      <c r="E15" s="11"/>
    </row>
    <row r="16" spans="1:8" x14ac:dyDescent="0.3">
      <c r="B16" s="11"/>
      <c r="C16" s="11"/>
      <c r="D16" s="49"/>
      <c r="E16" s="11"/>
    </row>
    <row r="17" spans="2:5" x14ac:dyDescent="0.3">
      <c r="B17" s="12"/>
      <c r="C17" s="11"/>
      <c r="D17" s="50"/>
      <c r="E17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83"/>
  <sheetViews>
    <sheetView tabSelected="1" zoomScale="55" zoomScaleNormal="55" workbookViewId="0"/>
  </sheetViews>
  <sheetFormatPr baseColWidth="10" defaultRowHeight="14.4" x14ac:dyDescent="0.3"/>
  <cols>
    <col min="1" max="1" width="22.6640625" style="1" bestFit="1" customWidth="1"/>
    <col min="2" max="2" width="38.44140625" style="2" bestFit="1" customWidth="1"/>
    <col min="3" max="3" width="28.33203125" style="2" bestFit="1" customWidth="1"/>
    <col min="4" max="4" width="24.33203125" style="2" bestFit="1" customWidth="1"/>
    <col min="5" max="5" width="24.33203125" bestFit="1" customWidth="1"/>
    <col min="6" max="6" width="37.109375" bestFit="1" customWidth="1"/>
    <col min="7" max="7" width="38.44140625" bestFit="1" customWidth="1"/>
    <col min="8" max="8" width="29.88671875" bestFit="1" customWidth="1"/>
    <col min="9" max="9" width="24.33203125" bestFit="1" customWidth="1"/>
    <col min="10" max="10" width="29.88671875" bestFit="1" customWidth="1"/>
    <col min="11" max="12" width="24.88671875" bestFit="1" customWidth="1"/>
    <col min="13" max="13" width="29.88671875" bestFit="1" customWidth="1"/>
    <col min="14" max="15" width="24.88671875" bestFit="1" customWidth="1"/>
    <col min="16" max="16" width="11.5546875" style="2" bestFit="1" customWidth="1"/>
    <col min="17" max="17" width="9.5546875" bestFit="1" customWidth="1"/>
    <col min="18" max="18" width="10.109375" bestFit="1" customWidth="1"/>
    <col min="19" max="19" width="22.33203125" style="2" bestFit="1" customWidth="1"/>
    <col min="20" max="20" width="8.6640625" style="2" bestFit="1" customWidth="1"/>
    <col min="21" max="21" width="13.44140625" style="2" bestFit="1" customWidth="1"/>
    <col min="22" max="22" width="8.33203125" style="2" bestFit="1" customWidth="1"/>
    <col min="23" max="23" width="10.44140625" style="2" bestFit="1" customWidth="1"/>
    <col min="24" max="24" width="8.44140625" style="2" bestFit="1" customWidth="1"/>
    <col min="25" max="25" width="9" bestFit="1" customWidth="1"/>
    <col min="26" max="26" width="18.33203125" style="1" bestFit="1" customWidth="1"/>
    <col min="27" max="27" width="15.44140625" bestFit="1" customWidth="1"/>
    <col min="28" max="29" width="28.33203125" style="2" bestFit="1" customWidth="1"/>
    <col min="30" max="30" width="24.33203125" bestFit="1" customWidth="1"/>
    <col min="31" max="31" width="24.33203125" style="2" bestFit="1" customWidth="1"/>
    <col min="32" max="32" width="37.109375" style="2" bestFit="1" customWidth="1"/>
    <col min="33" max="33" width="38.44140625" bestFit="1" customWidth="1"/>
    <col min="34" max="34" width="29.88671875" bestFit="1" customWidth="1"/>
    <col min="35" max="35" width="24.33203125" bestFit="1" customWidth="1"/>
    <col min="36" max="36" width="29.88671875" bestFit="1" customWidth="1"/>
    <col min="37" max="38" width="24.88671875" bestFit="1" customWidth="1"/>
    <col min="39" max="39" width="29.88671875" bestFit="1" customWidth="1"/>
    <col min="40" max="41" width="24.88671875" bestFit="1" customWidth="1"/>
    <col min="42" max="42" width="11.5546875" bestFit="1" customWidth="1"/>
    <col min="43" max="43" width="9.5546875" bestFit="1" customWidth="1"/>
    <col min="44" max="44" width="10.109375" bestFit="1" customWidth="1"/>
    <col min="45" max="45" width="19" bestFit="1" customWidth="1"/>
    <col min="46" max="46" width="10.44140625" bestFit="1" customWidth="1"/>
    <col min="47" max="47" width="8.44140625" bestFit="1" customWidth="1"/>
    <col min="48" max="48" width="9" bestFit="1" customWidth="1"/>
    <col min="49" max="49" width="17.6640625" bestFit="1" customWidth="1"/>
    <col min="50" max="50" width="8.6640625" bestFit="1" customWidth="1"/>
    <col min="51" max="51" width="8.33203125" bestFit="1" customWidth="1"/>
    <col min="52" max="52" width="17.6640625" bestFit="1" customWidth="1"/>
    <col min="53" max="53" width="22.33203125" bestFit="1" customWidth="1"/>
    <col min="54" max="54" width="5.44140625" bestFit="1" customWidth="1"/>
    <col min="55" max="55" width="23.109375" bestFit="1" customWidth="1"/>
    <col min="56" max="56" width="23.5546875" bestFit="1" customWidth="1"/>
    <col min="57" max="58" width="26.44140625" bestFit="1" customWidth="1"/>
    <col min="59" max="60" width="24" bestFit="1" customWidth="1"/>
    <col min="61" max="61" width="34.33203125" bestFit="1" customWidth="1"/>
    <col min="62" max="62" width="37.33203125" bestFit="1" customWidth="1"/>
    <col min="63" max="63" width="29.88671875" bestFit="1" customWidth="1"/>
    <col min="64" max="64" width="23.33203125" bestFit="1" customWidth="1"/>
    <col min="65" max="65" width="29.88671875" bestFit="1" customWidth="1"/>
    <col min="66" max="67" width="22.6640625" bestFit="1" customWidth="1"/>
    <col min="68" max="68" width="28.6640625" bestFit="1" customWidth="1"/>
    <col min="69" max="70" width="22.6640625" bestFit="1" customWidth="1"/>
    <col min="71" max="71" width="8.5546875" bestFit="1" customWidth="1"/>
  </cols>
  <sheetData>
    <row r="1" spans="1:71" x14ac:dyDescent="0.3">
      <c r="A1" s="33" t="s">
        <v>18</v>
      </c>
      <c r="B1" s="25" t="s">
        <v>3</v>
      </c>
      <c r="C1" s="25" t="s">
        <v>4</v>
      </c>
      <c r="D1" s="25" t="s">
        <v>5</v>
      </c>
      <c r="E1" s="25" t="s">
        <v>6</v>
      </c>
      <c r="F1" s="25" t="s">
        <v>7</v>
      </c>
      <c r="G1" s="25" t="s">
        <v>8</v>
      </c>
      <c r="H1" s="25" t="s">
        <v>9</v>
      </c>
      <c r="I1" s="25" t="s">
        <v>10</v>
      </c>
      <c r="J1" s="25" t="s">
        <v>11</v>
      </c>
      <c r="K1" s="25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" t="s">
        <v>22</v>
      </c>
      <c r="Q1" s="1" t="s">
        <v>23</v>
      </c>
      <c r="R1" s="1" t="s">
        <v>24</v>
      </c>
      <c r="S1" s="1" t="s">
        <v>25</v>
      </c>
      <c r="T1" s="1"/>
      <c r="U1" s="1"/>
      <c r="V1" s="5" t="s">
        <v>18</v>
      </c>
      <c r="W1" s="1" t="s">
        <v>26</v>
      </c>
      <c r="X1" s="1" t="s">
        <v>29</v>
      </c>
      <c r="Y1" s="1" t="s">
        <v>27</v>
      </c>
      <c r="Z1" s="5" t="s">
        <v>38</v>
      </c>
      <c r="AA1" s="33" t="s">
        <v>18</v>
      </c>
      <c r="AB1" s="25" t="s">
        <v>3</v>
      </c>
      <c r="AC1" s="25" t="s">
        <v>4</v>
      </c>
      <c r="AD1" s="25" t="s">
        <v>5</v>
      </c>
      <c r="AE1" s="25" t="s">
        <v>6</v>
      </c>
      <c r="AF1" s="25" t="s">
        <v>7</v>
      </c>
      <c r="AG1" s="25" t="s">
        <v>8</v>
      </c>
      <c r="AH1" s="25" t="s">
        <v>9</v>
      </c>
      <c r="AI1" s="25" t="s">
        <v>10</v>
      </c>
      <c r="AJ1" s="25" t="s">
        <v>11</v>
      </c>
      <c r="AK1" s="25" t="s">
        <v>12</v>
      </c>
      <c r="AL1" s="10" t="s">
        <v>13</v>
      </c>
      <c r="AM1" s="10" t="s">
        <v>14</v>
      </c>
      <c r="AN1" s="10" t="s">
        <v>15</v>
      </c>
      <c r="AO1" s="10" t="s">
        <v>16</v>
      </c>
      <c r="AP1" s="5" t="s">
        <v>22</v>
      </c>
      <c r="AQ1" s="1" t="s">
        <v>23</v>
      </c>
      <c r="AR1" s="5" t="s">
        <v>24</v>
      </c>
      <c r="AS1" s="5" t="s">
        <v>25</v>
      </c>
      <c r="AT1" s="5" t="s">
        <v>26</v>
      </c>
      <c r="AU1" s="5" t="s">
        <v>29</v>
      </c>
      <c r="AV1" s="1" t="s">
        <v>27</v>
      </c>
      <c r="AW1" s="5" t="s">
        <v>28</v>
      </c>
      <c r="AX1" s="19"/>
      <c r="AY1" s="26"/>
      <c r="AZ1" s="26"/>
      <c r="BA1" s="5"/>
      <c r="BB1" s="12"/>
      <c r="BC1" s="6"/>
    </row>
    <row r="2" spans="1:71" x14ac:dyDescent="0.3">
      <c r="A2" s="1">
        <v>1</v>
      </c>
      <c r="B2" s="7">
        <f>SUM(AB2:AB4)</f>
        <v>5.3847500000000004</v>
      </c>
      <c r="C2" s="7">
        <f t="shared" ref="C2:O2" si="0">SUM(AC2:AC4)</f>
        <v>5.4037499999999996</v>
      </c>
      <c r="D2" s="7">
        <f t="shared" si="0"/>
        <v>3.8369999999999997</v>
      </c>
      <c r="E2" s="7">
        <f t="shared" si="0"/>
        <v>4.2053333329999996</v>
      </c>
      <c r="F2" s="7">
        <f t="shared" si="0"/>
        <v>5.3053125000000003</v>
      </c>
      <c r="G2" s="7">
        <f t="shared" si="0"/>
        <v>4.6349999999999998</v>
      </c>
      <c r="H2" s="7">
        <f t="shared" si="0"/>
        <v>6.2320000000000002</v>
      </c>
      <c r="I2" s="7">
        <f t="shared" si="0"/>
        <v>5.5093333340000008</v>
      </c>
      <c r="J2" s="7">
        <f t="shared" si="0"/>
        <v>5.7409375000000011</v>
      </c>
      <c r="K2" s="7">
        <f t="shared" si="0"/>
        <v>6.5279166670000004</v>
      </c>
      <c r="L2" s="7">
        <f t="shared" si="0"/>
        <v>6.2500208329999998</v>
      </c>
      <c r="M2" s="7">
        <f t="shared" si="0"/>
        <v>6.4966666669999995</v>
      </c>
      <c r="N2" s="7">
        <f t="shared" si="0"/>
        <v>5.7170208329999994</v>
      </c>
      <c r="O2" s="7">
        <f t="shared" si="0"/>
        <v>6.0776666669999999</v>
      </c>
      <c r="P2" s="3">
        <f>AVERAGE(B2:O2)</f>
        <v>5.5230505952857127</v>
      </c>
      <c r="Q2" s="11">
        <f>MIN(B2:O2)</f>
        <v>3.8369999999999997</v>
      </c>
      <c r="R2" s="3">
        <f>MAX(B2:O2)</f>
        <v>6.5279166670000004</v>
      </c>
      <c r="S2" s="7">
        <f>STDEV(B2:O2)/P2*100</f>
        <v>14.92227094126471</v>
      </c>
      <c r="V2" s="1">
        <v>1</v>
      </c>
      <c r="W2" s="11">
        <f>AVERAGE(C2,E2:I2,K2,M2)</f>
        <v>5.5394140626250001</v>
      </c>
      <c r="X2" s="3">
        <f>MIN(C2,E2:I2,K2,M2)</f>
        <v>4.2053333329999996</v>
      </c>
      <c r="Y2" s="3">
        <f>MAX(C2,E2:I2,K2,M2)</f>
        <v>6.5279166670000004</v>
      </c>
      <c r="Z2" s="7">
        <f>STDEV(C2,E2:I2,K2,M2)/W2*100</f>
        <v>15.325600535284236</v>
      </c>
      <c r="AA2" s="5" t="s">
        <v>48</v>
      </c>
      <c r="AB2" s="11">
        <f t="shared" ref="AB2:AO2" si="1">AB70-AB69</f>
        <v>1.92</v>
      </c>
      <c r="AC2" s="11">
        <f t="shared" si="1"/>
        <v>1.9274999999999998</v>
      </c>
      <c r="AD2" s="11">
        <f t="shared" si="1"/>
        <v>1.6218333329999999</v>
      </c>
      <c r="AE2" s="11">
        <f t="shared" si="1"/>
        <v>1.7466666659999999</v>
      </c>
      <c r="AF2" s="11">
        <f t="shared" si="1"/>
        <v>1.9983125000000002</v>
      </c>
      <c r="AG2" s="11">
        <f t="shared" si="1"/>
        <v>1.6983333330000001</v>
      </c>
      <c r="AH2" s="11">
        <f t="shared" si="1"/>
        <v>2.16</v>
      </c>
      <c r="AI2" s="11">
        <f t="shared" si="1"/>
        <v>2.1581666670000001</v>
      </c>
      <c r="AJ2" s="11">
        <f t="shared" si="1"/>
        <v>2.0329375000000001</v>
      </c>
      <c r="AK2" s="11">
        <f t="shared" si="1"/>
        <v>2.488</v>
      </c>
      <c r="AL2" s="11">
        <f t="shared" si="1"/>
        <v>2.4038333329999997</v>
      </c>
      <c r="AM2" s="11">
        <f t="shared" si="1"/>
        <v>2.5789999999999997</v>
      </c>
      <c r="AN2" s="11">
        <f t="shared" si="1"/>
        <v>2.2170208330000003</v>
      </c>
      <c r="AO2" s="11">
        <f t="shared" si="1"/>
        <v>2.399</v>
      </c>
      <c r="AP2" s="11">
        <f>AVERAGE(AB2:AO2)</f>
        <v>2.0964717260714285</v>
      </c>
      <c r="AQ2" s="11">
        <f t="shared" ref="AQ2:AQ7" si="2">MIN(AB2:AO2)</f>
        <v>1.6218333329999999</v>
      </c>
      <c r="AR2" s="11">
        <f>MAX(AB2:AO2)</f>
        <v>2.5789999999999997</v>
      </c>
      <c r="AS2" s="7">
        <f t="shared" ref="AS2:AS7" si="3">STDEV(AB2:AO2)/AP2*100</f>
        <v>14.334328310568429</v>
      </c>
      <c r="AT2" s="11">
        <f t="shared" ref="AT2:AT7" si="4">AVERAGE(AC2,AE2:AI2,AK2,AM2)</f>
        <v>2.0944973957499999</v>
      </c>
      <c r="AU2" s="3">
        <f t="shared" ref="AU2:AU7" si="5">MIN(AC2,AE2:AI2,AK2,AM2)</f>
        <v>1.6983333330000001</v>
      </c>
      <c r="AV2" s="3">
        <f t="shared" ref="AV2:AV7" si="6">MAX(AC2,AE2:AI2,AK2,AM2)</f>
        <v>2.5789999999999997</v>
      </c>
      <c r="AW2" s="7">
        <f t="shared" ref="AW2:AW7" si="7">STDEV(AC2,AE2:AI2,AK2,AM2)/AT2*100</f>
        <v>15.237612355544275</v>
      </c>
      <c r="AX2" s="5" t="s">
        <v>48</v>
      </c>
      <c r="AY2" s="37"/>
      <c r="AZ2" s="1"/>
      <c r="BA2" s="11"/>
      <c r="BB2" s="11"/>
      <c r="BC2" s="6"/>
    </row>
    <row r="3" spans="1:71" x14ac:dyDescent="0.3">
      <c r="A3" s="1">
        <v>2</v>
      </c>
      <c r="B3" s="7">
        <f>SUM(AB5:AB7)</f>
        <v>6.8116249999999994</v>
      </c>
      <c r="C3" s="7">
        <f t="shared" ref="C3:O3" si="8">SUM(AC5:AC7)</f>
        <v>6.7839166669999997</v>
      </c>
      <c r="D3" s="7">
        <f t="shared" si="8"/>
        <v>5.1473333330000006</v>
      </c>
      <c r="E3" s="7">
        <f t="shared" si="8"/>
        <v>5.0106666670000006</v>
      </c>
      <c r="F3" s="7">
        <f t="shared" si="8"/>
        <v>6.8699999999999992</v>
      </c>
      <c r="G3" s="7">
        <f t="shared" si="8"/>
        <v>4.5412499999999998</v>
      </c>
      <c r="H3" s="7">
        <f t="shared" si="8"/>
        <v>6.3919999999999995</v>
      </c>
      <c r="I3" s="7">
        <f t="shared" si="8"/>
        <v>7.3679374999999991</v>
      </c>
      <c r="J3" s="7">
        <f t="shared" si="8"/>
        <v>6.2846666669999998</v>
      </c>
      <c r="K3" s="7">
        <f t="shared" si="8"/>
        <v>5.526166667</v>
      </c>
      <c r="L3" s="7">
        <f t="shared" si="8"/>
        <v>4.5793124999999995</v>
      </c>
      <c r="M3" s="7">
        <f t="shared" si="8"/>
        <v>5.16</v>
      </c>
      <c r="N3" s="7">
        <f t="shared" si="8"/>
        <v>5.8653333330000006</v>
      </c>
      <c r="O3" s="7">
        <f t="shared" si="8"/>
        <v>5.9946666659999996</v>
      </c>
      <c r="P3" s="3">
        <f t="shared" ref="P3" si="9">AVERAGE(B3:O3)</f>
        <v>5.8810624999999987</v>
      </c>
      <c r="Q3" s="11">
        <f t="shared" ref="Q3:Q4" si="10">MIN(B3:O3)</f>
        <v>4.5412499999999998</v>
      </c>
      <c r="R3" s="3">
        <f t="shared" ref="R3:R4" si="11">MAX(B3:O3)</f>
        <v>7.3679374999999991</v>
      </c>
      <c r="S3" s="7">
        <f t="shared" ref="S3:S4" si="12">STDEV(B3:O3)/P3*100</f>
        <v>15.454103266820999</v>
      </c>
      <c r="V3" s="1">
        <v>2</v>
      </c>
      <c r="W3" s="11">
        <f t="shared" ref="W3:W4" si="13">AVERAGE(C3,E3:I3,K3,M3)</f>
        <v>5.956492187624999</v>
      </c>
      <c r="X3" s="3">
        <f t="shared" ref="X3:X4" si="14">MIN(C3,E3:I3,K3,M3)</f>
        <v>4.5412499999999998</v>
      </c>
      <c r="Y3" s="3">
        <f t="shared" ref="Y3:Y4" si="15">MAX(C3,E3:I3,K3,M3)</f>
        <v>7.3679374999999991</v>
      </c>
      <c r="Z3" s="7">
        <f t="shared" ref="Z3:Z4" si="16">STDEV(C3,E3:I3,K3,M3)/W3*100</f>
        <v>17.282447672661107</v>
      </c>
      <c r="AA3" s="5" t="s">
        <v>49</v>
      </c>
      <c r="AB3" s="11">
        <f t="shared" ref="AB3:AO3" si="17">AB71-AB70</f>
        <v>1.7653333329999996</v>
      </c>
      <c r="AC3" s="11">
        <f t="shared" si="17"/>
        <v>1.7615000000000003</v>
      </c>
      <c r="AD3" s="11">
        <f t="shared" si="17"/>
        <v>1.3721666669999999</v>
      </c>
      <c r="AE3" s="11">
        <f t="shared" si="17"/>
        <v>1.4162916669999999</v>
      </c>
      <c r="AF3" s="11">
        <f t="shared" si="17"/>
        <v>1.6832499999999997</v>
      </c>
      <c r="AG3" s="11">
        <f t="shared" si="17"/>
        <v>1.6853333339999996</v>
      </c>
      <c r="AH3" s="11">
        <f t="shared" si="17"/>
        <v>1.9679999999999995</v>
      </c>
      <c r="AI3" s="11">
        <f t="shared" si="17"/>
        <v>1.7111666669999996</v>
      </c>
      <c r="AJ3" s="11">
        <f t="shared" si="17"/>
        <v>1.7526666670000002</v>
      </c>
      <c r="AK3" s="11">
        <f t="shared" si="17"/>
        <v>2.1146666669999998</v>
      </c>
      <c r="AL3" s="11">
        <f t="shared" si="17"/>
        <v>2.1525000000000003</v>
      </c>
      <c r="AM3" s="11">
        <f t="shared" si="17"/>
        <v>1.9376666670000002</v>
      </c>
      <c r="AN3" s="11">
        <f t="shared" si="17"/>
        <v>1.7386666669999995</v>
      </c>
      <c r="AO3" s="11">
        <f t="shared" si="17"/>
        <v>1.8973333329999997</v>
      </c>
      <c r="AP3" s="11">
        <f t="shared" ref="AP3:AP7" si="18">AVERAGE(AB3:AO3)</f>
        <v>1.7826101192142851</v>
      </c>
      <c r="AQ3" s="11">
        <f t="shared" si="2"/>
        <v>1.3721666669999999</v>
      </c>
      <c r="AR3" s="11">
        <f t="shared" ref="AR3:AR7" si="19">MAX(AB3:AO3)</f>
        <v>2.1525000000000003</v>
      </c>
      <c r="AS3" s="7">
        <f t="shared" si="3"/>
        <v>12.53719972464498</v>
      </c>
      <c r="AT3" s="11">
        <f t="shared" si="4"/>
        <v>1.7847343752499998</v>
      </c>
      <c r="AU3" s="3">
        <f t="shared" si="5"/>
        <v>1.4162916669999999</v>
      </c>
      <c r="AV3" s="3">
        <f t="shared" si="6"/>
        <v>2.1146666669999998</v>
      </c>
      <c r="AW3" s="7">
        <f t="shared" si="7"/>
        <v>12.123368490795615</v>
      </c>
      <c r="AX3" s="5" t="s">
        <v>49</v>
      </c>
      <c r="AY3" s="37"/>
      <c r="AZ3" s="1"/>
      <c r="BA3" s="11"/>
      <c r="BB3" s="11"/>
      <c r="BC3" s="6"/>
    </row>
    <row r="4" spans="1:71" x14ac:dyDescent="0.3">
      <c r="A4" s="5" t="s">
        <v>20</v>
      </c>
      <c r="B4" s="7">
        <f t="shared" ref="B4:O4" si="20">SUM(B2:B3)</f>
        <v>12.196375</v>
      </c>
      <c r="C4" s="7">
        <f t="shared" si="20"/>
        <v>12.187666666999998</v>
      </c>
      <c r="D4" s="7">
        <f t="shared" si="20"/>
        <v>8.9843333330000004</v>
      </c>
      <c r="E4" s="7">
        <f t="shared" si="20"/>
        <v>9.2160000000000011</v>
      </c>
      <c r="F4" s="7">
        <f t="shared" si="20"/>
        <v>12.1753125</v>
      </c>
      <c r="G4" s="7">
        <f t="shared" si="20"/>
        <v>9.1762499999999996</v>
      </c>
      <c r="H4" s="7">
        <f t="shared" si="20"/>
        <v>12.623999999999999</v>
      </c>
      <c r="I4" s="7">
        <f t="shared" si="20"/>
        <v>12.877270834000001</v>
      </c>
      <c r="J4" s="7">
        <f t="shared" si="20"/>
        <v>12.025604167000001</v>
      </c>
      <c r="K4" s="7">
        <f t="shared" si="20"/>
        <v>12.054083334000001</v>
      </c>
      <c r="L4" s="7">
        <f t="shared" si="20"/>
        <v>10.829333332999999</v>
      </c>
      <c r="M4" s="7">
        <f t="shared" si="20"/>
        <v>11.656666667</v>
      </c>
      <c r="N4" s="7">
        <f t="shared" si="20"/>
        <v>11.582354166</v>
      </c>
      <c r="O4" s="7">
        <f t="shared" si="20"/>
        <v>12.072333333</v>
      </c>
      <c r="P4" s="3">
        <f>AVERAGE(B4:O4)</f>
        <v>11.404113095285711</v>
      </c>
      <c r="Q4" s="11">
        <f t="shared" si="10"/>
        <v>8.9843333330000004</v>
      </c>
      <c r="R4" s="3">
        <f t="shared" si="11"/>
        <v>12.877270834000001</v>
      </c>
      <c r="S4" s="7">
        <f t="shared" si="12"/>
        <v>11.608245490195374</v>
      </c>
      <c r="V4" s="5" t="s">
        <v>20</v>
      </c>
      <c r="W4" s="11">
        <f t="shared" si="13"/>
        <v>11.495906250249998</v>
      </c>
      <c r="X4" s="3">
        <f t="shared" si="14"/>
        <v>9.1762499999999996</v>
      </c>
      <c r="Y4" s="3">
        <f t="shared" si="15"/>
        <v>12.877270834000001</v>
      </c>
      <c r="Z4" s="7">
        <f t="shared" si="16"/>
        <v>12.749390058398449</v>
      </c>
      <c r="AA4" s="5" t="s">
        <v>50</v>
      </c>
      <c r="AB4" s="11">
        <f t="shared" ref="AB4:AO4" si="21">AB72-AB71</f>
        <v>1.6994166670000004</v>
      </c>
      <c r="AC4" s="11">
        <f t="shared" si="21"/>
        <v>1.7147499999999996</v>
      </c>
      <c r="AD4" s="11">
        <f t="shared" si="21"/>
        <v>0.84299999999999997</v>
      </c>
      <c r="AE4" s="11">
        <f t="shared" si="21"/>
        <v>1.0423749999999998</v>
      </c>
      <c r="AF4" s="11">
        <f t="shared" si="21"/>
        <v>1.6237500000000002</v>
      </c>
      <c r="AG4" s="11">
        <f t="shared" si="21"/>
        <v>1.2513333329999998</v>
      </c>
      <c r="AH4" s="11">
        <f t="shared" si="21"/>
        <v>2.1040000000000001</v>
      </c>
      <c r="AI4" s="11">
        <f t="shared" si="21"/>
        <v>1.6400000000000006</v>
      </c>
      <c r="AJ4" s="11">
        <f t="shared" si="21"/>
        <v>1.9553333330000005</v>
      </c>
      <c r="AK4" s="11">
        <f t="shared" si="21"/>
        <v>1.925250000000001</v>
      </c>
      <c r="AL4" s="11">
        <f t="shared" si="21"/>
        <v>1.6936875000000002</v>
      </c>
      <c r="AM4" s="11">
        <f t="shared" si="21"/>
        <v>1.9799999999999995</v>
      </c>
      <c r="AN4" s="11">
        <f t="shared" si="21"/>
        <v>1.7613333329999996</v>
      </c>
      <c r="AO4" s="11">
        <f t="shared" si="21"/>
        <v>1.7813333340000002</v>
      </c>
      <c r="AP4" s="11">
        <f t="shared" si="18"/>
        <v>1.6439687499999998</v>
      </c>
      <c r="AQ4" s="11">
        <f t="shared" si="2"/>
        <v>0.84299999999999997</v>
      </c>
      <c r="AR4" s="11">
        <f t="shared" si="19"/>
        <v>2.1040000000000001</v>
      </c>
      <c r="AS4" s="7">
        <f t="shared" si="3"/>
        <v>22.008853470109017</v>
      </c>
      <c r="AT4" s="11">
        <f t="shared" si="4"/>
        <v>1.6601822916250004</v>
      </c>
      <c r="AU4" s="3">
        <f t="shared" si="5"/>
        <v>1.0423749999999998</v>
      </c>
      <c r="AV4" s="3">
        <f t="shared" si="6"/>
        <v>2.1040000000000001</v>
      </c>
      <c r="AW4" s="7">
        <f t="shared" si="7"/>
        <v>21.873257403325379</v>
      </c>
      <c r="AX4" s="5" t="s">
        <v>50</v>
      </c>
      <c r="AY4" s="37"/>
      <c r="AZ4" s="1"/>
      <c r="BA4" s="11"/>
      <c r="BB4" s="11"/>
      <c r="BC4" s="6"/>
    </row>
    <row r="5" spans="1:71" x14ac:dyDescent="0.3">
      <c r="P5" s="31">
        <f>SUM(P2:P3)</f>
        <v>11.404113095285712</v>
      </c>
      <c r="AA5" s="5" t="s">
        <v>0</v>
      </c>
      <c r="AB5" s="11">
        <f t="shared" ref="AB5:AO5" si="22">AB73-AB72</f>
        <v>1.4606250000000003</v>
      </c>
      <c r="AC5" s="11">
        <f t="shared" si="22"/>
        <v>1.4639166670000003</v>
      </c>
      <c r="AD5" s="11">
        <f t="shared" si="22"/>
        <v>0.85800000000000054</v>
      </c>
      <c r="AE5" s="11">
        <f t="shared" si="22"/>
        <v>0.71450000000000014</v>
      </c>
      <c r="AF5" s="11">
        <f t="shared" si="22"/>
        <v>1.0274999999999999</v>
      </c>
      <c r="AG5" s="11">
        <f t="shared" si="22"/>
        <v>0.85125000000000028</v>
      </c>
      <c r="AH5" s="11">
        <f t="shared" si="22"/>
        <v>1.3431666670000002</v>
      </c>
      <c r="AI5" s="11">
        <f t="shared" si="22"/>
        <v>1.442666666</v>
      </c>
      <c r="AJ5" s="11">
        <f t="shared" si="22"/>
        <v>1.3686666669999994</v>
      </c>
      <c r="AK5" s="11">
        <f t="shared" si="22"/>
        <v>1.5187499999999989</v>
      </c>
      <c r="AL5" s="11">
        <f t="shared" si="22"/>
        <v>1.2163124999999999</v>
      </c>
      <c r="AM5" s="11">
        <f t="shared" si="22"/>
        <v>1.2633333330000003</v>
      </c>
      <c r="AN5" s="11">
        <f t="shared" si="22"/>
        <v>1.2153333330000002</v>
      </c>
      <c r="AO5" s="11">
        <f t="shared" si="22"/>
        <v>1.5466666660000001</v>
      </c>
      <c r="AP5" s="11">
        <f t="shared" si="18"/>
        <v>1.2350491070714287</v>
      </c>
      <c r="AQ5" s="11">
        <f t="shared" si="2"/>
        <v>0.71450000000000014</v>
      </c>
      <c r="AR5" s="11">
        <f t="shared" si="19"/>
        <v>1.5466666660000001</v>
      </c>
      <c r="AS5" s="7">
        <f t="shared" si="3"/>
        <v>21.986383390370783</v>
      </c>
      <c r="AT5" s="11">
        <f t="shared" si="4"/>
        <v>1.2031354166250001</v>
      </c>
      <c r="AU5" s="3">
        <f t="shared" si="5"/>
        <v>0.71450000000000014</v>
      </c>
      <c r="AV5" s="3">
        <f t="shared" si="6"/>
        <v>1.5187499999999989</v>
      </c>
      <c r="AW5" s="7">
        <f t="shared" si="7"/>
        <v>25.164594360581638</v>
      </c>
      <c r="AX5" s="5" t="s">
        <v>0</v>
      </c>
      <c r="AY5" s="37"/>
      <c r="AZ5" s="1"/>
      <c r="BA5" s="11"/>
      <c r="BB5" s="11"/>
      <c r="BC5" s="6"/>
    </row>
    <row r="6" spans="1:71" x14ac:dyDescent="0.3">
      <c r="AA6" s="5" t="s">
        <v>1</v>
      </c>
      <c r="AB6" s="11">
        <f t="shared" ref="AB6:AO6" si="23">AB74-AB73</f>
        <v>2.3550000000000004</v>
      </c>
      <c r="AC6" s="11">
        <f t="shared" si="23"/>
        <v>1.7546666659999994</v>
      </c>
      <c r="AD6" s="11">
        <f t="shared" si="23"/>
        <v>1.4339999999999993</v>
      </c>
      <c r="AE6" s="11">
        <f t="shared" si="23"/>
        <v>1.4137500000000003</v>
      </c>
      <c r="AF6" s="11">
        <f t="shared" si="23"/>
        <v>2.2735000000000003</v>
      </c>
      <c r="AG6" s="11">
        <f t="shared" si="23"/>
        <v>1.5412499999999998</v>
      </c>
      <c r="AH6" s="11">
        <f t="shared" si="23"/>
        <v>1.7128333330000007</v>
      </c>
      <c r="AI6" s="11">
        <f t="shared" si="23"/>
        <v>1.4499166670000001</v>
      </c>
      <c r="AJ6" s="11">
        <f t="shared" si="23"/>
        <v>1.3506666670000005</v>
      </c>
      <c r="AK6" s="11">
        <f t="shared" si="23"/>
        <v>1.432500000000001</v>
      </c>
      <c r="AL6" s="11">
        <f t="shared" si="23"/>
        <v>1.2963333329999998</v>
      </c>
      <c r="AM6" s="11">
        <f t="shared" si="23"/>
        <v>1.6666666669999994</v>
      </c>
      <c r="AN6" s="11">
        <f t="shared" si="23"/>
        <v>1.3586666669999996</v>
      </c>
      <c r="AO6" s="11">
        <f t="shared" si="23"/>
        <v>1.3866666669999992</v>
      </c>
      <c r="AP6" s="11">
        <f t="shared" si="18"/>
        <v>1.6018869047857147</v>
      </c>
      <c r="AQ6" s="11">
        <f t="shared" si="2"/>
        <v>1.2963333329999998</v>
      </c>
      <c r="AR6" s="11">
        <f t="shared" si="19"/>
        <v>2.3550000000000004</v>
      </c>
      <c r="AS6" s="7">
        <f t="shared" si="3"/>
        <v>20.770162490233794</v>
      </c>
      <c r="AT6" s="11">
        <f t="shared" si="4"/>
        <v>1.6556354166250002</v>
      </c>
      <c r="AU6" s="3">
        <f t="shared" si="5"/>
        <v>1.4137500000000003</v>
      </c>
      <c r="AV6" s="3">
        <f t="shared" si="6"/>
        <v>2.2735000000000003</v>
      </c>
      <c r="AW6" s="7">
        <f t="shared" si="7"/>
        <v>17.063173056634394</v>
      </c>
      <c r="AX6" s="5" t="s">
        <v>1</v>
      </c>
      <c r="AY6" s="37"/>
      <c r="AZ6" s="1"/>
      <c r="BA6" s="11"/>
      <c r="BB6" s="11"/>
      <c r="BC6" s="6"/>
    </row>
    <row r="7" spans="1:71" x14ac:dyDescent="0.3">
      <c r="AA7" s="5" t="s">
        <v>51</v>
      </c>
      <c r="AB7" s="11">
        <f t="shared" ref="AB7:AO7" si="24">AB75-AB74</f>
        <v>2.9959999999999987</v>
      </c>
      <c r="AC7" s="11">
        <f t="shared" si="24"/>
        <v>3.565333334</v>
      </c>
      <c r="AD7" s="11">
        <f t="shared" si="24"/>
        <v>2.8553333330000008</v>
      </c>
      <c r="AE7" s="11">
        <f t="shared" si="24"/>
        <v>2.8824166670000002</v>
      </c>
      <c r="AF7" s="11">
        <f t="shared" si="24"/>
        <v>3.5689999999999991</v>
      </c>
      <c r="AG7" s="11">
        <f t="shared" si="24"/>
        <v>2.1487499999999997</v>
      </c>
      <c r="AH7" s="11">
        <f t="shared" si="24"/>
        <v>3.3359999999999985</v>
      </c>
      <c r="AI7" s="11">
        <f t="shared" si="24"/>
        <v>4.475354166999999</v>
      </c>
      <c r="AJ7" s="11">
        <f t="shared" si="24"/>
        <v>3.5653333329999999</v>
      </c>
      <c r="AK7" s="11">
        <f t="shared" si="24"/>
        <v>2.5749166670000001</v>
      </c>
      <c r="AL7" s="11">
        <f t="shared" si="24"/>
        <v>2.0666666669999998</v>
      </c>
      <c r="AM7" s="11">
        <f t="shared" si="24"/>
        <v>2.2300000000000004</v>
      </c>
      <c r="AN7" s="11">
        <f t="shared" si="24"/>
        <v>3.2913333330000007</v>
      </c>
      <c r="AO7" s="11">
        <f t="shared" si="24"/>
        <v>3.0613333330000003</v>
      </c>
      <c r="AP7" s="11">
        <f t="shared" si="18"/>
        <v>3.0441264881428567</v>
      </c>
      <c r="AQ7" s="11">
        <f t="shared" si="2"/>
        <v>2.0666666669999998</v>
      </c>
      <c r="AR7" s="11">
        <f t="shared" si="19"/>
        <v>4.475354166999999</v>
      </c>
      <c r="AS7" s="7">
        <f t="shared" si="3"/>
        <v>21.786533132300089</v>
      </c>
      <c r="AT7" s="11">
        <f t="shared" si="4"/>
        <v>3.0977213543749995</v>
      </c>
      <c r="AU7" s="3">
        <f t="shared" si="5"/>
        <v>2.1487499999999997</v>
      </c>
      <c r="AV7" s="3">
        <f t="shared" si="6"/>
        <v>4.475354166999999</v>
      </c>
      <c r="AW7" s="7">
        <f t="shared" si="7"/>
        <v>25.502269935298816</v>
      </c>
      <c r="AX7" s="5" t="s">
        <v>51</v>
      </c>
      <c r="AY7" s="37"/>
      <c r="AZ7" s="1"/>
      <c r="BA7" s="11"/>
      <c r="BB7" s="11"/>
      <c r="BC7" s="6"/>
    </row>
    <row r="8" spans="1:71" x14ac:dyDescent="0.3">
      <c r="A8" s="33" t="s">
        <v>19</v>
      </c>
      <c r="B8" s="25" t="s">
        <v>3</v>
      </c>
      <c r="C8" s="25" t="s">
        <v>4</v>
      </c>
      <c r="D8" s="25" t="s">
        <v>5</v>
      </c>
      <c r="E8" s="25" t="s">
        <v>6</v>
      </c>
      <c r="F8" s="25" t="s">
        <v>7</v>
      </c>
      <c r="G8" s="25" t="s">
        <v>8</v>
      </c>
      <c r="H8" s="25" t="s">
        <v>9</v>
      </c>
      <c r="I8" s="25" t="s">
        <v>10</v>
      </c>
      <c r="J8" s="25" t="s">
        <v>11</v>
      </c>
      <c r="K8" s="25" t="s">
        <v>12</v>
      </c>
      <c r="L8" s="10" t="s">
        <v>13</v>
      </c>
      <c r="M8" s="10" t="s">
        <v>14</v>
      </c>
      <c r="N8" s="10" t="s">
        <v>15</v>
      </c>
      <c r="O8" s="10" t="s">
        <v>16</v>
      </c>
      <c r="P8" s="1" t="s">
        <v>22</v>
      </c>
      <c r="Q8" s="1" t="s">
        <v>23</v>
      </c>
      <c r="R8" s="1" t="s">
        <v>24</v>
      </c>
      <c r="S8" s="1" t="s">
        <v>30</v>
      </c>
      <c r="T8" s="45" t="s">
        <v>2</v>
      </c>
      <c r="U8" s="1" t="s">
        <v>33</v>
      </c>
      <c r="V8" s="5" t="s">
        <v>19</v>
      </c>
      <c r="W8" s="1" t="s">
        <v>26</v>
      </c>
      <c r="X8" s="1" t="s">
        <v>29</v>
      </c>
      <c r="Y8" s="1" t="s">
        <v>27</v>
      </c>
      <c r="Z8" s="5" t="s">
        <v>47</v>
      </c>
      <c r="AA8" s="18" t="s">
        <v>20</v>
      </c>
      <c r="AB8" s="12">
        <f t="shared" ref="AB8:AO8" si="25">SUM(AB2:AB7)</f>
        <v>12.196375</v>
      </c>
      <c r="AC8" s="12">
        <f t="shared" si="25"/>
        <v>12.187666667</v>
      </c>
      <c r="AD8" s="12">
        <f t="shared" si="25"/>
        <v>8.9843333330000004</v>
      </c>
      <c r="AE8" s="12">
        <f t="shared" si="25"/>
        <v>9.2160000000000011</v>
      </c>
      <c r="AF8" s="12">
        <f t="shared" si="25"/>
        <v>12.1753125</v>
      </c>
      <c r="AG8" s="12">
        <f t="shared" si="25"/>
        <v>9.1762499999999996</v>
      </c>
      <c r="AH8" s="12">
        <f t="shared" si="25"/>
        <v>12.623999999999999</v>
      </c>
      <c r="AI8" s="12">
        <f t="shared" si="25"/>
        <v>12.877270834000001</v>
      </c>
      <c r="AJ8" s="12">
        <f t="shared" si="25"/>
        <v>12.025604167000001</v>
      </c>
      <c r="AK8" s="12">
        <f t="shared" si="25"/>
        <v>12.054083334000001</v>
      </c>
      <c r="AL8" s="12">
        <f t="shared" si="25"/>
        <v>10.829333332999999</v>
      </c>
      <c r="AM8" s="12">
        <f t="shared" si="25"/>
        <v>11.656666667</v>
      </c>
      <c r="AN8" s="12">
        <f t="shared" si="25"/>
        <v>11.582354166</v>
      </c>
      <c r="AO8" s="12">
        <f t="shared" si="25"/>
        <v>12.072333333</v>
      </c>
      <c r="AP8" s="12">
        <f>AVERAGE(AB8:AO8)</f>
        <v>11.404113095285711</v>
      </c>
      <c r="AQ8" s="12">
        <f>MIN(AB8:AO8)</f>
        <v>8.9843333330000004</v>
      </c>
      <c r="AR8" s="12">
        <f>MAX(AB8:AO8)</f>
        <v>12.877270834000001</v>
      </c>
      <c r="AS8" s="7">
        <f>STDEV(AB8:AO8)/AP8*100</f>
        <v>11.608245490195374</v>
      </c>
      <c r="AT8" s="11">
        <f>AVERAGE(AC8,AE8:AI8,AK8,AM8)</f>
        <v>11.495906250249998</v>
      </c>
      <c r="AU8" s="3">
        <f>MIN(AC8,AE8:AI8,AK8,AM8)</f>
        <v>9.1762499999999996</v>
      </c>
      <c r="AV8" s="3">
        <f>MAX(AC8,AE8:AI8,AK8,AM8)</f>
        <v>12.877270834000001</v>
      </c>
      <c r="AW8" s="7">
        <f>STDEV(AC8,AE8:AI8,AK8,AM8)/AT8*100</f>
        <v>12.749390058398449</v>
      </c>
      <c r="AX8" s="18" t="s">
        <v>20</v>
      </c>
      <c r="AY8" s="37"/>
      <c r="AZ8" s="1"/>
      <c r="BA8" s="11"/>
      <c r="BB8" s="11"/>
      <c r="BC8" s="6"/>
      <c r="BD8" s="13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6"/>
    </row>
    <row r="9" spans="1:71" x14ac:dyDescent="0.3">
      <c r="A9" s="1">
        <v>1</v>
      </c>
      <c r="B9" s="7">
        <f t="shared" ref="B9:O9" si="26">B2/B$4*100</f>
        <v>44.150413545008256</v>
      </c>
      <c r="C9" s="7">
        <f t="shared" si="26"/>
        <v>44.337855207605017</v>
      </c>
      <c r="D9" s="7">
        <f t="shared" si="26"/>
        <v>42.707676327039941</v>
      </c>
      <c r="E9" s="7">
        <f t="shared" si="26"/>
        <v>45.630787033420127</v>
      </c>
      <c r="F9" s="7">
        <f t="shared" si="26"/>
        <v>43.57434357434358</v>
      </c>
      <c r="G9" s="7">
        <f t="shared" si="26"/>
        <v>50.510829587249695</v>
      </c>
      <c r="H9" s="7">
        <f t="shared" si="26"/>
        <v>49.366286438529791</v>
      </c>
      <c r="I9" s="7">
        <f t="shared" si="26"/>
        <v>42.783392576116725</v>
      </c>
      <c r="J9" s="7">
        <f t="shared" si="26"/>
        <v>47.739285446913051</v>
      </c>
      <c r="K9" s="7">
        <f t="shared" si="26"/>
        <v>54.155230938110591</v>
      </c>
      <c r="L9" s="7">
        <f t="shared" si="26"/>
        <v>57.713809713054474</v>
      </c>
      <c r="M9" s="7">
        <f t="shared" si="26"/>
        <v>55.73348584627584</v>
      </c>
      <c r="N9" s="7">
        <f t="shared" si="26"/>
        <v>49.359748036218001</v>
      </c>
      <c r="O9" s="7">
        <f t="shared" si="26"/>
        <v>50.343761221259186</v>
      </c>
      <c r="P9" s="30">
        <f>AVERAGE(B9:O9)</f>
        <v>48.436207535081735</v>
      </c>
      <c r="Q9" s="7">
        <f>MIN(B9:O9)</f>
        <v>42.707676327039941</v>
      </c>
      <c r="R9" s="30">
        <f>MAX(B9:O9)</f>
        <v>57.713809713054474</v>
      </c>
      <c r="S9" s="7">
        <f>STDEV(B9:O9)</f>
        <v>4.9116886302366316</v>
      </c>
      <c r="T9" s="9">
        <f>score!E2</f>
        <v>60</v>
      </c>
      <c r="U9" s="7">
        <f>T9-P9</f>
        <v>11.563792464918265</v>
      </c>
      <c r="V9" s="1">
        <v>1</v>
      </c>
      <c r="W9" s="7">
        <f>AVERAGE(C9,E9:I9,K9,M9)</f>
        <v>48.261526400206421</v>
      </c>
      <c r="X9" s="30">
        <f>MIN(C9,E9:I9,K9,M9)</f>
        <v>42.783392576116725</v>
      </c>
      <c r="Y9" s="30">
        <f>MAX(C9,E9:I9,K9,M9)</f>
        <v>55.73348584627584</v>
      </c>
      <c r="Z9" s="7">
        <f>STDEV(C9,E9:I9,K9,M9)</f>
        <v>4.9445700231183753</v>
      </c>
      <c r="AA9" s="18"/>
      <c r="AB9" s="8">
        <f t="shared" ref="AB9:AC9" si="27">AB8/86400</f>
        <v>1.4116174768518519E-4</v>
      </c>
      <c r="AC9" s="8">
        <f t="shared" si="27"/>
        <v>1.4106095679398148E-4</v>
      </c>
      <c r="AD9" s="8">
        <f t="shared" ref="AD9:AV9" si="28">AD8/86400</f>
        <v>1.0398533950231481E-4</v>
      </c>
      <c r="AE9" s="8">
        <f t="shared" si="28"/>
        <v>1.0666666666666668E-4</v>
      </c>
      <c r="AF9" s="8">
        <f t="shared" si="28"/>
        <v>1.4091796875000001E-4</v>
      </c>
      <c r="AG9" s="8">
        <f t="shared" si="28"/>
        <v>1.0620659722222222E-4</v>
      </c>
      <c r="AH9" s="8">
        <f t="shared" si="28"/>
        <v>1.461111111111111E-4</v>
      </c>
      <c r="AI9" s="8">
        <f t="shared" si="28"/>
        <v>1.4904248650462963E-4</v>
      </c>
      <c r="AJ9" s="8">
        <f t="shared" si="28"/>
        <v>1.3918523341435187E-4</v>
      </c>
      <c r="AK9" s="8">
        <f t="shared" si="28"/>
        <v>1.3951485340277779E-4</v>
      </c>
      <c r="AL9" s="8">
        <f t="shared" si="28"/>
        <v>1.2533950616898149E-4</v>
      </c>
      <c r="AM9" s="8">
        <f t="shared" si="28"/>
        <v>1.3491512346064814E-4</v>
      </c>
      <c r="AN9" s="8">
        <f t="shared" si="28"/>
        <v>1.3405502506944443E-4</v>
      </c>
      <c r="AO9" s="8">
        <f t="shared" si="28"/>
        <v>1.3972608024305554E-4</v>
      </c>
      <c r="AP9" s="8">
        <f t="shared" si="28"/>
        <v>1.3199204971395498E-4</v>
      </c>
      <c r="AQ9" s="8">
        <f t="shared" si="28"/>
        <v>1.0398533950231481E-4</v>
      </c>
      <c r="AR9" s="8">
        <f t="shared" si="28"/>
        <v>1.4904248650462963E-4</v>
      </c>
      <c r="AS9" s="12"/>
      <c r="AT9" s="8">
        <f t="shared" si="28"/>
        <v>1.330544704890046E-4</v>
      </c>
      <c r="AU9" s="8">
        <f t="shared" si="28"/>
        <v>1.0620659722222222E-4</v>
      </c>
      <c r="AV9" s="8">
        <f t="shared" si="28"/>
        <v>1.4904248650462963E-4</v>
      </c>
      <c r="AW9" s="11"/>
      <c r="AX9" s="18"/>
      <c r="AY9" s="37"/>
      <c r="AZ9" s="1"/>
      <c r="BA9" s="11"/>
      <c r="BB9" s="11"/>
      <c r="BC9" s="6"/>
      <c r="BD9" s="1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10"/>
      <c r="BP9" s="10"/>
      <c r="BQ9" s="10"/>
      <c r="BR9" s="10"/>
      <c r="BS9" s="24"/>
    </row>
    <row r="10" spans="1:71" x14ac:dyDescent="0.3">
      <c r="A10" s="1">
        <v>2</v>
      </c>
      <c r="B10" s="7">
        <f t="shared" ref="B10:O10" si="29">B3/B$4*100</f>
        <v>55.849586454991751</v>
      </c>
      <c r="C10" s="7">
        <f t="shared" si="29"/>
        <v>55.662144792394983</v>
      </c>
      <c r="D10" s="7">
        <f t="shared" si="29"/>
        <v>57.292323672960052</v>
      </c>
      <c r="E10" s="7">
        <f t="shared" si="29"/>
        <v>54.369212966579859</v>
      </c>
      <c r="F10" s="7">
        <f t="shared" si="29"/>
        <v>56.425656425656413</v>
      </c>
      <c r="G10" s="7">
        <f t="shared" si="29"/>
        <v>49.489170412750305</v>
      </c>
      <c r="H10" s="7">
        <f t="shared" si="29"/>
        <v>50.633713561470216</v>
      </c>
      <c r="I10" s="7">
        <f t="shared" si="29"/>
        <v>57.216607423883268</v>
      </c>
      <c r="J10" s="7">
        <f t="shared" si="29"/>
        <v>52.260714553086949</v>
      </c>
      <c r="K10" s="7">
        <f t="shared" si="29"/>
        <v>45.844769061889409</v>
      </c>
      <c r="L10" s="7">
        <f t="shared" si="29"/>
        <v>42.286190286945526</v>
      </c>
      <c r="M10" s="7">
        <f t="shared" si="29"/>
        <v>44.266514153724152</v>
      </c>
      <c r="N10" s="7">
        <f t="shared" si="29"/>
        <v>50.640251963781992</v>
      </c>
      <c r="O10" s="7">
        <f t="shared" si="29"/>
        <v>49.656238778740821</v>
      </c>
      <c r="P10" s="30">
        <f t="shared" ref="P10" si="30">AVERAGE(B10:O10)</f>
        <v>51.563792464918265</v>
      </c>
      <c r="Q10" s="7">
        <f t="shared" ref="Q10:Q11" si="31">MIN(B10:O10)</f>
        <v>42.286190286945526</v>
      </c>
      <c r="R10" s="30">
        <f t="shared" ref="R10:R11" si="32">MAX(B10:O10)</f>
        <v>57.292323672960052</v>
      </c>
      <c r="S10" s="7">
        <f t="shared" ref="S10" si="33">STDEV(B10:O10)</f>
        <v>4.9116886302366298</v>
      </c>
      <c r="T10" s="9">
        <f>score!E5</f>
        <v>40</v>
      </c>
      <c r="U10" s="7">
        <f t="shared" ref="U10" si="34">T10-P10</f>
        <v>-11.563792464918265</v>
      </c>
      <c r="V10" s="1">
        <v>2</v>
      </c>
      <c r="W10" s="7">
        <f t="shared" ref="W10" si="35">AVERAGE(C10,E10:I10,K10,M10)</f>
        <v>51.738473599793565</v>
      </c>
      <c r="X10" s="30">
        <f t="shared" ref="X10" si="36">MIN(C10,E10:I10,K10,M10)</f>
        <v>44.266514153724152</v>
      </c>
      <c r="Y10" s="30">
        <f t="shared" ref="Y10" si="37">MAX(C10,E10:I10,K10,M10)</f>
        <v>57.216607423883268</v>
      </c>
      <c r="Z10" s="7">
        <f t="shared" ref="Z10" si="38">STDEV(C10,E10:I10,K10,M10)</f>
        <v>4.9445700231183736</v>
      </c>
      <c r="AA10" s="18"/>
      <c r="AB10" s="18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27">
        <f>SUM(AP2:AP7)</f>
        <v>11.404113095285714</v>
      </c>
      <c r="AQ10" s="11"/>
      <c r="AR10" s="11"/>
      <c r="AS10" s="8"/>
      <c r="AT10" s="11"/>
      <c r="AU10" s="3"/>
      <c r="AV10" s="3"/>
      <c r="AW10" s="11"/>
      <c r="AX10" s="18"/>
      <c r="AY10" s="11"/>
      <c r="AZ10" s="40"/>
      <c r="BA10" s="11"/>
      <c r="BB10" s="11"/>
      <c r="BC10" s="6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20"/>
    </row>
    <row r="11" spans="1:71" x14ac:dyDescent="0.3">
      <c r="A11" s="5" t="s">
        <v>20</v>
      </c>
      <c r="B11" s="7">
        <f t="shared" ref="B11:P11" si="39">SUM(B9:B10)</f>
        <v>100</v>
      </c>
      <c r="C11" s="7">
        <f t="shared" si="39"/>
        <v>100</v>
      </c>
      <c r="D11" s="7">
        <f t="shared" si="39"/>
        <v>100</v>
      </c>
      <c r="E11" s="7">
        <f t="shared" si="39"/>
        <v>99.999999999999986</v>
      </c>
      <c r="F11" s="7">
        <f t="shared" si="39"/>
        <v>100</v>
      </c>
      <c r="G11" s="7">
        <f t="shared" si="39"/>
        <v>100</v>
      </c>
      <c r="H11" s="7">
        <f t="shared" si="39"/>
        <v>100</v>
      </c>
      <c r="I11" s="7">
        <f t="shared" si="39"/>
        <v>100</v>
      </c>
      <c r="J11" s="7">
        <f t="shared" si="39"/>
        <v>100</v>
      </c>
      <c r="K11" s="7">
        <f t="shared" si="39"/>
        <v>100</v>
      </c>
      <c r="L11" s="7">
        <f t="shared" si="39"/>
        <v>100</v>
      </c>
      <c r="M11" s="7">
        <f t="shared" si="39"/>
        <v>100</v>
      </c>
      <c r="N11" s="7">
        <f t="shared" si="39"/>
        <v>100</v>
      </c>
      <c r="O11" s="7">
        <f t="shared" si="39"/>
        <v>100</v>
      </c>
      <c r="P11" s="7">
        <f t="shared" si="39"/>
        <v>100</v>
      </c>
      <c r="Q11" s="7">
        <f t="shared" si="31"/>
        <v>99.999999999999986</v>
      </c>
      <c r="R11" s="30">
        <f t="shared" si="32"/>
        <v>100</v>
      </c>
      <c r="S11" s="7"/>
      <c r="T11" s="34">
        <f>SUM(T9:T10)</f>
        <v>100</v>
      </c>
      <c r="U11" s="6"/>
      <c r="W11" s="30">
        <f>SUM(W9:W10)</f>
        <v>99.999999999999986</v>
      </c>
      <c r="Y11" s="6"/>
      <c r="AA11" s="18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7"/>
      <c r="AT11" s="11"/>
      <c r="AU11" s="3"/>
      <c r="AV11" s="3"/>
      <c r="AW11" s="7"/>
      <c r="AX11" s="18"/>
      <c r="AY11" s="8"/>
      <c r="AZ11" s="8"/>
      <c r="BA11" s="8"/>
      <c r="BB11" s="8"/>
      <c r="BC11" s="6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20"/>
    </row>
    <row r="12" spans="1:71" x14ac:dyDescent="0.3">
      <c r="Q12" s="2"/>
      <c r="R12" s="30"/>
      <c r="S12" s="7"/>
      <c r="U12" s="7"/>
      <c r="Y12" s="6"/>
      <c r="AA12" s="18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7"/>
      <c r="AT12" s="11"/>
      <c r="AU12" s="3"/>
      <c r="AV12" s="3"/>
      <c r="AW12" s="7"/>
      <c r="AX12" s="18"/>
      <c r="AY12" s="8"/>
      <c r="AZ12" s="8"/>
      <c r="BA12" s="8"/>
      <c r="BB12" s="8"/>
      <c r="BC12" s="6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20"/>
    </row>
    <row r="13" spans="1:71" x14ac:dyDescent="0.3">
      <c r="AA13" s="18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7"/>
      <c r="AT13" s="11"/>
      <c r="AU13" s="3"/>
      <c r="AV13" s="3"/>
      <c r="AW13" s="7"/>
      <c r="AX13" s="18"/>
      <c r="AY13" s="26"/>
      <c r="AZ13" s="26"/>
      <c r="BA13" s="5"/>
      <c r="BC13" s="17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20"/>
    </row>
    <row r="14" spans="1:71" x14ac:dyDescent="0.3">
      <c r="A14" s="33" t="s">
        <v>32</v>
      </c>
      <c r="B14" s="25" t="s">
        <v>3</v>
      </c>
      <c r="C14" s="25" t="s">
        <v>4</v>
      </c>
      <c r="D14" s="25" t="s">
        <v>5</v>
      </c>
      <c r="E14" s="25" t="s">
        <v>6</v>
      </c>
      <c r="F14" s="25" t="s">
        <v>7</v>
      </c>
      <c r="G14" s="25" t="s">
        <v>8</v>
      </c>
      <c r="H14" s="25" t="s">
        <v>9</v>
      </c>
      <c r="I14" s="25" t="s">
        <v>10</v>
      </c>
      <c r="J14" s="25" t="s">
        <v>11</v>
      </c>
      <c r="K14" s="25" t="s">
        <v>12</v>
      </c>
      <c r="L14" s="10" t="s">
        <v>13</v>
      </c>
      <c r="M14" s="10" t="s">
        <v>14</v>
      </c>
      <c r="N14" s="10" t="s">
        <v>15</v>
      </c>
      <c r="O14" s="10" t="s">
        <v>16</v>
      </c>
      <c r="P14" s="1" t="s">
        <v>22</v>
      </c>
      <c r="Q14" s="1" t="s">
        <v>23</v>
      </c>
      <c r="R14" s="1" t="s">
        <v>24</v>
      </c>
      <c r="S14" s="1" t="s">
        <v>25</v>
      </c>
      <c r="V14" s="5" t="s">
        <v>18</v>
      </c>
      <c r="W14" s="1" t="s">
        <v>26</v>
      </c>
      <c r="X14" s="1" t="s">
        <v>29</v>
      </c>
      <c r="Y14" s="1" t="s">
        <v>27</v>
      </c>
      <c r="Z14" s="5" t="s">
        <v>38</v>
      </c>
      <c r="AA14" s="18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7"/>
      <c r="AT14" s="11"/>
      <c r="AU14" s="3"/>
      <c r="AV14" s="3"/>
      <c r="AW14" s="7"/>
      <c r="AX14" s="18"/>
      <c r="AY14" s="11"/>
      <c r="AZ14" s="11"/>
      <c r="BA14" s="11"/>
      <c r="BC14" s="11"/>
      <c r="BD14" s="5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20"/>
    </row>
    <row r="15" spans="1:71" x14ac:dyDescent="0.3">
      <c r="A15" s="1">
        <v>1</v>
      </c>
      <c r="B15" s="21">
        <f t="shared" ref="B15:R15" si="40">B2/86400</f>
        <v>6.2323495370370381E-5</v>
      </c>
      <c r="C15" s="21">
        <f t="shared" si="40"/>
        <v>6.2543402777777779E-5</v>
      </c>
      <c r="D15" s="21">
        <f t="shared" si="40"/>
        <v>4.440972222222222E-5</v>
      </c>
      <c r="E15" s="21">
        <f t="shared" si="40"/>
        <v>4.867283950231481E-5</v>
      </c>
      <c r="F15" s="21">
        <f t="shared" si="40"/>
        <v>6.1404079861111116E-5</v>
      </c>
      <c r="G15" s="21">
        <f t="shared" si="40"/>
        <v>5.3645833333333334E-5</v>
      </c>
      <c r="H15" s="21">
        <f t="shared" si="40"/>
        <v>7.212962962962963E-5</v>
      </c>
      <c r="I15" s="21">
        <f t="shared" si="40"/>
        <v>6.3765432106481493E-5</v>
      </c>
      <c r="J15" s="21">
        <f t="shared" si="40"/>
        <v>6.6446035879629638E-5</v>
      </c>
      <c r="K15" s="21">
        <f t="shared" si="40"/>
        <v>7.5554591053240749E-5</v>
      </c>
      <c r="L15" s="21">
        <f t="shared" si="40"/>
        <v>7.2338204085648145E-5</v>
      </c>
      <c r="M15" s="21">
        <f t="shared" si="40"/>
        <v>7.5192901238425923E-5</v>
      </c>
      <c r="N15" s="21">
        <f t="shared" si="40"/>
        <v>6.6169222604166663E-5</v>
      </c>
      <c r="O15" s="21">
        <f t="shared" si="40"/>
        <v>7.0343364201388883E-5</v>
      </c>
      <c r="P15" s="32">
        <f t="shared" si="40"/>
        <v>6.3924196704695751E-5</v>
      </c>
      <c r="Q15" s="32">
        <f t="shared" si="40"/>
        <v>4.440972222222222E-5</v>
      </c>
      <c r="R15" s="32">
        <f t="shared" si="40"/>
        <v>7.5554591053240749E-5</v>
      </c>
      <c r="S15" s="7">
        <f>STDEV(B15:O15)/P15*100</f>
        <v>14.922270941264554</v>
      </c>
      <c r="V15" s="1">
        <v>1</v>
      </c>
      <c r="W15" s="21">
        <f t="shared" ref="W15:Y17" si="41">W2/86400</f>
        <v>6.4113588687789353E-5</v>
      </c>
      <c r="X15" s="21">
        <f t="shared" si="41"/>
        <v>4.867283950231481E-5</v>
      </c>
      <c r="Y15" s="21">
        <f t="shared" si="41"/>
        <v>7.5554591053240749E-5</v>
      </c>
      <c r="Z15" s="7">
        <f>STDEV(C15,E15:I15,K15,M15)/W15*100</f>
        <v>15.325600535284241</v>
      </c>
      <c r="AY15" s="11"/>
      <c r="AZ15" s="11"/>
      <c r="BA15" s="11"/>
      <c r="BC15" s="11"/>
      <c r="BD15" s="5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20"/>
    </row>
    <row r="16" spans="1:71" x14ac:dyDescent="0.3">
      <c r="A16" s="1">
        <v>2</v>
      </c>
      <c r="B16" s="21">
        <f t="shared" ref="B16:R16" si="42">B3/86400</f>
        <v>7.8838252314814813E-5</v>
      </c>
      <c r="C16" s="21">
        <f t="shared" si="42"/>
        <v>7.8517554016203702E-5</v>
      </c>
      <c r="D16" s="21">
        <f t="shared" si="42"/>
        <v>5.9575617280092599E-5</v>
      </c>
      <c r="E16" s="21">
        <f t="shared" si="42"/>
        <v>5.7993827164351857E-5</v>
      </c>
      <c r="F16" s="21">
        <f t="shared" si="42"/>
        <v>7.9513888888888882E-5</v>
      </c>
      <c r="G16" s="21">
        <f t="shared" si="42"/>
        <v>5.2560763888888889E-5</v>
      </c>
      <c r="H16" s="21">
        <f t="shared" si="42"/>
        <v>7.398148148148147E-5</v>
      </c>
      <c r="I16" s="21">
        <f t="shared" si="42"/>
        <v>8.527705439814814E-5</v>
      </c>
      <c r="J16" s="21">
        <f t="shared" si="42"/>
        <v>7.2739197534722218E-5</v>
      </c>
      <c r="K16" s="21">
        <f t="shared" si="42"/>
        <v>6.3960262349537037E-5</v>
      </c>
      <c r="L16" s="21">
        <f t="shared" si="42"/>
        <v>5.3001302083333326E-5</v>
      </c>
      <c r="M16" s="21">
        <f t="shared" si="42"/>
        <v>5.9722222222222227E-5</v>
      </c>
      <c r="N16" s="21">
        <f t="shared" si="42"/>
        <v>6.7885802465277785E-5</v>
      </c>
      <c r="O16" s="21">
        <f t="shared" si="42"/>
        <v>6.9382716041666668E-5</v>
      </c>
      <c r="P16" s="32">
        <f t="shared" si="42"/>
        <v>6.806785300925924E-5</v>
      </c>
      <c r="Q16" s="32">
        <f t="shared" si="42"/>
        <v>5.2560763888888889E-5</v>
      </c>
      <c r="R16" s="32">
        <f t="shared" si="42"/>
        <v>8.527705439814814E-5</v>
      </c>
      <c r="S16" s="7">
        <f t="shared" ref="S16:S17" si="43">STDEV(B16:O16)/P16*100</f>
        <v>15.454103266820882</v>
      </c>
      <c r="V16" s="1">
        <v>2</v>
      </c>
      <c r="W16" s="21">
        <f t="shared" si="41"/>
        <v>6.8940881801215272E-5</v>
      </c>
      <c r="X16" s="21">
        <f t="shared" si="41"/>
        <v>5.2560763888888889E-5</v>
      </c>
      <c r="Y16" s="21">
        <f t="shared" si="41"/>
        <v>8.527705439814814E-5</v>
      </c>
      <c r="Z16" s="7">
        <f t="shared" ref="Z16" si="44">STDEV(C16,E16:I16,K16,M16)/W16*100</f>
        <v>17.282447672660993</v>
      </c>
      <c r="AY16" s="11"/>
      <c r="AZ16" s="11"/>
      <c r="BA16" s="11"/>
      <c r="BC16" s="11"/>
      <c r="BD16" s="5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20"/>
    </row>
    <row r="17" spans="1:65" x14ac:dyDescent="0.3">
      <c r="A17" s="5" t="s">
        <v>20</v>
      </c>
      <c r="B17" s="8">
        <f t="shared" ref="B17:R17" si="45">B4/86400</f>
        <v>1.4116174768518519E-4</v>
      </c>
      <c r="C17" s="8">
        <f t="shared" si="45"/>
        <v>1.4106095679398145E-4</v>
      </c>
      <c r="D17" s="8">
        <f t="shared" si="45"/>
        <v>1.0398533950231481E-4</v>
      </c>
      <c r="E17" s="8">
        <f t="shared" si="45"/>
        <v>1.0666666666666668E-4</v>
      </c>
      <c r="F17" s="8">
        <f t="shared" si="45"/>
        <v>1.4091796875000001E-4</v>
      </c>
      <c r="G17" s="8">
        <f t="shared" si="45"/>
        <v>1.0620659722222222E-4</v>
      </c>
      <c r="H17" s="8">
        <f t="shared" si="45"/>
        <v>1.461111111111111E-4</v>
      </c>
      <c r="I17" s="8">
        <f t="shared" si="45"/>
        <v>1.4904248650462963E-4</v>
      </c>
      <c r="J17" s="8">
        <f t="shared" si="45"/>
        <v>1.3918523341435187E-4</v>
      </c>
      <c r="K17" s="8">
        <f t="shared" si="45"/>
        <v>1.3951485340277779E-4</v>
      </c>
      <c r="L17" s="8">
        <f t="shared" si="45"/>
        <v>1.2533950616898149E-4</v>
      </c>
      <c r="M17" s="8">
        <f t="shared" si="45"/>
        <v>1.3491512346064814E-4</v>
      </c>
      <c r="N17" s="8">
        <f t="shared" si="45"/>
        <v>1.3405502506944443E-4</v>
      </c>
      <c r="O17" s="8">
        <f t="shared" si="45"/>
        <v>1.3972608024305554E-4</v>
      </c>
      <c r="P17" s="32">
        <f t="shared" si="45"/>
        <v>1.3199204971395498E-4</v>
      </c>
      <c r="Q17" s="32">
        <f t="shared" si="45"/>
        <v>1.0398533950231481E-4</v>
      </c>
      <c r="R17" s="32">
        <f t="shared" si="45"/>
        <v>1.4904248650462963E-4</v>
      </c>
      <c r="S17" s="7">
        <f t="shared" si="43"/>
        <v>11.608245490195042</v>
      </c>
      <c r="T17" s="16"/>
      <c r="U17" s="16"/>
      <c r="V17" s="5" t="s">
        <v>20</v>
      </c>
      <c r="W17" s="21">
        <f t="shared" si="41"/>
        <v>1.330544704890046E-4</v>
      </c>
      <c r="X17" s="21">
        <f t="shared" si="41"/>
        <v>1.0620659722222222E-4</v>
      </c>
      <c r="Y17" s="21">
        <f t="shared" si="41"/>
        <v>1.4904248650462963E-4</v>
      </c>
      <c r="Z17" s="7">
        <f t="shared" ref="Z17" si="46">STDEV(C17,E17:I17,K17,M17)/W17*100</f>
        <v>12.749390058398316</v>
      </c>
      <c r="AY17" s="11"/>
      <c r="AZ17" s="11"/>
      <c r="BA17" s="11"/>
      <c r="BC17" s="11"/>
      <c r="BD17" s="5"/>
      <c r="BE17" s="15"/>
      <c r="BF17" s="15"/>
      <c r="BG17" s="6"/>
      <c r="BH17" s="6"/>
      <c r="BI17" s="6"/>
      <c r="BJ17" s="6"/>
    </row>
    <row r="18" spans="1:65" x14ac:dyDescent="0.3">
      <c r="T18" s="16"/>
      <c r="U18" s="16"/>
      <c r="AY18" s="11"/>
      <c r="AZ18" s="11"/>
      <c r="BA18" s="11"/>
      <c r="BC18" s="11"/>
      <c r="BD18" s="5"/>
      <c r="BE18" s="15"/>
      <c r="BF18" s="15"/>
      <c r="BG18" s="6"/>
      <c r="BH18" s="6"/>
      <c r="BI18" s="6"/>
      <c r="BJ18" s="6"/>
    </row>
    <row r="19" spans="1:65" x14ac:dyDescent="0.3">
      <c r="U19" s="9"/>
      <c r="AA19" s="33" t="s">
        <v>19</v>
      </c>
      <c r="AB19" s="25" t="s">
        <v>3</v>
      </c>
      <c r="AC19" s="25" t="s">
        <v>4</v>
      </c>
      <c r="AD19" s="25" t="s">
        <v>5</v>
      </c>
      <c r="AE19" s="25" t="s">
        <v>6</v>
      </c>
      <c r="AF19" s="25" t="s">
        <v>7</v>
      </c>
      <c r="AG19" s="25" t="s">
        <v>8</v>
      </c>
      <c r="AH19" s="25" t="s">
        <v>9</v>
      </c>
      <c r="AI19" s="25" t="s">
        <v>10</v>
      </c>
      <c r="AJ19" s="25" t="s">
        <v>11</v>
      </c>
      <c r="AK19" s="25" t="s">
        <v>12</v>
      </c>
      <c r="AL19" s="10" t="s">
        <v>13</v>
      </c>
      <c r="AM19" s="10" t="s">
        <v>14</v>
      </c>
      <c r="AN19" s="10" t="s">
        <v>15</v>
      </c>
      <c r="AO19" s="10" t="s">
        <v>16</v>
      </c>
      <c r="AP19" s="5" t="s">
        <v>22</v>
      </c>
      <c r="AQ19" s="1" t="s">
        <v>23</v>
      </c>
      <c r="AR19" s="5" t="s">
        <v>24</v>
      </c>
      <c r="AS19" s="5" t="s">
        <v>30</v>
      </c>
      <c r="AT19" s="5" t="s">
        <v>26</v>
      </c>
      <c r="AU19" s="5" t="s">
        <v>29</v>
      </c>
      <c r="AV19" s="1" t="s">
        <v>27</v>
      </c>
      <c r="AW19" s="5" t="s">
        <v>31</v>
      </c>
      <c r="AX19" s="46" t="s">
        <v>2</v>
      </c>
      <c r="AY19" s="11"/>
      <c r="AZ19" s="11"/>
      <c r="BA19" s="11"/>
      <c r="BC19" s="11"/>
      <c r="BD19" s="5"/>
      <c r="BE19" s="15"/>
      <c r="BF19" s="15"/>
      <c r="BG19" s="6"/>
      <c r="BH19" s="6"/>
      <c r="BI19" s="6"/>
      <c r="BJ19" s="6"/>
    </row>
    <row r="20" spans="1:65" x14ac:dyDescent="0.3">
      <c r="A20" s="33" t="s">
        <v>34</v>
      </c>
      <c r="B20" s="25"/>
      <c r="C20" s="8" t="s">
        <v>4</v>
      </c>
      <c r="D20" s="8"/>
      <c r="E20" s="8" t="s">
        <v>6</v>
      </c>
      <c r="F20" s="8" t="s">
        <v>7</v>
      </c>
      <c r="G20" s="25" t="s">
        <v>8</v>
      </c>
      <c r="H20" s="8" t="s">
        <v>9</v>
      </c>
      <c r="I20" s="8" t="s">
        <v>10</v>
      </c>
      <c r="J20" s="8"/>
      <c r="K20" s="8" t="s">
        <v>12</v>
      </c>
      <c r="L20" s="12"/>
      <c r="M20" s="12" t="s">
        <v>14</v>
      </c>
      <c r="T20" s="9"/>
      <c r="U20" s="22"/>
      <c r="AA20" s="5" t="s">
        <v>48</v>
      </c>
      <c r="AB20" s="7">
        <f t="shared" ref="AB20:AO20" si="47">AB2/AB$8*100</f>
        <v>15.742382470201186</v>
      </c>
      <c r="AC20" s="7">
        <f t="shared" si="47"/>
        <v>15.815168339145714</v>
      </c>
      <c r="AD20" s="7">
        <f t="shared" si="47"/>
        <v>18.051793860351417</v>
      </c>
      <c r="AE20" s="7">
        <f t="shared" si="47"/>
        <v>18.952546289062496</v>
      </c>
      <c r="AF20" s="7">
        <f t="shared" si="47"/>
        <v>16.412823079489748</v>
      </c>
      <c r="AG20" s="7">
        <f t="shared" si="47"/>
        <v>18.507923530854107</v>
      </c>
      <c r="AH20" s="7">
        <f t="shared" si="47"/>
        <v>17.110266159695819</v>
      </c>
      <c r="AI20" s="7">
        <f t="shared" si="47"/>
        <v>16.759503584422319</v>
      </c>
      <c r="AJ20" s="7">
        <f t="shared" si="47"/>
        <v>16.905075801336245</v>
      </c>
      <c r="AK20" s="7">
        <f t="shared" si="47"/>
        <v>20.640308607974319</v>
      </c>
      <c r="AL20" s="7">
        <f t="shared" si="47"/>
        <v>22.19742673978692</v>
      </c>
      <c r="AM20" s="7">
        <f t="shared" si="47"/>
        <v>22.124678295049335</v>
      </c>
      <c r="AN20" s="7">
        <f t="shared" si="47"/>
        <v>19.141366264796712</v>
      </c>
      <c r="AO20" s="7">
        <f t="shared" si="47"/>
        <v>19.871883370236958</v>
      </c>
      <c r="AP20" s="7">
        <f>AVERAGE(AB20:AO20)</f>
        <v>18.445224742314515</v>
      </c>
      <c r="AQ20" s="7">
        <f t="shared" ref="AQ20:AQ25" si="48">MIN(AB20:AO20)</f>
        <v>15.742382470201186</v>
      </c>
      <c r="AR20" s="7">
        <f>MAX(AB20:AO20)</f>
        <v>22.19742673978692</v>
      </c>
      <c r="AS20" s="7">
        <f t="shared" ref="AS20:AS25" si="49">STDEV(AB20:AO20)</f>
        <v>2.1612121245203002</v>
      </c>
      <c r="AT20" s="7">
        <f t="shared" ref="AT20:AT25" si="50">AVERAGE(AC20,AE20:AI20,AK20,AM20)</f>
        <v>18.290402235711731</v>
      </c>
      <c r="AU20" s="30">
        <f t="shared" ref="AU20:AU25" si="51">MIN(AC20,AE20:AI20,AK20,AM20)</f>
        <v>15.815168339145714</v>
      </c>
      <c r="AV20" s="30">
        <f t="shared" ref="AV20:AV25" si="52">MAX(AC20,AE20:AI20,AK20,AM20)</f>
        <v>22.124678295049335</v>
      </c>
      <c r="AW20" s="7">
        <f t="shared" ref="AW20:AW25" si="53">STDEV(AC20,AE20:AI20,AK20,AM20)</f>
        <v>2.2070646727484959</v>
      </c>
      <c r="AX20" s="37">
        <f>score!C2</f>
        <v>22.857142857142858</v>
      </c>
      <c r="AY20" s="5" t="s">
        <v>48</v>
      </c>
      <c r="AZ20" s="11"/>
      <c r="BA20" s="11"/>
      <c r="BC20" s="11"/>
      <c r="BD20" s="5"/>
      <c r="BE20" s="6"/>
      <c r="BF20" s="6"/>
      <c r="BG20" s="6"/>
      <c r="BH20" s="6"/>
      <c r="BI20" s="6"/>
      <c r="BJ20" s="6"/>
    </row>
    <row r="21" spans="1:65" x14ac:dyDescent="0.3">
      <c r="A21" s="1">
        <v>1</v>
      </c>
      <c r="B21" s="7"/>
      <c r="C21" s="7">
        <f>(C2-$W2)/$W2*100</f>
        <v>-2.4490688201183586</v>
      </c>
      <c r="D21" s="7"/>
      <c r="E21" s="7">
        <f t="shared" ref="E21:I22" si="54">(E2-$W2)/$W2*100</f>
        <v>-24.083426776600458</v>
      </c>
      <c r="F21" s="7">
        <f t="shared" si="54"/>
        <v>-4.2261069488288889</v>
      </c>
      <c r="G21" s="7">
        <f t="shared" si="54"/>
        <v>-16.326890396714983</v>
      </c>
      <c r="H21" s="7">
        <f t="shared" si="54"/>
        <v>12.502873580943319</v>
      </c>
      <c r="I21" s="7">
        <f t="shared" si="54"/>
        <v>-0.54303087447383869</v>
      </c>
      <c r="J21" s="7"/>
      <c r="K21" s="7">
        <f>(K2-$W2)/$W2*100</f>
        <v>17.844894662136372</v>
      </c>
      <c r="L21" s="7"/>
      <c r="M21" s="7">
        <f>(M2-$W2)/$W2*100</f>
        <v>17.280755573656819</v>
      </c>
      <c r="N21" s="12"/>
      <c r="O21" s="12"/>
      <c r="Q21" s="21"/>
      <c r="R21" s="21"/>
      <c r="S21" s="22"/>
      <c r="U21" s="22"/>
      <c r="V21" s="22"/>
      <c r="W21" s="22"/>
      <c r="X21" s="22"/>
      <c r="Y21" s="6"/>
      <c r="AA21" s="5" t="s">
        <v>49</v>
      </c>
      <c r="AB21" s="7">
        <f t="shared" ref="AB21:AO21" si="55">AB3/AB$8*100</f>
        <v>14.474246101813035</v>
      </c>
      <c r="AC21" s="7">
        <f t="shared" si="55"/>
        <v>14.453135683219291</v>
      </c>
      <c r="AD21" s="7">
        <f t="shared" si="55"/>
        <v>15.272882429238779</v>
      </c>
      <c r="AE21" s="7">
        <f t="shared" si="55"/>
        <v>15.367748122829857</v>
      </c>
      <c r="AF21" s="7">
        <f t="shared" si="55"/>
        <v>13.825107158440488</v>
      </c>
      <c r="AG21" s="7">
        <f t="shared" si="55"/>
        <v>18.366253469554554</v>
      </c>
      <c r="AH21" s="7">
        <f t="shared" si="55"/>
        <v>15.589353612167297</v>
      </c>
      <c r="AI21" s="7">
        <f t="shared" si="55"/>
        <v>13.28827116443018</v>
      </c>
      <c r="AJ21" s="7">
        <f t="shared" si="55"/>
        <v>14.574458319604194</v>
      </c>
      <c r="AK21" s="7">
        <f t="shared" si="55"/>
        <v>17.543156193680247</v>
      </c>
      <c r="AL21" s="7">
        <f t="shared" si="55"/>
        <v>19.876569811003346</v>
      </c>
      <c r="AM21" s="7">
        <f t="shared" si="55"/>
        <v>16.622819562006786</v>
      </c>
      <c r="AN21" s="7">
        <f t="shared" si="55"/>
        <v>15.011340890471606</v>
      </c>
      <c r="AO21" s="7">
        <f t="shared" si="55"/>
        <v>15.71637628505167</v>
      </c>
      <c r="AP21" s="7">
        <f t="shared" ref="AP21:AP25" si="56">AVERAGE(AB21:AO21)</f>
        <v>15.712979914536524</v>
      </c>
      <c r="AQ21" s="7">
        <f t="shared" si="48"/>
        <v>13.28827116443018</v>
      </c>
      <c r="AR21" s="7">
        <f t="shared" ref="AR21:AR25" si="57">MAX(AB21:AO21)</f>
        <v>19.876569811003346</v>
      </c>
      <c r="AS21" s="7">
        <f t="shared" si="49"/>
        <v>1.8236551276392827</v>
      </c>
      <c r="AT21" s="7">
        <f t="shared" si="50"/>
        <v>15.631980620791088</v>
      </c>
      <c r="AU21" s="30">
        <f t="shared" si="51"/>
        <v>13.28827116443018</v>
      </c>
      <c r="AV21" s="30">
        <f t="shared" si="52"/>
        <v>18.366253469554554</v>
      </c>
      <c r="AW21" s="7">
        <f t="shared" si="53"/>
        <v>1.7860442673999917</v>
      </c>
      <c r="AX21" s="37">
        <f>score!C3</f>
        <v>20</v>
      </c>
      <c r="AY21" s="5" t="s">
        <v>49</v>
      </c>
      <c r="AZ21" s="11"/>
      <c r="BA21" s="23"/>
      <c r="BB21" s="11"/>
      <c r="BC21" s="6"/>
      <c r="BD21" s="6"/>
      <c r="BE21" s="6"/>
      <c r="BF21" s="6"/>
      <c r="BG21" s="6"/>
      <c r="BH21" s="6"/>
      <c r="BI21" s="6"/>
      <c r="BJ21" s="6"/>
    </row>
    <row r="22" spans="1:65" x14ac:dyDescent="0.3">
      <c r="A22" s="1">
        <v>2</v>
      </c>
      <c r="B22" s="7"/>
      <c r="C22" s="7">
        <f>(C3-$W3)/$W3*100</f>
        <v>13.891136818646871</v>
      </c>
      <c r="D22" s="7"/>
      <c r="E22" s="7">
        <f t="shared" si="54"/>
        <v>-15.878901387464465</v>
      </c>
      <c r="F22" s="7">
        <f t="shared" si="54"/>
        <v>15.336338630190305</v>
      </c>
      <c r="G22" s="7">
        <f t="shared" si="54"/>
        <v>-23.759658252641668</v>
      </c>
      <c r="H22" s="7">
        <f t="shared" si="54"/>
        <v>7.3114812990067595</v>
      </c>
      <c r="I22" s="7">
        <f t="shared" si="54"/>
        <v>23.695914775266051</v>
      </c>
      <c r="J22" s="7"/>
      <c r="K22" s="7">
        <f>(K3-$W3)/$W3*100</f>
        <v>-7.2244788890855647</v>
      </c>
      <c r="L22" s="7"/>
      <c r="M22" s="7">
        <f>(M3-$W3)/$W3*100</f>
        <v>-13.371832993918186</v>
      </c>
      <c r="N22" s="7"/>
      <c r="O22" s="7"/>
      <c r="Q22" s="21"/>
      <c r="R22" s="21"/>
      <c r="S22" s="22"/>
      <c r="T22" s="9"/>
      <c r="U22" s="22"/>
      <c r="V22" s="22"/>
      <c r="W22" s="22"/>
      <c r="X22" s="22"/>
      <c r="Y22" s="6"/>
      <c r="AA22" s="5" t="s">
        <v>50</v>
      </c>
      <c r="AB22" s="7">
        <f t="shared" ref="AB22:AO22" si="58">AB4/AB$8*100</f>
        <v>13.93378497299403</v>
      </c>
      <c r="AC22" s="7">
        <f t="shared" si="58"/>
        <v>14.069551185240007</v>
      </c>
      <c r="AD22" s="7">
        <f t="shared" si="58"/>
        <v>9.3830000374497455</v>
      </c>
      <c r="AE22" s="7">
        <f t="shared" si="58"/>
        <v>11.310492621527775</v>
      </c>
      <c r="AF22" s="7">
        <f t="shared" si="58"/>
        <v>13.336413336413338</v>
      </c>
      <c r="AG22" s="7">
        <f t="shared" si="58"/>
        <v>13.636652586841027</v>
      </c>
      <c r="AH22" s="7">
        <f t="shared" si="58"/>
        <v>16.666666666666668</v>
      </c>
      <c r="AI22" s="7">
        <f t="shared" si="58"/>
        <v>12.735617827264226</v>
      </c>
      <c r="AJ22" s="7">
        <f t="shared" si="58"/>
        <v>16.259751325972612</v>
      </c>
      <c r="AK22" s="7">
        <f t="shared" si="58"/>
        <v>15.97176613645602</v>
      </c>
      <c r="AL22" s="7">
        <f t="shared" si="58"/>
        <v>15.639813162264218</v>
      </c>
      <c r="AM22" s="7">
        <f t="shared" si="58"/>
        <v>16.985987989219726</v>
      </c>
      <c r="AN22" s="7">
        <f t="shared" si="58"/>
        <v>15.207040880949691</v>
      </c>
      <c r="AO22" s="7">
        <f t="shared" si="58"/>
        <v>14.755501565970555</v>
      </c>
      <c r="AP22" s="7">
        <f t="shared" si="56"/>
        <v>14.278002878230689</v>
      </c>
      <c r="AQ22" s="7">
        <f t="shared" si="48"/>
        <v>9.3830000374497455</v>
      </c>
      <c r="AR22" s="7">
        <f t="shared" si="57"/>
        <v>16.985987989219726</v>
      </c>
      <c r="AS22" s="7">
        <f t="shared" si="49"/>
        <v>2.1373362917787802</v>
      </c>
      <c r="AT22" s="7">
        <f t="shared" si="50"/>
        <v>14.339143543703598</v>
      </c>
      <c r="AU22" s="30">
        <f t="shared" si="51"/>
        <v>11.310492621527775</v>
      </c>
      <c r="AV22" s="30">
        <f t="shared" si="52"/>
        <v>16.985987989219726</v>
      </c>
      <c r="AW22" s="7">
        <f t="shared" si="53"/>
        <v>2.0143864192197927</v>
      </c>
      <c r="AX22" s="37">
        <f>score!C4</f>
        <v>17.142857142857142</v>
      </c>
      <c r="AY22" s="5" t="s">
        <v>50</v>
      </c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5" x14ac:dyDescent="0.3">
      <c r="T23" s="30"/>
      <c r="AA23" s="5" t="s">
        <v>0</v>
      </c>
      <c r="AB23" s="7">
        <f t="shared" ref="AB23:AO23" si="59">AB5/AB$8*100</f>
        <v>11.975894476842507</v>
      </c>
      <c r="AC23" s="7">
        <f t="shared" si="59"/>
        <v>12.011459674752855</v>
      </c>
      <c r="AD23" s="7">
        <f t="shared" si="59"/>
        <v>9.5499573334897825</v>
      </c>
      <c r="AE23" s="7">
        <f t="shared" si="59"/>
        <v>7.7528211805555562</v>
      </c>
      <c r="AF23" s="7">
        <f t="shared" si="59"/>
        <v>8.4392084392084374</v>
      </c>
      <c r="AG23" s="7">
        <f t="shared" si="59"/>
        <v>9.276665304454438</v>
      </c>
      <c r="AH23" s="7">
        <f t="shared" si="59"/>
        <v>10.639786652408114</v>
      </c>
      <c r="AI23" s="7">
        <f t="shared" si="59"/>
        <v>11.203202018481363</v>
      </c>
      <c r="AJ23" s="7">
        <f t="shared" si="59"/>
        <v>11.381271560191703</v>
      </c>
      <c r="AK23" s="7">
        <f t="shared" si="59"/>
        <v>12.59946491091679</v>
      </c>
      <c r="AL23" s="7">
        <f t="shared" si="59"/>
        <v>11.231647070032986</v>
      </c>
      <c r="AM23" s="7">
        <f t="shared" si="59"/>
        <v>10.83786102056512</v>
      </c>
      <c r="AN23" s="7">
        <f t="shared" si="59"/>
        <v>10.492973324607972</v>
      </c>
      <c r="AO23" s="7">
        <f t="shared" si="59"/>
        <v>12.811663026004686</v>
      </c>
      <c r="AP23" s="7">
        <f t="shared" si="56"/>
        <v>10.728848285179451</v>
      </c>
      <c r="AQ23" s="7">
        <f t="shared" si="48"/>
        <v>7.7528211805555562</v>
      </c>
      <c r="AR23" s="7">
        <f t="shared" si="57"/>
        <v>12.811663026004686</v>
      </c>
      <c r="AS23" s="7">
        <f t="shared" si="49"/>
        <v>1.5093114625586941</v>
      </c>
      <c r="AT23" s="7">
        <f t="shared" si="50"/>
        <v>10.345058650167834</v>
      </c>
      <c r="AU23" s="30">
        <f t="shared" si="51"/>
        <v>7.7528211805555562</v>
      </c>
      <c r="AV23" s="30">
        <f t="shared" si="52"/>
        <v>12.59946491091679</v>
      </c>
      <c r="AW23" s="7">
        <f t="shared" si="53"/>
        <v>1.7079140678465408</v>
      </c>
      <c r="AX23" s="37">
        <f>score!C5</f>
        <v>11.428571428571429</v>
      </c>
      <c r="AY23" s="5" t="s">
        <v>0</v>
      </c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5" x14ac:dyDescent="0.3">
      <c r="AA24" s="5" t="s">
        <v>1</v>
      </c>
      <c r="AB24" s="7">
        <f t="shared" ref="AB24:AO24" si="60">AB6/AB$8*100</f>
        <v>19.309015998606146</v>
      </c>
      <c r="AC24" s="7">
        <f t="shared" si="60"/>
        <v>14.397068068418969</v>
      </c>
      <c r="AD24" s="7">
        <f t="shared" si="60"/>
        <v>15.96111750142696</v>
      </c>
      <c r="AE24" s="7">
        <f t="shared" si="60"/>
        <v>15.340169270833334</v>
      </c>
      <c r="AF24" s="7">
        <f t="shared" si="60"/>
        <v>18.673032006365343</v>
      </c>
      <c r="AG24" s="7">
        <f t="shared" si="60"/>
        <v>16.79607682876992</v>
      </c>
      <c r="AH24" s="7">
        <f t="shared" si="60"/>
        <v>13.568071395754124</v>
      </c>
      <c r="AI24" s="7">
        <f t="shared" si="60"/>
        <v>11.259502775788244</v>
      </c>
      <c r="AJ24" s="7">
        <f t="shared" si="60"/>
        <v>11.231590930844252</v>
      </c>
      <c r="AK24" s="7">
        <f t="shared" si="60"/>
        <v>11.883939743136347</v>
      </c>
      <c r="AL24" s="7">
        <f t="shared" si="60"/>
        <v>11.970573747598207</v>
      </c>
      <c r="AM24" s="7">
        <f t="shared" si="60"/>
        <v>14.297969690754986</v>
      </c>
      <c r="AN24" s="7">
        <f t="shared" si="60"/>
        <v>11.730488012431579</v>
      </c>
      <c r="AO24" s="7">
        <f t="shared" si="60"/>
        <v>11.48631858275081</v>
      </c>
      <c r="AP24" s="7">
        <f t="shared" si="56"/>
        <v>14.136066753819946</v>
      </c>
      <c r="AQ24" s="7">
        <f t="shared" si="48"/>
        <v>11.231590930844252</v>
      </c>
      <c r="AR24" s="7">
        <f t="shared" si="57"/>
        <v>19.309015998606146</v>
      </c>
      <c r="AS24" s="7">
        <f t="shared" si="49"/>
        <v>2.7581591948936963</v>
      </c>
      <c r="AT24" s="7">
        <f t="shared" si="50"/>
        <v>14.526978722477658</v>
      </c>
      <c r="AU24" s="30">
        <f t="shared" si="51"/>
        <v>11.259502775788244</v>
      </c>
      <c r="AV24" s="30">
        <f t="shared" si="52"/>
        <v>18.673032006365343</v>
      </c>
      <c r="AW24" s="7">
        <f t="shared" si="53"/>
        <v>2.439283331553229</v>
      </c>
      <c r="AX24" s="37">
        <f>score!C6</f>
        <v>12.857142857142856</v>
      </c>
      <c r="AY24" s="5" t="s">
        <v>1</v>
      </c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5" x14ac:dyDescent="0.3">
      <c r="A25" s="33" t="s">
        <v>35</v>
      </c>
      <c r="B25" s="25" t="s">
        <v>3</v>
      </c>
      <c r="C25" s="8" t="s">
        <v>4</v>
      </c>
      <c r="D25" s="8" t="s">
        <v>5</v>
      </c>
      <c r="E25" s="8" t="s">
        <v>6</v>
      </c>
      <c r="F25" s="8" t="s">
        <v>7</v>
      </c>
      <c r="G25" s="25" t="s">
        <v>8</v>
      </c>
      <c r="H25" s="8" t="s">
        <v>9</v>
      </c>
      <c r="I25" s="8" t="s">
        <v>10</v>
      </c>
      <c r="J25" s="8" t="s">
        <v>11</v>
      </c>
      <c r="K25" s="8" t="s">
        <v>12</v>
      </c>
      <c r="L25" s="12" t="s">
        <v>13</v>
      </c>
      <c r="M25" s="12" t="s">
        <v>14</v>
      </c>
      <c r="N25" s="12" t="s">
        <v>15</v>
      </c>
      <c r="O25" s="12" t="s">
        <v>16</v>
      </c>
      <c r="P25" s="10"/>
      <c r="AA25" s="5" t="s">
        <v>51</v>
      </c>
      <c r="AB25" s="7">
        <f t="shared" ref="AB25:AO25" si="61">AB7/AB$8*100</f>
        <v>24.56467597954309</v>
      </c>
      <c r="AC25" s="7">
        <f t="shared" si="61"/>
        <v>29.253617049223159</v>
      </c>
      <c r="AD25" s="7">
        <f t="shared" si="61"/>
        <v>31.781248838043314</v>
      </c>
      <c r="AE25" s="7">
        <f t="shared" si="61"/>
        <v>31.27622251519097</v>
      </c>
      <c r="AF25" s="7">
        <f t="shared" si="61"/>
        <v>29.313415980082635</v>
      </c>
      <c r="AG25" s="7">
        <f t="shared" si="61"/>
        <v>23.416428279525945</v>
      </c>
      <c r="AH25" s="7">
        <f t="shared" si="61"/>
        <v>26.425855513307976</v>
      </c>
      <c r="AI25" s="7">
        <f t="shared" si="61"/>
        <v>34.753902629613656</v>
      </c>
      <c r="AJ25" s="7">
        <f t="shared" si="61"/>
        <v>29.647852062050994</v>
      </c>
      <c r="AK25" s="7">
        <f t="shared" si="61"/>
        <v>21.361364407836273</v>
      </c>
      <c r="AL25" s="7">
        <f t="shared" si="61"/>
        <v>19.083969469314329</v>
      </c>
      <c r="AM25" s="7">
        <f t="shared" si="61"/>
        <v>19.130683442404045</v>
      </c>
      <c r="AN25" s="7">
        <f t="shared" si="61"/>
        <v>28.416790626742443</v>
      </c>
      <c r="AO25" s="7">
        <f t="shared" si="61"/>
        <v>25.358257169985322</v>
      </c>
      <c r="AP25" s="7">
        <f t="shared" si="56"/>
        <v>26.698877425918873</v>
      </c>
      <c r="AQ25" s="7">
        <f t="shared" si="48"/>
        <v>19.083969469314329</v>
      </c>
      <c r="AR25" s="7">
        <f t="shared" si="57"/>
        <v>34.753902629613656</v>
      </c>
      <c r="AS25" s="7">
        <f t="shared" si="49"/>
        <v>4.7848376088435352</v>
      </c>
      <c r="AT25" s="7">
        <f t="shared" si="50"/>
        <v>26.866436227148082</v>
      </c>
      <c r="AU25" s="30">
        <f t="shared" si="51"/>
        <v>19.130683442404045</v>
      </c>
      <c r="AV25" s="30">
        <f t="shared" si="52"/>
        <v>34.753902629613656</v>
      </c>
      <c r="AW25" s="7">
        <f t="shared" si="53"/>
        <v>5.2859522271138575</v>
      </c>
      <c r="AX25" s="37">
        <f>score!C7</f>
        <v>15.714285714285714</v>
      </c>
      <c r="AY25" s="5" t="s">
        <v>51</v>
      </c>
      <c r="AZ25" s="6"/>
      <c r="BA25" s="6"/>
      <c r="BB25" s="6"/>
      <c r="BC25" s="6"/>
      <c r="BD25" s="26"/>
      <c r="BE25" s="5"/>
      <c r="BF25" s="1"/>
      <c r="BG25" s="26"/>
      <c r="BH25" s="26"/>
      <c r="BI25" s="26"/>
      <c r="BJ25" s="5"/>
      <c r="BK25" s="5"/>
      <c r="BL25" s="5"/>
    </row>
    <row r="26" spans="1:65" x14ac:dyDescent="0.3">
      <c r="A26" s="1">
        <v>1</v>
      </c>
      <c r="B26" s="7">
        <f t="shared" ref="B26:O26" si="62">(B2-$P2)/$P2*100</f>
        <v>-2.5040617119053921</v>
      </c>
      <c r="C26" s="7">
        <f t="shared" si="62"/>
        <v>-2.16004892997982</v>
      </c>
      <c r="D26" s="7">
        <f t="shared" si="62"/>
        <v>-30.527523986922521</v>
      </c>
      <c r="E26" s="7">
        <f t="shared" si="62"/>
        <v>-23.858504273172361</v>
      </c>
      <c r="F26" s="7">
        <f t="shared" si="62"/>
        <v>-3.9423519942324305</v>
      </c>
      <c r="G26" s="7">
        <f t="shared" si="62"/>
        <v>-16.078987146047922</v>
      </c>
      <c r="H26" s="7">
        <f t="shared" si="62"/>
        <v>12.836192471592103</v>
      </c>
      <c r="I26" s="7">
        <f t="shared" si="62"/>
        <v>-0.24836385343673151</v>
      </c>
      <c r="J26" s="7">
        <f t="shared" si="62"/>
        <v>3.945046328206177</v>
      </c>
      <c r="K26" s="7">
        <f t="shared" si="62"/>
        <v>18.194040673319325</v>
      </c>
      <c r="L26" s="7">
        <f t="shared" si="62"/>
        <v>13.162476518589274</v>
      </c>
      <c r="M26" s="7">
        <f t="shared" si="62"/>
        <v>17.628230176731176</v>
      </c>
      <c r="N26" s="7">
        <f t="shared" si="62"/>
        <v>3.5120126887820478</v>
      </c>
      <c r="O26" s="7">
        <f t="shared" si="62"/>
        <v>10.041843038477477</v>
      </c>
      <c r="AA26" s="18" t="s">
        <v>20</v>
      </c>
      <c r="AB26" s="14">
        <f t="shared" ref="AB26:AO26" si="63">SUM(AB20:AB25)</f>
        <v>100</v>
      </c>
      <c r="AC26" s="14">
        <f t="shared" si="63"/>
        <v>100</v>
      </c>
      <c r="AD26" s="14">
        <f t="shared" si="63"/>
        <v>99.999999999999986</v>
      </c>
      <c r="AE26" s="14">
        <f t="shared" si="63"/>
        <v>99.999999999999986</v>
      </c>
      <c r="AF26" s="14">
        <f t="shared" si="63"/>
        <v>99.999999999999986</v>
      </c>
      <c r="AG26" s="14">
        <f t="shared" si="63"/>
        <v>100</v>
      </c>
      <c r="AH26" s="14">
        <f t="shared" si="63"/>
        <v>100</v>
      </c>
      <c r="AI26" s="14">
        <f t="shared" si="63"/>
        <v>100</v>
      </c>
      <c r="AJ26" s="14">
        <f t="shared" si="63"/>
        <v>100</v>
      </c>
      <c r="AK26" s="14">
        <f t="shared" si="63"/>
        <v>100</v>
      </c>
      <c r="AL26" s="14">
        <f t="shared" si="63"/>
        <v>100.00000000000001</v>
      </c>
      <c r="AM26" s="14">
        <f t="shared" si="63"/>
        <v>99.999999999999986</v>
      </c>
      <c r="AN26" s="14">
        <f t="shared" si="63"/>
        <v>100</v>
      </c>
      <c r="AO26" s="14">
        <f t="shared" si="63"/>
        <v>100</v>
      </c>
      <c r="AP26" s="7">
        <f t="shared" ref="AP26" si="64">AVERAGE(AB26:AO26)</f>
        <v>100</v>
      </c>
      <c r="AQ26" s="7">
        <f t="shared" ref="AQ26" si="65">MIN(AB26:AO26)</f>
        <v>99.999999999999986</v>
      </c>
      <c r="AR26" s="7">
        <f t="shared" ref="AR26" si="66">MAX(AB26:AO26)</f>
        <v>100.00000000000001</v>
      </c>
      <c r="AS26" s="7">
        <f t="shared" ref="AS26" si="67">STDEV(AB26:AO26)</f>
        <v>8.8131979644294107E-15</v>
      </c>
      <c r="AT26" s="7">
        <f t="shared" ref="AT26" si="68">AVERAGE(AC26,AE26:AI26,AK26,AM26)</f>
        <v>100</v>
      </c>
      <c r="AU26" s="30">
        <f t="shared" ref="AU26" si="69">MIN(AC26,AE26:AI26,AK26,AM26)</f>
        <v>99.999999999999986</v>
      </c>
      <c r="AV26" s="30">
        <f t="shared" ref="AV26" si="70">MAX(AC26,AE26:AI26,AK26,AM26)</f>
        <v>100</v>
      </c>
      <c r="AW26" s="7">
        <f t="shared" ref="AW26" si="71">STDEV(AC26,AE26:AI26,AK26,AM26)</f>
        <v>9.303188203204756E-15</v>
      </c>
      <c r="AX26" s="28">
        <f>SUM(AX20:AX25)</f>
        <v>100</v>
      </c>
      <c r="AY26" s="18" t="s">
        <v>20</v>
      </c>
      <c r="AZ26" s="6"/>
      <c r="BA26" s="6"/>
      <c r="BB26" s="6"/>
      <c r="BC26" s="6"/>
      <c r="BD26" s="7"/>
      <c r="BE26" s="7"/>
      <c r="BF26" s="7"/>
      <c r="BG26" s="7"/>
      <c r="BH26" s="7"/>
      <c r="BI26" s="7"/>
      <c r="BJ26" s="7"/>
      <c r="BK26" s="7"/>
      <c r="BL26" s="7"/>
    </row>
    <row r="27" spans="1:65" x14ac:dyDescent="0.3">
      <c r="A27" s="1">
        <v>2</v>
      </c>
      <c r="B27" s="7">
        <f t="shared" ref="B27:O27" si="72">(B3-$P3)/$P3*100</f>
        <v>15.823033678013129</v>
      </c>
      <c r="C27" s="7">
        <f t="shared" si="72"/>
        <v>15.351888659574714</v>
      </c>
      <c r="D27" s="7">
        <f t="shared" si="72"/>
        <v>-12.476132790630915</v>
      </c>
      <c r="E27" s="7">
        <f t="shared" si="72"/>
        <v>-14.799975905714287</v>
      </c>
      <c r="F27" s="7">
        <f t="shared" si="72"/>
        <v>16.815626428047665</v>
      </c>
      <c r="G27" s="7">
        <f t="shared" si="72"/>
        <v>-22.781810259625694</v>
      </c>
      <c r="H27" s="7">
        <f t="shared" si="72"/>
        <v>8.6878433956449346</v>
      </c>
      <c r="I27" s="7">
        <f t="shared" si="72"/>
        <v>25.282421331179538</v>
      </c>
      <c r="J27" s="7">
        <f t="shared" si="72"/>
        <v>6.8627763605641174</v>
      </c>
      <c r="K27" s="7">
        <f t="shared" si="72"/>
        <v>-6.0345529910623936</v>
      </c>
      <c r="L27" s="7">
        <f t="shared" si="72"/>
        <v>-22.134605779142792</v>
      </c>
      <c r="M27" s="7">
        <f t="shared" si="72"/>
        <v>-12.260752202514405</v>
      </c>
      <c r="N27" s="7">
        <f t="shared" si="72"/>
        <v>-0.26745451183350216</v>
      </c>
      <c r="O27" s="7">
        <f t="shared" si="72"/>
        <v>1.9316945875001483</v>
      </c>
      <c r="AA27" s="18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30"/>
      <c r="AV27" s="30"/>
      <c r="AW27" s="7"/>
      <c r="AX27" s="6"/>
      <c r="AY27" s="6"/>
      <c r="AZ27" s="6"/>
      <c r="BA27" s="6"/>
      <c r="BB27" s="6"/>
      <c r="BC27" s="6"/>
      <c r="BD27" s="7"/>
      <c r="BE27" s="7"/>
      <c r="BF27" s="7"/>
      <c r="BG27" s="7"/>
      <c r="BH27" s="7"/>
      <c r="BI27" s="7"/>
      <c r="BJ27" s="7"/>
      <c r="BK27" s="7"/>
      <c r="BL27" s="7"/>
    </row>
    <row r="28" spans="1:65" x14ac:dyDescent="0.3">
      <c r="AA28" s="18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30"/>
      <c r="AV28" s="30"/>
      <c r="AW28" s="7"/>
      <c r="AX28" s="6"/>
      <c r="AY28" s="1"/>
      <c r="AZ28" s="6"/>
      <c r="BA28" s="6"/>
      <c r="BB28" s="6"/>
      <c r="BC28" s="6"/>
      <c r="BD28" s="7"/>
      <c r="BE28" s="7"/>
      <c r="BF28" s="7"/>
      <c r="BG28" s="7"/>
      <c r="BH28" s="7"/>
      <c r="BI28" s="7"/>
      <c r="BJ28" s="7"/>
      <c r="BK28" s="7"/>
      <c r="BL28" s="7"/>
    </row>
    <row r="29" spans="1:65" x14ac:dyDescent="0.3">
      <c r="AA29" s="18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30"/>
      <c r="AV29" s="30"/>
      <c r="AW29" s="7"/>
      <c r="AX29" s="6"/>
      <c r="AY29" s="5"/>
      <c r="AZ29" s="6"/>
      <c r="BA29" s="6"/>
      <c r="BB29" s="6"/>
      <c r="BC29" s="6"/>
      <c r="BD29" s="16"/>
      <c r="BE29" s="7"/>
      <c r="BF29" s="7"/>
      <c r="BG29" s="6"/>
      <c r="BH29" s="6"/>
      <c r="BI29" s="6"/>
      <c r="BJ29" s="6"/>
      <c r="BK29" s="6"/>
      <c r="BL29" s="6"/>
      <c r="BM29" s="4"/>
    </row>
    <row r="30" spans="1:65" x14ac:dyDescent="0.3">
      <c r="A30" s="33" t="s">
        <v>36</v>
      </c>
      <c r="B30" s="25"/>
      <c r="C30" s="8" t="s">
        <v>4</v>
      </c>
      <c r="D30" s="8"/>
      <c r="E30" s="8" t="s">
        <v>6</v>
      </c>
      <c r="F30" s="8" t="s">
        <v>7</v>
      </c>
      <c r="G30" s="25" t="s">
        <v>8</v>
      </c>
      <c r="H30" s="8" t="s">
        <v>9</v>
      </c>
      <c r="I30" s="8" t="s">
        <v>10</v>
      </c>
      <c r="J30" s="8"/>
      <c r="K30" s="8" t="s">
        <v>12</v>
      </c>
      <c r="L30" s="12"/>
      <c r="M30" s="12" t="s">
        <v>14</v>
      </c>
      <c r="N30" s="12"/>
      <c r="O30" s="12"/>
      <c r="P30" s="1" t="s">
        <v>2</v>
      </c>
      <c r="AA30" s="18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30"/>
      <c r="AV30" s="30"/>
      <c r="AW30" s="7"/>
      <c r="AY30" s="5"/>
      <c r="AZ30" s="6"/>
      <c r="BA30" s="6"/>
      <c r="BB30" s="6"/>
      <c r="BC30" s="6"/>
      <c r="BD30" s="2"/>
      <c r="BG30" s="2"/>
      <c r="BH30" s="2"/>
      <c r="BI30" s="2"/>
      <c r="BJ30" s="2"/>
      <c r="BK30" s="2"/>
      <c r="BL30" s="2"/>
      <c r="BM30" s="4"/>
    </row>
    <row r="31" spans="1:65" x14ac:dyDescent="0.3">
      <c r="A31" s="1">
        <v>1</v>
      </c>
      <c r="B31" s="7"/>
      <c r="C31" s="7">
        <f>C9-$W9</f>
        <v>-3.9236711926014038</v>
      </c>
      <c r="D31" s="7"/>
      <c r="E31" s="7">
        <f t="shared" ref="E31:I32" si="73">E9-$W9</f>
        <v>-2.6307393667862939</v>
      </c>
      <c r="F31" s="7">
        <f t="shared" si="73"/>
        <v>-4.6871828258628412</v>
      </c>
      <c r="G31" s="7">
        <f t="shared" si="73"/>
        <v>2.2493031870432745</v>
      </c>
      <c r="H31" s="7">
        <f t="shared" si="73"/>
        <v>1.10476003832337</v>
      </c>
      <c r="I31" s="7">
        <f t="shared" si="73"/>
        <v>-5.4781338240896957</v>
      </c>
      <c r="J31" s="7"/>
      <c r="K31" s="7">
        <f>K9-$W9</f>
        <v>5.8937045379041706</v>
      </c>
      <c r="L31" s="7"/>
      <c r="M31" s="7">
        <f>M9-$W9</f>
        <v>7.4719594460694196</v>
      </c>
      <c r="N31" s="7"/>
      <c r="O31" s="7"/>
      <c r="P31" s="30">
        <f>T9-$W9</f>
        <v>11.738473599793579</v>
      </c>
      <c r="AA31" s="18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30"/>
      <c r="AV31" s="30"/>
      <c r="AW31" s="7"/>
      <c r="AY31" s="5"/>
      <c r="AZ31" s="6"/>
      <c r="BA31" s="6"/>
      <c r="BB31" s="6"/>
      <c r="BC31" s="6"/>
      <c r="BD31" s="26"/>
      <c r="BE31" s="5"/>
      <c r="BF31" s="1"/>
      <c r="BG31" s="26"/>
      <c r="BH31" s="26"/>
      <c r="BI31" s="26"/>
      <c r="BJ31" s="5"/>
      <c r="BK31" s="17"/>
      <c r="BL31" s="17"/>
      <c r="BM31" s="4"/>
    </row>
    <row r="32" spans="1:65" x14ac:dyDescent="0.3">
      <c r="A32" s="1">
        <v>2</v>
      </c>
      <c r="B32" s="7"/>
      <c r="C32" s="7">
        <f>C10-$W10</f>
        <v>3.9236711926014181</v>
      </c>
      <c r="D32" s="7"/>
      <c r="E32" s="7">
        <f t="shared" si="73"/>
        <v>2.6307393667862939</v>
      </c>
      <c r="F32" s="7">
        <f t="shared" si="73"/>
        <v>4.6871828258628483</v>
      </c>
      <c r="G32" s="7">
        <f t="shared" si="73"/>
        <v>-2.2493031870432603</v>
      </c>
      <c r="H32" s="7">
        <f t="shared" si="73"/>
        <v>-1.1047600383233487</v>
      </c>
      <c r="I32" s="7">
        <f t="shared" si="73"/>
        <v>5.4781338240897028</v>
      </c>
      <c r="J32" s="7"/>
      <c r="K32" s="7">
        <f>K10-$W10</f>
        <v>-5.8937045379041564</v>
      </c>
      <c r="L32" s="7"/>
      <c r="M32" s="7">
        <f>M10-$W10</f>
        <v>-7.4719594460694125</v>
      </c>
      <c r="N32" s="7"/>
      <c r="O32" s="7"/>
      <c r="P32" s="30">
        <f>T10-$W10</f>
        <v>-11.738473599793565</v>
      </c>
      <c r="AA32" s="18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30"/>
      <c r="AV32" s="30"/>
      <c r="AW32" s="7"/>
      <c r="AY32" s="5"/>
      <c r="AZ32" s="6"/>
      <c r="BA32" s="6"/>
      <c r="BB32" s="6"/>
      <c r="BC32" s="6"/>
      <c r="BD32" s="7"/>
      <c r="BE32" s="7"/>
      <c r="BF32" s="7"/>
      <c r="BG32" s="7"/>
      <c r="BH32" s="7"/>
      <c r="BI32" s="7"/>
      <c r="BJ32" s="7"/>
      <c r="BK32" s="9"/>
      <c r="BL32" s="11"/>
      <c r="BM32" s="4"/>
    </row>
    <row r="33" spans="1:65" x14ac:dyDescent="0.3">
      <c r="AQ33" s="23"/>
      <c r="AS33" s="11"/>
      <c r="AT33" s="11"/>
      <c r="AU33" s="3"/>
      <c r="AV33" s="3"/>
      <c r="AW33" s="11"/>
      <c r="AY33" s="5"/>
      <c r="AZ33" s="6"/>
      <c r="BA33" s="6"/>
      <c r="BB33" s="6"/>
      <c r="BC33" s="6"/>
      <c r="BD33" s="7"/>
      <c r="BE33" s="7"/>
      <c r="BF33" s="7"/>
      <c r="BG33" s="7"/>
      <c r="BH33" s="7"/>
      <c r="BI33" s="7"/>
      <c r="BJ33" s="7"/>
      <c r="BK33" s="9"/>
      <c r="BL33" s="11"/>
      <c r="BM33" s="4"/>
    </row>
    <row r="34" spans="1:65" x14ac:dyDescent="0.3">
      <c r="AA34" s="5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2"/>
      <c r="AW34" s="2"/>
      <c r="AY34" s="5"/>
      <c r="AZ34" s="6"/>
      <c r="BA34" s="6"/>
      <c r="BB34" s="6"/>
      <c r="BC34" s="6"/>
      <c r="BD34" s="7"/>
      <c r="BF34" s="9"/>
      <c r="BG34" s="7"/>
      <c r="BH34" s="7"/>
      <c r="BI34" s="7"/>
      <c r="BJ34" s="7"/>
      <c r="BK34" s="9"/>
      <c r="BL34" s="7"/>
      <c r="BM34" s="4"/>
    </row>
    <row r="35" spans="1:65" x14ac:dyDescent="0.3">
      <c r="A35" s="33" t="s">
        <v>37</v>
      </c>
      <c r="B35" s="25" t="s">
        <v>3</v>
      </c>
      <c r="C35" s="8" t="s">
        <v>4</v>
      </c>
      <c r="D35" s="8" t="s">
        <v>5</v>
      </c>
      <c r="E35" s="8" t="s">
        <v>6</v>
      </c>
      <c r="F35" s="8" t="s">
        <v>7</v>
      </c>
      <c r="G35" s="25" t="s">
        <v>8</v>
      </c>
      <c r="H35" s="8" t="s">
        <v>9</v>
      </c>
      <c r="I35" s="8" t="s">
        <v>10</v>
      </c>
      <c r="J35" s="8" t="s">
        <v>11</v>
      </c>
      <c r="K35" s="8" t="s">
        <v>12</v>
      </c>
      <c r="L35" s="12" t="s">
        <v>13</v>
      </c>
      <c r="M35" s="12" t="s">
        <v>14</v>
      </c>
      <c r="N35" s="12" t="s">
        <v>15</v>
      </c>
      <c r="O35" s="12" t="s">
        <v>16</v>
      </c>
      <c r="P35" s="12" t="s">
        <v>2</v>
      </c>
      <c r="AA35" s="1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2"/>
      <c r="AW35" s="2"/>
      <c r="AY35" s="1"/>
      <c r="AZ35" s="6"/>
      <c r="BA35" s="6"/>
      <c r="BB35" s="6"/>
      <c r="BC35" s="6"/>
      <c r="BD35" s="2"/>
      <c r="BG35" s="2"/>
      <c r="BH35" s="2"/>
      <c r="BI35" s="2"/>
      <c r="BJ35" s="2"/>
      <c r="BK35" s="2"/>
      <c r="BL35" s="2"/>
      <c r="BM35" s="4"/>
    </row>
    <row r="36" spans="1:65" x14ac:dyDescent="0.3">
      <c r="A36" s="1">
        <v>1</v>
      </c>
      <c r="B36" s="7">
        <f t="shared" ref="B36:O36" si="74">B9-$P9</f>
        <v>-4.2857939900734792</v>
      </c>
      <c r="C36" s="7">
        <f t="shared" si="74"/>
        <v>-4.098352327476718</v>
      </c>
      <c r="D36" s="7">
        <f t="shared" si="74"/>
        <v>-5.7285312080417938</v>
      </c>
      <c r="E36" s="7">
        <f t="shared" si="74"/>
        <v>-2.8054205016616081</v>
      </c>
      <c r="F36" s="7">
        <f t="shared" si="74"/>
        <v>-4.8618639607381553</v>
      </c>
      <c r="G36" s="7">
        <f t="shared" si="74"/>
        <v>2.0746220521679604</v>
      </c>
      <c r="H36" s="7">
        <f t="shared" si="74"/>
        <v>0.93007890344805588</v>
      </c>
      <c r="I36" s="7">
        <f t="shared" si="74"/>
        <v>-5.6528149589650099</v>
      </c>
      <c r="J36" s="7">
        <f t="shared" si="74"/>
        <v>-0.69692208816868373</v>
      </c>
      <c r="K36" s="7">
        <f t="shared" si="74"/>
        <v>5.7190234030288565</v>
      </c>
      <c r="L36" s="7">
        <f t="shared" si="74"/>
        <v>9.2776021779727387</v>
      </c>
      <c r="M36" s="7">
        <f t="shared" si="74"/>
        <v>7.2972783111941055</v>
      </c>
      <c r="N36" s="7">
        <f t="shared" si="74"/>
        <v>0.92354050113626585</v>
      </c>
      <c r="O36" s="7">
        <f t="shared" si="74"/>
        <v>1.9075536861774509</v>
      </c>
      <c r="P36" s="7">
        <f>T9-$P9</f>
        <v>11.563792464918265</v>
      </c>
      <c r="AA36" s="43" t="s">
        <v>18</v>
      </c>
      <c r="AB36" s="25" t="s">
        <v>3</v>
      </c>
      <c r="AC36" s="25" t="s">
        <v>4</v>
      </c>
      <c r="AD36" s="25" t="s">
        <v>5</v>
      </c>
      <c r="AE36" s="25" t="s">
        <v>6</v>
      </c>
      <c r="AF36" s="25" t="s">
        <v>7</v>
      </c>
      <c r="AG36" s="25" t="s">
        <v>8</v>
      </c>
      <c r="AH36" s="25" t="s">
        <v>9</v>
      </c>
      <c r="AI36" s="25" t="s">
        <v>10</v>
      </c>
      <c r="AJ36" s="25" t="s">
        <v>11</v>
      </c>
      <c r="AK36" s="25" t="s">
        <v>12</v>
      </c>
      <c r="AL36" s="10" t="s">
        <v>13</v>
      </c>
      <c r="AM36" s="10" t="s">
        <v>14</v>
      </c>
      <c r="AN36" s="10" t="s">
        <v>15</v>
      </c>
      <c r="AO36" s="10" t="s">
        <v>16</v>
      </c>
      <c r="AP36" s="5" t="s">
        <v>22</v>
      </c>
      <c r="AQ36" s="1" t="s">
        <v>23</v>
      </c>
      <c r="AR36" s="5" t="s">
        <v>24</v>
      </c>
      <c r="AS36" s="5" t="s">
        <v>25</v>
      </c>
      <c r="AT36" s="5" t="s">
        <v>26</v>
      </c>
      <c r="AU36" s="5" t="s">
        <v>29</v>
      </c>
      <c r="AV36" s="1" t="s">
        <v>27</v>
      </c>
      <c r="AW36" s="5" t="s">
        <v>28</v>
      </c>
      <c r="AY36" s="1"/>
      <c r="AZ36" s="6"/>
      <c r="BA36" s="6"/>
      <c r="BB36" s="6"/>
      <c r="BC36" s="6"/>
      <c r="BD36" s="26"/>
      <c r="BE36" s="5"/>
      <c r="BF36" s="1"/>
      <c r="BG36" s="26"/>
      <c r="BH36" s="26"/>
      <c r="BI36" s="26"/>
      <c r="BJ36" s="5"/>
      <c r="BK36" s="5"/>
      <c r="BL36" s="5"/>
      <c r="BM36" s="4"/>
    </row>
    <row r="37" spans="1:65" x14ac:dyDescent="0.3">
      <c r="A37" s="1">
        <v>2</v>
      </c>
      <c r="B37" s="7">
        <f t="shared" ref="B37:O37" si="75">B10-$P10</f>
        <v>4.2857939900734863</v>
      </c>
      <c r="C37" s="7">
        <f t="shared" si="75"/>
        <v>4.098352327476718</v>
      </c>
      <c r="D37" s="7">
        <f t="shared" si="75"/>
        <v>5.7285312080417867</v>
      </c>
      <c r="E37" s="7">
        <f t="shared" si="75"/>
        <v>2.8054205016615938</v>
      </c>
      <c r="F37" s="7">
        <f t="shared" si="75"/>
        <v>4.8618639607381482</v>
      </c>
      <c r="G37" s="7">
        <f t="shared" si="75"/>
        <v>-2.0746220521679604</v>
      </c>
      <c r="H37" s="7">
        <f t="shared" si="75"/>
        <v>-0.93007890344804878</v>
      </c>
      <c r="I37" s="7">
        <f t="shared" si="75"/>
        <v>5.6528149589650027</v>
      </c>
      <c r="J37" s="7">
        <f t="shared" si="75"/>
        <v>0.69692208816868373</v>
      </c>
      <c r="K37" s="7">
        <f t="shared" si="75"/>
        <v>-5.7190234030288565</v>
      </c>
      <c r="L37" s="7">
        <f t="shared" si="75"/>
        <v>-9.2776021779727387</v>
      </c>
      <c r="M37" s="7">
        <f t="shared" si="75"/>
        <v>-7.2972783111941126</v>
      </c>
      <c r="N37" s="7">
        <f t="shared" si="75"/>
        <v>-0.92354050113627295</v>
      </c>
      <c r="O37" s="7">
        <f t="shared" si="75"/>
        <v>-1.9075536861774438</v>
      </c>
      <c r="P37" s="7">
        <f>T10-$P10</f>
        <v>-11.563792464918265</v>
      </c>
      <c r="AA37" s="5" t="s">
        <v>48</v>
      </c>
      <c r="AB37" s="21">
        <f t="shared" ref="AB37:AR37" si="76">AB2/86400</f>
        <v>2.222222222222222E-5</v>
      </c>
      <c r="AC37" s="21">
        <f t="shared" si="76"/>
        <v>2.2309027777777775E-5</v>
      </c>
      <c r="AD37" s="21">
        <f t="shared" si="76"/>
        <v>1.8771219131944443E-5</v>
      </c>
      <c r="AE37" s="21">
        <f t="shared" si="76"/>
        <v>2.0216049375E-5</v>
      </c>
      <c r="AF37" s="21">
        <f t="shared" si="76"/>
        <v>2.3128616898148151E-5</v>
      </c>
      <c r="AG37" s="21">
        <f t="shared" si="76"/>
        <v>1.9656635798611113E-5</v>
      </c>
      <c r="AH37" s="21">
        <f t="shared" si="76"/>
        <v>2.5000000000000001E-5</v>
      </c>
      <c r="AI37" s="21">
        <f t="shared" si="76"/>
        <v>2.4978780868055557E-5</v>
      </c>
      <c r="AJ37" s="21">
        <f t="shared" si="76"/>
        <v>2.3529369212962962E-5</v>
      </c>
      <c r="AK37" s="21">
        <f t="shared" si="76"/>
        <v>2.8796296296296296E-5</v>
      </c>
      <c r="AL37" s="21">
        <f t="shared" si="76"/>
        <v>2.7822145057870367E-5</v>
      </c>
      <c r="AM37" s="21">
        <f t="shared" si="76"/>
        <v>2.9849537037037035E-5</v>
      </c>
      <c r="AN37" s="21">
        <f t="shared" si="76"/>
        <v>2.5659963344907412E-5</v>
      </c>
      <c r="AO37" s="21">
        <f t="shared" si="76"/>
        <v>2.7766203703703704E-5</v>
      </c>
      <c r="AP37" s="21">
        <f t="shared" si="76"/>
        <v>2.4264719051752646E-5</v>
      </c>
      <c r="AQ37" s="21">
        <f t="shared" si="76"/>
        <v>1.8771219131944443E-5</v>
      </c>
      <c r="AR37" s="21">
        <f t="shared" si="76"/>
        <v>2.9849537037037035E-5</v>
      </c>
      <c r="AS37" s="7">
        <f t="shared" ref="AS37:AS43" si="77">AS2</f>
        <v>14.334328310568429</v>
      </c>
      <c r="AT37" s="21">
        <f t="shared" ref="AT37:AV43" si="78">AT2/86400</f>
        <v>2.4241868006365739E-5</v>
      </c>
      <c r="AU37" s="21">
        <f t="shared" si="78"/>
        <v>1.9656635798611113E-5</v>
      </c>
      <c r="AV37" s="21">
        <f t="shared" si="78"/>
        <v>2.9849537037037035E-5</v>
      </c>
      <c r="AW37" s="7">
        <f t="shared" ref="AW37:AW43" si="79">AW2</f>
        <v>15.237612355544275</v>
      </c>
      <c r="AX37" s="5" t="s">
        <v>48</v>
      </c>
      <c r="AY37" s="1"/>
      <c r="AZ37" s="6"/>
      <c r="BA37" s="6"/>
      <c r="BB37" s="6"/>
      <c r="BC37" s="6"/>
      <c r="BD37" s="21"/>
      <c r="BE37" s="21"/>
      <c r="BF37" s="21"/>
      <c r="BG37" s="7"/>
      <c r="BH37" s="7"/>
      <c r="BI37" s="7"/>
      <c r="BJ37" s="7"/>
      <c r="BK37" s="16"/>
      <c r="BL37" s="16"/>
      <c r="BM37" s="4"/>
    </row>
    <row r="38" spans="1:65" x14ac:dyDescent="0.3">
      <c r="AA38" s="5" t="s">
        <v>49</v>
      </c>
      <c r="AB38" s="21">
        <f t="shared" ref="AB38:AR38" si="80">AB3/86400</f>
        <v>2.043209876157407E-5</v>
      </c>
      <c r="AC38" s="21">
        <f t="shared" si="80"/>
        <v>2.0387731481481486E-5</v>
      </c>
      <c r="AD38" s="21">
        <f t="shared" si="80"/>
        <v>1.5881558645833331E-5</v>
      </c>
      <c r="AE38" s="21">
        <f t="shared" si="80"/>
        <v>1.6392264664351851E-5</v>
      </c>
      <c r="AF38" s="21">
        <f t="shared" si="80"/>
        <v>1.9482060185185182E-5</v>
      </c>
      <c r="AG38" s="21">
        <f t="shared" si="80"/>
        <v>1.9506172847222218E-5</v>
      </c>
      <c r="AH38" s="21">
        <f t="shared" si="80"/>
        <v>2.2777777777777773E-5</v>
      </c>
      <c r="AI38" s="21">
        <f t="shared" si="80"/>
        <v>1.9805169756944441E-5</v>
      </c>
      <c r="AJ38" s="21">
        <f t="shared" si="80"/>
        <v>2.0285493831018521E-5</v>
      </c>
      <c r="AK38" s="21">
        <f t="shared" si="80"/>
        <v>2.4475308645833333E-5</v>
      </c>
      <c r="AL38" s="21">
        <f t="shared" si="80"/>
        <v>2.491319444444445E-5</v>
      </c>
      <c r="AM38" s="21">
        <f t="shared" si="80"/>
        <v>2.2426697534722225E-5</v>
      </c>
      <c r="AN38" s="21">
        <f t="shared" si="80"/>
        <v>2.0123456793981476E-5</v>
      </c>
      <c r="AO38" s="21">
        <f t="shared" si="80"/>
        <v>2.1959876539351848E-5</v>
      </c>
      <c r="AP38" s="21">
        <f t="shared" si="80"/>
        <v>2.0632061564980153E-5</v>
      </c>
      <c r="AQ38" s="21">
        <f t="shared" si="80"/>
        <v>1.5881558645833331E-5</v>
      </c>
      <c r="AR38" s="21">
        <f t="shared" si="80"/>
        <v>2.491319444444445E-5</v>
      </c>
      <c r="AS38" s="7">
        <f t="shared" si="77"/>
        <v>12.53719972464498</v>
      </c>
      <c r="AT38" s="21">
        <f t="shared" si="78"/>
        <v>2.0656647861689812E-5</v>
      </c>
      <c r="AU38" s="21">
        <f t="shared" si="78"/>
        <v>1.6392264664351851E-5</v>
      </c>
      <c r="AV38" s="21">
        <f t="shared" si="78"/>
        <v>2.4475308645833333E-5</v>
      </c>
      <c r="AW38" s="7">
        <f t="shared" si="79"/>
        <v>12.123368490795615</v>
      </c>
      <c r="AX38" s="5" t="s">
        <v>49</v>
      </c>
      <c r="AY38" s="1"/>
      <c r="AZ38" s="6"/>
      <c r="BA38" s="6"/>
      <c r="BB38" s="6"/>
      <c r="BC38" s="6"/>
      <c r="BD38" s="21"/>
      <c r="BE38" s="21"/>
      <c r="BF38" s="21"/>
      <c r="BG38" s="7"/>
      <c r="BH38" s="7"/>
      <c r="BI38" s="7"/>
      <c r="BJ38" s="7"/>
      <c r="BK38" s="16"/>
      <c r="BL38" s="16"/>
      <c r="BM38" s="4"/>
    </row>
    <row r="39" spans="1:65" x14ac:dyDescent="0.3">
      <c r="AA39" s="5" t="s">
        <v>50</v>
      </c>
      <c r="AB39" s="21">
        <f t="shared" ref="AB39:AR39" si="81">AB4/86400</f>
        <v>1.9669174386574077E-5</v>
      </c>
      <c r="AC39" s="21">
        <f t="shared" si="81"/>
        <v>1.9846643518518515E-5</v>
      </c>
      <c r="AD39" s="21">
        <f t="shared" si="81"/>
        <v>9.7569444444444437E-6</v>
      </c>
      <c r="AE39" s="21">
        <f t="shared" si="81"/>
        <v>1.2064525462962962E-5</v>
      </c>
      <c r="AF39" s="21">
        <f t="shared" si="81"/>
        <v>1.8793402777777779E-5</v>
      </c>
      <c r="AG39" s="21">
        <f t="shared" si="81"/>
        <v>1.4483024687499998E-5</v>
      </c>
      <c r="AH39" s="21">
        <f t="shared" si="81"/>
        <v>2.4351851851851852E-5</v>
      </c>
      <c r="AI39" s="21">
        <f t="shared" si="81"/>
        <v>1.8981481481481489E-5</v>
      </c>
      <c r="AJ39" s="21">
        <f t="shared" si="81"/>
        <v>2.2631172835648155E-5</v>
      </c>
      <c r="AK39" s="21">
        <f t="shared" si="81"/>
        <v>2.2282986111111124E-5</v>
      </c>
      <c r="AL39" s="21">
        <f t="shared" si="81"/>
        <v>1.9602864583333335E-5</v>
      </c>
      <c r="AM39" s="21">
        <f t="shared" si="81"/>
        <v>2.291666666666666E-5</v>
      </c>
      <c r="AN39" s="21">
        <f t="shared" si="81"/>
        <v>2.0385802465277772E-5</v>
      </c>
      <c r="AO39" s="21">
        <f t="shared" si="81"/>
        <v>2.0617283958333334E-5</v>
      </c>
      <c r="AP39" s="21">
        <f t="shared" si="81"/>
        <v>1.9027416087962959E-5</v>
      </c>
      <c r="AQ39" s="21">
        <f t="shared" si="81"/>
        <v>9.7569444444444437E-6</v>
      </c>
      <c r="AR39" s="21">
        <f t="shared" si="81"/>
        <v>2.4351851851851852E-5</v>
      </c>
      <c r="AS39" s="7">
        <f t="shared" si="77"/>
        <v>22.008853470109017</v>
      </c>
      <c r="AT39" s="21">
        <f t="shared" si="78"/>
        <v>1.9215072819733802E-5</v>
      </c>
      <c r="AU39" s="21">
        <f t="shared" si="78"/>
        <v>1.2064525462962962E-5</v>
      </c>
      <c r="AV39" s="21">
        <f t="shared" si="78"/>
        <v>2.4351851851851852E-5</v>
      </c>
      <c r="AW39" s="7">
        <f t="shared" si="79"/>
        <v>21.873257403325379</v>
      </c>
      <c r="AX39" s="5" t="s">
        <v>50</v>
      </c>
      <c r="AY39" s="1"/>
      <c r="AZ39" s="6"/>
      <c r="BA39" s="6"/>
      <c r="BB39" s="6"/>
      <c r="BC39" s="6"/>
      <c r="BD39" s="21"/>
      <c r="BE39" s="21"/>
      <c r="BF39" s="21"/>
      <c r="BG39" s="7"/>
      <c r="BH39" s="7"/>
      <c r="BI39" s="7"/>
      <c r="BJ39" s="7"/>
      <c r="BK39" s="9"/>
      <c r="BL39" s="9"/>
    </row>
    <row r="40" spans="1:65" x14ac:dyDescent="0.3">
      <c r="AA40" s="5" t="s">
        <v>0</v>
      </c>
      <c r="AB40" s="21">
        <f t="shared" ref="AB40:AR40" si="82">AB5/86400</f>
        <v>1.6905381944444447E-5</v>
      </c>
      <c r="AC40" s="21">
        <f t="shared" si="82"/>
        <v>1.6943479942129635E-5</v>
      </c>
      <c r="AD40" s="21">
        <f t="shared" si="82"/>
        <v>9.9305555555555622E-6</v>
      </c>
      <c r="AE40" s="21">
        <f t="shared" si="82"/>
        <v>8.2696759259259277E-6</v>
      </c>
      <c r="AF40" s="21">
        <f t="shared" si="82"/>
        <v>1.189236111111111E-5</v>
      </c>
      <c r="AG40" s="21">
        <f t="shared" si="82"/>
        <v>9.8524305555555586E-6</v>
      </c>
      <c r="AH40" s="21">
        <f t="shared" si="82"/>
        <v>1.5545910497685186E-5</v>
      </c>
      <c r="AI40" s="21">
        <f t="shared" si="82"/>
        <v>1.6697530856481481E-5</v>
      </c>
      <c r="AJ40" s="21">
        <f t="shared" si="82"/>
        <v>1.5841049386574067E-5</v>
      </c>
      <c r="AK40" s="21">
        <f t="shared" si="82"/>
        <v>1.7578124999999989E-5</v>
      </c>
      <c r="AL40" s="21">
        <f t="shared" si="82"/>
        <v>1.4077690972222221E-5</v>
      </c>
      <c r="AM40" s="21">
        <f t="shared" si="82"/>
        <v>1.4621913576388892E-5</v>
      </c>
      <c r="AN40" s="21">
        <f t="shared" si="82"/>
        <v>1.4066358020833336E-5</v>
      </c>
      <c r="AO40" s="21">
        <f t="shared" si="82"/>
        <v>1.7901234560185186E-5</v>
      </c>
      <c r="AP40" s="21">
        <f t="shared" si="82"/>
        <v>1.4294549850363758E-5</v>
      </c>
      <c r="AQ40" s="21">
        <f t="shared" si="82"/>
        <v>8.2696759259259277E-6</v>
      </c>
      <c r="AR40" s="21">
        <f t="shared" si="82"/>
        <v>1.7901234560185186E-5</v>
      </c>
      <c r="AS40" s="7">
        <f t="shared" si="77"/>
        <v>21.986383390370783</v>
      </c>
      <c r="AT40" s="21">
        <f t="shared" si="78"/>
        <v>1.3925178433159723E-5</v>
      </c>
      <c r="AU40" s="21">
        <f t="shared" si="78"/>
        <v>8.2696759259259277E-6</v>
      </c>
      <c r="AV40" s="21">
        <f t="shared" si="78"/>
        <v>1.7578124999999989E-5</v>
      </c>
      <c r="AW40" s="7">
        <f t="shared" si="79"/>
        <v>25.164594360581638</v>
      </c>
      <c r="AX40" s="5" t="s">
        <v>0</v>
      </c>
      <c r="AY40" s="1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5" x14ac:dyDescent="0.3">
      <c r="AA41" s="5" t="s">
        <v>1</v>
      </c>
      <c r="AB41" s="21">
        <f t="shared" ref="AB41:AR41" si="83">AB6/86400</f>
        <v>2.7256944444444449E-5</v>
      </c>
      <c r="AC41" s="21">
        <f t="shared" si="83"/>
        <v>2.0308641967592586E-5</v>
      </c>
      <c r="AD41" s="21">
        <f t="shared" si="83"/>
        <v>1.6597222222222215E-5</v>
      </c>
      <c r="AE41" s="21">
        <f t="shared" si="83"/>
        <v>1.6362847222222225E-5</v>
      </c>
      <c r="AF41" s="21">
        <f t="shared" si="83"/>
        <v>2.6313657407407412E-5</v>
      </c>
      <c r="AG41" s="21">
        <f t="shared" si="83"/>
        <v>1.7838541666666664E-5</v>
      </c>
      <c r="AH41" s="21">
        <f t="shared" si="83"/>
        <v>1.9824459872685195E-5</v>
      </c>
      <c r="AI41" s="21">
        <f t="shared" si="83"/>
        <v>1.6781442905092593E-5</v>
      </c>
      <c r="AJ41" s="21">
        <f t="shared" si="83"/>
        <v>1.5632716053240748E-5</v>
      </c>
      <c r="AK41" s="21">
        <f t="shared" si="83"/>
        <v>1.6579861111111123E-5</v>
      </c>
      <c r="AL41" s="21">
        <f t="shared" si="83"/>
        <v>1.500385802083333E-5</v>
      </c>
      <c r="AM41" s="21">
        <f t="shared" si="83"/>
        <v>1.9290123460648141E-5</v>
      </c>
      <c r="AN41" s="21">
        <f t="shared" si="83"/>
        <v>1.572530864583333E-5</v>
      </c>
      <c r="AO41" s="21">
        <f t="shared" si="83"/>
        <v>1.6049382719907396E-5</v>
      </c>
      <c r="AP41" s="21">
        <f t="shared" si="83"/>
        <v>1.8540357694279105E-5</v>
      </c>
      <c r="AQ41" s="21">
        <f t="shared" si="83"/>
        <v>1.500385802083333E-5</v>
      </c>
      <c r="AR41" s="21">
        <f t="shared" si="83"/>
        <v>2.7256944444444449E-5</v>
      </c>
      <c r="AS41" s="7">
        <f t="shared" si="77"/>
        <v>20.770162490233794</v>
      </c>
      <c r="AT41" s="21">
        <f t="shared" si="78"/>
        <v>1.9162446951678244E-5</v>
      </c>
      <c r="AU41" s="21">
        <f t="shared" si="78"/>
        <v>1.6362847222222225E-5</v>
      </c>
      <c r="AV41" s="21">
        <f t="shared" si="78"/>
        <v>2.6313657407407412E-5</v>
      </c>
      <c r="AW41" s="7">
        <f t="shared" si="79"/>
        <v>17.063173056634394</v>
      </c>
      <c r="AX41" s="5" t="s">
        <v>1</v>
      </c>
      <c r="AY41" s="1"/>
    </row>
    <row r="42" spans="1:65" x14ac:dyDescent="0.3">
      <c r="B42" s="35" t="s">
        <v>39</v>
      </c>
      <c r="C42" s="1">
        <v>1</v>
      </c>
      <c r="D42" s="1">
        <v>2</v>
      </c>
      <c r="E42" s="5" t="s">
        <v>20</v>
      </c>
      <c r="K42" s="2"/>
      <c r="N42" s="2"/>
      <c r="O42" s="2"/>
      <c r="Q42" s="2"/>
      <c r="R42" s="2"/>
      <c r="Y42" s="2"/>
      <c r="Z42"/>
      <c r="AA42" s="5" t="s">
        <v>51</v>
      </c>
      <c r="AB42" s="21">
        <f t="shared" ref="AB42:AR42" si="84">AB7/86400</f>
        <v>3.4675925925925907E-5</v>
      </c>
      <c r="AC42" s="21">
        <f t="shared" si="84"/>
        <v>4.1265432106481481E-5</v>
      </c>
      <c r="AD42" s="21">
        <f t="shared" si="84"/>
        <v>3.3047839502314823E-5</v>
      </c>
      <c r="AE42" s="21">
        <f t="shared" si="84"/>
        <v>3.3361304016203706E-5</v>
      </c>
      <c r="AF42" s="21">
        <f t="shared" si="84"/>
        <v>4.1307870370370356E-5</v>
      </c>
      <c r="AG42" s="21">
        <f t="shared" si="84"/>
        <v>2.4869791666666662E-5</v>
      </c>
      <c r="AH42" s="21">
        <f t="shared" si="84"/>
        <v>3.8611111111111096E-5</v>
      </c>
      <c r="AI42" s="21">
        <f t="shared" si="84"/>
        <v>5.1798080636574066E-5</v>
      </c>
      <c r="AJ42" s="21">
        <f t="shared" si="84"/>
        <v>4.1265432094907406E-5</v>
      </c>
      <c r="AK42" s="21">
        <f t="shared" si="84"/>
        <v>2.9802276238425926E-5</v>
      </c>
      <c r="AL42" s="21">
        <f t="shared" si="84"/>
        <v>2.3919753090277777E-5</v>
      </c>
      <c r="AM42" s="21">
        <f t="shared" si="84"/>
        <v>2.5810185185185192E-5</v>
      </c>
      <c r="AN42" s="21">
        <f t="shared" si="84"/>
        <v>3.8094135798611117E-5</v>
      </c>
      <c r="AO42" s="21">
        <f t="shared" si="84"/>
        <v>3.5432098761574076E-5</v>
      </c>
      <c r="AP42" s="21">
        <f t="shared" si="84"/>
        <v>3.5232945464616399E-5</v>
      </c>
      <c r="AQ42" s="21">
        <f t="shared" si="84"/>
        <v>2.3919753090277777E-5</v>
      </c>
      <c r="AR42" s="21">
        <f t="shared" si="84"/>
        <v>5.1798080636574066E-5</v>
      </c>
      <c r="AS42" s="7">
        <f t="shared" si="77"/>
        <v>21.786533132300089</v>
      </c>
      <c r="AT42" s="21">
        <f t="shared" si="78"/>
        <v>3.5853256416377311E-5</v>
      </c>
      <c r="AU42" s="21">
        <f t="shared" si="78"/>
        <v>2.4869791666666662E-5</v>
      </c>
      <c r="AV42" s="21">
        <f t="shared" si="78"/>
        <v>5.1798080636574066E-5</v>
      </c>
      <c r="AW42" s="7">
        <f t="shared" si="79"/>
        <v>25.502269935298816</v>
      </c>
      <c r="AX42" s="5" t="s">
        <v>51</v>
      </c>
      <c r="AY42" s="1"/>
    </row>
    <row r="43" spans="1:65" x14ac:dyDescent="0.3">
      <c r="B43" s="8" t="s">
        <v>3</v>
      </c>
      <c r="C43" s="21">
        <v>6.2323495370370381E-5</v>
      </c>
      <c r="D43" s="21">
        <v>7.8838252314814813E-5</v>
      </c>
      <c r="E43" s="21">
        <v>1.4116174768518519E-4</v>
      </c>
      <c r="K43" s="2"/>
      <c r="N43" s="2"/>
      <c r="O43" s="2"/>
      <c r="Q43" s="2"/>
      <c r="R43" s="2"/>
      <c r="Y43" s="2"/>
      <c r="Z43"/>
      <c r="AA43" s="18" t="s">
        <v>20</v>
      </c>
      <c r="AB43" s="21">
        <f t="shared" ref="AB43:AR43" si="85">AB8/86400</f>
        <v>1.4116174768518519E-4</v>
      </c>
      <c r="AC43" s="21">
        <f t="shared" si="85"/>
        <v>1.4106095679398148E-4</v>
      </c>
      <c r="AD43" s="21">
        <f t="shared" si="85"/>
        <v>1.0398533950231481E-4</v>
      </c>
      <c r="AE43" s="21">
        <f t="shared" si="85"/>
        <v>1.0666666666666668E-4</v>
      </c>
      <c r="AF43" s="21">
        <f t="shared" si="85"/>
        <v>1.4091796875000001E-4</v>
      </c>
      <c r="AG43" s="21">
        <f t="shared" si="85"/>
        <v>1.0620659722222222E-4</v>
      </c>
      <c r="AH43" s="21">
        <f t="shared" si="85"/>
        <v>1.461111111111111E-4</v>
      </c>
      <c r="AI43" s="21">
        <f t="shared" si="85"/>
        <v>1.4904248650462963E-4</v>
      </c>
      <c r="AJ43" s="21">
        <f t="shared" si="85"/>
        <v>1.3918523341435187E-4</v>
      </c>
      <c r="AK43" s="21">
        <f t="shared" si="85"/>
        <v>1.3951485340277779E-4</v>
      </c>
      <c r="AL43" s="21">
        <f t="shared" si="85"/>
        <v>1.2533950616898149E-4</v>
      </c>
      <c r="AM43" s="21">
        <f t="shared" si="85"/>
        <v>1.3491512346064814E-4</v>
      </c>
      <c r="AN43" s="21">
        <f t="shared" si="85"/>
        <v>1.3405502506944443E-4</v>
      </c>
      <c r="AO43" s="21">
        <f t="shared" si="85"/>
        <v>1.3972608024305554E-4</v>
      </c>
      <c r="AP43" s="21">
        <f t="shared" si="85"/>
        <v>1.3199204971395498E-4</v>
      </c>
      <c r="AQ43" s="21">
        <f t="shared" si="85"/>
        <v>1.0398533950231481E-4</v>
      </c>
      <c r="AR43" s="21">
        <f t="shared" si="85"/>
        <v>1.4904248650462963E-4</v>
      </c>
      <c r="AS43" s="7">
        <f t="shared" si="77"/>
        <v>11.608245490195374</v>
      </c>
      <c r="AT43" s="21">
        <f t="shared" si="78"/>
        <v>1.330544704890046E-4</v>
      </c>
      <c r="AU43" s="21">
        <f t="shared" si="78"/>
        <v>1.0620659722222222E-4</v>
      </c>
      <c r="AV43" s="21">
        <f t="shared" si="78"/>
        <v>1.4904248650462963E-4</v>
      </c>
      <c r="AW43" s="7">
        <f t="shared" si="79"/>
        <v>12.749390058398449</v>
      </c>
      <c r="AX43" s="18" t="s">
        <v>20</v>
      </c>
      <c r="AY43" s="18"/>
    </row>
    <row r="44" spans="1:65" x14ac:dyDescent="0.3">
      <c r="B44" s="8" t="s">
        <v>4</v>
      </c>
      <c r="C44" s="21">
        <v>6.2543402777777779E-5</v>
      </c>
      <c r="D44" s="21">
        <v>7.8517554016203702E-5</v>
      </c>
      <c r="E44" s="21">
        <v>1.4106095679398145E-4</v>
      </c>
      <c r="K44" s="2"/>
      <c r="N44" s="2"/>
      <c r="O44" s="2"/>
      <c r="Q44" s="2"/>
      <c r="R44" s="2"/>
      <c r="Y44" s="2"/>
      <c r="Z44"/>
      <c r="AA44" s="18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7"/>
      <c r="AT44" s="21"/>
      <c r="AU44" s="21"/>
      <c r="AV44" s="21"/>
      <c r="AW44" s="7"/>
    </row>
    <row r="45" spans="1:65" x14ac:dyDescent="0.3">
      <c r="B45" s="8" t="s">
        <v>5</v>
      </c>
      <c r="C45" s="21">
        <v>4.440972222222222E-5</v>
      </c>
      <c r="D45" s="21">
        <v>5.9575617280092599E-5</v>
      </c>
      <c r="E45" s="21">
        <v>1.0398533950231481E-4</v>
      </c>
      <c r="K45" s="2"/>
      <c r="N45" s="2"/>
      <c r="O45" s="2"/>
      <c r="Q45" s="2"/>
      <c r="R45" s="2"/>
      <c r="Y45" s="2"/>
      <c r="Z45"/>
      <c r="AA45" s="18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7"/>
      <c r="AT45" s="21"/>
      <c r="AU45" s="21"/>
      <c r="AV45" s="21"/>
      <c r="AW45" s="7"/>
    </row>
    <row r="46" spans="1:65" x14ac:dyDescent="0.3">
      <c r="B46" s="8" t="s">
        <v>6</v>
      </c>
      <c r="C46" s="21">
        <v>4.867283950231481E-5</v>
      </c>
      <c r="D46" s="21">
        <v>5.7993827164351857E-5</v>
      </c>
      <c r="E46" s="21">
        <v>1.0666666666666668E-4</v>
      </c>
      <c r="K46" s="2"/>
      <c r="N46" s="2"/>
      <c r="O46" s="2"/>
      <c r="Q46" s="2"/>
      <c r="R46" s="2"/>
      <c r="Y46" s="2"/>
      <c r="Z46"/>
      <c r="AA46" s="18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7"/>
      <c r="AT46" s="21"/>
      <c r="AU46" s="21"/>
      <c r="AV46" s="21"/>
      <c r="AW46" s="7"/>
    </row>
    <row r="47" spans="1:65" x14ac:dyDescent="0.3">
      <c r="B47" s="8" t="s">
        <v>7</v>
      </c>
      <c r="C47" s="21">
        <v>6.1404079861111116E-5</v>
      </c>
      <c r="D47" s="21">
        <v>7.9513888888888882E-5</v>
      </c>
      <c r="E47" s="21">
        <v>1.4091796875000001E-4</v>
      </c>
      <c r="K47" s="2"/>
      <c r="N47" s="2"/>
      <c r="O47" s="2"/>
      <c r="Q47" s="2"/>
      <c r="R47" s="2"/>
      <c r="Y47" s="2"/>
      <c r="Z47"/>
      <c r="AA47" s="18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7"/>
      <c r="AT47" s="21"/>
      <c r="AU47" s="21"/>
      <c r="AV47" s="21"/>
      <c r="AW47" s="7"/>
    </row>
    <row r="48" spans="1:65" x14ac:dyDescent="0.3">
      <c r="B48" s="8" t="s">
        <v>8</v>
      </c>
      <c r="C48" s="21">
        <v>5.3645833333333334E-5</v>
      </c>
      <c r="D48" s="21">
        <v>5.2560763888888889E-5</v>
      </c>
      <c r="E48" s="21">
        <v>1.0620659722222222E-4</v>
      </c>
      <c r="K48" s="2"/>
      <c r="N48" s="2"/>
      <c r="O48" s="2"/>
      <c r="Q48" s="2"/>
      <c r="R48" s="2"/>
      <c r="Y48" s="2"/>
      <c r="Z48"/>
      <c r="AA48" s="18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7"/>
      <c r="AT48" s="21"/>
      <c r="AU48" s="21"/>
      <c r="AV48" s="21"/>
      <c r="AW48" s="7"/>
    </row>
    <row r="49" spans="2:50" x14ac:dyDescent="0.3">
      <c r="B49" s="8" t="s">
        <v>9</v>
      </c>
      <c r="C49" s="21">
        <v>7.212962962962963E-5</v>
      </c>
      <c r="D49" s="21">
        <v>7.398148148148147E-5</v>
      </c>
      <c r="E49" s="21">
        <v>1.461111111111111E-4</v>
      </c>
      <c r="K49" s="2"/>
      <c r="N49" s="2"/>
      <c r="O49" s="2"/>
      <c r="Q49" s="2"/>
      <c r="R49" s="2"/>
      <c r="Y49" s="2"/>
      <c r="Z49"/>
      <c r="AA49" s="18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7"/>
      <c r="AT49" s="21"/>
      <c r="AU49" s="21"/>
      <c r="AV49" s="21"/>
      <c r="AW49" s="7"/>
    </row>
    <row r="50" spans="2:50" x14ac:dyDescent="0.3">
      <c r="B50" s="8" t="s">
        <v>10</v>
      </c>
      <c r="C50" s="21">
        <v>6.3765432106481493E-5</v>
      </c>
      <c r="D50" s="21">
        <v>8.527705439814814E-5</v>
      </c>
      <c r="E50" s="21">
        <v>1.4904248650462963E-4</v>
      </c>
      <c r="K50" s="2"/>
      <c r="N50" s="2"/>
      <c r="O50" s="2"/>
      <c r="Q50" s="2"/>
      <c r="R50" s="2"/>
      <c r="Y50" s="2"/>
      <c r="Z50"/>
      <c r="AA50" s="1"/>
      <c r="AB50" s="1"/>
      <c r="AC50" s="1"/>
      <c r="AD50" s="1"/>
      <c r="AE50"/>
      <c r="AG50" s="2"/>
      <c r="AI50" s="2"/>
      <c r="AJ50" s="2"/>
    </row>
    <row r="51" spans="2:50" x14ac:dyDescent="0.3">
      <c r="B51" s="8" t="s">
        <v>11</v>
      </c>
      <c r="C51" s="21">
        <v>6.6446035879629638E-5</v>
      </c>
      <c r="D51" s="21">
        <v>7.2739197534722218E-5</v>
      </c>
      <c r="E51" s="21">
        <v>1.3918523341435187E-4</v>
      </c>
      <c r="K51" s="2"/>
      <c r="N51" s="2"/>
      <c r="O51" s="2"/>
      <c r="Q51" s="2"/>
      <c r="R51" s="2"/>
      <c r="Y51" s="2"/>
      <c r="Z51"/>
      <c r="AA51" s="1"/>
      <c r="AB51" s="1"/>
      <c r="AC51" s="1"/>
      <c r="AD51" s="1"/>
      <c r="AE51" s="1"/>
      <c r="AF51"/>
      <c r="AG51" s="2"/>
      <c r="AH51" s="2"/>
      <c r="AJ51" s="2"/>
      <c r="AK51" s="2"/>
      <c r="AT51" s="6"/>
      <c r="AU51" s="6"/>
      <c r="AV51" s="6"/>
      <c r="AX51" s="6"/>
    </row>
    <row r="52" spans="2:50" x14ac:dyDescent="0.3">
      <c r="B52" s="8" t="s">
        <v>12</v>
      </c>
      <c r="C52" s="21">
        <v>7.5554591053240749E-5</v>
      </c>
      <c r="D52" s="21">
        <v>6.3960262349537037E-5</v>
      </c>
      <c r="E52" s="21">
        <v>1.3951485340277779E-4</v>
      </c>
      <c r="K52" s="2"/>
      <c r="N52" s="2"/>
      <c r="O52" s="2"/>
      <c r="Q52" s="2"/>
      <c r="R52" s="2"/>
      <c r="Y52" s="2"/>
      <c r="Z52"/>
      <c r="AA52" s="44" t="s">
        <v>21</v>
      </c>
      <c r="AB52" s="25" t="s">
        <v>3</v>
      </c>
      <c r="AC52" s="25" t="s">
        <v>4</v>
      </c>
      <c r="AD52" s="25" t="s">
        <v>5</v>
      </c>
      <c r="AE52" s="25" t="s">
        <v>6</v>
      </c>
      <c r="AF52" s="25" t="s">
        <v>7</v>
      </c>
      <c r="AG52" s="25" t="s">
        <v>8</v>
      </c>
      <c r="AH52" s="25" t="s">
        <v>9</v>
      </c>
      <c r="AI52" s="25" t="s">
        <v>10</v>
      </c>
      <c r="AJ52" s="25" t="s">
        <v>11</v>
      </c>
      <c r="AK52" s="25" t="s">
        <v>12</v>
      </c>
      <c r="AL52" s="10" t="s">
        <v>13</v>
      </c>
      <c r="AM52" s="10" t="s">
        <v>14</v>
      </c>
      <c r="AN52" s="10" t="s">
        <v>15</v>
      </c>
      <c r="AO52" s="10" t="s">
        <v>16</v>
      </c>
      <c r="AP52" s="6"/>
      <c r="AQ52" s="6"/>
      <c r="AR52" s="6"/>
      <c r="AT52" s="6"/>
      <c r="AU52" s="6"/>
      <c r="AV52" s="6"/>
      <c r="AW52" s="6"/>
    </row>
    <row r="53" spans="2:50" x14ac:dyDescent="0.3">
      <c r="B53" s="12" t="s">
        <v>13</v>
      </c>
      <c r="C53" s="21">
        <v>7.2338204085648145E-5</v>
      </c>
      <c r="D53" s="21">
        <v>5.3001302083333326E-5</v>
      </c>
      <c r="E53" s="21">
        <v>1.2533950616898149E-4</v>
      </c>
      <c r="K53" s="2"/>
      <c r="N53" s="2"/>
      <c r="O53" s="2"/>
      <c r="Q53" s="2"/>
      <c r="R53" s="2"/>
      <c r="Y53" s="2"/>
      <c r="Z53"/>
      <c r="AA53" s="5" t="s">
        <v>48</v>
      </c>
      <c r="AB53" s="11">
        <f t="shared" ref="AB53:AO53" si="86">AB2-$AP2</f>
        <v>-0.17647172607142858</v>
      </c>
      <c r="AC53" s="11">
        <f t="shared" si="86"/>
        <v>-0.16897172607142874</v>
      </c>
      <c r="AD53" s="11">
        <f t="shared" si="86"/>
        <v>-0.47463839307142863</v>
      </c>
      <c r="AE53" s="11">
        <f t="shared" si="86"/>
        <v>-0.34980506007142864</v>
      </c>
      <c r="AF53" s="11">
        <f t="shared" si="86"/>
        <v>-9.8159226071428352E-2</v>
      </c>
      <c r="AG53" s="11">
        <f t="shared" si="86"/>
        <v>-0.3981383930714284</v>
      </c>
      <c r="AH53" s="11">
        <f t="shared" si="86"/>
        <v>6.3528273928571632E-2</v>
      </c>
      <c r="AI53" s="11">
        <f t="shared" si="86"/>
        <v>6.169494092857164E-2</v>
      </c>
      <c r="AJ53" s="11">
        <f t="shared" si="86"/>
        <v>-6.3534226071428446E-2</v>
      </c>
      <c r="AK53" s="11">
        <f t="shared" si="86"/>
        <v>0.39152827392857148</v>
      </c>
      <c r="AL53" s="11">
        <f t="shared" si="86"/>
        <v>0.30736160692857117</v>
      </c>
      <c r="AM53" s="11">
        <f t="shared" si="86"/>
        <v>0.48252827392857123</v>
      </c>
      <c r="AN53" s="11">
        <f t="shared" si="86"/>
        <v>0.12054910692857179</v>
      </c>
      <c r="AO53" s="11">
        <f t="shared" si="86"/>
        <v>0.30252827392857151</v>
      </c>
      <c r="AP53" s="5" t="s">
        <v>48</v>
      </c>
      <c r="AQ53" s="6"/>
      <c r="AR53" s="6"/>
      <c r="AT53" s="6"/>
      <c r="AU53" s="6"/>
      <c r="AV53" s="6"/>
      <c r="AW53" s="6"/>
    </row>
    <row r="54" spans="2:50" x14ac:dyDescent="0.3">
      <c r="B54" s="12" t="s">
        <v>14</v>
      </c>
      <c r="C54" s="21">
        <v>7.5192901238425923E-5</v>
      </c>
      <c r="D54" s="21">
        <v>5.9722222222222227E-5</v>
      </c>
      <c r="E54" s="21">
        <v>1.3491512346064814E-4</v>
      </c>
      <c r="K54" s="2"/>
      <c r="N54" s="2"/>
      <c r="O54" s="2"/>
      <c r="Q54" s="2"/>
      <c r="R54" s="2"/>
      <c r="Y54" s="2"/>
      <c r="Z54"/>
      <c r="AA54" s="5" t="s">
        <v>49</v>
      </c>
      <c r="AB54" s="11">
        <f t="shared" ref="AB54:AO54" si="87">AB3-$AP3</f>
        <v>-1.7276786214285522E-2</v>
      </c>
      <c r="AC54" s="11">
        <f t="shared" si="87"/>
        <v>-2.111011921428485E-2</v>
      </c>
      <c r="AD54" s="11">
        <f t="shared" si="87"/>
        <v>-0.41044345221428524</v>
      </c>
      <c r="AE54" s="11">
        <f t="shared" si="87"/>
        <v>-0.36631845221428527</v>
      </c>
      <c r="AF54" s="11">
        <f t="shared" si="87"/>
        <v>-9.9360119214285447E-2</v>
      </c>
      <c r="AG54" s="11">
        <f t="shared" si="87"/>
        <v>-9.7276785214285511E-2</v>
      </c>
      <c r="AH54" s="11">
        <f t="shared" si="87"/>
        <v>0.18538988078571439</v>
      </c>
      <c r="AI54" s="11">
        <f t="shared" si="87"/>
        <v>-7.1443452214285497E-2</v>
      </c>
      <c r="AJ54" s="11">
        <f t="shared" si="87"/>
        <v>-2.994345221428496E-2</v>
      </c>
      <c r="AK54" s="11">
        <f t="shared" si="87"/>
        <v>0.3320565477857147</v>
      </c>
      <c r="AL54" s="11">
        <f t="shared" si="87"/>
        <v>0.36988988078571516</v>
      </c>
      <c r="AM54" s="11">
        <f t="shared" si="87"/>
        <v>0.15505654778571509</v>
      </c>
      <c r="AN54" s="11">
        <f t="shared" si="87"/>
        <v>-4.3943452214285639E-2</v>
      </c>
      <c r="AO54" s="11">
        <f t="shared" si="87"/>
        <v>0.1147232137857146</v>
      </c>
      <c r="AP54" s="5" t="s">
        <v>49</v>
      </c>
      <c r="AQ54" s="6"/>
      <c r="AR54" s="6"/>
      <c r="AT54" s="6"/>
      <c r="AU54" s="6"/>
      <c r="AV54" s="6"/>
      <c r="AW54" s="6"/>
    </row>
    <row r="55" spans="2:50" x14ac:dyDescent="0.3">
      <c r="B55" s="12" t="s">
        <v>15</v>
      </c>
      <c r="C55" s="21">
        <v>6.6169222604166663E-5</v>
      </c>
      <c r="D55" s="21">
        <v>6.7885802465277785E-5</v>
      </c>
      <c r="E55" s="21">
        <v>1.3405502506944443E-4</v>
      </c>
      <c r="K55" s="2"/>
      <c r="N55" s="2"/>
      <c r="O55" s="2"/>
      <c r="Q55" s="2"/>
      <c r="R55" s="2"/>
      <c r="Y55" s="2"/>
      <c r="Z55"/>
      <c r="AA55" s="5" t="s">
        <v>50</v>
      </c>
      <c r="AB55" s="11">
        <f t="shared" ref="AB55:AO55" si="88">AB4-$AP4</f>
        <v>5.5447917000000624E-2</v>
      </c>
      <c r="AC55" s="11">
        <f t="shared" si="88"/>
        <v>7.0781249999999796E-2</v>
      </c>
      <c r="AD55" s="11">
        <f t="shared" si="88"/>
        <v>-0.80096874999999979</v>
      </c>
      <c r="AE55" s="11">
        <f t="shared" si="88"/>
        <v>-0.60159374999999993</v>
      </c>
      <c r="AF55" s="11">
        <f t="shared" si="88"/>
        <v>-2.0218749999999508E-2</v>
      </c>
      <c r="AG55" s="11">
        <f t="shared" si="88"/>
        <v>-0.39263541699999993</v>
      </c>
      <c r="AH55" s="11">
        <f t="shared" si="88"/>
        <v>0.46003125000000034</v>
      </c>
      <c r="AI55" s="11">
        <f t="shared" si="88"/>
        <v>-3.9687499999991882E-3</v>
      </c>
      <c r="AJ55" s="11">
        <f t="shared" si="88"/>
        <v>0.31136458300000069</v>
      </c>
      <c r="AK55" s="11">
        <f t="shared" si="88"/>
        <v>0.28128125000000126</v>
      </c>
      <c r="AL55" s="11">
        <f t="shared" si="88"/>
        <v>4.9718750000000478E-2</v>
      </c>
      <c r="AM55" s="11">
        <f t="shared" si="88"/>
        <v>0.33603124999999978</v>
      </c>
      <c r="AN55" s="11">
        <f t="shared" si="88"/>
        <v>0.11736458299999986</v>
      </c>
      <c r="AO55" s="11">
        <f t="shared" si="88"/>
        <v>0.1373645840000004</v>
      </c>
      <c r="AP55" s="5" t="s">
        <v>50</v>
      </c>
    </row>
    <row r="56" spans="2:50" x14ac:dyDescent="0.3">
      <c r="B56" s="12" t="s">
        <v>16</v>
      </c>
      <c r="C56" s="21">
        <v>7.0343364201388883E-5</v>
      </c>
      <c r="D56" s="21">
        <v>6.9382716041666668E-5</v>
      </c>
      <c r="E56" s="21">
        <v>1.3972608024305554E-4</v>
      </c>
      <c r="K56" s="2"/>
      <c r="N56" s="2"/>
      <c r="O56" s="2"/>
      <c r="Q56" s="2"/>
      <c r="R56" s="2"/>
      <c r="Y56" s="2"/>
      <c r="Z56"/>
      <c r="AA56" s="5" t="s">
        <v>0</v>
      </c>
      <c r="AB56" s="11">
        <f t="shared" ref="AB56:AO56" si="89">AB5-$AP5</f>
        <v>0.22557589292857161</v>
      </c>
      <c r="AC56" s="11">
        <f t="shared" si="89"/>
        <v>0.22886755992857166</v>
      </c>
      <c r="AD56" s="11">
        <f t="shared" si="89"/>
        <v>-0.37704910707142814</v>
      </c>
      <c r="AE56" s="11">
        <f t="shared" si="89"/>
        <v>-0.52054910707142854</v>
      </c>
      <c r="AF56" s="11">
        <f t="shared" si="89"/>
        <v>-0.20754910707142882</v>
      </c>
      <c r="AG56" s="11">
        <f t="shared" si="89"/>
        <v>-0.38379910707142839</v>
      </c>
      <c r="AH56" s="11">
        <f t="shared" si="89"/>
        <v>0.10811755992857153</v>
      </c>
      <c r="AI56" s="11">
        <f t="shared" si="89"/>
        <v>0.20761755892857137</v>
      </c>
      <c r="AJ56" s="11">
        <f t="shared" si="89"/>
        <v>0.13361755992857072</v>
      </c>
      <c r="AK56" s="11">
        <f t="shared" si="89"/>
        <v>0.28370089292857026</v>
      </c>
      <c r="AL56" s="11">
        <f t="shared" si="89"/>
        <v>-1.8736607071428768E-2</v>
      </c>
      <c r="AM56" s="11">
        <f t="shared" si="89"/>
        <v>2.8284225928571605E-2</v>
      </c>
      <c r="AN56" s="11">
        <f t="shared" si="89"/>
        <v>-1.9715774071428438E-2</v>
      </c>
      <c r="AO56" s="11">
        <f t="shared" si="89"/>
        <v>0.31161755892857146</v>
      </c>
      <c r="AP56" s="5" t="s">
        <v>0</v>
      </c>
    </row>
    <row r="57" spans="2:50" x14ac:dyDescent="0.3">
      <c r="B57" s="5" t="s">
        <v>22</v>
      </c>
      <c r="C57" s="21">
        <v>6.3924196704695751E-5</v>
      </c>
      <c r="D57" s="21">
        <v>6.806785300925924E-5</v>
      </c>
      <c r="E57" s="21">
        <v>1.3199204971395498E-4</v>
      </c>
      <c r="K57" s="2"/>
      <c r="N57" s="2"/>
      <c r="O57" s="2"/>
      <c r="Q57" s="2"/>
      <c r="R57" s="2"/>
      <c r="Y57" s="2"/>
      <c r="Z57"/>
      <c r="AA57" s="5" t="s">
        <v>1</v>
      </c>
      <c r="AB57" s="11">
        <f t="shared" ref="AB57:AO57" si="90">AB6-$AP6</f>
        <v>0.75311309521428571</v>
      </c>
      <c r="AC57" s="11">
        <f t="shared" si="90"/>
        <v>0.15277976121428472</v>
      </c>
      <c r="AD57" s="11">
        <f t="shared" si="90"/>
        <v>-0.16788690478571544</v>
      </c>
      <c r="AE57" s="11">
        <f t="shared" si="90"/>
        <v>-0.18813690478571443</v>
      </c>
      <c r="AF57" s="11">
        <f t="shared" si="90"/>
        <v>0.67161309521428558</v>
      </c>
      <c r="AG57" s="11">
        <f t="shared" si="90"/>
        <v>-6.0636904785714929E-2</v>
      </c>
      <c r="AH57" s="11">
        <f t="shared" si="90"/>
        <v>0.11094642821428602</v>
      </c>
      <c r="AI57" s="11">
        <f t="shared" si="90"/>
        <v>-0.15197023778571461</v>
      </c>
      <c r="AJ57" s="11">
        <f t="shared" si="90"/>
        <v>-0.25122023778571423</v>
      </c>
      <c r="AK57" s="11">
        <f t="shared" si="90"/>
        <v>-0.16938690478571372</v>
      </c>
      <c r="AL57" s="11">
        <f t="shared" si="90"/>
        <v>-0.30555357178571496</v>
      </c>
      <c r="AM57" s="11">
        <f t="shared" si="90"/>
        <v>6.477976221428472E-2</v>
      </c>
      <c r="AN57" s="11">
        <f t="shared" si="90"/>
        <v>-0.24322023778571511</v>
      </c>
      <c r="AO57" s="11">
        <f t="shared" si="90"/>
        <v>-0.21522023778571553</v>
      </c>
      <c r="AP57" s="5" t="s">
        <v>1</v>
      </c>
    </row>
    <row r="58" spans="2:50" x14ac:dyDescent="0.3">
      <c r="B58" s="5" t="s">
        <v>23</v>
      </c>
      <c r="C58" s="21">
        <v>4.440972222222222E-5</v>
      </c>
      <c r="D58" s="21">
        <v>5.2560763888888889E-5</v>
      </c>
      <c r="E58" s="21">
        <v>1.0398533950231481E-4</v>
      </c>
      <c r="F58" s="29" t="s">
        <v>52</v>
      </c>
      <c r="K58" s="2"/>
      <c r="N58" s="2"/>
      <c r="O58" s="2"/>
      <c r="Q58" s="2"/>
      <c r="R58" s="2"/>
      <c r="Y58" s="2"/>
      <c r="Z58"/>
      <c r="AA58" s="5" t="s">
        <v>51</v>
      </c>
      <c r="AB58" s="11">
        <f t="shared" ref="AB58:AO58" si="91">AB7-$AP7</f>
        <v>-4.8126488142858026E-2</v>
      </c>
      <c r="AC58" s="11">
        <f t="shared" si="91"/>
        <v>0.52120684585714327</v>
      </c>
      <c r="AD58" s="11">
        <f t="shared" si="91"/>
        <v>-0.18879315514285588</v>
      </c>
      <c r="AE58" s="11">
        <f t="shared" si="91"/>
        <v>-0.16170982114285648</v>
      </c>
      <c r="AF58" s="11">
        <f t="shared" si="91"/>
        <v>0.52487351185714237</v>
      </c>
      <c r="AG58" s="11">
        <f t="shared" si="91"/>
        <v>-0.89537648814285697</v>
      </c>
      <c r="AH58" s="11">
        <f t="shared" si="91"/>
        <v>0.29187351185714183</v>
      </c>
      <c r="AI58" s="11">
        <f t="shared" si="91"/>
        <v>1.4312276788571423</v>
      </c>
      <c r="AJ58" s="11">
        <f t="shared" si="91"/>
        <v>0.52120684485714319</v>
      </c>
      <c r="AK58" s="11">
        <f t="shared" si="91"/>
        <v>-0.46920982114285659</v>
      </c>
      <c r="AL58" s="11">
        <f t="shared" si="91"/>
        <v>-0.9774598211428569</v>
      </c>
      <c r="AM58" s="11">
        <f t="shared" si="91"/>
        <v>-0.81412648814285626</v>
      </c>
      <c r="AN58" s="11">
        <f t="shared" si="91"/>
        <v>0.24720684485714406</v>
      </c>
      <c r="AO58" s="11">
        <f t="shared" si="91"/>
        <v>1.7206844857143633E-2</v>
      </c>
      <c r="AP58" s="5" t="s">
        <v>51</v>
      </c>
    </row>
    <row r="59" spans="2:50" x14ac:dyDescent="0.3">
      <c r="B59" s="5" t="s">
        <v>24</v>
      </c>
      <c r="C59" s="21">
        <v>7.5554591053240749E-5</v>
      </c>
      <c r="D59" s="21">
        <v>8.527705439814814E-5</v>
      </c>
      <c r="E59" s="21">
        <v>1.4904248650462963E-4</v>
      </c>
      <c r="F59" s="29" t="s">
        <v>53</v>
      </c>
      <c r="K59" s="2"/>
      <c r="N59" s="2"/>
      <c r="O59" s="2"/>
      <c r="Q59" s="2"/>
      <c r="R59" s="2"/>
      <c r="Y59" s="2"/>
      <c r="Z59"/>
      <c r="AA59" s="18" t="s">
        <v>20</v>
      </c>
      <c r="AB59" s="11">
        <f t="shared" ref="AB59:AO59" si="92">AB8-$AP8</f>
        <v>0.79226190471428914</v>
      </c>
      <c r="AC59" s="11">
        <f t="shared" si="92"/>
        <v>0.78355357171428963</v>
      </c>
      <c r="AD59" s="11">
        <f t="shared" si="92"/>
        <v>-2.4197797622857102</v>
      </c>
      <c r="AE59" s="11">
        <f t="shared" si="92"/>
        <v>-2.1881130952857095</v>
      </c>
      <c r="AF59" s="11">
        <f t="shared" si="92"/>
        <v>0.77119940471428983</v>
      </c>
      <c r="AG59" s="11">
        <f t="shared" si="92"/>
        <v>-2.227863095285711</v>
      </c>
      <c r="AH59" s="11">
        <f t="shared" si="92"/>
        <v>1.2198869047142882</v>
      </c>
      <c r="AI59" s="11">
        <f t="shared" si="92"/>
        <v>1.4731577387142902</v>
      </c>
      <c r="AJ59" s="11">
        <f t="shared" si="92"/>
        <v>0.6214910717142903</v>
      </c>
      <c r="AK59" s="11">
        <f t="shared" si="92"/>
        <v>0.64997023871429072</v>
      </c>
      <c r="AL59" s="11">
        <f t="shared" si="92"/>
        <v>-0.57477976228571137</v>
      </c>
      <c r="AM59" s="11">
        <f t="shared" si="92"/>
        <v>0.25255357171428905</v>
      </c>
      <c r="AN59" s="11">
        <f t="shared" si="92"/>
        <v>0.17824107071428941</v>
      </c>
      <c r="AO59" s="11">
        <f t="shared" si="92"/>
        <v>0.66822023771428896</v>
      </c>
      <c r="AP59" s="18" t="s">
        <v>20</v>
      </c>
    </row>
    <row r="60" spans="2:50" x14ac:dyDescent="0.3">
      <c r="B60" s="5" t="s">
        <v>25</v>
      </c>
      <c r="C60" s="7">
        <v>14.922270941264554</v>
      </c>
      <c r="D60" s="7">
        <v>15.454103266820882</v>
      </c>
      <c r="E60" s="7">
        <v>11.608245490195042</v>
      </c>
      <c r="K60" s="2"/>
      <c r="N60" s="2"/>
      <c r="O60" s="2"/>
      <c r="Q60" s="2"/>
      <c r="R60" s="2"/>
      <c r="Y60" s="2"/>
      <c r="Z60"/>
      <c r="AA60" s="18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</row>
    <row r="61" spans="2:50" x14ac:dyDescent="0.3">
      <c r="K61" s="2"/>
      <c r="N61" s="2"/>
      <c r="O61" s="2"/>
      <c r="Q61" s="2"/>
      <c r="R61" s="2"/>
      <c r="X61" s="18"/>
      <c r="Y61" s="18"/>
      <c r="Z61" s="18"/>
      <c r="AA61" s="18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</row>
    <row r="62" spans="2:50" x14ac:dyDescent="0.3">
      <c r="B62" s="35" t="s">
        <v>40</v>
      </c>
      <c r="C62" s="1">
        <v>1</v>
      </c>
      <c r="D62" s="1">
        <v>2</v>
      </c>
      <c r="E62" s="5" t="s">
        <v>20</v>
      </c>
      <c r="K62" s="2"/>
      <c r="N62" s="2"/>
      <c r="O62" s="2"/>
      <c r="Q62" s="2"/>
      <c r="R62" s="2"/>
      <c r="X62" s="39"/>
      <c r="Y62" s="39"/>
      <c r="Z62" s="39"/>
      <c r="AA62" s="18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</row>
    <row r="63" spans="2:50" x14ac:dyDescent="0.3">
      <c r="B63" s="8" t="s">
        <v>4</v>
      </c>
      <c r="C63" s="21">
        <f t="shared" ref="C63:E63" si="93">C44</f>
        <v>6.2543402777777779E-5</v>
      </c>
      <c r="D63" s="21">
        <f t="shared" si="93"/>
        <v>7.8517554016203702E-5</v>
      </c>
      <c r="E63" s="21">
        <f t="shared" si="93"/>
        <v>1.4106095679398145E-4</v>
      </c>
      <c r="K63" s="2"/>
      <c r="N63" s="2"/>
      <c r="O63" s="2"/>
      <c r="Q63" s="2"/>
      <c r="R63" s="2"/>
      <c r="X63" s="39"/>
      <c r="Y63" s="39"/>
      <c r="Z63" s="39"/>
      <c r="AA63" s="18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</row>
    <row r="64" spans="2:50" x14ac:dyDescent="0.3">
      <c r="B64" s="8" t="s">
        <v>6</v>
      </c>
      <c r="C64" s="21">
        <f t="shared" ref="C64:E68" si="94">C46</f>
        <v>4.867283950231481E-5</v>
      </c>
      <c r="D64" s="21">
        <f t="shared" si="94"/>
        <v>5.7993827164351857E-5</v>
      </c>
      <c r="E64" s="21">
        <f t="shared" si="94"/>
        <v>1.0666666666666668E-4</v>
      </c>
      <c r="K64" s="2"/>
      <c r="N64" s="2"/>
      <c r="O64" s="2"/>
      <c r="Q64" s="2"/>
      <c r="R64" s="2"/>
      <c r="X64" s="39"/>
      <c r="Y64" s="39"/>
      <c r="Z64" s="39"/>
      <c r="AA64" s="18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</row>
    <row r="65" spans="2:53" x14ac:dyDescent="0.3">
      <c r="B65" s="8" t="s">
        <v>7</v>
      </c>
      <c r="C65" s="21">
        <f t="shared" si="94"/>
        <v>6.1404079861111116E-5</v>
      </c>
      <c r="D65" s="21">
        <f t="shared" si="94"/>
        <v>7.9513888888888882E-5</v>
      </c>
      <c r="E65" s="21">
        <f t="shared" si="94"/>
        <v>1.4091796875000001E-4</v>
      </c>
      <c r="K65" s="2"/>
      <c r="N65" s="2"/>
      <c r="O65" s="2"/>
      <c r="Q65" s="2"/>
      <c r="R65" s="2"/>
      <c r="X65" s="39"/>
      <c r="Y65" s="39"/>
      <c r="Z65" s="39"/>
      <c r="AA65" s="18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 spans="2:53" x14ac:dyDescent="0.3">
      <c r="B66" s="8" t="s">
        <v>8</v>
      </c>
      <c r="C66" s="21">
        <f t="shared" si="94"/>
        <v>5.3645833333333334E-5</v>
      </c>
      <c r="D66" s="21">
        <f t="shared" si="94"/>
        <v>5.2560763888888889E-5</v>
      </c>
      <c r="E66" s="21">
        <f t="shared" si="94"/>
        <v>1.0620659722222222E-4</v>
      </c>
      <c r="K66" s="2"/>
      <c r="N66" s="2"/>
      <c r="O66" s="2"/>
      <c r="Q66" s="2"/>
      <c r="R66" s="2"/>
      <c r="X66" s="39"/>
      <c r="Y66" s="39"/>
      <c r="Z66" s="39"/>
    </row>
    <row r="67" spans="2:53" x14ac:dyDescent="0.3">
      <c r="B67" s="8" t="s">
        <v>9</v>
      </c>
      <c r="C67" s="21">
        <f t="shared" si="94"/>
        <v>7.212962962962963E-5</v>
      </c>
      <c r="D67" s="21">
        <f t="shared" si="94"/>
        <v>7.398148148148147E-5</v>
      </c>
      <c r="E67" s="21">
        <f t="shared" si="94"/>
        <v>1.461111111111111E-4</v>
      </c>
      <c r="K67" s="2"/>
      <c r="N67" s="2"/>
      <c r="O67" s="2"/>
      <c r="Q67" s="2"/>
      <c r="R67" s="2"/>
      <c r="X67" s="39"/>
      <c r="Y67" s="39"/>
      <c r="Z67" s="39"/>
    </row>
    <row r="68" spans="2:53" x14ac:dyDescent="0.3">
      <c r="B68" s="8" t="s">
        <v>10</v>
      </c>
      <c r="C68" s="21">
        <f t="shared" si="94"/>
        <v>6.3765432106481493E-5</v>
      </c>
      <c r="D68" s="21">
        <f t="shared" si="94"/>
        <v>8.527705439814814E-5</v>
      </c>
      <c r="E68" s="21">
        <f t="shared" si="94"/>
        <v>1.4904248650462963E-4</v>
      </c>
      <c r="K68" s="2"/>
      <c r="N68" s="2"/>
      <c r="O68" s="2"/>
      <c r="Q68" s="2"/>
      <c r="R68" s="2"/>
      <c r="X68" s="39"/>
      <c r="Y68" s="39"/>
      <c r="Z68" s="39"/>
      <c r="AA68" s="43" t="s">
        <v>17</v>
      </c>
      <c r="AB68" s="8" t="s">
        <v>3</v>
      </c>
      <c r="AC68" s="8" t="s">
        <v>4</v>
      </c>
      <c r="AD68" s="8" t="s">
        <v>5</v>
      </c>
      <c r="AE68" s="8" t="s">
        <v>6</v>
      </c>
      <c r="AF68" s="8" t="s">
        <v>7</v>
      </c>
      <c r="AG68" s="8" t="s">
        <v>8</v>
      </c>
      <c r="AH68" s="8" t="s">
        <v>9</v>
      </c>
      <c r="AI68" s="8" t="s">
        <v>10</v>
      </c>
      <c r="AJ68" s="8" t="s">
        <v>11</v>
      </c>
      <c r="AK68" s="8" t="s">
        <v>12</v>
      </c>
      <c r="AL68" s="12" t="s">
        <v>13</v>
      </c>
      <c r="AM68" s="12" t="s">
        <v>14</v>
      </c>
      <c r="AN68" s="12" t="s">
        <v>15</v>
      </c>
      <c r="AO68" s="12" t="s">
        <v>16</v>
      </c>
    </row>
    <row r="69" spans="2:53" x14ac:dyDescent="0.3">
      <c r="B69" s="8" t="s">
        <v>12</v>
      </c>
      <c r="C69" s="21">
        <f t="shared" ref="C69:E69" si="95">C52</f>
        <v>7.5554591053240749E-5</v>
      </c>
      <c r="D69" s="21">
        <f t="shared" si="95"/>
        <v>6.3960262349537037E-5</v>
      </c>
      <c r="E69" s="21">
        <f t="shared" si="95"/>
        <v>1.3951485340277779E-4</v>
      </c>
      <c r="K69" s="2"/>
      <c r="N69" s="2"/>
      <c r="O69" s="2"/>
      <c r="Q69" s="2"/>
      <c r="R69" s="2"/>
      <c r="X69" s="39"/>
      <c r="Y69" s="39"/>
      <c r="Z69" s="39"/>
      <c r="AA69" s="5" t="s">
        <v>48</v>
      </c>
      <c r="AB69" s="47">
        <v>0.66400000000000003</v>
      </c>
      <c r="AC69" s="4">
        <v>0.495</v>
      </c>
      <c r="AD69" s="4">
        <v>0.189</v>
      </c>
      <c r="AE69" s="4">
        <v>0.44266666700000001</v>
      </c>
      <c r="AF69" s="4">
        <v>1.7296875</v>
      </c>
      <c r="AG69" s="4">
        <v>1.635</v>
      </c>
      <c r="AH69" s="4">
        <v>1.237333333</v>
      </c>
      <c r="AI69" s="4">
        <v>1.2693333330000001</v>
      </c>
      <c r="AJ69" s="4">
        <v>1.182395833</v>
      </c>
      <c r="AK69" s="4">
        <v>2.213333333</v>
      </c>
      <c r="AL69" s="4">
        <v>0.97866666700000005</v>
      </c>
      <c r="AM69" s="4">
        <v>0.08</v>
      </c>
      <c r="AN69" s="4">
        <v>3.0309791669999999</v>
      </c>
      <c r="AO69" s="4">
        <v>0.30099999999999999</v>
      </c>
      <c r="AP69" s="5" t="s">
        <v>48</v>
      </c>
    </row>
    <row r="70" spans="2:53" x14ac:dyDescent="0.3">
      <c r="B70" s="12" t="s">
        <v>14</v>
      </c>
      <c r="C70" s="21">
        <f t="shared" ref="C70:E70" si="96">C54</f>
        <v>7.5192901238425923E-5</v>
      </c>
      <c r="D70" s="21">
        <f t="shared" si="96"/>
        <v>5.9722222222222227E-5</v>
      </c>
      <c r="E70" s="21">
        <f t="shared" si="96"/>
        <v>1.3491512346064814E-4</v>
      </c>
      <c r="K70" s="2"/>
      <c r="N70" s="2"/>
      <c r="O70" s="2"/>
      <c r="Q70" s="2"/>
      <c r="R70" s="2"/>
      <c r="X70" s="39"/>
      <c r="Y70" s="39"/>
      <c r="Z70" s="39"/>
      <c r="AA70" s="5" t="s">
        <v>49</v>
      </c>
      <c r="AB70" s="47">
        <v>2.5840000000000001</v>
      </c>
      <c r="AC70" s="4">
        <v>2.4224999999999999</v>
      </c>
      <c r="AD70" s="4">
        <v>1.8108333329999999</v>
      </c>
      <c r="AE70" s="4">
        <v>2.189333333</v>
      </c>
      <c r="AF70" s="4">
        <v>3.7280000000000002</v>
      </c>
      <c r="AG70" s="4">
        <v>3.3333333330000001</v>
      </c>
      <c r="AH70" s="4">
        <v>3.3973333330000002</v>
      </c>
      <c r="AI70" s="4">
        <v>3.4275000000000002</v>
      </c>
      <c r="AJ70" s="4">
        <v>3.2153333329999998</v>
      </c>
      <c r="AK70" s="4">
        <v>4.701333333</v>
      </c>
      <c r="AL70" s="4">
        <v>3.3824999999999998</v>
      </c>
      <c r="AM70" s="4">
        <v>2.6589999999999998</v>
      </c>
      <c r="AN70" s="4">
        <v>5.2480000000000002</v>
      </c>
      <c r="AO70" s="4">
        <v>2.7</v>
      </c>
      <c r="AP70" s="5" t="s">
        <v>49</v>
      </c>
    </row>
    <row r="71" spans="2:53" x14ac:dyDescent="0.3">
      <c r="B71" s="5" t="s">
        <v>26</v>
      </c>
      <c r="C71" s="21">
        <v>6.4113588687789353E-5</v>
      </c>
      <c r="D71" s="21">
        <v>6.8940881801215272E-5</v>
      </c>
      <c r="E71" s="21">
        <v>1.330544704890046E-4</v>
      </c>
      <c r="K71" s="2"/>
      <c r="N71" s="2"/>
      <c r="O71" s="2"/>
      <c r="Q71" s="2"/>
      <c r="R71" s="2"/>
      <c r="X71" s="39"/>
      <c r="Y71" s="39"/>
      <c r="Z71" s="39"/>
      <c r="AA71" s="5" t="s">
        <v>50</v>
      </c>
      <c r="AB71" s="47">
        <v>4.3493333329999997</v>
      </c>
      <c r="AC71" s="4">
        <v>4.1840000000000002</v>
      </c>
      <c r="AD71" s="4">
        <v>3.1829999999999998</v>
      </c>
      <c r="AE71" s="4">
        <v>3.6056249999999999</v>
      </c>
      <c r="AF71" s="4">
        <v>5.4112499999999999</v>
      </c>
      <c r="AG71" s="4">
        <v>5.0186666669999997</v>
      </c>
      <c r="AH71" s="4">
        <v>5.3653333329999997</v>
      </c>
      <c r="AI71" s="4">
        <v>5.1386666669999999</v>
      </c>
      <c r="AJ71" s="4">
        <v>4.968</v>
      </c>
      <c r="AK71" s="4">
        <v>6.8159999999999998</v>
      </c>
      <c r="AL71" s="4">
        <v>5.5350000000000001</v>
      </c>
      <c r="AM71" s="4">
        <v>4.596666667</v>
      </c>
      <c r="AN71" s="4">
        <v>6.9866666669999997</v>
      </c>
      <c r="AO71" s="4">
        <v>4.5973333329999999</v>
      </c>
      <c r="AP71" s="5" t="s">
        <v>50</v>
      </c>
    </row>
    <row r="72" spans="2:53" x14ac:dyDescent="0.3">
      <c r="B72" s="5" t="s">
        <v>29</v>
      </c>
      <c r="C72" s="21">
        <v>4.867283950231481E-5</v>
      </c>
      <c r="D72" s="21">
        <v>5.2560763888888889E-5</v>
      </c>
      <c r="E72" s="21">
        <v>1.0620659722222222E-4</v>
      </c>
      <c r="F72" s="29" t="s">
        <v>54</v>
      </c>
      <c r="K72" s="2"/>
      <c r="N72" s="2"/>
      <c r="O72" s="2"/>
      <c r="Q72" s="2"/>
      <c r="R72" s="2"/>
      <c r="X72" s="39"/>
      <c r="Y72" s="39"/>
      <c r="Z72" s="39"/>
      <c r="AA72" s="5" t="s">
        <v>0</v>
      </c>
      <c r="AB72" s="47">
        <v>6.0487500000000001</v>
      </c>
      <c r="AC72" s="4">
        <v>5.8987499999999997</v>
      </c>
      <c r="AD72" s="4">
        <v>4.0259999999999998</v>
      </c>
      <c r="AE72" s="4">
        <v>4.6479999999999997</v>
      </c>
      <c r="AF72" s="4">
        <v>7.0350000000000001</v>
      </c>
      <c r="AG72" s="4">
        <v>6.27</v>
      </c>
      <c r="AH72" s="4">
        <v>7.4693333329999998</v>
      </c>
      <c r="AI72" s="4">
        <v>6.7786666670000004</v>
      </c>
      <c r="AJ72" s="4">
        <v>6.9233333330000004</v>
      </c>
      <c r="AK72" s="4">
        <v>8.7412500000000009</v>
      </c>
      <c r="AL72" s="4">
        <v>7.2286875000000004</v>
      </c>
      <c r="AM72" s="4">
        <v>6.5766666669999996</v>
      </c>
      <c r="AN72" s="4">
        <v>8.7479999999999993</v>
      </c>
      <c r="AO72" s="4">
        <v>6.3786666670000001</v>
      </c>
      <c r="AP72" s="5" t="s">
        <v>0</v>
      </c>
    </row>
    <row r="73" spans="2:53" x14ac:dyDescent="0.3">
      <c r="B73" s="5" t="s">
        <v>27</v>
      </c>
      <c r="C73" s="21">
        <v>7.5554591053240749E-5</v>
      </c>
      <c r="D73" s="21">
        <v>8.527705439814814E-5</v>
      </c>
      <c r="E73" s="21">
        <v>1.4904248650462963E-4</v>
      </c>
      <c r="F73" s="29" t="s">
        <v>53</v>
      </c>
      <c r="K73" s="2"/>
      <c r="N73" s="2"/>
      <c r="O73" s="2"/>
      <c r="Q73" s="2"/>
      <c r="R73" s="2"/>
      <c r="X73" s="39"/>
      <c r="Y73" s="39"/>
      <c r="Z73" s="39"/>
      <c r="AA73" s="5" t="s">
        <v>1</v>
      </c>
      <c r="AB73" s="47">
        <v>7.5093750000000004</v>
      </c>
      <c r="AC73" s="4">
        <v>7.3626666670000001</v>
      </c>
      <c r="AD73" s="4">
        <v>4.8840000000000003</v>
      </c>
      <c r="AE73" s="4">
        <v>5.3624999999999998</v>
      </c>
      <c r="AF73" s="4">
        <v>8.0625</v>
      </c>
      <c r="AG73" s="4">
        <v>7.1212499999999999</v>
      </c>
      <c r="AH73" s="4">
        <v>8.8125</v>
      </c>
      <c r="AI73" s="4">
        <v>8.2213333330000005</v>
      </c>
      <c r="AJ73" s="4">
        <v>8.2919999999999998</v>
      </c>
      <c r="AK73" s="4">
        <v>10.26</v>
      </c>
      <c r="AL73" s="4">
        <v>8.4450000000000003</v>
      </c>
      <c r="AM73" s="4">
        <v>7.84</v>
      </c>
      <c r="AN73" s="4">
        <v>9.9633333329999996</v>
      </c>
      <c r="AO73" s="4">
        <v>7.9253333330000002</v>
      </c>
      <c r="AP73" s="5" t="s">
        <v>1</v>
      </c>
    </row>
    <row r="74" spans="2:53" x14ac:dyDescent="0.3">
      <c r="B74" s="5" t="s">
        <v>38</v>
      </c>
      <c r="C74" s="7">
        <v>15.325600535284241</v>
      </c>
      <c r="D74" s="7">
        <v>17.282447672660993</v>
      </c>
      <c r="E74" s="7">
        <v>12.749390058398316</v>
      </c>
      <c r="K74" s="2"/>
      <c r="N74" s="2"/>
      <c r="O74" s="2"/>
      <c r="Q74" s="2"/>
      <c r="R74" s="2"/>
      <c r="X74" s="39"/>
      <c r="Y74" s="39"/>
      <c r="Z74" s="39"/>
      <c r="AA74" s="5" t="s">
        <v>51</v>
      </c>
      <c r="AB74" s="47">
        <v>9.8643750000000008</v>
      </c>
      <c r="AC74" s="4">
        <v>9.1173333329999995</v>
      </c>
      <c r="AD74" s="4">
        <v>6.3179999999999996</v>
      </c>
      <c r="AE74" s="4">
        <v>6.7762500000000001</v>
      </c>
      <c r="AF74" s="4">
        <v>10.336</v>
      </c>
      <c r="AG74" s="4">
        <v>8.6624999999999996</v>
      </c>
      <c r="AH74" s="4">
        <v>10.525333333000001</v>
      </c>
      <c r="AI74" s="4">
        <v>9.6712500000000006</v>
      </c>
      <c r="AJ74" s="4">
        <v>9.6426666670000003</v>
      </c>
      <c r="AK74" s="4">
        <v>11.692500000000001</v>
      </c>
      <c r="AL74" s="4">
        <v>9.741333333</v>
      </c>
      <c r="AM74" s="4">
        <v>9.5066666669999993</v>
      </c>
      <c r="AN74" s="4">
        <v>11.321999999999999</v>
      </c>
      <c r="AO74" s="4">
        <v>9.3119999999999994</v>
      </c>
      <c r="AP74" s="5" t="s">
        <v>51</v>
      </c>
    </row>
    <row r="75" spans="2:53" x14ac:dyDescent="0.3">
      <c r="C75" s="30"/>
      <c r="K75" s="2"/>
      <c r="N75" s="2"/>
      <c r="O75" s="2"/>
      <c r="Q75" s="2"/>
      <c r="R75" s="2"/>
      <c r="X75" s="39"/>
      <c r="Y75" s="39"/>
      <c r="Z75" s="39"/>
      <c r="AA75" s="1"/>
      <c r="AB75" s="47">
        <v>12.860374999999999</v>
      </c>
      <c r="AC75" s="4">
        <v>12.682666666999999</v>
      </c>
      <c r="AD75" s="4">
        <v>9.1733333330000004</v>
      </c>
      <c r="AE75" s="4">
        <v>9.6586666670000003</v>
      </c>
      <c r="AF75" s="4">
        <v>13.904999999999999</v>
      </c>
      <c r="AG75" s="4">
        <v>10.811249999999999</v>
      </c>
      <c r="AH75" s="4">
        <v>13.861333332999999</v>
      </c>
      <c r="AI75" s="4">
        <v>14.146604167</v>
      </c>
      <c r="AJ75" s="4">
        <v>13.208</v>
      </c>
      <c r="AK75" s="4">
        <v>14.267416667000001</v>
      </c>
      <c r="AL75" s="4">
        <v>11.808</v>
      </c>
      <c r="AM75" s="4">
        <v>11.736666667</v>
      </c>
      <c r="AN75" s="4">
        <v>14.613333333</v>
      </c>
      <c r="AO75" s="4">
        <v>12.373333333</v>
      </c>
      <c r="AP75" s="1"/>
    </row>
    <row r="76" spans="2:53" x14ac:dyDescent="0.3">
      <c r="B76" s="33" t="s">
        <v>41</v>
      </c>
      <c r="C76" s="1">
        <v>1</v>
      </c>
      <c r="D76" s="1">
        <v>2</v>
      </c>
      <c r="E76" s="5"/>
      <c r="K76" s="2"/>
      <c r="N76" s="2"/>
      <c r="O76" s="2"/>
      <c r="Q76" s="2"/>
      <c r="R76" s="2"/>
      <c r="X76" s="39"/>
      <c r="Y76" s="39"/>
      <c r="Z76" s="39"/>
      <c r="AA76" s="1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"/>
    </row>
    <row r="77" spans="2:53" x14ac:dyDescent="0.3">
      <c r="B77" s="8" t="s">
        <v>3</v>
      </c>
      <c r="C77" s="7">
        <v>44.150413545008256</v>
      </c>
      <c r="D77" s="7">
        <v>55.849586454991751</v>
      </c>
      <c r="F77" s="30"/>
      <c r="G77" s="30"/>
      <c r="K77" s="2"/>
      <c r="N77" s="2"/>
      <c r="O77" s="2"/>
      <c r="Q77" s="2"/>
      <c r="R77" s="2"/>
      <c r="X77" s="39"/>
      <c r="Y77" s="39"/>
      <c r="Z77" s="39"/>
      <c r="AA77" s="1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"/>
    </row>
    <row r="78" spans="2:53" x14ac:dyDescent="0.3">
      <c r="B78" s="8" t="s">
        <v>4</v>
      </c>
      <c r="C78" s="7">
        <v>44.337855207605017</v>
      </c>
      <c r="D78" s="7">
        <v>55.662144792394983</v>
      </c>
      <c r="F78" s="30"/>
      <c r="G78" s="30"/>
      <c r="K78" s="2"/>
      <c r="N78" s="2"/>
      <c r="O78" s="2"/>
      <c r="Q78" s="2"/>
      <c r="R78" s="2"/>
      <c r="X78" s="39"/>
      <c r="Y78" s="39"/>
      <c r="Z78" s="39"/>
      <c r="AA78" s="1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"/>
      <c r="AY78" s="6"/>
      <c r="AZ78" s="6"/>
      <c r="BA78" s="6"/>
    </row>
    <row r="79" spans="2:53" x14ac:dyDescent="0.3">
      <c r="B79" s="8" t="s">
        <v>5</v>
      </c>
      <c r="C79" s="7">
        <v>42.707676327039941</v>
      </c>
      <c r="D79" s="7">
        <v>57.292323672960052</v>
      </c>
      <c r="F79" s="30"/>
      <c r="G79" s="30"/>
      <c r="K79" s="2"/>
      <c r="N79" s="2"/>
      <c r="O79" s="2"/>
      <c r="Q79" s="2"/>
      <c r="R79" s="2"/>
      <c r="X79" s="30"/>
      <c r="Y79" s="30"/>
      <c r="Z79" s="30"/>
      <c r="AA79" s="1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"/>
    </row>
    <row r="80" spans="2:53" x14ac:dyDescent="0.3">
      <c r="B80" s="8" t="s">
        <v>6</v>
      </c>
      <c r="C80" s="7">
        <v>45.630787033420127</v>
      </c>
      <c r="D80" s="7">
        <v>54.369212966579859</v>
      </c>
      <c r="F80" s="30"/>
      <c r="G80" s="30"/>
      <c r="K80" s="2"/>
      <c r="N80" s="2"/>
      <c r="O80" s="2"/>
      <c r="Q80" s="2"/>
      <c r="R80" s="2"/>
      <c r="Y80" s="2"/>
      <c r="Z80" s="2"/>
      <c r="AA80" s="1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"/>
    </row>
    <row r="81" spans="2:42" x14ac:dyDescent="0.3">
      <c r="B81" s="8" t="s">
        <v>7</v>
      </c>
      <c r="C81" s="7">
        <v>43.57434357434358</v>
      </c>
      <c r="D81" s="7">
        <v>56.425656425656413</v>
      </c>
      <c r="F81" s="30"/>
      <c r="G81" s="30"/>
      <c r="K81" s="2"/>
      <c r="N81" s="2"/>
      <c r="O81" s="2"/>
      <c r="Q81" s="2"/>
      <c r="R81" s="2"/>
      <c r="X81" s="18"/>
      <c r="Y81" s="18"/>
      <c r="Z81" s="18"/>
      <c r="AA81" s="1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"/>
    </row>
    <row r="82" spans="2:42" x14ac:dyDescent="0.3">
      <c r="B82" s="8" t="s">
        <v>8</v>
      </c>
      <c r="C82" s="7">
        <v>50.510829587249695</v>
      </c>
      <c r="D82" s="7">
        <v>49.489170412750305</v>
      </c>
      <c r="F82" s="30"/>
      <c r="G82" s="30"/>
      <c r="K82" s="2"/>
      <c r="N82" s="2"/>
      <c r="O82" s="2"/>
      <c r="Q82" s="2"/>
      <c r="R82" s="2"/>
      <c r="X82" s="39"/>
      <c r="Y82" s="39"/>
      <c r="Z82" s="39"/>
      <c r="AA82" s="1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"/>
    </row>
    <row r="83" spans="2:42" x14ac:dyDescent="0.3">
      <c r="B83" s="8" t="s">
        <v>9</v>
      </c>
      <c r="C83" s="7">
        <v>49.366286438529791</v>
      </c>
      <c r="D83" s="7">
        <v>50.633713561470216</v>
      </c>
      <c r="F83" s="30"/>
      <c r="G83" s="30"/>
      <c r="K83" s="2"/>
      <c r="N83" s="2"/>
      <c r="O83" s="2"/>
      <c r="Q83" s="2"/>
      <c r="R83" s="2"/>
      <c r="X83" s="39"/>
      <c r="Y83" s="39"/>
      <c r="Z83" s="39"/>
      <c r="AA83" s="1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"/>
    </row>
    <row r="84" spans="2:42" x14ac:dyDescent="0.3">
      <c r="B84" s="8" t="s">
        <v>10</v>
      </c>
      <c r="C84" s="7">
        <v>42.783392576116725</v>
      </c>
      <c r="D84" s="7">
        <v>57.216607423883268</v>
      </c>
      <c r="F84" s="30"/>
      <c r="G84" s="30"/>
      <c r="K84" s="2"/>
      <c r="N84" s="2"/>
      <c r="O84" s="2"/>
      <c r="Q84" s="2"/>
      <c r="R84" s="2"/>
      <c r="X84" s="39"/>
      <c r="Y84" s="39"/>
      <c r="Z84" s="39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8"/>
    </row>
    <row r="85" spans="2:42" x14ac:dyDescent="0.3">
      <c r="B85" s="8" t="s">
        <v>11</v>
      </c>
      <c r="C85" s="7">
        <v>47.739285446913051</v>
      </c>
      <c r="D85" s="7">
        <v>52.260714553086949</v>
      </c>
      <c r="F85" s="30"/>
      <c r="G85" s="30"/>
      <c r="K85" s="2"/>
      <c r="N85" s="2"/>
      <c r="O85" s="2"/>
      <c r="Q85" s="2"/>
      <c r="R85" s="2"/>
      <c r="S85" s="39"/>
      <c r="T85" s="39"/>
      <c r="U85" s="39"/>
      <c r="V85"/>
      <c r="Z85"/>
      <c r="AB85"/>
      <c r="AC85"/>
      <c r="AE85"/>
      <c r="AF85"/>
    </row>
    <row r="86" spans="2:42" x14ac:dyDescent="0.3">
      <c r="B86" s="8" t="s">
        <v>12</v>
      </c>
      <c r="C86" s="7">
        <v>54.155230938110591</v>
      </c>
      <c r="D86" s="7">
        <v>45.844769061889409</v>
      </c>
      <c r="F86" s="30"/>
      <c r="G86" s="30"/>
      <c r="K86" s="2"/>
      <c r="N86" s="2"/>
      <c r="O86" s="2"/>
      <c r="Q86" s="2"/>
      <c r="R86" s="2"/>
      <c r="S86" s="39"/>
      <c r="T86" s="39"/>
      <c r="U86" s="39"/>
      <c r="V86" s="39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10"/>
      <c r="AH86" s="10"/>
      <c r="AI86" s="10"/>
      <c r="AJ86" s="10"/>
    </row>
    <row r="87" spans="2:42" x14ac:dyDescent="0.3">
      <c r="B87" s="12" t="s">
        <v>13</v>
      </c>
      <c r="C87" s="7">
        <v>57.713809713054474</v>
      </c>
      <c r="D87" s="7">
        <v>42.286190286945526</v>
      </c>
      <c r="F87" s="30"/>
      <c r="G87" s="30"/>
      <c r="K87" s="2"/>
      <c r="N87" s="2"/>
      <c r="O87" s="2"/>
      <c r="Q87" s="2"/>
      <c r="R87" s="2"/>
      <c r="S87" s="39"/>
      <c r="T87" s="39"/>
      <c r="U87" s="39"/>
      <c r="V87" s="5"/>
      <c r="W87" s="47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2:42" x14ac:dyDescent="0.3">
      <c r="B88" s="12" t="s">
        <v>14</v>
      </c>
      <c r="C88" s="7">
        <v>55.73348584627584</v>
      </c>
      <c r="D88" s="7">
        <v>44.266514153724152</v>
      </c>
      <c r="F88" s="30"/>
      <c r="G88" s="30"/>
      <c r="K88" s="2"/>
      <c r="N88" s="2"/>
      <c r="O88" s="2"/>
      <c r="Q88" s="2"/>
      <c r="R88" s="2"/>
      <c r="S88" s="39"/>
      <c r="T88" s="39"/>
      <c r="U88" s="39"/>
      <c r="V88" s="5"/>
      <c r="W88" s="47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2:42" x14ac:dyDescent="0.3">
      <c r="B89" s="12" t="s">
        <v>15</v>
      </c>
      <c r="C89" s="7">
        <v>49.359748036218001</v>
      </c>
      <c r="D89" s="7">
        <v>50.640251963781992</v>
      </c>
      <c r="F89" s="30"/>
      <c r="G89" s="30"/>
      <c r="K89" s="2"/>
      <c r="N89" s="2"/>
      <c r="O89" s="2"/>
      <c r="Q89" s="2"/>
      <c r="R89" s="2"/>
      <c r="S89" s="39"/>
      <c r="T89" s="39"/>
      <c r="U89" s="39"/>
      <c r="V89" s="5"/>
      <c r="W89" s="47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2:42" x14ac:dyDescent="0.3">
      <c r="B90" s="12" t="s">
        <v>16</v>
      </c>
      <c r="C90" s="7">
        <v>50.343761221259186</v>
      </c>
      <c r="D90" s="7">
        <v>49.656238778740821</v>
      </c>
      <c r="F90" s="30"/>
      <c r="G90" s="30"/>
      <c r="K90" s="2"/>
      <c r="N90" s="2"/>
      <c r="O90" s="2"/>
      <c r="Q90" s="2"/>
      <c r="R90" s="2"/>
      <c r="S90" s="39"/>
      <c r="T90" s="39"/>
      <c r="U90" s="39"/>
      <c r="V90" s="5"/>
      <c r="W90" s="47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2:42" x14ac:dyDescent="0.3">
      <c r="B91" s="5" t="s">
        <v>22</v>
      </c>
      <c r="C91" s="7">
        <v>48.436207535081735</v>
      </c>
      <c r="D91" s="7">
        <v>51.563792464918265</v>
      </c>
      <c r="F91" s="30"/>
      <c r="G91" s="30"/>
      <c r="K91" s="2"/>
      <c r="N91" s="2"/>
      <c r="O91" s="2"/>
      <c r="Q91" s="2"/>
      <c r="R91" s="2"/>
      <c r="S91" s="39"/>
      <c r="T91" s="39"/>
      <c r="U91" s="39"/>
      <c r="V91" s="5"/>
      <c r="W91" s="47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2:42" x14ac:dyDescent="0.3">
      <c r="B92" s="36" t="s">
        <v>2</v>
      </c>
      <c r="C92" s="7">
        <v>60</v>
      </c>
      <c r="D92" s="7">
        <v>40</v>
      </c>
      <c r="F92" s="30"/>
      <c r="G92" s="30"/>
      <c r="K92" s="2"/>
      <c r="N92" s="2"/>
      <c r="O92" s="2"/>
      <c r="Q92" s="2"/>
      <c r="R92" s="2"/>
      <c r="S92" s="39"/>
      <c r="T92" s="39"/>
      <c r="U92" s="39"/>
      <c r="V92" s="5"/>
      <c r="W92" s="47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2:42" x14ac:dyDescent="0.3">
      <c r="B93" s="5" t="s">
        <v>23</v>
      </c>
      <c r="C93" s="7">
        <v>42.707676327039941</v>
      </c>
      <c r="D93" s="7">
        <v>42.286190286945526</v>
      </c>
      <c r="F93" s="30"/>
      <c r="G93" s="30"/>
      <c r="K93" s="2"/>
      <c r="N93" s="2"/>
      <c r="O93" s="2"/>
      <c r="Q93" s="2"/>
      <c r="R93" s="2"/>
      <c r="S93" s="30"/>
      <c r="T93" s="30"/>
      <c r="U93" s="30"/>
      <c r="V93" s="41"/>
      <c r="W93" s="47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2:42" x14ac:dyDescent="0.3">
      <c r="B94" s="5" t="s">
        <v>24</v>
      </c>
      <c r="C94" s="7">
        <v>57.713809713054474</v>
      </c>
      <c r="D94" s="7">
        <v>57.292323672960052</v>
      </c>
      <c r="F94" s="30"/>
      <c r="G94" s="30"/>
      <c r="K94" s="2"/>
      <c r="N94" s="2"/>
      <c r="O94" s="2"/>
      <c r="Q94" s="2"/>
      <c r="R94" s="2"/>
      <c r="V94" s="18"/>
      <c r="W94" s="39"/>
      <c r="X94" s="39"/>
      <c r="Z94"/>
      <c r="AA94" s="2"/>
      <c r="AC94"/>
      <c r="AE94"/>
      <c r="AF94"/>
    </row>
    <row r="95" spans="2:42" x14ac:dyDescent="0.3">
      <c r="B95" s="5" t="s">
        <v>30</v>
      </c>
      <c r="C95" s="7">
        <v>4.9116886302366316</v>
      </c>
      <c r="D95" s="7">
        <v>4.9116886302366298</v>
      </c>
      <c r="F95" s="30"/>
      <c r="G95" s="30"/>
      <c r="K95" s="2"/>
      <c r="N95" s="2"/>
      <c r="O95" s="2"/>
      <c r="Q95" s="2"/>
      <c r="R95" s="2"/>
      <c r="S95" s="18"/>
      <c r="T95" s="18"/>
      <c r="U95" s="18"/>
      <c r="W95" s="39"/>
      <c r="X95" s="39"/>
      <c r="Z95"/>
      <c r="AA95" s="2"/>
      <c r="AC95"/>
      <c r="AE95"/>
      <c r="AF95"/>
    </row>
    <row r="96" spans="2:42" x14ac:dyDescent="0.3">
      <c r="K96" s="2"/>
      <c r="N96" s="2"/>
      <c r="O96" s="2"/>
      <c r="Q96" s="2"/>
      <c r="R96" s="2"/>
      <c r="V96" s="7"/>
      <c r="W96" s="39"/>
      <c r="X96" s="39"/>
      <c r="Z96"/>
      <c r="AA96" s="2"/>
      <c r="AC96"/>
      <c r="AE96"/>
      <c r="AF96"/>
    </row>
    <row r="97" spans="2:42" x14ac:dyDescent="0.3">
      <c r="B97" s="33" t="s">
        <v>42</v>
      </c>
      <c r="C97" s="1">
        <v>1</v>
      </c>
      <c r="D97" s="1">
        <v>2</v>
      </c>
      <c r="E97" s="5"/>
      <c r="K97" s="2"/>
      <c r="N97" s="2"/>
      <c r="O97" s="2"/>
      <c r="Q97" s="2"/>
      <c r="R97" s="2"/>
      <c r="S97" s="7"/>
      <c r="T97" s="7"/>
      <c r="U97" s="7"/>
      <c r="V97" s="7"/>
      <c r="W97" s="39"/>
      <c r="X97" s="39"/>
      <c r="Y97" s="2"/>
      <c r="Z97"/>
      <c r="AA97" s="2"/>
      <c r="AC97"/>
      <c r="AE97"/>
      <c r="AF97"/>
    </row>
    <row r="98" spans="2:42" x14ac:dyDescent="0.3">
      <c r="B98" s="8" t="s">
        <v>4</v>
      </c>
      <c r="C98" s="7">
        <f t="shared" ref="C98:D98" si="97">C78</f>
        <v>44.337855207605017</v>
      </c>
      <c r="D98" s="7">
        <f t="shared" si="97"/>
        <v>55.662144792394983</v>
      </c>
      <c r="K98" s="2"/>
      <c r="N98" s="2"/>
      <c r="O98" s="2"/>
      <c r="Q98" s="2"/>
      <c r="R98" s="2"/>
      <c r="S98" s="7"/>
      <c r="T98" s="7"/>
      <c r="U98" s="7"/>
      <c r="V98" s="7"/>
      <c r="W98" s="39"/>
      <c r="X98" s="39"/>
      <c r="Y98" s="2"/>
      <c r="Z98"/>
      <c r="AA98" s="2"/>
      <c r="AC98"/>
      <c r="AE98"/>
      <c r="AF98"/>
    </row>
    <row r="99" spans="2:42" x14ac:dyDescent="0.3">
      <c r="B99" s="8" t="s">
        <v>6</v>
      </c>
      <c r="C99" s="7">
        <f t="shared" ref="C99:D103" si="98">C80</f>
        <v>45.630787033420127</v>
      </c>
      <c r="D99" s="7">
        <f t="shared" si="98"/>
        <v>54.369212966579859</v>
      </c>
      <c r="K99" s="2"/>
      <c r="N99" s="2"/>
      <c r="O99" s="2"/>
      <c r="Q99" s="2"/>
      <c r="R99" s="2"/>
      <c r="S99" s="7"/>
      <c r="T99" s="7"/>
      <c r="U99" s="7"/>
      <c r="V99" s="7"/>
      <c r="W99" s="30"/>
      <c r="X99" s="30"/>
      <c r="Z99"/>
      <c r="AA99" s="2"/>
      <c r="AC99"/>
      <c r="AE99"/>
      <c r="AF99"/>
    </row>
    <row r="100" spans="2:42" x14ac:dyDescent="0.3">
      <c r="B100" s="8" t="s">
        <v>7</v>
      </c>
      <c r="C100" s="7">
        <f t="shared" si="98"/>
        <v>43.57434357434358</v>
      </c>
      <c r="D100" s="7">
        <f t="shared" si="98"/>
        <v>56.425656425656413</v>
      </c>
      <c r="K100" s="2"/>
      <c r="N100" s="2"/>
      <c r="O100" s="2"/>
      <c r="Q100" s="2"/>
      <c r="R100" s="2"/>
      <c r="S100" s="7"/>
      <c r="T100" s="7"/>
      <c r="U100" s="7"/>
      <c r="V100" s="7"/>
      <c r="Z100"/>
      <c r="AA100" s="2"/>
      <c r="AC100"/>
      <c r="AE100"/>
      <c r="AF100"/>
    </row>
    <row r="101" spans="2:42" x14ac:dyDescent="0.3">
      <c r="B101" s="8" t="s">
        <v>8</v>
      </c>
      <c r="C101" s="7">
        <f t="shared" si="98"/>
        <v>50.510829587249695</v>
      </c>
      <c r="D101" s="7">
        <f t="shared" si="98"/>
        <v>49.489170412750305</v>
      </c>
      <c r="K101" s="2"/>
      <c r="N101" s="2"/>
      <c r="O101" s="2"/>
      <c r="Q101" s="2"/>
      <c r="R101" s="2"/>
      <c r="S101" s="7"/>
      <c r="T101" s="7"/>
      <c r="U101" s="7"/>
      <c r="V101" s="7"/>
      <c r="W101" s="18"/>
      <c r="X101" s="18"/>
      <c r="Z101"/>
      <c r="AA101" s="2"/>
      <c r="AC101"/>
      <c r="AE101"/>
      <c r="AF101"/>
    </row>
    <row r="102" spans="2:42" x14ac:dyDescent="0.3">
      <c r="B102" s="8" t="s">
        <v>9</v>
      </c>
      <c r="C102" s="7">
        <f t="shared" si="98"/>
        <v>49.366286438529791</v>
      </c>
      <c r="D102" s="7">
        <f t="shared" si="98"/>
        <v>50.633713561470216</v>
      </c>
      <c r="K102" s="2"/>
      <c r="N102" s="2"/>
      <c r="O102" s="2"/>
      <c r="Q102" s="2"/>
      <c r="R102" s="2"/>
      <c r="S102" s="7"/>
      <c r="T102" s="7"/>
      <c r="U102" s="7"/>
      <c r="V102" s="7"/>
      <c r="W102" s="39"/>
      <c r="X102" s="39"/>
      <c r="Z102" s="18"/>
      <c r="AA102" s="2"/>
      <c r="AB102"/>
      <c r="AC102"/>
      <c r="AD102" s="2"/>
      <c r="AF102"/>
    </row>
    <row r="103" spans="2:42" x14ac:dyDescent="0.3">
      <c r="B103" s="8" t="s">
        <v>10</v>
      </c>
      <c r="C103" s="7">
        <f t="shared" si="98"/>
        <v>42.783392576116725</v>
      </c>
      <c r="D103" s="7">
        <f t="shared" si="98"/>
        <v>57.216607423883268</v>
      </c>
      <c r="K103" s="2"/>
      <c r="N103" s="2"/>
      <c r="O103" s="2"/>
      <c r="Q103" s="2"/>
      <c r="R103" s="2"/>
      <c r="S103" s="7"/>
      <c r="T103" s="7"/>
      <c r="U103" s="7"/>
      <c r="V103" s="7"/>
      <c r="W103" s="39"/>
      <c r="X103" s="39"/>
      <c r="Z103" s="2"/>
      <c r="AA103" s="2"/>
      <c r="AB103"/>
      <c r="AC103"/>
      <c r="AD103" s="2"/>
      <c r="AF103"/>
    </row>
    <row r="104" spans="2:42" x14ac:dyDescent="0.3">
      <c r="B104" s="8" t="s">
        <v>12</v>
      </c>
      <c r="C104" s="7">
        <f t="shared" ref="C104:D104" si="99">C86</f>
        <v>54.155230938110591</v>
      </c>
      <c r="D104" s="7">
        <f t="shared" si="99"/>
        <v>45.844769061889409</v>
      </c>
      <c r="F104" s="38"/>
      <c r="G104" s="38"/>
      <c r="K104" s="2"/>
      <c r="N104" s="2"/>
      <c r="O104" s="2"/>
      <c r="Q104" s="2"/>
      <c r="R104" s="2"/>
      <c r="S104" s="7"/>
      <c r="T104" s="7"/>
      <c r="U104" s="7"/>
      <c r="V104" s="7"/>
      <c r="W104" s="39"/>
      <c r="X104" s="39"/>
      <c r="Z104" s="7"/>
      <c r="AA104" s="2"/>
      <c r="AB104"/>
      <c r="AC104"/>
      <c r="AD104" s="2"/>
      <c r="AF104"/>
    </row>
    <row r="105" spans="2:42" x14ac:dyDescent="0.3">
      <c r="B105" s="12" t="s">
        <v>14</v>
      </c>
      <c r="C105" s="7">
        <f t="shared" ref="C105:D105" si="100">C88</f>
        <v>55.73348584627584</v>
      </c>
      <c r="D105" s="7">
        <f t="shared" si="100"/>
        <v>44.266514153724152</v>
      </c>
      <c r="F105" s="38"/>
      <c r="G105" s="38"/>
      <c r="K105" s="2"/>
      <c r="N105" s="2"/>
      <c r="O105" s="2"/>
      <c r="Q105" s="2"/>
      <c r="R105" s="2"/>
      <c r="S105" s="7"/>
      <c r="T105" s="7"/>
      <c r="U105" s="7"/>
      <c r="V105" s="7"/>
      <c r="W105" s="39"/>
      <c r="X105" s="39"/>
      <c r="Z105" s="7"/>
      <c r="AA105" s="2"/>
      <c r="AB105"/>
      <c r="AC105"/>
      <c r="AD105" s="2"/>
      <c r="AF105"/>
    </row>
    <row r="106" spans="2:42" x14ac:dyDescent="0.3">
      <c r="B106" s="5" t="s">
        <v>26</v>
      </c>
      <c r="C106" s="7">
        <v>48.261526400206421</v>
      </c>
      <c r="D106" s="7">
        <v>51.738473599793565</v>
      </c>
      <c r="F106" s="38"/>
      <c r="G106" s="38"/>
      <c r="K106" s="2"/>
      <c r="N106" s="2"/>
      <c r="O106" s="2"/>
      <c r="Q106" s="2"/>
      <c r="R106" s="2"/>
      <c r="S106" s="7"/>
      <c r="T106" s="7"/>
      <c r="U106" s="7"/>
      <c r="V106" s="7"/>
      <c r="W106" s="39"/>
      <c r="X106" s="39"/>
      <c r="Z106" s="7"/>
      <c r="AA106" s="2"/>
      <c r="AB106"/>
      <c r="AC106"/>
      <c r="AD106" s="2"/>
      <c r="AF106"/>
    </row>
    <row r="107" spans="2:42" x14ac:dyDescent="0.3">
      <c r="B107" s="36" t="s">
        <v>2</v>
      </c>
      <c r="C107" s="7">
        <f t="shared" ref="C107:D107" si="101">C92</f>
        <v>60</v>
      </c>
      <c r="D107" s="7">
        <f t="shared" si="101"/>
        <v>40</v>
      </c>
      <c r="F107" s="38"/>
      <c r="G107" s="38"/>
      <c r="K107" s="2"/>
      <c r="N107" s="2"/>
      <c r="O107" s="2"/>
      <c r="Q107" s="2"/>
      <c r="R107" s="2"/>
      <c r="S107" s="7"/>
      <c r="T107" s="7"/>
      <c r="U107" s="7"/>
      <c r="V107" s="7"/>
      <c r="W107" s="39"/>
      <c r="X107" s="39"/>
      <c r="Z107" s="7"/>
      <c r="AA107" s="2"/>
      <c r="AB107"/>
      <c r="AC107"/>
      <c r="AD107" s="2"/>
      <c r="AF107"/>
    </row>
    <row r="108" spans="2:42" x14ac:dyDescent="0.3">
      <c r="B108" s="5" t="s">
        <v>29</v>
      </c>
      <c r="C108" s="7">
        <v>42.783392576116725</v>
      </c>
      <c r="D108" s="7">
        <v>44.266514153724152</v>
      </c>
      <c r="K108" s="2"/>
      <c r="N108" s="2"/>
      <c r="O108" s="2"/>
      <c r="Q108" s="2"/>
      <c r="R108" s="2"/>
      <c r="S108" s="7"/>
      <c r="T108" s="7"/>
      <c r="U108" s="7"/>
      <c r="V108" s="7"/>
      <c r="W108" s="39"/>
      <c r="X108" s="39"/>
      <c r="Z108" s="7"/>
      <c r="AA108" s="2"/>
      <c r="AB108"/>
      <c r="AC108"/>
      <c r="AD108" s="2"/>
      <c r="AF108"/>
    </row>
    <row r="109" spans="2:42" x14ac:dyDescent="0.3">
      <c r="B109" s="5" t="s">
        <v>27</v>
      </c>
      <c r="C109" s="7">
        <v>55.73348584627584</v>
      </c>
      <c r="D109" s="7">
        <v>57.216607423883268</v>
      </c>
      <c r="K109" s="2"/>
      <c r="N109" s="2"/>
      <c r="O109" s="2"/>
      <c r="Q109" s="2"/>
      <c r="R109" s="2"/>
      <c r="S109" s="7"/>
      <c r="T109" s="7"/>
      <c r="U109" s="7"/>
      <c r="V109" s="7"/>
      <c r="W109" s="39"/>
      <c r="X109" s="39"/>
      <c r="Z109" s="7"/>
      <c r="AA109" s="2"/>
      <c r="AB109"/>
      <c r="AC109"/>
      <c r="AD109" s="2"/>
      <c r="AF109"/>
    </row>
    <row r="110" spans="2:42" x14ac:dyDescent="0.3">
      <c r="B110" s="5" t="s">
        <v>47</v>
      </c>
      <c r="C110" s="7">
        <v>4.9445700231183753</v>
      </c>
      <c r="D110" s="7">
        <v>4.9445700231183736</v>
      </c>
      <c r="K110" s="2"/>
      <c r="N110" s="2"/>
      <c r="O110" s="2"/>
      <c r="Q110" s="2"/>
      <c r="R110" s="2"/>
      <c r="S110" s="7"/>
      <c r="T110" s="7"/>
      <c r="U110" s="7"/>
      <c r="V110" s="7"/>
      <c r="W110" s="39"/>
      <c r="X110" s="39"/>
      <c r="Z110" s="7"/>
      <c r="AA110" s="2"/>
      <c r="AB110"/>
      <c r="AC110"/>
      <c r="AD110" s="2"/>
      <c r="AF110"/>
    </row>
    <row r="111" spans="2:42" x14ac:dyDescent="0.3">
      <c r="G111" s="7"/>
      <c r="P111"/>
      <c r="Q111" s="2"/>
      <c r="S111"/>
      <c r="X111" s="7"/>
      <c r="Y111" s="7"/>
      <c r="Z111" s="7"/>
      <c r="AA111" s="2"/>
      <c r="AD111" s="2"/>
      <c r="AE111" s="7"/>
      <c r="AF111" s="7"/>
      <c r="AG111" s="7"/>
      <c r="AH111" s="7"/>
      <c r="AI111" s="39"/>
      <c r="AJ111" s="39"/>
      <c r="AK111" s="29"/>
      <c r="AL111" s="7"/>
      <c r="AM111" s="2"/>
      <c r="AP111" s="2"/>
    </row>
    <row r="112" spans="2:42" x14ac:dyDescent="0.3">
      <c r="B112" s="33" t="s">
        <v>43</v>
      </c>
      <c r="C112" s="1" t="s">
        <v>48</v>
      </c>
      <c r="D112" s="1" t="s">
        <v>49</v>
      </c>
      <c r="E112" s="1" t="s">
        <v>50</v>
      </c>
      <c r="F112" s="1" t="s">
        <v>0</v>
      </c>
      <c r="G112" s="1" t="s">
        <v>1</v>
      </c>
      <c r="H112" s="1" t="s">
        <v>51</v>
      </c>
      <c r="I112" s="41" t="s">
        <v>20</v>
      </c>
      <c r="J112" s="18"/>
      <c r="O112" s="2"/>
      <c r="P112"/>
      <c r="R112" s="2"/>
      <c r="V112" s="7"/>
      <c r="W112" s="7"/>
      <c r="X112" s="7"/>
      <c r="Y112" s="7"/>
      <c r="Z112" s="39"/>
      <c r="AA112" s="39"/>
      <c r="AB112" s="29"/>
      <c r="AC112" s="7"/>
      <c r="AD112" s="2"/>
      <c r="AE112"/>
      <c r="AF112"/>
      <c r="AG112" s="2"/>
    </row>
    <row r="113" spans="2:34" x14ac:dyDescent="0.3">
      <c r="B113" s="8" t="s">
        <v>3</v>
      </c>
      <c r="C113" s="39">
        <v>2.222222222222222E-5</v>
      </c>
      <c r="D113" s="39">
        <v>2.043209876157407E-5</v>
      </c>
      <c r="E113" s="39">
        <v>1.9669174386574077E-5</v>
      </c>
      <c r="F113" s="39">
        <v>1.6905381944444447E-5</v>
      </c>
      <c r="G113" s="39">
        <v>2.7256944444444449E-5</v>
      </c>
      <c r="H113" s="39">
        <v>3.4675925925925907E-5</v>
      </c>
      <c r="I113" s="39">
        <v>1.4116174768518519E-4</v>
      </c>
      <c r="J113" s="39"/>
      <c r="K113" s="21"/>
      <c r="L113" s="21"/>
      <c r="M113" s="21"/>
      <c r="N113" s="21"/>
      <c r="O113" s="21"/>
      <c r="P113" s="21"/>
      <c r="Q113" s="21"/>
      <c r="R113" s="2"/>
      <c r="V113" s="7"/>
      <c r="W113" s="7"/>
      <c r="X113" s="7"/>
      <c r="Y113" s="7"/>
      <c r="Z113" s="30"/>
      <c r="AA113" s="30"/>
      <c r="AB113"/>
      <c r="AC113" s="7"/>
      <c r="AD113" s="2"/>
      <c r="AE113"/>
      <c r="AF113"/>
      <c r="AG113" s="2"/>
    </row>
    <row r="114" spans="2:34" x14ac:dyDescent="0.3">
      <c r="B114" s="8" t="s">
        <v>4</v>
      </c>
      <c r="C114" s="39">
        <v>2.2309027777777775E-5</v>
      </c>
      <c r="D114" s="39">
        <v>2.0387731481481486E-5</v>
      </c>
      <c r="E114" s="39">
        <v>1.9846643518518515E-5</v>
      </c>
      <c r="F114" s="39">
        <v>1.6943479942129635E-5</v>
      </c>
      <c r="G114" s="39">
        <v>2.0308641967592586E-5</v>
      </c>
      <c r="H114" s="39">
        <v>4.1265432106481481E-5</v>
      </c>
      <c r="I114" s="39">
        <v>1.4106095679398148E-4</v>
      </c>
      <c r="J114" s="39"/>
      <c r="K114" s="21"/>
      <c r="L114" s="21"/>
      <c r="M114" s="21"/>
      <c r="N114" s="21"/>
      <c r="O114" s="21"/>
      <c r="P114" s="21"/>
      <c r="Q114" s="21"/>
      <c r="R114" s="2"/>
      <c r="Y114" s="2"/>
      <c r="Z114" s="2"/>
      <c r="AA114" s="2"/>
      <c r="AB114"/>
      <c r="AC114" s="7"/>
      <c r="AD114" s="2"/>
      <c r="AE114"/>
      <c r="AF114"/>
      <c r="AG114" s="2"/>
    </row>
    <row r="115" spans="2:34" x14ac:dyDescent="0.3">
      <c r="B115" s="8" t="s">
        <v>5</v>
      </c>
      <c r="C115" s="39">
        <v>1.8771219131944443E-5</v>
      </c>
      <c r="D115" s="39">
        <v>1.5881558645833331E-5</v>
      </c>
      <c r="E115" s="39">
        <v>9.7569444444444437E-6</v>
      </c>
      <c r="F115" s="39">
        <v>9.9305555555555622E-6</v>
      </c>
      <c r="G115" s="39">
        <v>1.6597222222222215E-5</v>
      </c>
      <c r="H115" s="39">
        <v>3.3047839502314823E-5</v>
      </c>
      <c r="I115" s="39">
        <v>1.0398533950231481E-4</v>
      </c>
      <c r="J115" s="39"/>
      <c r="K115" s="21"/>
      <c r="L115" s="21"/>
      <c r="M115" s="21"/>
      <c r="N115" s="21"/>
      <c r="O115" s="21"/>
      <c r="P115" s="21"/>
      <c r="Q115" s="21"/>
      <c r="R115" s="2"/>
      <c r="U115" s="18"/>
      <c r="V115" s="18"/>
      <c r="W115" s="18"/>
      <c r="X115" s="18"/>
      <c r="Y115" s="7"/>
      <c r="Z115" s="2"/>
      <c r="AB115"/>
      <c r="AD115" s="2"/>
      <c r="AE115"/>
      <c r="AF115"/>
    </row>
    <row r="116" spans="2:34" x14ac:dyDescent="0.3">
      <c r="B116" s="8" t="s">
        <v>6</v>
      </c>
      <c r="C116" s="39">
        <v>2.0216049375E-5</v>
      </c>
      <c r="D116" s="39">
        <v>1.6392264664351851E-5</v>
      </c>
      <c r="E116" s="39">
        <v>1.2064525462962962E-5</v>
      </c>
      <c r="F116" s="39">
        <v>8.2696759259259277E-6</v>
      </c>
      <c r="G116" s="39">
        <v>1.6362847222222225E-5</v>
      </c>
      <c r="H116" s="39">
        <v>3.3361304016203706E-5</v>
      </c>
      <c r="I116" s="39">
        <v>1.0666666666666668E-4</v>
      </c>
      <c r="J116" s="39"/>
      <c r="K116" s="21"/>
      <c r="L116" s="21"/>
      <c r="M116" s="21"/>
      <c r="N116" s="21"/>
      <c r="O116" s="21"/>
      <c r="P116" s="21"/>
      <c r="Q116" s="21"/>
      <c r="R116" s="2"/>
      <c r="U116" s="7"/>
      <c r="V116" s="7"/>
      <c r="W116" s="7"/>
      <c r="X116" s="7"/>
      <c r="Y116" s="7"/>
      <c r="Z116" s="2"/>
      <c r="AB116"/>
      <c r="AD116" s="2"/>
      <c r="AE116"/>
      <c r="AF116"/>
    </row>
    <row r="117" spans="2:34" x14ac:dyDescent="0.3">
      <c r="B117" s="8" t="s">
        <v>7</v>
      </c>
      <c r="C117" s="39">
        <v>2.3128616898148151E-5</v>
      </c>
      <c r="D117" s="39">
        <v>1.9482060185185182E-5</v>
      </c>
      <c r="E117" s="39">
        <v>1.8793402777777779E-5</v>
      </c>
      <c r="F117" s="39">
        <v>1.189236111111111E-5</v>
      </c>
      <c r="G117" s="39">
        <v>2.6313657407407412E-5</v>
      </c>
      <c r="H117" s="39">
        <v>4.1307870370370356E-5</v>
      </c>
      <c r="I117" s="39">
        <v>1.4091796875000001E-4</v>
      </c>
      <c r="J117" s="39"/>
      <c r="K117" s="21"/>
      <c r="L117" s="21"/>
      <c r="M117" s="21"/>
      <c r="N117" s="21"/>
      <c r="O117" s="21"/>
      <c r="P117" s="21"/>
      <c r="Q117" s="21"/>
      <c r="R117" s="2"/>
      <c r="U117" s="7"/>
      <c r="V117" s="7"/>
      <c r="W117" s="7"/>
      <c r="X117" s="7"/>
      <c r="Y117" s="7"/>
      <c r="Z117" s="2"/>
      <c r="AB117"/>
      <c r="AD117" s="2"/>
      <c r="AE117"/>
      <c r="AF117"/>
    </row>
    <row r="118" spans="2:34" x14ac:dyDescent="0.3">
      <c r="B118" s="8" t="s">
        <v>8</v>
      </c>
      <c r="C118" s="39">
        <v>1.9656635798611113E-5</v>
      </c>
      <c r="D118" s="39">
        <v>1.9506172847222218E-5</v>
      </c>
      <c r="E118" s="39">
        <v>1.4483024687499998E-5</v>
      </c>
      <c r="F118" s="39">
        <v>9.8524305555555586E-6</v>
      </c>
      <c r="G118" s="39">
        <v>1.7838541666666664E-5</v>
      </c>
      <c r="H118" s="39">
        <v>2.4869791666666662E-5</v>
      </c>
      <c r="I118" s="39">
        <v>1.0620659722222222E-4</v>
      </c>
      <c r="J118" s="39"/>
      <c r="K118" s="21"/>
      <c r="L118" s="21"/>
      <c r="M118" s="21"/>
      <c r="N118" s="21"/>
      <c r="O118" s="21"/>
      <c r="P118" s="21"/>
      <c r="Q118" s="21"/>
      <c r="R118" s="2"/>
      <c r="U118" s="7"/>
      <c r="V118" s="7"/>
      <c r="W118" s="7"/>
      <c r="X118" s="7"/>
      <c r="Y118" s="7"/>
      <c r="Z118" s="2"/>
      <c r="AB118"/>
      <c r="AD118" s="2"/>
      <c r="AE118"/>
      <c r="AF118"/>
    </row>
    <row r="119" spans="2:34" x14ac:dyDescent="0.3">
      <c r="B119" s="8" t="s">
        <v>9</v>
      </c>
      <c r="C119" s="39">
        <v>2.5000000000000001E-5</v>
      </c>
      <c r="D119" s="39">
        <v>2.2777777777777773E-5</v>
      </c>
      <c r="E119" s="39">
        <v>2.4351851851851852E-5</v>
      </c>
      <c r="F119" s="39">
        <v>1.5545910497685186E-5</v>
      </c>
      <c r="G119" s="39">
        <v>1.9824459872685195E-5</v>
      </c>
      <c r="H119" s="39">
        <v>3.8611111111111096E-5</v>
      </c>
      <c r="I119" s="39">
        <v>1.461111111111111E-4</v>
      </c>
      <c r="J119" s="39"/>
      <c r="K119" s="21"/>
      <c r="L119" s="21"/>
      <c r="M119" s="21"/>
      <c r="N119" s="21"/>
      <c r="O119" s="21"/>
      <c r="P119" s="21"/>
      <c r="Q119" s="21"/>
      <c r="R119" s="2"/>
      <c r="U119" s="7"/>
      <c r="V119" s="7"/>
      <c r="W119" s="7"/>
      <c r="X119" s="7"/>
      <c r="Y119" s="7"/>
      <c r="Z119" s="2"/>
      <c r="AB119"/>
      <c r="AD119" s="2"/>
      <c r="AE119"/>
      <c r="AF119"/>
    </row>
    <row r="120" spans="2:34" x14ac:dyDescent="0.3">
      <c r="B120" s="8" t="s">
        <v>10</v>
      </c>
      <c r="C120" s="39">
        <v>2.4978780868055557E-5</v>
      </c>
      <c r="D120" s="39">
        <v>1.9805169756944441E-5</v>
      </c>
      <c r="E120" s="39">
        <v>1.8981481481481489E-5</v>
      </c>
      <c r="F120" s="39">
        <v>1.6697530856481481E-5</v>
      </c>
      <c r="G120" s="39">
        <v>1.6781442905092593E-5</v>
      </c>
      <c r="H120" s="39">
        <v>5.1798080636574066E-5</v>
      </c>
      <c r="I120" s="39">
        <v>1.4904248650462963E-4</v>
      </c>
      <c r="J120" s="39"/>
      <c r="K120" s="21"/>
      <c r="L120" s="21"/>
      <c r="M120" s="21"/>
      <c r="N120" s="21"/>
      <c r="O120" s="21"/>
      <c r="P120" s="21"/>
      <c r="Q120" s="21"/>
      <c r="R120" s="2"/>
      <c r="U120" s="7"/>
      <c r="V120" s="7"/>
      <c r="W120" s="7"/>
      <c r="X120" s="7"/>
      <c r="Y120" s="7"/>
      <c r="Z120" s="2"/>
      <c r="AB120"/>
      <c r="AD120" s="2"/>
      <c r="AE120"/>
      <c r="AF120"/>
      <c r="AH120" s="2"/>
    </row>
    <row r="121" spans="2:34" x14ac:dyDescent="0.3">
      <c r="B121" s="8" t="s">
        <v>11</v>
      </c>
      <c r="C121" s="39">
        <v>2.3529369212962962E-5</v>
      </c>
      <c r="D121" s="39">
        <v>2.0285493831018521E-5</v>
      </c>
      <c r="E121" s="39">
        <v>2.2631172835648155E-5</v>
      </c>
      <c r="F121" s="39">
        <v>1.5841049386574067E-5</v>
      </c>
      <c r="G121" s="39">
        <v>1.5632716053240748E-5</v>
      </c>
      <c r="H121" s="39">
        <v>4.1265432094907406E-5</v>
      </c>
      <c r="I121" s="39">
        <v>1.3918523341435187E-4</v>
      </c>
      <c r="J121" s="39"/>
      <c r="K121" s="21"/>
      <c r="L121" s="21"/>
      <c r="M121" s="21"/>
      <c r="N121" s="21"/>
      <c r="O121" s="21"/>
      <c r="P121" s="21"/>
      <c r="Q121" s="21"/>
      <c r="R121" s="2"/>
      <c r="U121" s="7"/>
      <c r="V121" s="7"/>
      <c r="W121" s="7"/>
      <c r="X121" s="7"/>
      <c r="Y121" s="7"/>
      <c r="Z121" s="2"/>
      <c r="AB121"/>
      <c r="AD121" s="2"/>
      <c r="AE121"/>
      <c r="AF121"/>
      <c r="AH121" s="2"/>
    </row>
    <row r="122" spans="2:34" x14ac:dyDescent="0.3">
      <c r="B122" s="8" t="s">
        <v>12</v>
      </c>
      <c r="C122" s="39">
        <v>2.8796296296296296E-5</v>
      </c>
      <c r="D122" s="39">
        <v>2.4475308645833333E-5</v>
      </c>
      <c r="E122" s="39">
        <v>2.2282986111111124E-5</v>
      </c>
      <c r="F122" s="39">
        <v>1.7578124999999989E-5</v>
      </c>
      <c r="G122" s="39">
        <v>1.6579861111111123E-5</v>
      </c>
      <c r="H122" s="39">
        <v>2.9802276238425926E-5</v>
      </c>
      <c r="I122" s="39">
        <v>1.3951485340277779E-4</v>
      </c>
      <c r="J122" s="39"/>
      <c r="K122" s="21"/>
      <c r="L122" s="21"/>
      <c r="M122" s="21"/>
      <c r="N122" s="21"/>
      <c r="O122" s="21"/>
      <c r="P122" s="21"/>
      <c r="Q122" s="21"/>
      <c r="R122" s="2"/>
      <c r="W122"/>
      <c r="X122" s="1"/>
      <c r="Y122" s="2"/>
      <c r="Z122" s="2"/>
      <c r="AB122"/>
      <c r="AD122" s="2"/>
      <c r="AE122"/>
      <c r="AF122"/>
      <c r="AH122" s="2"/>
    </row>
    <row r="123" spans="2:34" x14ac:dyDescent="0.3">
      <c r="B123" s="12" t="s">
        <v>13</v>
      </c>
      <c r="C123" s="39">
        <v>2.7822145057870367E-5</v>
      </c>
      <c r="D123" s="39">
        <v>2.491319444444445E-5</v>
      </c>
      <c r="E123" s="39">
        <v>1.9602864583333335E-5</v>
      </c>
      <c r="F123" s="39">
        <v>1.4077690972222221E-5</v>
      </c>
      <c r="G123" s="39">
        <v>1.500385802083333E-5</v>
      </c>
      <c r="H123" s="39">
        <v>2.3919753090277777E-5</v>
      </c>
      <c r="I123" s="39">
        <v>1.2533950616898149E-4</v>
      </c>
      <c r="J123" s="39"/>
      <c r="K123" s="21"/>
      <c r="L123" s="21"/>
      <c r="M123" s="21"/>
      <c r="N123" s="21"/>
      <c r="O123" s="21"/>
      <c r="P123" s="21"/>
      <c r="Q123" s="21"/>
      <c r="R123" s="2"/>
      <c r="W123"/>
      <c r="X123" s="1"/>
      <c r="Y123" s="18"/>
      <c r="Z123" s="2"/>
      <c r="AB123"/>
      <c r="AD123" s="2"/>
      <c r="AE123"/>
      <c r="AF123"/>
      <c r="AH123" s="2"/>
    </row>
    <row r="124" spans="2:34" x14ac:dyDescent="0.3">
      <c r="B124" s="12" t="s">
        <v>14</v>
      </c>
      <c r="C124" s="39">
        <v>2.9849537037037035E-5</v>
      </c>
      <c r="D124" s="39">
        <v>2.2426697534722225E-5</v>
      </c>
      <c r="E124" s="39">
        <v>2.291666666666666E-5</v>
      </c>
      <c r="F124" s="39">
        <v>1.4621913576388892E-5</v>
      </c>
      <c r="G124" s="39">
        <v>1.9290123460648141E-5</v>
      </c>
      <c r="H124" s="39">
        <v>2.5810185185185192E-5</v>
      </c>
      <c r="I124" s="39">
        <v>1.3491512346064814E-4</v>
      </c>
      <c r="J124" s="39"/>
      <c r="K124" s="21"/>
      <c r="L124" s="21"/>
      <c r="M124" s="21"/>
      <c r="N124" s="21"/>
      <c r="O124" s="21"/>
      <c r="P124" s="21"/>
      <c r="Q124" s="21"/>
      <c r="R124" s="2"/>
      <c r="W124"/>
      <c r="X124" s="1"/>
      <c r="Y124" s="7"/>
      <c r="Z124" s="2"/>
      <c r="AB124"/>
      <c r="AD124" s="2"/>
      <c r="AE124"/>
      <c r="AF124"/>
    </row>
    <row r="125" spans="2:34" x14ac:dyDescent="0.3">
      <c r="B125" s="12" t="s">
        <v>15</v>
      </c>
      <c r="C125" s="39">
        <v>2.5659963344907412E-5</v>
      </c>
      <c r="D125" s="39">
        <v>2.0123456793981476E-5</v>
      </c>
      <c r="E125" s="39">
        <v>2.0385802465277772E-5</v>
      </c>
      <c r="F125" s="39">
        <v>1.4066358020833336E-5</v>
      </c>
      <c r="G125" s="39">
        <v>1.572530864583333E-5</v>
      </c>
      <c r="H125" s="39">
        <v>3.8094135798611117E-5</v>
      </c>
      <c r="I125" s="39">
        <v>1.3405502506944443E-4</v>
      </c>
      <c r="J125" s="39"/>
      <c r="K125" s="21"/>
      <c r="L125" s="21"/>
      <c r="M125" s="21"/>
      <c r="N125" s="21"/>
      <c r="O125" s="21"/>
      <c r="P125" s="21"/>
      <c r="Q125" s="21"/>
      <c r="R125" s="2"/>
      <c r="W125"/>
      <c r="X125" s="1"/>
      <c r="Y125" s="7"/>
      <c r="Z125" s="2"/>
      <c r="AB125"/>
      <c r="AD125" s="2"/>
      <c r="AE125"/>
      <c r="AF125"/>
    </row>
    <row r="126" spans="2:34" x14ac:dyDescent="0.3">
      <c r="B126" s="12" t="s">
        <v>16</v>
      </c>
      <c r="C126" s="39">
        <v>2.7766203703703704E-5</v>
      </c>
      <c r="D126" s="39">
        <v>2.1959876539351848E-5</v>
      </c>
      <c r="E126" s="39">
        <v>2.0617283958333334E-5</v>
      </c>
      <c r="F126" s="39">
        <v>1.7901234560185186E-5</v>
      </c>
      <c r="G126" s="39">
        <v>1.6049382719907396E-5</v>
      </c>
      <c r="H126" s="39">
        <v>3.5432098761574076E-5</v>
      </c>
      <c r="I126" s="39">
        <v>1.3972608024305554E-4</v>
      </c>
      <c r="J126" s="39"/>
      <c r="K126" s="21"/>
      <c r="L126" s="21"/>
      <c r="M126" s="21"/>
      <c r="N126" s="21"/>
      <c r="O126" s="21"/>
      <c r="P126" s="21"/>
      <c r="Q126" s="21"/>
      <c r="R126" s="2"/>
      <c r="W126"/>
      <c r="X126" s="1"/>
      <c r="Y126" s="7"/>
      <c r="Z126" s="2"/>
      <c r="AB126"/>
      <c r="AD126" s="2"/>
      <c r="AE126"/>
      <c r="AF126"/>
    </row>
    <row r="127" spans="2:34" x14ac:dyDescent="0.3">
      <c r="B127" s="5" t="s">
        <v>22</v>
      </c>
      <c r="C127" s="39">
        <v>2.4264719051752646E-5</v>
      </c>
      <c r="D127" s="39">
        <v>2.0632061564980153E-5</v>
      </c>
      <c r="E127" s="39">
        <v>1.9027416087962959E-5</v>
      </c>
      <c r="F127" s="39">
        <v>1.4294549850363758E-5</v>
      </c>
      <c r="G127" s="39">
        <v>1.8540357694279105E-5</v>
      </c>
      <c r="H127" s="39">
        <v>3.5232945464616399E-5</v>
      </c>
      <c r="I127" s="39">
        <v>1.3199204971395498E-4</v>
      </c>
      <c r="J127" s="39"/>
      <c r="K127" s="21"/>
      <c r="L127" s="21"/>
      <c r="M127" s="21"/>
      <c r="N127" s="21"/>
      <c r="O127" s="21"/>
      <c r="P127" s="21"/>
      <c r="Q127" s="21"/>
      <c r="R127" s="2"/>
      <c r="W127"/>
      <c r="X127" s="1"/>
      <c r="Y127" s="7"/>
      <c r="Z127" s="2"/>
      <c r="AB127"/>
      <c r="AD127" s="2"/>
      <c r="AE127"/>
      <c r="AF127"/>
    </row>
    <row r="128" spans="2:34" x14ac:dyDescent="0.3">
      <c r="B128" s="5" t="s">
        <v>23</v>
      </c>
      <c r="C128" s="39">
        <v>1.8771219131944443E-5</v>
      </c>
      <c r="D128" s="39">
        <v>1.5881558645833331E-5</v>
      </c>
      <c r="E128" s="39">
        <v>9.7569444444444437E-6</v>
      </c>
      <c r="F128" s="39">
        <v>8.2696759259259277E-6</v>
      </c>
      <c r="G128" s="39">
        <v>1.500385802083333E-5</v>
      </c>
      <c r="H128" s="39">
        <v>2.3919753090277777E-5</v>
      </c>
      <c r="I128" s="39">
        <v>1.0398533950231481E-4</v>
      </c>
      <c r="J128" s="29" t="s">
        <v>52</v>
      </c>
      <c r="K128" s="21"/>
      <c r="L128" s="21"/>
      <c r="M128" s="21"/>
      <c r="N128" s="21"/>
      <c r="O128" s="21"/>
      <c r="P128" s="21"/>
      <c r="Q128" s="21"/>
      <c r="R128" s="2"/>
      <c r="W128"/>
      <c r="X128" s="1"/>
      <c r="Y128" s="7"/>
      <c r="Z128" s="2"/>
      <c r="AB128"/>
      <c r="AD128" s="2"/>
      <c r="AE128"/>
      <c r="AF128"/>
    </row>
    <row r="129" spans="2:32" x14ac:dyDescent="0.3">
      <c r="B129" s="5" t="s">
        <v>24</v>
      </c>
      <c r="C129" s="39">
        <v>2.9849537037037035E-5</v>
      </c>
      <c r="D129" s="39">
        <v>2.491319444444445E-5</v>
      </c>
      <c r="E129" s="39">
        <v>2.4351851851851852E-5</v>
      </c>
      <c r="F129" s="39">
        <v>1.7901234560185186E-5</v>
      </c>
      <c r="G129" s="39">
        <v>2.7256944444444449E-5</v>
      </c>
      <c r="H129" s="39">
        <v>5.1798080636574066E-5</v>
      </c>
      <c r="I129" s="39">
        <v>1.4904248650462963E-4</v>
      </c>
      <c r="J129" s="29" t="s">
        <v>53</v>
      </c>
      <c r="K129" s="21"/>
      <c r="L129" s="21"/>
      <c r="M129" s="21"/>
      <c r="N129" s="21"/>
      <c r="O129" s="21"/>
      <c r="P129" s="21"/>
      <c r="Q129" s="21"/>
      <c r="R129" s="2"/>
      <c r="W129"/>
      <c r="X129" s="1"/>
      <c r="Y129" s="7"/>
      <c r="Z129" s="2"/>
      <c r="AB129"/>
      <c r="AD129" s="2"/>
      <c r="AE129"/>
      <c r="AF129"/>
    </row>
    <row r="130" spans="2:32" x14ac:dyDescent="0.3">
      <c r="B130" s="5" t="s">
        <v>25</v>
      </c>
      <c r="C130" s="7">
        <v>14.334328310568429</v>
      </c>
      <c r="D130" s="7">
        <v>12.53719972464498</v>
      </c>
      <c r="E130" s="7">
        <v>22.008853470109017</v>
      </c>
      <c r="F130" s="7">
        <v>21.986383390370783</v>
      </c>
      <c r="G130" s="7">
        <v>20.770162490233794</v>
      </c>
      <c r="H130" s="7">
        <v>21.786533132300089</v>
      </c>
      <c r="I130" s="30">
        <v>11.608245490195374</v>
      </c>
      <c r="K130" s="7"/>
      <c r="L130" s="7"/>
      <c r="M130" s="7"/>
      <c r="N130" s="7"/>
      <c r="O130" s="7"/>
      <c r="P130" s="7"/>
      <c r="Q130" s="7"/>
      <c r="R130" s="2"/>
      <c r="W130"/>
      <c r="X130" s="1"/>
      <c r="Z130" s="2"/>
      <c r="AA130" s="2"/>
      <c r="AB130"/>
      <c r="AD130" s="2"/>
      <c r="AE130"/>
      <c r="AF130"/>
    </row>
    <row r="131" spans="2:32" x14ac:dyDescent="0.3">
      <c r="B131"/>
      <c r="C131"/>
      <c r="D131"/>
      <c r="I131" s="2"/>
      <c r="K131" s="21"/>
      <c r="L131" s="21"/>
      <c r="M131" s="21"/>
      <c r="N131" s="21"/>
      <c r="O131" s="21"/>
      <c r="P131" s="21"/>
      <c r="Q131" s="21"/>
      <c r="R131" s="2"/>
      <c r="W131"/>
      <c r="X131" s="1"/>
      <c r="Z131" s="2"/>
      <c r="AA131" s="2"/>
      <c r="AB131"/>
      <c r="AD131" s="2"/>
      <c r="AE131"/>
      <c r="AF131"/>
    </row>
    <row r="132" spans="2:32" x14ac:dyDescent="0.3">
      <c r="B132" s="33" t="s">
        <v>44</v>
      </c>
      <c r="C132" s="1" t="s">
        <v>48</v>
      </c>
      <c r="D132" s="1" t="s">
        <v>49</v>
      </c>
      <c r="E132" s="1" t="s">
        <v>50</v>
      </c>
      <c r="F132" s="1" t="s">
        <v>0</v>
      </c>
      <c r="G132" s="1" t="s">
        <v>1</v>
      </c>
      <c r="H132" s="1" t="s">
        <v>51</v>
      </c>
      <c r="I132" s="41" t="s">
        <v>20</v>
      </c>
      <c r="K132" s="21"/>
      <c r="L132" s="21"/>
      <c r="M132" s="21"/>
      <c r="N132" s="21"/>
      <c r="O132" s="21"/>
      <c r="P132" s="21"/>
      <c r="Q132" s="21"/>
      <c r="R132" s="2"/>
      <c r="W132"/>
      <c r="X132" s="1"/>
      <c r="Z132" s="2"/>
      <c r="AA132" s="2"/>
      <c r="AB132"/>
      <c r="AD132" s="2"/>
      <c r="AE132"/>
      <c r="AF132"/>
    </row>
    <row r="133" spans="2:32" x14ac:dyDescent="0.3">
      <c r="B133" s="8" t="s">
        <v>4</v>
      </c>
      <c r="C133" s="39">
        <f>C114</f>
        <v>2.2309027777777775E-5</v>
      </c>
      <c r="D133" s="39">
        <f t="shared" ref="D133:I133" si="102">D114</f>
        <v>2.0387731481481486E-5</v>
      </c>
      <c r="E133" s="39">
        <f t="shared" si="102"/>
        <v>1.9846643518518515E-5</v>
      </c>
      <c r="F133" s="39">
        <f t="shared" si="102"/>
        <v>1.6943479942129635E-5</v>
      </c>
      <c r="G133" s="39">
        <f t="shared" si="102"/>
        <v>2.0308641967592586E-5</v>
      </c>
      <c r="H133" s="39">
        <f t="shared" si="102"/>
        <v>4.1265432106481481E-5</v>
      </c>
      <c r="I133" s="39">
        <f t="shared" si="102"/>
        <v>1.4106095679398148E-4</v>
      </c>
      <c r="K133" s="21"/>
      <c r="L133" s="21"/>
      <c r="M133" s="21"/>
      <c r="N133" s="21"/>
      <c r="O133" s="21"/>
      <c r="P133" s="21"/>
      <c r="Q133" s="21"/>
      <c r="R133" s="2"/>
      <c r="W133"/>
      <c r="X133" s="1"/>
      <c r="Z133" s="2"/>
      <c r="AA133" s="2"/>
      <c r="AB133"/>
      <c r="AD133" s="2"/>
      <c r="AE133"/>
      <c r="AF133"/>
    </row>
    <row r="134" spans="2:32" x14ac:dyDescent="0.3">
      <c r="B134" s="8" t="s">
        <v>6</v>
      </c>
      <c r="C134" s="39">
        <f t="shared" ref="C134:I134" si="103">C116</f>
        <v>2.0216049375E-5</v>
      </c>
      <c r="D134" s="39">
        <f t="shared" si="103"/>
        <v>1.6392264664351851E-5</v>
      </c>
      <c r="E134" s="39">
        <f t="shared" si="103"/>
        <v>1.2064525462962962E-5</v>
      </c>
      <c r="F134" s="39">
        <f t="shared" si="103"/>
        <v>8.2696759259259277E-6</v>
      </c>
      <c r="G134" s="39">
        <f t="shared" si="103"/>
        <v>1.6362847222222225E-5</v>
      </c>
      <c r="H134" s="39">
        <f t="shared" si="103"/>
        <v>3.3361304016203706E-5</v>
      </c>
      <c r="I134" s="39">
        <f t="shared" si="103"/>
        <v>1.0666666666666668E-4</v>
      </c>
      <c r="K134" s="7"/>
      <c r="L134" s="7"/>
      <c r="M134" s="7"/>
      <c r="N134" s="7"/>
      <c r="O134" s="7"/>
      <c r="P134" s="7"/>
      <c r="Q134" s="7"/>
      <c r="R134" s="2"/>
      <c r="W134"/>
      <c r="X134" s="1"/>
      <c r="Z134" s="2"/>
      <c r="AA134" s="2"/>
      <c r="AB134"/>
      <c r="AD134" s="2"/>
      <c r="AE134"/>
      <c r="AF134"/>
    </row>
    <row r="135" spans="2:32" x14ac:dyDescent="0.3">
      <c r="B135" s="8" t="s">
        <v>7</v>
      </c>
      <c r="C135" s="39">
        <f t="shared" ref="C135:I135" si="104">C117</f>
        <v>2.3128616898148151E-5</v>
      </c>
      <c r="D135" s="39">
        <f t="shared" si="104"/>
        <v>1.9482060185185182E-5</v>
      </c>
      <c r="E135" s="39">
        <f t="shared" si="104"/>
        <v>1.8793402777777779E-5</v>
      </c>
      <c r="F135" s="39">
        <f t="shared" si="104"/>
        <v>1.189236111111111E-5</v>
      </c>
      <c r="G135" s="39">
        <f t="shared" si="104"/>
        <v>2.6313657407407412E-5</v>
      </c>
      <c r="H135" s="39">
        <f t="shared" si="104"/>
        <v>4.1307870370370356E-5</v>
      </c>
      <c r="I135" s="39">
        <f t="shared" si="104"/>
        <v>1.4091796875000001E-4</v>
      </c>
      <c r="N135" s="2"/>
      <c r="P135"/>
      <c r="Q135" s="2"/>
      <c r="R135" s="2"/>
      <c r="W135"/>
      <c r="X135" s="1"/>
      <c r="Z135" s="2"/>
      <c r="AA135" s="2"/>
      <c r="AB135"/>
      <c r="AD135" s="2"/>
      <c r="AE135"/>
      <c r="AF135"/>
    </row>
    <row r="136" spans="2:32" x14ac:dyDescent="0.3">
      <c r="B136" s="8" t="s">
        <v>8</v>
      </c>
      <c r="C136" s="39">
        <f t="shared" ref="C136:I136" si="105">C118</f>
        <v>1.9656635798611113E-5</v>
      </c>
      <c r="D136" s="39">
        <f t="shared" si="105"/>
        <v>1.9506172847222218E-5</v>
      </c>
      <c r="E136" s="39">
        <f t="shared" si="105"/>
        <v>1.4483024687499998E-5</v>
      </c>
      <c r="F136" s="39">
        <f t="shared" si="105"/>
        <v>9.8524305555555586E-6</v>
      </c>
      <c r="G136" s="39">
        <f t="shared" si="105"/>
        <v>1.7838541666666664E-5</v>
      </c>
      <c r="H136" s="39">
        <f t="shared" si="105"/>
        <v>2.4869791666666662E-5</v>
      </c>
      <c r="I136" s="39">
        <f t="shared" si="105"/>
        <v>1.0620659722222222E-4</v>
      </c>
      <c r="N136" s="2"/>
      <c r="P136"/>
      <c r="Q136" s="2"/>
      <c r="R136" s="2"/>
      <c r="W136"/>
      <c r="X136" s="1"/>
      <c r="Z136" s="2"/>
      <c r="AA136" s="2"/>
      <c r="AB136"/>
      <c r="AD136" s="2"/>
      <c r="AE136"/>
      <c r="AF136"/>
    </row>
    <row r="137" spans="2:32" x14ac:dyDescent="0.3">
      <c r="B137" s="8" t="s">
        <v>9</v>
      </c>
      <c r="C137" s="39">
        <f t="shared" ref="C137:I137" si="106">C119</f>
        <v>2.5000000000000001E-5</v>
      </c>
      <c r="D137" s="39">
        <f t="shared" si="106"/>
        <v>2.2777777777777773E-5</v>
      </c>
      <c r="E137" s="39">
        <f t="shared" si="106"/>
        <v>2.4351851851851852E-5</v>
      </c>
      <c r="F137" s="39">
        <f t="shared" si="106"/>
        <v>1.5545910497685186E-5</v>
      </c>
      <c r="G137" s="39">
        <f t="shared" si="106"/>
        <v>1.9824459872685195E-5</v>
      </c>
      <c r="H137" s="39">
        <f t="shared" si="106"/>
        <v>3.8611111111111096E-5</v>
      </c>
      <c r="I137" s="39">
        <f t="shared" si="106"/>
        <v>1.461111111111111E-4</v>
      </c>
      <c r="N137" s="2"/>
      <c r="P137"/>
      <c r="Q137" s="2"/>
      <c r="R137" s="2"/>
      <c r="W137"/>
      <c r="X137" s="1"/>
      <c r="Z137" s="2"/>
      <c r="AA137" s="2"/>
      <c r="AB137"/>
      <c r="AD137" s="2"/>
      <c r="AE137"/>
      <c r="AF137"/>
    </row>
    <row r="138" spans="2:32" x14ac:dyDescent="0.3">
      <c r="B138" s="8" t="s">
        <v>10</v>
      </c>
      <c r="C138" s="39">
        <f t="shared" ref="C138:I138" si="107">C120</f>
        <v>2.4978780868055557E-5</v>
      </c>
      <c r="D138" s="39">
        <f t="shared" si="107"/>
        <v>1.9805169756944441E-5</v>
      </c>
      <c r="E138" s="39">
        <f t="shared" si="107"/>
        <v>1.8981481481481489E-5</v>
      </c>
      <c r="F138" s="39">
        <f t="shared" si="107"/>
        <v>1.6697530856481481E-5</v>
      </c>
      <c r="G138" s="39">
        <f t="shared" si="107"/>
        <v>1.6781442905092593E-5</v>
      </c>
      <c r="H138" s="39">
        <f t="shared" si="107"/>
        <v>5.1798080636574066E-5</v>
      </c>
      <c r="I138" s="39">
        <f t="shared" si="107"/>
        <v>1.4904248650462963E-4</v>
      </c>
      <c r="N138" s="2"/>
      <c r="P138"/>
      <c r="Q138" s="2"/>
      <c r="R138" s="2"/>
      <c r="W138"/>
      <c r="X138" s="1"/>
      <c r="Z138" s="2"/>
      <c r="AA138" s="2"/>
      <c r="AB138"/>
      <c r="AD138" s="2"/>
      <c r="AE138"/>
      <c r="AF138"/>
    </row>
    <row r="139" spans="2:32" x14ac:dyDescent="0.3">
      <c r="B139" s="8" t="s">
        <v>12</v>
      </c>
      <c r="C139" s="39">
        <f t="shared" ref="C139:I139" si="108">C122</f>
        <v>2.8796296296296296E-5</v>
      </c>
      <c r="D139" s="39">
        <f t="shared" si="108"/>
        <v>2.4475308645833333E-5</v>
      </c>
      <c r="E139" s="39">
        <f t="shared" si="108"/>
        <v>2.2282986111111124E-5</v>
      </c>
      <c r="F139" s="39">
        <f t="shared" si="108"/>
        <v>1.7578124999999989E-5</v>
      </c>
      <c r="G139" s="39">
        <f t="shared" si="108"/>
        <v>1.6579861111111123E-5</v>
      </c>
      <c r="H139" s="39">
        <f t="shared" si="108"/>
        <v>2.9802276238425926E-5</v>
      </c>
      <c r="I139" s="39">
        <f t="shared" si="108"/>
        <v>1.3951485340277779E-4</v>
      </c>
      <c r="N139" s="2"/>
      <c r="P139"/>
      <c r="Q139" s="2"/>
      <c r="R139" s="2"/>
      <c r="W139"/>
      <c r="X139" s="1"/>
      <c r="Z139" s="2"/>
      <c r="AA139" s="2"/>
      <c r="AB139"/>
      <c r="AD139" s="2"/>
      <c r="AE139"/>
      <c r="AF139"/>
    </row>
    <row r="140" spans="2:32" x14ac:dyDescent="0.3">
      <c r="B140" s="12" t="s">
        <v>14</v>
      </c>
      <c r="C140" s="39">
        <f t="shared" ref="C140:I140" si="109">C124</f>
        <v>2.9849537037037035E-5</v>
      </c>
      <c r="D140" s="39">
        <f t="shared" si="109"/>
        <v>2.2426697534722225E-5</v>
      </c>
      <c r="E140" s="39">
        <f t="shared" si="109"/>
        <v>2.291666666666666E-5</v>
      </c>
      <c r="F140" s="39">
        <f t="shared" si="109"/>
        <v>1.4621913576388892E-5</v>
      </c>
      <c r="G140" s="39">
        <f t="shared" si="109"/>
        <v>1.9290123460648141E-5</v>
      </c>
      <c r="H140" s="39">
        <f t="shared" si="109"/>
        <v>2.5810185185185192E-5</v>
      </c>
      <c r="I140" s="39">
        <f t="shared" si="109"/>
        <v>1.3491512346064814E-4</v>
      </c>
      <c r="N140" s="2"/>
      <c r="P140"/>
      <c r="Q140" s="2"/>
      <c r="R140" s="2"/>
      <c r="W140"/>
      <c r="X140" s="1"/>
      <c r="Z140" s="2"/>
      <c r="AA140" s="2"/>
      <c r="AB140"/>
      <c r="AD140" s="2"/>
      <c r="AE140"/>
      <c r="AF140"/>
    </row>
    <row r="141" spans="2:32" x14ac:dyDescent="0.3">
      <c r="B141" s="5" t="s">
        <v>26</v>
      </c>
      <c r="C141" s="39">
        <v>2.4241868006365739E-5</v>
      </c>
      <c r="D141" s="39">
        <v>2.0656647861689812E-5</v>
      </c>
      <c r="E141" s="39">
        <v>1.9215072819733802E-5</v>
      </c>
      <c r="F141" s="39">
        <v>1.3925178433159723E-5</v>
      </c>
      <c r="G141" s="39">
        <v>1.9162446951678244E-5</v>
      </c>
      <c r="H141" s="39">
        <v>3.5853256416377311E-5</v>
      </c>
      <c r="I141" s="39">
        <v>1.330544704890046E-4</v>
      </c>
      <c r="N141" s="2"/>
      <c r="P141"/>
      <c r="Q141" s="2"/>
      <c r="R141" s="2"/>
      <c r="W141"/>
      <c r="X141" s="1"/>
      <c r="Z141" s="2"/>
      <c r="AA141" s="2"/>
      <c r="AB141"/>
      <c r="AD141" s="2"/>
      <c r="AE141"/>
      <c r="AF141"/>
    </row>
    <row r="142" spans="2:32" x14ac:dyDescent="0.3">
      <c r="B142" s="5" t="s">
        <v>29</v>
      </c>
      <c r="C142" s="39">
        <v>1.9656635798611113E-5</v>
      </c>
      <c r="D142" s="39">
        <v>1.6392264664351851E-5</v>
      </c>
      <c r="E142" s="39">
        <v>1.2064525462962962E-5</v>
      </c>
      <c r="F142" s="39">
        <v>8.2696759259259277E-6</v>
      </c>
      <c r="G142" s="39">
        <v>1.6362847222222225E-5</v>
      </c>
      <c r="H142" s="39">
        <v>2.4869791666666662E-5</v>
      </c>
      <c r="I142" s="39">
        <v>1.0620659722222222E-4</v>
      </c>
      <c r="J142" s="29" t="s">
        <v>54</v>
      </c>
      <c r="N142" s="2"/>
      <c r="P142"/>
      <c r="Q142" s="2"/>
      <c r="R142" s="2"/>
      <c r="W142"/>
      <c r="X142" s="1"/>
      <c r="Z142" s="2"/>
      <c r="AA142" s="2"/>
      <c r="AB142"/>
      <c r="AD142" s="2"/>
      <c r="AE142"/>
      <c r="AF142"/>
    </row>
    <row r="143" spans="2:32" x14ac:dyDescent="0.3">
      <c r="B143" s="5" t="s">
        <v>27</v>
      </c>
      <c r="C143" s="39">
        <v>2.9849537037037035E-5</v>
      </c>
      <c r="D143" s="39">
        <v>2.4475308645833333E-5</v>
      </c>
      <c r="E143" s="39">
        <v>2.4351851851851852E-5</v>
      </c>
      <c r="F143" s="39">
        <v>1.7578124999999989E-5</v>
      </c>
      <c r="G143" s="39">
        <v>2.6313657407407412E-5</v>
      </c>
      <c r="H143" s="39">
        <v>5.1798080636574066E-5</v>
      </c>
      <c r="I143" s="39">
        <v>1.4904248650462963E-4</v>
      </c>
      <c r="J143" s="29" t="s">
        <v>53</v>
      </c>
      <c r="N143" s="2"/>
      <c r="P143"/>
      <c r="Q143" s="2"/>
      <c r="R143" s="2"/>
      <c r="W143"/>
      <c r="X143" s="1"/>
      <c r="Z143" s="2"/>
      <c r="AA143" s="2"/>
      <c r="AB143"/>
      <c r="AD143" s="2"/>
      <c r="AE143"/>
      <c r="AF143"/>
    </row>
    <row r="144" spans="2:32" x14ac:dyDescent="0.3">
      <c r="B144" s="5" t="s">
        <v>28</v>
      </c>
      <c r="C144" s="7">
        <v>15.237612355544275</v>
      </c>
      <c r="D144" s="7">
        <v>12.123368490795615</v>
      </c>
      <c r="E144" s="7">
        <v>21.873257403325379</v>
      </c>
      <c r="F144" s="7">
        <v>25.164594360581638</v>
      </c>
      <c r="G144" s="7">
        <v>17.063173056634394</v>
      </c>
      <c r="H144" s="7">
        <v>25.502269935298816</v>
      </c>
      <c r="I144" s="30">
        <v>12.749390058398449</v>
      </c>
      <c r="J144" s="38"/>
      <c r="N144" s="2"/>
      <c r="P144"/>
      <c r="Q144" s="2"/>
      <c r="R144" s="2"/>
      <c r="W144"/>
      <c r="X144" s="1"/>
      <c r="Z144" s="2"/>
      <c r="AA144" s="2"/>
      <c r="AB144"/>
      <c r="AD144" s="2"/>
      <c r="AE144"/>
      <c r="AF144"/>
    </row>
    <row r="145" spans="2:32" x14ac:dyDescent="0.3">
      <c r="B145"/>
      <c r="C145"/>
      <c r="D145"/>
      <c r="I145" s="2"/>
      <c r="N145" s="2"/>
      <c r="P145"/>
      <c r="Q145" s="2"/>
      <c r="R145" s="2"/>
      <c r="W145"/>
      <c r="X145" s="1"/>
      <c r="Z145" s="2"/>
      <c r="AA145" s="2"/>
      <c r="AB145"/>
      <c r="AD145" s="2"/>
      <c r="AE145"/>
      <c r="AF145"/>
    </row>
    <row r="146" spans="2:32" x14ac:dyDescent="0.3">
      <c r="B146" s="33" t="s">
        <v>45</v>
      </c>
      <c r="C146" s="1" t="s">
        <v>48</v>
      </c>
      <c r="D146" s="1" t="s">
        <v>49</v>
      </c>
      <c r="E146" s="1" t="s">
        <v>50</v>
      </c>
      <c r="F146" s="1" t="s">
        <v>0</v>
      </c>
      <c r="G146" s="1" t="s">
        <v>1</v>
      </c>
      <c r="H146" s="1" t="s">
        <v>51</v>
      </c>
      <c r="I146" s="41"/>
      <c r="J146" s="18"/>
      <c r="N146" s="2"/>
      <c r="P146"/>
      <c r="Q146" s="2"/>
      <c r="R146" s="2"/>
      <c r="W146"/>
      <c r="X146" s="1"/>
      <c r="Z146" s="2"/>
      <c r="AA146" s="2"/>
      <c r="AB146"/>
      <c r="AD146" s="2"/>
      <c r="AE146"/>
      <c r="AF146"/>
    </row>
    <row r="147" spans="2:32" x14ac:dyDescent="0.3">
      <c r="B147" s="8" t="s">
        <v>3</v>
      </c>
      <c r="C147" s="7">
        <v>15.742382470201186</v>
      </c>
      <c r="D147" s="7">
        <v>14.474246101813035</v>
      </c>
      <c r="E147" s="7">
        <v>13.93378497299403</v>
      </c>
      <c r="F147" s="7">
        <v>11.975894476842507</v>
      </c>
      <c r="G147" s="7">
        <v>19.309015998606146</v>
      </c>
      <c r="H147" s="7">
        <v>24.56467597954309</v>
      </c>
      <c r="J147" s="28"/>
      <c r="K147" s="28"/>
      <c r="L147" s="28"/>
      <c r="M147" s="28"/>
      <c r="N147" s="28"/>
      <c r="O147" s="28"/>
      <c r="P147"/>
      <c r="Q147" s="2"/>
      <c r="R147" s="2"/>
      <c r="W147"/>
      <c r="X147" s="1"/>
      <c r="Z147" s="2"/>
      <c r="AA147" s="2"/>
      <c r="AB147"/>
      <c r="AD147" s="2"/>
      <c r="AE147"/>
      <c r="AF147"/>
    </row>
    <row r="148" spans="2:32" x14ac:dyDescent="0.3">
      <c r="B148" s="8" t="s">
        <v>4</v>
      </c>
      <c r="C148" s="7">
        <v>15.815168339145714</v>
      </c>
      <c r="D148" s="7">
        <v>14.453135683219291</v>
      </c>
      <c r="E148" s="7">
        <v>14.069551185240007</v>
      </c>
      <c r="F148" s="7">
        <v>12.011459674752855</v>
      </c>
      <c r="G148" s="7">
        <v>14.397068068418969</v>
      </c>
      <c r="H148" s="7">
        <v>29.253617049223159</v>
      </c>
      <c r="I148" s="7"/>
      <c r="J148" s="28"/>
      <c r="K148" s="28"/>
      <c r="L148" s="28"/>
      <c r="M148" s="28"/>
      <c r="N148" s="28"/>
      <c r="O148" s="28"/>
      <c r="P148"/>
      <c r="Q148" s="2"/>
      <c r="R148" s="2"/>
      <c r="W148"/>
      <c r="X148" s="1"/>
      <c r="Z148" s="2"/>
      <c r="AA148" s="2"/>
      <c r="AB148"/>
      <c r="AD148" s="2"/>
      <c r="AE148"/>
      <c r="AF148"/>
    </row>
    <row r="149" spans="2:32" x14ac:dyDescent="0.3">
      <c r="B149" s="8" t="s">
        <v>5</v>
      </c>
      <c r="C149" s="7">
        <v>18.051793860351417</v>
      </c>
      <c r="D149" s="7">
        <v>15.272882429238779</v>
      </c>
      <c r="E149" s="7">
        <v>9.3830000374497455</v>
      </c>
      <c r="F149" s="7">
        <v>9.5499573334897825</v>
      </c>
      <c r="G149" s="7">
        <v>15.96111750142696</v>
      </c>
      <c r="H149" s="7">
        <v>31.781248838043314</v>
      </c>
      <c r="I149" s="7"/>
      <c r="J149" s="28"/>
      <c r="K149" s="28"/>
      <c r="L149" s="28"/>
      <c r="M149" s="28"/>
      <c r="N149" s="28"/>
      <c r="O149" s="28"/>
      <c r="P149"/>
      <c r="Q149" s="2"/>
      <c r="R149" s="2"/>
      <c r="W149"/>
      <c r="X149" s="1"/>
      <c r="Z149" s="2"/>
      <c r="AA149" s="2"/>
      <c r="AB149"/>
      <c r="AD149" s="2"/>
      <c r="AE149"/>
      <c r="AF149"/>
    </row>
    <row r="150" spans="2:32" x14ac:dyDescent="0.3">
      <c r="B150" s="8" t="s">
        <v>6</v>
      </c>
      <c r="C150" s="7">
        <v>18.952546289062496</v>
      </c>
      <c r="D150" s="7">
        <v>15.367748122829857</v>
      </c>
      <c r="E150" s="7">
        <v>11.310492621527775</v>
      </c>
      <c r="F150" s="7">
        <v>7.7528211805555562</v>
      </c>
      <c r="G150" s="7">
        <v>15.340169270833334</v>
      </c>
      <c r="H150" s="7">
        <v>31.27622251519097</v>
      </c>
      <c r="I150" s="7"/>
      <c r="J150" s="28"/>
      <c r="K150" s="28"/>
      <c r="L150" s="28"/>
      <c r="M150" s="28"/>
      <c r="N150" s="28"/>
      <c r="O150" s="28"/>
      <c r="P150"/>
      <c r="Q150" s="2"/>
      <c r="R150" s="2"/>
      <c r="W150"/>
      <c r="X150" s="1"/>
      <c r="Z150" s="2"/>
      <c r="AA150" s="2"/>
      <c r="AB150"/>
      <c r="AD150" s="2"/>
      <c r="AE150"/>
      <c r="AF150"/>
    </row>
    <row r="151" spans="2:32" x14ac:dyDescent="0.3">
      <c r="B151" s="8" t="s">
        <v>7</v>
      </c>
      <c r="C151" s="7">
        <v>16.412823079489748</v>
      </c>
      <c r="D151" s="7">
        <v>13.825107158440488</v>
      </c>
      <c r="E151" s="7">
        <v>13.336413336413338</v>
      </c>
      <c r="F151" s="7">
        <v>8.4392084392084374</v>
      </c>
      <c r="G151" s="7">
        <v>18.673032006365343</v>
      </c>
      <c r="H151" s="7">
        <v>29.313415980082635</v>
      </c>
      <c r="I151" s="7"/>
      <c r="J151" s="28"/>
      <c r="K151" s="28"/>
      <c r="L151" s="28"/>
      <c r="M151" s="28"/>
      <c r="N151" s="28"/>
      <c r="O151" s="28"/>
      <c r="P151"/>
      <c r="Q151" s="2"/>
      <c r="R151" s="2"/>
      <c r="W151"/>
      <c r="X151" s="1"/>
      <c r="Z151" s="2"/>
      <c r="AA151" s="2"/>
      <c r="AB151"/>
      <c r="AD151" s="2"/>
      <c r="AE151"/>
      <c r="AF151"/>
    </row>
    <row r="152" spans="2:32" x14ac:dyDescent="0.3">
      <c r="B152" s="8" t="s">
        <v>8</v>
      </c>
      <c r="C152" s="7">
        <v>18.507923530854107</v>
      </c>
      <c r="D152" s="7">
        <v>18.366253469554554</v>
      </c>
      <c r="E152" s="7">
        <v>13.636652586841027</v>
      </c>
      <c r="F152" s="7">
        <v>9.276665304454438</v>
      </c>
      <c r="G152" s="7">
        <v>16.79607682876992</v>
      </c>
      <c r="H152" s="7">
        <v>23.416428279525945</v>
      </c>
      <c r="I152" s="7"/>
      <c r="J152" s="28"/>
      <c r="K152" s="28"/>
      <c r="L152" s="28"/>
      <c r="M152" s="28"/>
      <c r="N152" s="28"/>
      <c r="O152" s="28"/>
      <c r="P152"/>
      <c r="Q152" s="2"/>
      <c r="R152" s="2"/>
      <c r="W152"/>
      <c r="X152" s="1"/>
      <c r="Z152" s="2"/>
      <c r="AA152" s="2"/>
      <c r="AB152"/>
      <c r="AD152" s="2"/>
      <c r="AE152"/>
      <c r="AF152"/>
    </row>
    <row r="153" spans="2:32" x14ac:dyDescent="0.3">
      <c r="B153" s="8" t="s">
        <v>9</v>
      </c>
      <c r="C153" s="7">
        <v>17.110266159695819</v>
      </c>
      <c r="D153" s="7">
        <v>15.589353612167297</v>
      </c>
      <c r="E153" s="7">
        <v>16.666666666666668</v>
      </c>
      <c r="F153" s="7">
        <v>10.639786652408114</v>
      </c>
      <c r="G153" s="7">
        <v>13.568071395754124</v>
      </c>
      <c r="H153" s="7">
        <v>26.425855513307976</v>
      </c>
      <c r="I153" s="7"/>
      <c r="J153" s="28"/>
      <c r="K153" s="28"/>
      <c r="L153" s="28"/>
      <c r="M153" s="28"/>
      <c r="N153" s="28"/>
      <c r="O153" s="28"/>
      <c r="P153"/>
      <c r="Q153" s="2"/>
      <c r="R153" s="2"/>
      <c r="W153"/>
      <c r="X153" s="1"/>
      <c r="Z153" s="2"/>
      <c r="AA153" s="2"/>
      <c r="AB153"/>
      <c r="AD153" s="2"/>
      <c r="AE153"/>
      <c r="AF153"/>
    </row>
    <row r="154" spans="2:32" x14ac:dyDescent="0.3">
      <c r="B154" s="8" t="s">
        <v>10</v>
      </c>
      <c r="C154" s="7">
        <v>16.759503584422319</v>
      </c>
      <c r="D154" s="7">
        <v>13.28827116443018</v>
      </c>
      <c r="E154" s="7">
        <v>12.735617827264226</v>
      </c>
      <c r="F154" s="7">
        <v>11.203202018481363</v>
      </c>
      <c r="G154" s="7">
        <v>11.259502775788244</v>
      </c>
      <c r="H154" s="7">
        <v>34.753902629613656</v>
      </c>
      <c r="I154" s="7"/>
      <c r="J154" s="28"/>
      <c r="K154" s="28"/>
      <c r="L154" s="28"/>
      <c r="M154" s="28"/>
      <c r="N154" s="28"/>
      <c r="O154" s="28"/>
      <c r="P154"/>
      <c r="Q154" s="2"/>
      <c r="R154" s="2"/>
      <c r="W154"/>
      <c r="X154" s="1"/>
      <c r="Z154" s="2"/>
      <c r="AA154" s="2"/>
      <c r="AB154"/>
      <c r="AD154" s="2"/>
      <c r="AE154"/>
      <c r="AF154"/>
    </row>
    <row r="155" spans="2:32" x14ac:dyDescent="0.3">
      <c r="B155" s="8" t="s">
        <v>11</v>
      </c>
      <c r="C155" s="7">
        <v>16.905075801336245</v>
      </c>
      <c r="D155" s="7">
        <v>14.574458319604194</v>
      </c>
      <c r="E155" s="7">
        <v>16.259751325972612</v>
      </c>
      <c r="F155" s="7">
        <v>11.381271560191703</v>
      </c>
      <c r="G155" s="7">
        <v>11.231590930844252</v>
      </c>
      <c r="H155" s="7">
        <v>29.647852062050994</v>
      </c>
      <c r="I155" s="7"/>
      <c r="J155" s="28"/>
      <c r="K155" s="28"/>
      <c r="L155" s="28"/>
      <c r="M155" s="28"/>
      <c r="N155" s="28"/>
      <c r="O155" s="28"/>
      <c r="P155"/>
      <c r="Q155" s="2"/>
      <c r="R155" s="2"/>
      <c r="W155"/>
      <c r="X155" s="1"/>
      <c r="Z155" s="2"/>
      <c r="AA155" s="2"/>
      <c r="AB155"/>
      <c r="AD155" s="2"/>
      <c r="AE155"/>
      <c r="AF155"/>
    </row>
    <row r="156" spans="2:32" x14ac:dyDescent="0.3">
      <c r="B156" s="8" t="s">
        <v>12</v>
      </c>
      <c r="C156" s="7">
        <v>20.640308607974319</v>
      </c>
      <c r="D156" s="7">
        <v>17.543156193680247</v>
      </c>
      <c r="E156" s="7">
        <v>15.97176613645602</v>
      </c>
      <c r="F156" s="7">
        <v>12.59946491091679</v>
      </c>
      <c r="G156" s="7">
        <v>11.883939743136347</v>
      </c>
      <c r="H156" s="7">
        <v>21.361364407836273</v>
      </c>
      <c r="I156" s="7"/>
      <c r="J156" s="28"/>
      <c r="K156" s="28"/>
      <c r="L156" s="28"/>
      <c r="M156" s="28"/>
      <c r="N156" s="28"/>
      <c r="O156" s="28"/>
      <c r="P156"/>
      <c r="Q156" s="2"/>
      <c r="R156" s="2"/>
      <c r="W156"/>
      <c r="X156" s="1"/>
      <c r="Z156" s="2"/>
      <c r="AA156" s="2"/>
      <c r="AB156"/>
      <c r="AD156" s="2"/>
      <c r="AE156"/>
      <c r="AF156"/>
    </row>
    <row r="157" spans="2:32" x14ac:dyDescent="0.3">
      <c r="B157" s="12" t="s">
        <v>13</v>
      </c>
      <c r="C157" s="7">
        <v>22.19742673978692</v>
      </c>
      <c r="D157" s="7">
        <v>19.876569811003346</v>
      </c>
      <c r="E157" s="7">
        <v>15.639813162264218</v>
      </c>
      <c r="F157" s="7">
        <v>11.231647070032986</v>
      </c>
      <c r="G157" s="7">
        <v>11.970573747598207</v>
      </c>
      <c r="H157" s="7">
        <v>19.083969469314329</v>
      </c>
      <c r="I157" s="7"/>
      <c r="J157" s="28"/>
      <c r="K157" s="28"/>
      <c r="L157" s="28"/>
      <c r="M157" s="28"/>
      <c r="N157" s="28"/>
      <c r="O157" s="28"/>
      <c r="P157"/>
      <c r="Q157" s="2"/>
      <c r="R157" s="2"/>
      <c r="W157"/>
      <c r="X157" s="1"/>
      <c r="Z157" s="2"/>
      <c r="AA157" s="2"/>
      <c r="AB157"/>
      <c r="AD157" s="2"/>
      <c r="AE157"/>
      <c r="AF157"/>
    </row>
    <row r="158" spans="2:32" x14ac:dyDescent="0.3">
      <c r="B158" s="12" t="s">
        <v>14</v>
      </c>
      <c r="C158" s="7">
        <v>22.124678295049335</v>
      </c>
      <c r="D158" s="7">
        <v>16.622819562006786</v>
      </c>
      <c r="E158" s="7">
        <v>16.985987989219726</v>
      </c>
      <c r="F158" s="7">
        <v>10.83786102056512</v>
      </c>
      <c r="G158" s="7">
        <v>14.297969690754986</v>
      </c>
      <c r="H158" s="7">
        <v>19.130683442404045</v>
      </c>
      <c r="I158" s="7"/>
      <c r="J158" s="28"/>
      <c r="K158" s="28"/>
      <c r="L158" s="28"/>
      <c r="M158" s="28"/>
      <c r="N158" s="28"/>
      <c r="O158" s="28"/>
      <c r="P158"/>
      <c r="Q158" s="2"/>
      <c r="R158" s="2"/>
      <c r="W158"/>
      <c r="X158" s="1"/>
      <c r="Z158" s="2"/>
      <c r="AA158" s="2"/>
      <c r="AB158"/>
      <c r="AD158" s="2"/>
      <c r="AE158"/>
      <c r="AF158"/>
    </row>
    <row r="159" spans="2:32" x14ac:dyDescent="0.3">
      <c r="B159" s="12" t="s">
        <v>15</v>
      </c>
      <c r="C159" s="7">
        <v>19.141366264796712</v>
      </c>
      <c r="D159" s="7">
        <v>15.011340890471606</v>
      </c>
      <c r="E159" s="7">
        <v>15.207040880949691</v>
      </c>
      <c r="F159" s="7">
        <v>10.492973324607972</v>
      </c>
      <c r="G159" s="7">
        <v>11.730488012431579</v>
      </c>
      <c r="H159" s="7">
        <v>28.416790626742443</v>
      </c>
      <c r="I159" s="7"/>
      <c r="J159" s="28"/>
      <c r="K159" s="28"/>
      <c r="L159" s="28"/>
      <c r="M159" s="28"/>
      <c r="N159" s="28"/>
      <c r="O159" s="28"/>
      <c r="P159"/>
      <c r="Q159" s="2"/>
      <c r="R159" s="2"/>
      <c r="W159"/>
      <c r="X159" s="1"/>
      <c r="Z159" s="2"/>
      <c r="AA159" s="2"/>
      <c r="AB159"/>
      <c r="AD159" s="2"/>
      <c r="AE159"/>
      <c r="AF159"/>
    </row>
    <row r="160" spans="2:32" x14ac:dyDescent="0.3">
      <c r="B160" s="12" t="s">
        <v>16</v>
      </c>
      <c r="C160" s="7">
        <v>19.871883370236958</v>
      </c>
      <c r="D160" s="7">
        <v>15.71637628505167</v>
      </c>
      <c r="E160" s="7">
        <v>14.755501565970555</v>
      </c>
      <c r="F160" s="7">
        <v>12.811663026004686</v>
      </c>
      <c r="G160" s="7">
        <v>11.48631858275081</v>
      </c>
      <c r="H160" s="7">
        <v>25.358257169985322</v>
      </c>
      <c r="I160" s="7"/>
      <c r="J160" s="28"/>
      <c r="K160" s="28"/>
      <c r="L160" s="28"/>
      <c r="M160" s="28"/>
      <c r="N160" s="28"/>
      <c r="O160" s="28"/>
      <c r="P160"/>
      <c r="Q160" s="2"/>
      <c r="R160" s="2"/>
      <c r="W160"/>
      <c r="X160" s="1"/>
      <c r="Z160" s="2"/>
      <c r="AA160" s="2"/>
      <c r="AB160"/>
      <c r="AD160" s="2"/>
      <c r="AE160"/>
      <c r="AF160"/>
    </row>
    <row r="161" spans="2:32" x14ac:dyDescent="0.3">
      <c r="B161" s="5" t="s">
        <v>22</v>
      </c>
      <c r="C161" s="7">
        <v>18.445224742314515</v>
      </c>
      <c r="D161" s="7">
        <v>15.712979914536524</v>
      </c>
      <c r="E161" s="7">
        <v>14.278002878230689</v>
      </c>
      <c r="F161" s="7">
        <v>10.728848285179451</v>
      </c>
      <c r="G161" s="7">
        <v>14.136066753819946</v>
      </c>
      <c r="H161" s="7">
        <v>26.698877425918873</v>
      </c>
      <c r="I161" s="7"/>
      <c r="J161" s="28"/>
      <c r="K161" s="28"/>
      <c r="L161" s="28"/>
      <c r="M161" s="28"/>
      <c r="N161" s="28"/>
      <c r="O161" s="28"/>
      <c r="P161"/>
      <c r="Q161" s="2"/>
      <c r="R161" s="2"/>
      <c r="W161"/>
      <c r="X161" s="1"/>
      <c r="Z161" s="2"/>
      <c r="AA161" s="2"/>
      <c r="AB161"/>
      <c r="AD161" s="2"/>
      <c r="AE161"/>
      <c r="AF161"/>
    </row>
    <row r="162" spans="2:32" x14ac:dyDescent="0.3">
      <c r="B162" s="1" t="s">
        <v>2</v>
      </c>
      <c r="C162" s="7">
        <v>22.857142857142858</v>
      </c>
      <c r="D162" s="7">
        <v>20</v>
      </c>
      <c r="E162" s="7">
        <v>17.142857142857142</v>
      </c>
      <c r="F162" s="7">
        <v>11.428571428571429</v>
      </c>
      <c r="G162" s="7">
        <v>12.857142857142856</v>
      </c>
      <c r="H162" s="7">
        <v>15.714285714285714</v>
      </c>
      <c r="I162" s="7"/>
      <c r="J162" s="48"/>
      <c r="K162" s="48"/>
      <c r="L162" s="48"/>
      <c r="M162" s="48"/>
      <c r="N162" s="48"/>
      <c r="O162" s="48"/>
      <c r="P162"/>
      <c r="Q162" s="2"/>
      <c r="R162" s="2"/>
      <c r="W162"/>
      <c r="X162" s="1"/>
      <c r="Z162" s="2"/>
      <c r="AA162" s="2"/>
      <c r="AB162"/>
      <c r="AD162" s="2"/>
      <c r="AE162"/>
      <c r="AF162"/>
    </row>
    <row r="163" spans="2:32" x14ac:dyDescent="0.3">
      <c r="B163" s="5" t="s">
        <v>23</v>
      </c>
      <c r="C163" s="7">
        <v>15.742382470201186</v>
      </c>
      <c r="D163" s="7">
        <v>13.28827116443018</v>
      </c>
      <c r="E163" s="7">
        <v>9.3830000374497455</v>
      </c>
      <c r="F163" s="7">
        <v>7.7528211805555562</v>
      </c>
      <c r="G163" s="7">
        <v>11.231590930844252</v>
      </c>
      <c r="H163" s="7">
        <v>19.083969469314329</v>
      </c>
      <c r="I163" s="7"/>
      <c r="J163" s="28"/>
      <c r="K163" s="28"/>
      <c r="L163" s="28"/>
      <c r="M163" s="28"/>
      <c r="N163" s="28"/>
      <c r="O163" s="28"/>
      <c r="P163"/>
      <c r="Q163" s="2"/>
      <c r="R163" s="2"/>
      <c r="W163"/>
      <c r="X163" s="1"/>
      <c r="Z163" s="2"/>
      <c r="AA163" s="2"/>
      <c r="AB163"/>
      <c r="AD163" s="2"/>
      <c r="AE163"/>
      <c r="AF163"/>
    </row>
    <row r="164" spans="2:32" x14ac:dyDescent="0.3">
      <c r="B164" s="5" t="s">
        <v>24</v>
      </c>
      <c r="C164" s="7">
        <v>22.19742673978692</v>
      </c>
      <c r="D164" s="7">
        <v>19.876569811003346</v>
      </c>
      <c r="E164" s="7">
        <v>16.985987989219726</v>
      </c>
      <c r="F164" s="7">
        <v>12.811663026004686</v>
      </c>
      <c r="G164" s="7">
        <v>19.309015998606146</v>
      </c>
      <c r="H164" s="7">
        <v>34.753902629613656</v>
      </c>
      <c r="I164" s="7"/>
      <c r="J164" s="28"/>
      <c r="K164" s="28"/>
      <c r="L164" s="28"/>
      <c r="M164" s="28"/>
      <c r="N164" s="28"/>
      <c r="O164" s="28"/>
      <c r="P164"/>
      <c r="Q164" s="2"/>
      <c r="R164" s="2"/>
      <c r="W164"/>
      <c r="X164" s="1"/>
      <c r="Z164" s="2"/>
      <c r="AA164" s="2"/>
      <c r="AB164"/>
      <c r="AD164" s="2"/>
      <c r="AE164"/>
      <c r="AF164"/>
    </row>
    <row r="165" spans="2:32" x14ac:dyDescent="0.3">
      <c r="B165" s="5" t="s">
        <v>30</v>
      </c>
      <c r="C165" s="7">
        <v>2.1612121245203002</v>
      </c>
      <c r="D165" s="7">
        <v>1.8236551276392827</v>
      </c>
      <c r="E165" s="7">
        <v>2.1373362917787802</v>
      </c>
      <c r="F165" s="7">
        <v>1.5093114625586941</v>
      </c>
      <c r="G165" s="7">
        <v>2.7581591948936963</v>
      </c>
      <c r="H165" s="7">
        <v>4.7848376088435352</v>
      </c>
      <c r="I165" s="7"/>
      <c r="J165" s="28"/>
      <c r="K165" s="28"/>
      <c r="L165" s="28"/>
      <c r="M165" s="28"/>
      <c r="N165" s="28"/>
      <c r="O165" s="28"/>
      <c r="P165"/>
      <c r="Q165" s="2"/>
      <c r="R165" s="2"/>
      <c r="W165"/>
      <c r="X165" s="1"/>
      <c r="Z165" s="2"/>
      <c r="AA165" s="2"/>
      <c r="AB165"/>
      <c r="AD165" s="2"/>
      <c r="AE165"/>
      <c r="AF165"/>
    </row>
    <row r="166" spans="2:32" x14ac:dyDescent="0.3">
      <c r="B166" s="36"/>
      <c r="C166" s="5"/>
      <c r="D166" s="5"/>
      <c r="E166" s="5"/>
      <c r="F166" s="5"/>
      <c r="G166" s="5"/>
      <c r="H166" s="5"/>
      <c r="I166" s="2"/>
      <c r="J166" s="28"/>
      <c r="K166" s="28"/>
      <c r="L166" s="28"/>
      <c r="M166" s="28"/>
      <c r="N166" s="28"/>
      <c r="O166" s="28"/>
      <c r="P166"/>
      <c r="Q166" s="2"/>
      <c r="R166" s="2"/>
      <c r="W166"/>
      <c r="X166" s="1"/>
      <c r="Z166" s="2"/>
      <c r="AA166" s="2"/>
      <c r="AB166"/>
      <c r="AD166" s="2"/>
      <c r="AE166"/>
      <c r="AF166"/>
    </row>
    <row r="167" spans="2:32" x14ac:dyDescent="0.3">
      <c r="B167" s="33" t="s">
        <v>46</v>
      </c>
      <c r="C167" s="1" t="s">
        <v>48</v>
      </c>
      <c r="D167" s="1" t="s">
        <v>49</v>
      </c>
      <c r="E167" s="1" t="s">
        <v>50</v>
      </c>
      <c r="F167" s="1" t="s">
        <v>0</v>
      </c>
      <c r="G167" s="1" t="s">
        <v>1</v>
      </c>
      <c r="H167" s="1" t="s">
        <v>51</v>
      </c>
      <c r="I167" s="41"/>
      <c r="J167" s="28"/>
      <c r="K167" s="28"/>
      <c r="L167" s="28"/>
      <c r="M167" s="28"/>
      <c r="N167" s="28"/>
      <c r="O167" s="28"/>
      <c r="P167"/>
      <c r="Q167" s="2"/>
      <c r="R167" s="2"/>
      <c r="W167"/>
      <c r="X167" s="1"/>
      <c r="Z167" s="2"/>
      <c r="AA167" s="2"/>
      <c r="AB167"/>
      <c r="AD167" s="2"/>
      <c r="AE167"/>
      <c r="AF167"/>
    </row>
    <row r="168" spans="2:32" x14ac:dyDescent="0.3">
      <c r="B168" s="8" t="s">
        <v>4</v>
      </c>
      <c r="C168" s="7">
        <f t="shared" ref="C168:H168" si="110">C148</f>
        <v>15.815168339145714</v>
      </c>
      <c r="D168" s="7">
        <f t="shared" si="110"/>
        <v>14.453135683219291</v>
      </c>
      <c r="E168" s="7">
        <f t="shared" si="110"/>
        <v>14.069551185240007</v>
      </c>
      <c r="F168" s="7">
        <f t="shared" si="110"/>
        <v>12.011459674752855</v>
      </c>
      <c r="G168" s="7">
        <f t="shared" si="110"/>
        <v>14.397068068418969</v>
      </c>
      <c r="H168" s="7">
        <f t="shared" si="110"/>
        <v>29.253617049223159</v>
      </c>
      <c r="J168" s="28"/>
      <c r="K168" s="28"/>
      <c r="L168" s="28"/>
      <c r="M168" s="28"/>
      <c r="N168" s="28"/>
      <c r="O168" s="28"/>
      <c r="P168"/>
      <c r="Q168" s="2"/>
      <c r="R168" s="2"/>
      <c r="W168"/>
      <c r="X168" s="1"/>
      <c r="Z168" s="2"/>
      <c r="AA168" s="2"/>
      <c r="AB168"/>
      <c r="AD168" s="2"/>
      <c r="AE168"/>
      <c r="AF168"/>
    </row>
    <row r="169" spans="2:32" x14ac:dyDescent="0.3">
      <c r="B169" s="8" t="s">
        <v>6</v>
      </c>
      <c r="C169" s="7">
        <f t="shared" ref="C169:H169" si="111">C150</f>
        <v>18.952546289062496</v>
      </c>
      <c r="D169" s="7">
        <f t="shared" si="111"/>
        <v>15.367748122829857</v>
      </c>
      <c r="E169" s="7">
        <f t="shared" si="111"/>
        <v>11.310492621527775</v>
      </c>
      <c r="F169" s="7">
        <f t="shared" si="111"/>
        <v>7.7528211805555562</v>
      </c>
      <c r="G169" s="7">
        <f t="shared" si="111"/>
        <v>15.340169270833334</v>
      </c>
      <c r="H169" s="7">
        <f t="shared" si="111"/>
        <v>31.27622251519097</v>
      </c>
      <c r="I169" s="7"/>
      <c r="J169" s="28"/>
      <c r="K169" s="28"/>
      <c r="L169" s="28"/>
      <c r="M169" s="28"/>
      <c r="N169" s="28"/>
      <c r="O169" s="28"/>
      <c r="P169"/>
      <c r="Q169" s="2"/>
      <c r="R169" s="2"/>
      <c r="W169"/>
      <c r="X169" s="1"/>
      <c r="Z169" s="2"/>
      <c r="AA169" s="2"/>
      <c r="AB169"/>
      <c r="AD169" s="2"/>
      <c r="AE169"/>
      <c r="AF169"/>
    </row>
    <row r="170" spans="2:32" x14ac:dyDescent="0.3">
      <c r="B170" s="8" t="s">
        <v>7</v>
      </c>
      <c r="C170" s="7">
        <f t="shared" ref="C170:H170" si="112">C151</f>
        <v>16.412823079489748</v>
      </c>
      <c r="D170" s="7">
        <f t="shared" si="112"/>
        <v>13.825107158440488</v>
      </c>
      <c r="E170" s="7">
        <f t="shared" si="112"/>
        <v>13.336413336413338</v>
      </c>
      <c r="F170" s="7">
        <f t="shared" si="112"/>
        <v>8.4392084392084374</v>
      </c>
      <c r="G170" s="7">
        <f t="shared" si="112"/>
        <v>18.673032006365343</v>
      </c>
      <c r="H170" s="7">
        <f t="shared" si="112"/>
        <v>29.313415980082635</v>
      </c>
      <c r="I170" s="7"/>
      <c r="J170" s="48"/>
      <c r="K170" s="48"/>
      <c r="L170" s="48"/>
      <c r="M170" s="48"/>
      <c r="N170" s="48"/>
      <c r="O170" s="48"/>
      <c r="P170"/>
      <c r="Q170" s="2"/>
      <c r="R170" s="2"/>
      <c r="W170"/>
      <c r="X170" s="1"/>
      <c r="Z170" s="2"/>
      <c r="AA170" s="2"/>
      <c r="AB170"/>
      <c r="AD170" s="2"/>
      <c r="AE170"/>
      <c r="AF170"/>
    </row>
    <row r="171" spans="2:32" x14ac:dyDescent="0.3">
      <c r="B171" s="8" t="s">
        <v>8</v>
      </c>
      <c r="C171" s="7">
        <f t="shared" ref="C171:H171" si="113">C152</f>
        <v>18.507923530854107</v>
      </c>
      <c r="D171" s="7">
        <f t="shared" si="113"/>
        <v>18.366253469554554</v>
      </c>
      <c r="E171" s="7">
        <f t="shared" si="113"/>
        <v>13.636652586841027</v>
      </c>
      <c r="F171" s="7">
        <f t="shared" si="113"/>
        <v>9.276665304454438</v>
      </c>
      <c r="G171" s="7">
        <f t="shared" si="113"/>
        <v>16.79607682876992</v>
      </c>
      <c r="H171" s="7">
        <f t="shared" si="113"/>
        <v>23.416428279525945</v>
      </c>
      <c r="I171" s="7"/>
      <c r="J171" s="7"/>
      <c r="N171" s="2"/>
      <c r="P171"/>
      <c r="Q171" s="2"/>
      <c r="R171" s="2"/>
      <c r="W171"/>
      <c r="X171" s="1"/>
      <c r="Z171" s="2"/>
      <c r="AA171" s="2"/>
      <c r="AB171"/>
      <c r="AD171" s="2"/>
      <c r="AE171"/>
      <c r="AF171"/>
    </row>
    <row r="172" spans="2:32" x14ac:dyDescent="0.3">
      <c r="B172" s="8" t="s">
        <v>9</v>
      </c>
      <c r="C172" s="7">
        <f t="shared" ref="C172:H172" si="114">C153</f>
        <v>17.110266159695819</v>
      </c>
      <c r="D172" s="7">
        <f t="shared" si="114"/>
        <v>15.589353612167297</v>
      </c>
      <c r="E172" s="7">
        <f t="shared" si="114"/>
        <v>16.666666666666668</v>
      </c>
      <c r="F172" s="7">
        <f t="shared" si="114"/>
        <v>10.639786652408114</v>
      </c>
      <c r="G172" s="7">
        <f t="shared" si="114"/>
        <v>13.568071395754124</v>
      </c>
      <c r="H172" s="7">
        <f t="shared" si="114"/>
        <v>26.425855513307976</v>
      </c>
      <c r="I172" s="7"/>
      <c r="J172" s="7"/>
      <c r="N172" s="2"/>
      <c r="P172"/>
      <c r="Q172" s="2"/>
      <c r="R172" s="2"/>
      <c r="W172"/>
      <c r="X172" s="1"/>
      <c r="Z172" s="2"/>
      <c r="AA172" s="2"/>
      <c r="AB172"/>
      <c r="AD172" s="2"/>
      <c r="AE172"/>
      <c r="AF172"/>
    </row>
    <row r="173" spans="2:32" x14ac:dyDescent="0.3">
      <c r="B173" s="8" t="s">
        <v>10</v>
      </c>
      <c r="C173" s="7">
        <f t="shared" ref="C173:H173" si="115">C154</f>
        <v>16.759503584422319</v>
      </c>
      <c r="D173" s="7">
        <f t="shared" si="115"/>
        <v>13.28827116443018</v>
      </c>
      <c r="E173" s="7">
        <f t="shared" si="115"/>
        <v>12.735617827264226</v>
      </c>
      <c r="F173" s="7">
        <f t="shared" si="115"/>
        <v>11.203202018481363</v>
      </c>
      <c r="G173" s="7">
        <f t="shared" si="115"/>
        <v>11.259502775788244</v>
      </c>
      <c r="H173" s="7">
        <f t="shared" si="115"/>
        <v>34.753902629613656</v>
      </c>
      <c r="I173" s="7"/>
      <c r="J173" s="7"/>
      <c r="N173" s="2"/>
      <c r="P173"/>
      <c r="Q173" s="2"/>
      <c r="R173" s="2"/>
      <c r="W173"/>
      <c r="X173" s="1"/>
      <c r="Z173" s="2"/>
      <c r="AA173" s="2"/>
      <c r="AB173"/>
      <c r="AD173" s="2"/>
      <c r="AE173"/>
      <c r="AF173"/>
    </row>
    <row r="174" spans="2:32" x14ac:dyDescent="0.3">
      <c r="B174" s="8" t="s">
        <v>12</v>
      </c>
      <c r="C174" s="7">
        <f t="shared" ref="C174:H174" si="116">C156</f>
        <v>20.640308607974319</v>
      </c>
      <c r="D174" s="7">
        <f t="shared" si="116"/>
        <v>17.543156193680247</v>
      </c>
      <c r="E174" s="7">
        <f t="shared" si="116"/>
        <v>15.97176613645602</v>
      </c>
      <c r="F174" s="7">
        <f t="shared" si="116"/>
        <v>12.59946491091679</v>
      </c>
      <c r="G174" s="7">
        <f t="shared" si="116"/>
        <v>11.883939743136347</v>
      </c>
      <c r="H174" s="7">
        <f t="shared" si="116"/>
        <v>21.361364407836273</v>
      </c>
      <c r="I174" s="7"/>
      <c r="J174" s="7"/>
      <c r="N174" s="2"/>
      <c r="P174"/>
      <c r="Q174" s="2"/>
      <c r="R174" s="2"/>
      <c r="W174"/>
      <c r="X174" s="1"/>
      <c r="Z174" s="2"/>
      <c r="AA174" s="2"/>
      <c r="AB174"/>
      <c r="AD174" s="2"/>
      <c r="AE174"/>
      <c r="AF174"/>
    </row>
    <row r="175" spans="2:32" x14ac:dyDescent="0.3">
      <c r="B175" s="12" t="s">
        <v>14</v>
      </c>
      <c r="C175" s="7">
        <f t="shared" ref="C175:H175" si="117">C158</f>
        <v>22.124678295049335</v>
      </c>
      <c r="D175" s="7">
        <f t="shared" si="117"/>
        <v>16.622819562006786</v>
      </c>
      <c r="E175" s="7">
        <f t="shared" si="117"/>
        <v>16.985987989219726</v>
      </c>
      <c r="F175" s="7">
        <f t="shared" si="117"/>
        <v>10.83786102056512</v>
      </c>
      <c r="G175" s="7">
        <f t="shared" si="117"/>
        <v>14.297969690754986</v>
      </c>
      <c r="H175" s="7">
        <f t="shared" si="117"/>
        <v>19.130683442404045</v>
      </c>
      <c r="I175" s="7"/>
      <c r="J175" s="7"/>
      <c r="N175" s="2"/>
      <c r="P175"/>
      <c r="Q175" s="2"/>
      <c r="R175" s="2"/>
      <c r="W175"/>
      <c r="X175" s="1"/>
      <c r="Z175" s="2"/>
      <c r="AA175" s="2"/>
      <c r="AB175"/>
      <c r="AD175" s="2"/>
      <c r="AE175"/>
      <c r="AF175"/>
    </row>
    <row r="176" spans="2:32" x14ac:dyDescent="0.3">
      <c r="B176" s="5" t="s">
        <v>26</v>
      </c>
      <c r="C176" s="7">
        <v>18.290402235711731</v>
      </c>
      <c r="D176" s="7">
        <v>15.631980620791088</v>
      </c>
      <c r="E176" s="7">
        <v>14.339143543703598</v>
      </c>
      <c r="F176" s="7">
        <v>10.345058650167834</v>
      </c>
      <c r="G176" s="7">
        <v>14.526978722477658</v>
      </c>
      <c r="H176" s="7">
        <v>26.866436227148082</v>
      </c>
      <c r="I176" s="7"/>
      <c r="J176" s="7"/>
      <c r="N176" s="2"/>
      <c r="P176"/>
      <c r="Q176" s="2"/>
      <c r="R176" s="2"/>
      <c r="W176"/>
      <c r="X176" s="1"/>
      <c r="Z176" s="2"/>
      <c r="AA176" s="2"/>
      <c r="AB176"/>
      <c r="AD176" s="2"/>
      <c r="AE176"/>
      <c r="AF176"/>
    </row>
    <row r="177" spans="2:32" x14ac:dyDescent="0.3">
      <c r="B177" s="1" t="s">
        <v>2</v>
      </c>
      <c r="C177" s="7">
        <f t="shared" ref="C177:H177" si="118">C162</f>
        <v>22.857142857142858</v>
      </c>
      <c r="D177" s="7">
        <f t="shared" si="118"/>
        <v>20</v>
      </c>
      <c r="E177" s="7">
        <f t="shared" si="118"/>
        <v>17.142857142857142</v>
      </c>
      <c r="F177" s="7">
        <f t="shared" si="118"/>
        <v>11.428571428571429</v>
      </c>
      <c r="G177" s="7">
        <f t="shared" si="118"/>
        <v>12.857142857142856</v>
      </c>
      <c r="H177" s="7">
        <f t="shared" si="118"/>
        <v>15.714285714285714</v>
      </c>
      <c r="I177" s="7"/>
      <c r="J177" s="7"/>
      <c r="N177" s="2"/>
      <c r="P177"/>
      <c r="Q177" s="2"/>
      <c r="R177" s="2"/>
      <c r="W177"/>
      <c r="X177" s="1"/>
      <c r="Z177" s="2"/>
      <c r="AA177" s="2"/>
      <c r="AB177"/>
      <c r="AD177" s="2"/>
      <c r="AE177"/>
      <c r="AF177"/>
    </row>
    <row r="178" spans="2:32" x14ac:dyDescent="0.3">
      <c r="B178" s="5" t="s">
        <v>29</v>
      </c>
      <c r="C178" s="7">
        <v>15.815168339145714</v>
      </c>
      <c r="D178" s="7">
        <v>13.28827116443018</v>
      </c>
      <c r="E178" s="7">
        <v>11.310492621527775</v>
      </c>
      <c r="F178" s="7">
        <v>7.7528211805555562</v>
      </c>
      <c r="G178" s="7">
        <v>11.259502775788244</v>
      </c>
      <c r="H178" s="7">
        <v>19.130683442404045</v>
      </c>
      <c r="I178" s="7"/>
      <c r="J178" s="7"/>
      <c r="N178" s="2"/>
      <c r="P178"/>
      <c r="Q178" s="2"/>
      <c r="R178" s="2"/>
      <c r="W178"/>
      <c r="X178" s="1"/>
      <c r="Z178" s="2"/>
      <c r="AA178" s="2"/>
      <c r="AB178"/>
      <c r="AD178" s="2"/>
      <c r="AE178"/>
      <c r="AF178"/>
    </row>
    <row r="179" spans="2:32" x14ac:dyDescent="0.3">
      <c r="B179" s="5" t="s">
        <v>27</v>
      </c>
      <c r="C179" s="7">
        <v>22.124678295049335</v>
      </c>
      <c r="D179" s="7">
        <v>18.366253469554554</v>
      </c>
      <c r="E179" s="7">
        <v>16.985987989219726</v>
      </c>
      <c r="F179" s="7">
        <v>12.59946491091679</v>
      </c>
      <c r="G179" s="7">
        <v>18.673032006365343</v>
      </c>
      <c r="H179" s="7">
        <v>34.753902629613656</v>
      </c>
      <c r="I179" s="7"/>
      <c r="J179" s="7"/>
      <c r="N179" s="2"/>
      <c r="P179"/>
      <c r="Q179" s="2"/>
      <c r="R179" s="2"/>
      <c r="W179"/>
      <c r="X179" s="1"/>
      <c r="Z179" s="2"/>
      <c r="AA179" s="2"/>
      <c r="AB179"/>
      <c r="AD179" s="2"/>
      <c r="AE179"/>
      <c r="AF179"/>
    </row>
    <row r="180" spans="2:32" x14ac:dyDescent="0.3">
      <c r="B180" s="5" t="s">
        <v>31</v>
      </c>
      <c r="C180" s="7">
        <v>2.2070646727484959</v>
      </c>
      <c r="D180" s="7">
        <v>1.7860442673999917</v>
      </c>
      <c r="E180" s="7">
        <v>2.0143864192197927</v>
      </c>
      <c r="F180" s="7">
        <v>1.7079140678465408</v>
      </c>
      <c r="G180" s="7">
        <v>2.439283331553229</v>
      </c>
      <c r="H180" s="7">
        <v>5.2859522271138575</v>
      </c>
      <c r="I180" s="7"/>
      <c r="J180" s="7"/>
      <c r="N180" s="2"/>
      <c r="P180"/>
      <c r="Q180" s="2"/>
      <c r="U180"/>
      <c r="X180"/>
      <c r="Z180"/>
      <c r="AB180"/>
      <c r="AC180"/>
      <c r="AE180"/>
      <c r="AF180"/>
    </row>
    <row r="181" spans="2:32" x14ac:dyDescent="0.3">
      <c r="J181" s="7"/>
      <c r="N181" s="2"/>
      <c r="P181"/>
      <c r="Q181" s="1"/>
      <c r="U181"/>
      <c r="X181"/>
      <c r="Z181"/>
      <c r="AB181"/>
      <c r="AC181"/>
      <c r="AE181"/>
      <c r="AF181"/>
    </row>
    <row r="182" spans="2:32" x14ac:dyDescent="0.3">
      <c r="J182" s="2"/>
      <c r="K182" s="2"/>
      <c r="L182" s="2"/>
      <c r="M182" s="2"/>
      <c r="N182" s="2"/>
      <c r="O182" s="2"/>
      <c r="P182"/>
      <c r="Q182" s="1"/>
      <c r="U182"/>
      <c r="X182"/>
      <c r="Z182"/>
      <c r="AB182"/>
      <c r="AC182"/>
      <c r="AE182"/>
      <c r="AF182"/>
    </row>
    <row r="183" spans="2:32" x14ac:dyDescent="0.3">
      <c r="J183" s="2"/>
      <c r="K183" s="2"/>
      <c r="L183" s="2"/>
      <c r="M183" s="2"/>
      <c r="N183" s="2"/>
      <c r="O183" s="2"/>
    </row>
  </sheetData>
  <conditionalFormatting sqref="BJ26:BJ28">
    <cfRule type="colorScale" priority="1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:BI28">
    <cfRule type="colorScale" priority="10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26:BH28">
    <cfRule type="colorScale" priority="1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26:BG28"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2:BJ34">
    <cfRule type="colorScale" priority="1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2:BI34"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32:BH34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32:BG34"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2:BL34">
    <cfRule type="colorScale" priority="1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:BA10">
    <cfRule type="colorScale" priority="10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2:BA10">
    <cfRule type="colorScale" priority="10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0">
    <cfRule type="colorScale" priority="1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0"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4:AY19 AX19">
    <cfRule type="colorScale" priority="1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Z14:AZ20">
    <cfRule type="colorScale" priority="1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4:BA20 AZ21">
    <cfRule type="colorScale" priority="10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4:BC20 BB21">
    <cfRule type="colorScale" priority="10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6:BF26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7:BF27">
    <cfRule type="colorScale" priority="1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28:BF28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2:BF32">
    <cfRule type="colorScale" priority="1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D33:BF33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9:AW10"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:C59 C43"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O4"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O4">
    <cfRule type="colorScale" priority="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:C129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O4">
    <cfRule type="colorScale" priority="8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3:J127">
    <cfRule type="colorScale" priority="8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2:X78"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62:Y78">
    <cfRule type="colorScale" priority="8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2:Z78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8:I164">
    <cfRule type="colorScale" priority="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7:S110 X111 AE111 V112"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7:T110 Y111 AF111 W112">
    <cfRule type="colorScale" priority="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7:U110 Z111 AG111 X112"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6:V110 AH111 Y112">
    <cfRule type="colorScale" priority="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15:Y120 Z104:Z110 AL111 AC112:AC114">
    <cfRule type="colorScale" priority="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5:S92 X82:X84">
    <cfRule type="colorScale" priority="2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5:T92 Y82:Y84">
    <cfRule type="colorScale" priority="2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5:U92 Z82:Z84">
    <cfRule type="colorScale" priority="2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2:W110 AI111 Z112">
    <cfRule type="colorScale" priority="2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2:X110 AJ111 AA112">
    <cfRule type="colorScale" priority="2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9:I179">
    <cfRule type="colorScale" priority="2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1:J180">
    <cfRule type="colorScale" priority="2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R4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:C73">
    <cfRule type="colorScale" priority="2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1:C143">
    <cfRule type="colorScale" priority="2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6:U121">
    <cfRule type="colorScale" priority="2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6:V121">
    <cfRule type="colorScale" priority="2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16:W121">
    <cfRule type="colorScale" priority="2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6:X121">
    <cfRule type="colorScale" priority="2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24:Y129">
    <cfRule type="colorScale" priority="2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">
    <cfRule type="colorScale" priority="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:C68"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9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">
    <cfRule type="colorScale" priority="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C73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3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4:C138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9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0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3:C143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9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0:C173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4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5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94:W98">
    <cfRule type="colorScale" priority="2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4:X98">
    <cfRule type="colorScale" priority="2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6">
    <cfRule type="colorScale" priority="2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4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:C59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59 D43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D59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E59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4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59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1:D73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4:D68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9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0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3:D73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1:E73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4:E68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9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0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E73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7:C90">
    <cfRule type="colorScale" priority="2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7:C90">
    <cfRule type="colorScale" priority="2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8:C105 C107">
    <cfRule type="colorScale" priority="2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7:C90">
    <cfRule type="colorScale" priority="2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7:C94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:D90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:D90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:D90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7:D94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8:C109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8:D105 D107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8:D109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3:D129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3:E129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3:F129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3:G129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3:H129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3:I129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1:D143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3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4:D138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0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33:D143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1:E143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3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4:E138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9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0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3:E143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1:F143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3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4:F138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0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33:F143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1:G143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3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4:G138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9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0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3:G143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1:H143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3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4:H138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0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3:H143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1:I143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3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4:I138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9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0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3:I143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3:C164 C147:C161">
    <cfRule type="colorScale" priority="2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:C175">
    <cfRule type="colorScale" priority="2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7:C164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3:D164 D147:D161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47:D164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3:E164 E147:E161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7:E164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3:F164 F147:F161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7:F16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3:G164 G147:G161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7:G164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3:H164 H147:H161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47:H164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:C179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8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9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0:D173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4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5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8:D175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8:D17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8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9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0:E173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8:E175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8:E179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8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9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0:F173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8:F175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8:F179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8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9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0:G173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8:G17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8:G179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0:H173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4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8:H175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8:H179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U2 U3">
    <cfRule type="colorScale" priority="2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1">
    <cfRule type="colorScale" priority="2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53</vt:i4>
      </vt:variant>
    </vt:vector>
  </HeadingPairs>
  <TitlesOfParts>
    <vt:vector size="63" baseType="lpstr">
      <vt:lpstr>score</vt:lpstr>
      <vt:lpstr>KF_12_dur+rat</vt:lpstr>
      <vt:lpstr>diag dur sec 14</vt:lpstr>
      <vt:lpstr>diag dur sec 8</vt:lpstr>
      <vt:lpstr>perc sec 14</vt:lpstr>
      <vt:lpstr>perc sec 8</vt:lpstr>
      <vt:lpstr>dur sec rel dev (%) 14</vt:lpstr>
      <vt:lpstr>dur rel dev (%) 8</vt:lpstr>
      <vt:lpstr>perc 14 dev</vt:lpstr>
      <vt:lpstr>perc 8 dev</vt:lpstr>
      <vt:lpstr>'KF_12_dur+rat'!AP_27</vt:lpstr>
      <vt:lpstr>'KF_12_dur+rat'!Arnold_Pogossian_2006__live_DVD__06_dur</vt:lpstr>
      <vt:lpstr>'KF_12_dur+rat'!Arnold_Pogossian_2006__live_DVD__12_dur_1</vt:lpstr>
      <vt:lpstr>'KF_12_dur+rat'!Arnold_Pogossian_2006__live_DVD__14_dur</vt:lpstr>
      <vt:lpstr>'KF_12_dur+rat'!Arnold_Pogossian_2006__live_DVD__27_dur</vt:lpstr>
      <vt:lpstr>'KF_12_dur+rat'!Arnold_Pogossian_2009_14</vt:lpstr>
      <vt:lpstr>'KF_12_dur+rat'!Arnold_Pogossian_2009_15</vt:lpstr>
      <vt:lpstr>'KF_12_dur+rat'!Arnold_Pogossian_2009_7</vt:lpstr>
      <vt:lpstr>'KF_12_dur+rat'!Banse_Keller_2005_14</vt:lpstr>
      <vt:lpstr>'KF_12_dur+rat'!Banse_Keller_2005_15</vt:lpstr>
      <vt:lpstr>'KF_12_dur+rat'!Banse_Keller_2005_7</vt:lpstr>
      <vt:lpstr>'KF_12_dur+rat'!BK_27</vt:lpstr>
      <vt:lpstr>'KF_12_dur+rat'!CK_1990_32_dur</vt:lpstr>
      <vt:lpstr>'KF_12_dur+rat'!Csengery_Keller_1987_04__Nimmermehr__1</vt:lpstr>
      <vt:lpstr>'KF_12_dur+rat'!Csengery_Keller_1987_10__Meine_Ohrmuschel__1</vt:lpstr>
      <vt:lpstr>'KF_12_dur+rat'!Csengery_Keller_1990_13</vt:lpstr>
      <vt:lpstr>'KF_12_dur+rat'!Csengery_Keller_1990_7</vt:lpstr>
      <vt:lpstr>'KF_12_dur+rat'!Kammer_Widmann_2017_06_Abschnitte_Dauern</vt:lpstr>
      <vt:lpstr>'KF_12_dur+rat'!Kammer_Widmann_2017_12_Abschnitte_Dauern_1</vt:lpstr>
      <vt:lpstr>'KF_12_dur+rat'!Kammer_Widmann_2017_14_Abschnitte_Dauern</vt:lpstr>
      <vt:lpstr>'KF_12_dur+rat'!Kammer_Widmann_2017_27_Abschnitte_Dauern</vt:lpstr>
      <vt:lpstr>'KF_12_dur+rat'!KO_27</vt:lpstr>
      <vt:lpstr>'KF_12_dur+rat'!KO_94_27</vt:lpstr>
      <vt:lpstr>'KF_12_dur+rat'!Komsi_Oramo_1994_06</vt:lpstr>
      <vt:lpstr>'KF_12_dur+rat'!Komsi_Oramo_1994_14</vt:lpstr>
      <vt:lpstr>'KF_12_dur+rat'!Komsi_Oramo_1994_15</vt:lpstr>
      <vt:lpstr>'KF_12_dur+rat'!Komsi_Oramo_1996_14</vt:lpstr>
      <vt:lpstr>'KF_12_dur+rat'!Komsi_Oramo_1996_15</vt:lpstr>
      <vt:lpstr>'KF_12_dur+rat'!Komsi_Oramo_1996_7</vt:lpstr>
      <vt:lpstr>'KF_12_dur+rat'!Melzer_Stark_2012_14</vt:lpstr>
      <vt:lpstr>'KF_12_dur+rat'!Melzer_Stark_2012_15</vt:lpstr>
      <vt:lpstr>'KF_12_dur+rat'!Melzer_Stark_2012_7</vt:lpstr>
      <vt:lpstr>'KF_12_dur+rat'!Melzer_Stark_2013_13</vt:lpstr>
      <vt:lpstr>'KF_12_dur+rat'!Melzer_Stark_2013_7</vt:lpstr>
      <vt:lpstr>'KF_12_dur+rat'!Melzer_Stark_2014_14</vt:lpstr>
      <vt:lpstr>'KF_12_dur+rat'!Melzer_Stark_2017_Wien_modern_06_dur_1</vt:lpstr>
      <vt:lpstr>'KF_12_dur+rat'!Melzer_Stark_2017_Wien_modern_12_dur_1</vt:lpstr>
      <vt:lpstr>'KF_12_dur+rat'!Melzer_Stark_2017_Wien_modern_14_dur</vt:lpstr>
      <vt:lpstr>'KF_12_dur+rat'!Melzer_Stark_2017_Wien_modern_27_dur</vt:lpstr>
      <vt:lpstr>'KF_12_dur+rat'!Melzer_Stark_2019_06</vt:lpstr>
      <vt:lpstr>'KF_12_dur+rat'!Melzer_Stark_2019_14</vt:lpstr>
      <vt:lpstr>'KF_12_dur+rat'!Melzer_Stark_2019_15</vt:lpstr>
      <vt:lpstr>'KF_12_dur+rat'!MS_27</vt:lpstr>
      <vt:lpstr>'KF_12_dur+rat'!MS13_27</vt:lpstr>
      <vt:lpstr>'KF_12_dur+rat'!MS19_27</vt:lpstr>
      <vt:lpstr>'KF_12_dur+rat'!Pammer_Kopatchinskaja_2004_12</vt:lpstr>
      <vt:lpstr>'KF_12_dur+rat'!Pammer_Kopatchinskaja_2004_14</vt:lpstr>
      <vt:lpstr>'KF_12_dur+rat'!Pammer_Kopatchinskaja_2004_7</vt:lpstr>
      <vt:lpstr>'KF_12_dur+rat'!PK_27</vt:lpstr>
      <vt:lpstr>'KF_12_dur+rat'!Whittlesey_Sallaberger_1997_14</vt:lpstr>
      <vt:lpstr>'KF_12_dur+rat'!Whittlesey_Sallaberger_1997_15</vt:lpstr>
      <vt:lpstr>'KF_12_dur+rat'!Whittlesey_Sallaberger_1997_7</vt:lpstr>
      <vt:lpstr>'KF_12_dur+rat'!WS_27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Author2</cp:lastModifiedBy>
  <cp:lastPrinted>2019-04-01T14:57:22Z</cp:lastPrinted>
  <dcterms:created xsi:type="dcterms:W3CDTF">2019-03-12T16:44:39Z</dcterms:created>
  <dcterms:modified xsi:type="dcterms:W3CDTF">2020-12-09T08:56:10Z</dcterms:modified>
</cp:coreProperties>
</file>