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D53D2633-E25E-4916-9A0A-C37264EAC15B}" xr6:coauthVersionLast="45" xr6:coauthVersionMax="45" xr10:uidLastSave="{00000000-0000-0000-0000-000000000000}"/>
  <bookViews>
    <workbookView xWindow="-108" yWindow="-108" windowWidth="23256" windowHeight="12576" tabRatio="769" activeTab="1" xr2:uid="{00000000-000D-0000-FFFF-FFFF00000000}"/>
  </bookViews>
  <sheets>
    <sheet name="score" sheetId="35" r:id="rId1"/>
    <sheet name="KF_13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  <sheet name="KF13_tpo14" sheetId="36" r:id="rId11"/>
    <sheet name="KF13_tpo8" sheetId="38" r:id="rId12"/>
    <sheet name="KF13_tpo8_diag" sheetId="37" r:id="rId13"/>
  </sheets>
  <definedNames>
    <definedName name="AP_2009_20" localSheetId="1">'KF_13_dur+rat'!#REF!</definedName>
    <definedName name="AP_2009_21" localSheetId="1">'KF_13_dur+rat'!#REF!</definedName>
    <definedName name="AP_2009_23" localSheetId="1">'KF_13_dur+rat'!#REF!</definedName>
    <definedName name="AP_27" localSheetId="1">'KF_13_dur+rat'!$AH$77:$AH$79</definedName>
    <definedName name="Arnold_Pogossian_2006__live_DVD__04_dur" localSheetId="1">'KF_13_dur+rat'!#REF!</definedName>
    <definedName name="Arnold_Pogossian_2006__live_DVD__06_dur" localSheetId="1">'KF_13_dur+rat'!$AJ$77:$AJ$92</definedName>
    <definedName name="Arnold_Pogossian_2006__live_DVD__13_dur_1" localSheetId="1">'KF_13_dur+rat'!$AJ$77:$AJ$85</definedName>
    <definedName name="Arnold_Pogossian_2006__live_DVD__13_tpo" localSheetId="10">KF13_tpo14!$J$2:$J$25</definedName>
    <definedName name="Arnold_Pogossian_2006__live_DVD__13_tpo" localSheetId="11">KF13_tpo8!#REF!</definedName>
    <definedName name="Arnold_Pogossian_2006__live_DVD__14_dur" localSheetId="1">'KF_13_dur+rat'!$AJ$77:$AJ$79</definedName>
    <definedName name="Arnold_Pogossian_2006__live_DVD__20_dur_1" localSheetId="1">'KF_13_dur+rat'!#REF!</definedName>
    <definedName name="Arnold_Pogossian_2006__live_DVD__20_dur_3" localSheetId="1">'KF_13_dur+rat'!#REF!</definedName>
    <definedName name="Arnold_Pogossian_2006__live_DVD__27_dur" localSheetId="1">'KF_13_dur+rat'!$AJ$77:$AJ$79</definedName>
    <definedName name="Arnold_Pogossian_2009_13_dur_1" localSheetId="1">'KF_13_dur+rat'!$AH$77:$AH$85</definedName>
    <definedName name="Arnold_Pogossian_2009_13_tpo" localSheetId="10">KF13_tpo14!$H$2:$H$24</definedName>
    <definedName name="Arnold_Pogossian_2009_13_tpo" localSheetId="11">KF13_tpo8!$F$2:$F$24</definedName>
    <definedName name="Arnold_Pogossian_2009_13_tpo_1" localSheetId="10">KF13_tpo14!$D$29:$D$53</definedName>
    <definedName name="Arnold_Pogossian_2009_13_tpo_1" localSheetId="11">KF13_tpo8!#REF!</definedName>
    <definedName name="Arnold_Pogossian_2009_14" localSheetId="1">'KF_13_dur+rat'!$AH$77:$AH$79</definedName>
    <definedName name="Arnold_Pogossian_2009_6" localSheetId="1">'KF_13_dur+rat'!#REF!</definedName>
    <definedName name="Arnold_Pogossian_2009_7" localSheetId="1">'KF_13_dur+rat'!$AH$77:$AH$92</definedName>
    <definedName name="Banse_Keller_2005_06" localSheetId="1">'KF_13_dur+rat'!#REF!</definedName>
    <definedName name="Banse_Keller_2005_13_dur_1" localSheetId="1">'KF_13_dur+rat'!$AI$77:$AI$85</definedName>
    <definedName name="Banse_Keller_2005_13_tpo" localSheetId="10">KF13_tpo14!$I$2:$I$24</definedName>
    <definedName name="Banse_Keller_2005_13_tpo" localSheetId="11">KF13_tpo8!$G$2:$G$24</definedName>
    <definedName name="Banse_Keller_2005_13_tpo_2" localSheetId="10">KF13_tpo14!$A$2:$A$26</definedName>
    <definedName name="Banse_Keller_2005_13_tpo_2" localSheetId="11">KF13_tpo8!$A$2:$A$26</definedName>
    <definedName name="Banse_Keller_2005_14" localSheetId="1">'KF_13_dur+rat'!$AI$77:$AI$79</definedName>
    <definedName name="Banse_Keller_2005_7" localSheetId="1">'KF_13_dur+rat'!$AI$77:$AI$92</definedName>
    <definedName name="BK_2005_20" localSheetId="1">'KF_13_dur+rat'!#REF!</definedName>
    <definedName name="BK_2005_21" localSheetId="1">'KF_13_dur+rat'!#REF!</definedName>
    <definedName name="BK_2005_23" localSheetId="1">'KF_13_dur+rat'!#REF!</definedName>
    <definedName name="BK_2005_32_dur" localSheetId="1">'KF_13_dur+rat'!$AF$84:$AF$91</definedName>
    <definedName name="BK_27" localSheetId="1">'KF_13_dur+rat'!$AI$77:$AI$79</definedName>
    <definedName name="CK_1987_20" localSheetId="1">'KF_13_dur+rat'!#REF!</definedName>
    <definedName name="CK_1987_21" localSheetId="1">'KF_13_dur+rat'!#REF!</definedName>
    <definedName name="CK_1987_23" localSheetId="1">'KF_13_dur+rat'!#REF!</definedName>
    <definedName name="CK_1990_20" localSheetId="1">'KF_13_dur+rat'!#REF!</definedName>
    <definedName name="CK_1990_21" localSheetId="1">'KF_13_dur+rat'!#REF!</definedName>
    <definedName name="CK_1990_23" localSheetId="1">'KF_13_dur+rat'!#REF!</definedName>
    <definedName name="CK_1990_32_dur" localSheetId="1">'KF_13_dur+rat'!$AA$2:$AA$20</definedName>
    <definedName name="CK_27" localSheetId="1">'KF_13_dur+rat'!#REF!</definedName>
    <definedName name="CK87_27" localSheetId="1">'KF_13_dur+rat'!#REF!</definedName>
    <definedName name="Csengery_Keller_1987_04__Nimmermehr" localSheetId="1">'KF_13_dur+rat'!#REF!</definedName>
    <definedName name="Csengery_Keller_1987_04__Nimmermehr__1" localSheetId="1">'KF_13_dur+rat'!$AB$77:$AB$92</definedName>
    <definedName name="Csengery_Keller_1987_11__Einmal_brach_ich_mir_das_Bein__dur_1" localSheetId="1">'KF_13_dur+rat'!$AB$77:$AB$85</definedName>
    <definedName name="Csengery_Keller_1987_11__Einmal_brach_ich_mir_das_Bein__tpo" localSheetId="10">KF13_tpo14!$B$2:$B$25</definedName>
    <definedName name="Csengery_Keller_1987_11__Einmal_brach_ich_mir_das_Bein__tpo" localSheetId="11">KF13_tpo8!#REF!</definedName>
    <definedName name="Csengery_Keller_1987_11__Einmal_brach_ich_mir_das_Bein__tpo_1" localSheetId="11">KF13_tpo8!#REF!</definedName>
    <definedName name="Csengery_Keller_1987_12__Umpanzert" localSheetId="1">'KF_13_dur+rat'!#REF!</definedName>
    <definedName name="Csengery_Keller_1987_13_tpo" localSheetId="10">KF13_tpo14!$C$2:$C$24</definedName>
    <definedName name="Csengery_Keller_1987_13_tpo" localSheetId="11">KF13_tpo8!$B$2:$B$24</definedName>
    <definedName name="Csengery_Keller_1987_13_tpo_1" localSheetId="10">KF13_tpo14!$A$2:$A$24</definedName>
    <definedName name="Csengery_Keller_1987_13_tpo_1" localSheetId="11">KF13_tpo8!$A$2:$A$24</definedName>
    <definedName name="Csengery_Keller_1990_06" localSheetId="1">'KF_13_dur+rat'!#REF!</definedName>
    <definedName name="Csengery_Keller_1990_13_dur_1" localSheetId="1">'KF_13_dur+rat'!$AC$77:$AC$85</definedName>
    <definedName name="Csengery_Keller_1990_14" localSheetId="1">'KF_13_dur+rat'!#REF!</definedName>
    <definedName name="Csengery_Keller_1990_7" localSheetId="1">'KF_13_dur+rat'!$AC$77:$AC$92</definedName>
    <definedName name="Kammer_Widmann_2017_04_Abschnitte_Dauern" localSheetId="1">'KF_13_dur+rat'!#REF!</definedName>
    <definedName name="Kammer_Widmann_2017_06_Abschnitte_Dauern" localSheetId="1">'KF_13_dur+rat'!$AM$77:$AM$92</definedName>
    <definedName name="Kammer_Widmann_2017_13_Abschnitte_Dauern_1" localSheetId="1">'KF_13_dur+rat'!$AM$77:$AM$85</definedName>
    <definedName name="Kammer_Widmann_2017_13_tpo" localSheetId="10">KF13_tpo14!$M$2:$M$25</definedName>
    <definedName name="Kammer_Widmann_2017_13_tpo" localSheetId="11">KF13_tpo8!$I$2:$I$25</definedName>
    <definedName name="Kammer_Widmann_2017_14_Abschnitte_Dauern" localSheetId="1">'KF_13_dur+rat'!$AM$77:$AM$79</definedName>
    <definedName name="Kammer_Widmann_2017_20_Abschnitte_Dauern_1" localSheetId="1">'KF_13_dur+rat'!#REF!</definedName>
    <definedName name="Kammer_Widmann_2017_20_Abschnitte_Dauern_3" localSheetId="1">'KF_13_dur+rat'!#REF!</definedName>
    <definedName name="Kammer_Widmann_2017_27_Abschnitte_Dauern" localSheetId="1">'KF_13_dur+rat'!$AM$77:$AM$79</definedName>
    <definedName name="KO_1994_21" localSheetId="1">'KF_13_dur+rat'!#REF!</definedName>
    <definedName name="KO_1994_23" localSheetId="1">'KF_13_dur+rat'!#REF!</definedName>
    <definedName name="KO_1996_20" localSheetId="1">'KF_13_dur+rat'!#REF!</definedName>
    <definedName name="KO_1996_21" localSheetId="1">'KF_13_dur+rat'!#REF!</definedName>
    <definedName name="KO_1996_23" localSheetId="1">'KF_13_dur+rat'!#REF!</definedName>
    <definedName name="KO_27" localSheetId="1">'KF_13_dur+rat'!$AE$77:$AE$79</definedName>
    <definedName name="KO_94_27" localSheetId="1">'KF_13_dur+rat'!$AD$77:$AD$79</definedName>
    <definedName name="Komsi_Oramo_1994_04" localSheetId="1">'KF_13_dur+rat'!#REF!</definedName>
    <definedName name="Komsi_Oramo_1994_06" localSheetId="1">'KF_13_dur+rat'!$AD$77:$AD$92</definedName>
    <definedName name="Komsi_Oramo_1994_13_dur_1" localSheetId="1">'KF_13_dur+rat'!$AD$77:$AD$85</definedName>
    <definedName name="Komsi_Oramo_1994_14" localSheetId="1">'KF_13_dur+rat'!$AD$77:$AD$79</definedName>
    <definedName name="Komsi_Oramo_1996_06" localSheetId="1">'KF_13_dur+rat'!#REF!</definedName>
    <definedName name="Komsi_Oramo_1996_13_dur_1" localSheetId="1">'KF_13_dur+rat'!$AE$77:$AE$85</definedName>
    <definedName name="Komsi_Oramo_1996_13_tpo" localSheetId="10">KF13_tpo14!$E$2:$E$24</definedName>
    <definedName name="Komsi_Oramo_1996_13_tpo" localSheetId="11">KF13_tpo8!$C$2:$C$24</definedName>
    <definedName name="Komsi_Oramo_1996_14" localSheetId="1">'KF_13_dur+rat'!$AE$77:$AE$79</definedName>
    <definedName name="Komsi_Oramo_1996_7" localSheetId="1">'KF_13_dur+rat'!$AE$77:$AE$92</definedName>
    <definedName name="Melzer_Stark_2012_06" localSheetId="1">'KF_13_dur+rat'!#REF!</definedName>
    <definedName name="Melzer_Stark_2012_13_dur_1" localSheetId="1">'KF_13_dur+rat'!$AK$77:$AK$85</definedName>
    <definedName name="Melzer_Stark_2012_13_tpo" localSheetId="10">KF13_tpo14!$K$2:$K$24</definedName>
    <definedName name="Melzer_Stark_2012_13_tpo" localSheetId="11">KF13_tpo8!$H$2:$H$24</definedName>
    <definedName name="Melzer_Stark_2012_14" localSheetId="1">'KF_13_dur+rat'!$AK$77:$AK$79</definedName>
    <definedName name="Melzer_Stark_2012_7" localSheetId="1">'KF_13_dur+rat'!$AK$77:$AK$92</definedName>
    <definedName name="Melzer_Stark_2013_06" localSheetId="1">'KF_13_dur+rat'!#REF!</definedName>
    <definedName name="Melzer_Stark_2013_13_dur_1" localSheetId="1">'KF_13_dur+rat'!$AL$77:$AL$85</definedName>
    <definedName name="Melzer_Stark_2013_19_tpo" localSheetId="10">KF13_tpo14!$O$2:$O$26</definedName>
    <definedName name="Melzer_Stark_2013_19_tpo" localSheetId="11">KF13_tpo8!#REF!</definedName>
    <definedName name="Melzer_Stark_2013_7" localSheetId="1">'KF_13_dur+rat'!$AL$77:$AL$92</definedName>
    <definedName name="Melzer_Stark_2014_14" localSheetId="1">'KF_13_dur+rat'!$AL$77:$AL$79</definedName>
    <definedName name="Melzer_Stark_2017_Wien_modern_04_dur" localSheetId="1">'KF_13_dur+rat'!#REF!</definedName>
    <definedName name="Melzer_Stark_2017_Wien_modern_06_dur_1" localSheetId="1">'KF_13_dur+rat'!$AN$77:$AN$92</definedName>
    <definedName name="Melzer_Stark_2017_Wien_modern_13_dur_1" localSheetId="1">'KF_13_dur+rat'!$AN$77:$AN$85</definedName>
    <definedName name="Melzer_Stark_2017_Wien_modern_13_tpo" localSheetId="10">KF13_tpo14!$N$2:$N$25</definedName>
    <definedName name="Melzer_Stark_2017_Wien_modern_13_tpo" localSheetId="11">KF13_tpo8!#REF!</definedName>
    <definedName name="Melzer_Stark_2017_Wien_modern_14_dur" localSheetId="1">'KF_13_dur+rat'!$AN$77:$AN$79</definedName>
    <definedName name="Melzer_Stark_2017_Wien_modern_20_dur_1" localSheetId="1">'KF_13_dur+rat'!#REF!</definedName>
    <definedName name="Melzer_Stark_2017_Wien_modern_20_dur_3" localSheetId="1">'KF_13_dur+rat'!#REF!</definedName>
    <definedName name="Melzer_Stark_2017_Wien_modern_27_dur" localSheetId="1">'KF_13_dur+rat'!$AN$77:$AN$79</definedName>
    <definedName name="Melzer_Stark_2019_04" localSheetId="1">'KF_13_dur+rat'!#REF!</definedName>
    <definedName name="Melzer_Stark_2019_06" localSheetId="1">'KF_13_dur+rat'!$AO$77:$AO$92</definedName>
    <definedName name="Melzer_Stark_2019_13_dur_5" localSheetId="1">'KF_13_dur+rat'!$AO$77:$AO$85</definedName>
    <definedName name="Melzer_Stark_2019_14" localSheetId="1">'KF_13_dur+rat'!$AO$77:$AO$79</definedName>
    <definedName name="MS_2012_20" localSheetId="1">'KF_13_dur+rat'!#REF!</definedName>
    <definedName name="MS_2012_21" localSheetId="1">'KF_13_dur+rat'!#REF!</definedName>
    <definedName name="MS_2012_23" localSheetId="1">'KF_13_dur+rat'!#REF!</definedName>
    <definedName name="MS_2013_20" localSheetId="1">'KF_13_dur+rat'!#REF!</definedName>
    <definedName name="MS_2013_21" localSheetId="1">'KF_13_dur+rat'!#REF!</definedName>
    <definedName name="MS_2013_23" localSheetId="1">'KF_13_dur+rat'!#REF!</definedName>
    <definedName name="MS_2019_21" localSheetId="1">'KF_13_dur+rat'!#REF!</definedName>
    <definedName name="MS_2019_23" localSheetId="1">'KF_13_dur+rat'!#REF!</definedName>
    <definedName name="MS_27" localSheetId="1">'KF_13_dur+rat'!$AK$77:$AK$79</definedName>
    <definedName name="MS13_27" localSheetId="1">'KF_13_dur+rat'!$AL$77:$AL$79</definedName>
    <definedName name="MS19_27" localSheetId="1">'KF_13_dur+rat'!$AO$77:$AO$79</definedName>
    <definedName name="Pammer_Kopatchinskaja_2004_06" localSheetId="1">'KF_13_dur+rat'!#REF!</definedName>
    <definedName name="Pammer_Kopatchinskaja_2004_12" localSheetId="1">'KF_13_dur+rat'!$AG$77:$AG$79</definedName>
    <definedName name="Pammer_Kopatchinskaja_2004_13_dur_1" localSheetId="1">'KF_13_dur+rat'!$AG$77:$AG$85</definedName>
    <definedName name="Pammer_Kopatchinskaja_2004_13_tpo" localSheetId="10">KF13_tpo14!$G$2:$G$25</definedName>
    <definedName name="Pammer_Kopatchinskaja_2004_13_tpo" localSheetId="11">KF13_tpo8!$E$2:$E$25</definedName>
    <definedName name="Pammer_Kopatchinskaja_2004_7" localSheetId="1">'KF_13_dur+rat'!$AG$77:$AG$92</definedName>
    <definedName name="PK_2004_20" localSheetId="1">'KF_13_dur+rat'!#REF!</definedName>
    <definedName name="PK_2004_21" localSheetId="1">'KF_13_dur+rat'!#REF!</definedName>
    <definedName name="PK_2004_23" localSheetId="1">'KF_13_dur+rat'!#REF!</definedName>
    <definedName name="PK_27" localSheetId="1">'KF_13_dur+rat'!$AG$77:$AG$79</definedName>
    <definedName name="Whittlesey_Sallaberger_1997_06" localSheetId="1">'KF_13_dur+rat'!#REF!</definedName>
    <definedName name="Whittlesey_Sallaberger_1997_13_dur_1" localSheetId="1">'KF_13_dur+rat'!$AF$77:$AF$85</definedName>
    <definedName name="Whittlesey_Sallaberger_1997_13_tpo" localSheetId="10">KF13_tpo14!$F$2:$F$24</definedName>
    <definedName name="Whittlesey_Sallaberger_1997_13_tpo" localSheetId="11">KF13_tpo8!$D$2:$D$24</definedName>
    <definedName name="Whittlesey_Sallaberger_1997_14" localSheetId="1">'KF_13_dur+rat'!$AF$77:$AF$79</definedName>
    <definedName name="Whittlesey_Sallaberger_1997_7" localSheetId="1">'KF_13_dur+rat'!$AF$77:$AF$92</definedName>
    <definedName name="WS_1997_20" localSheetId="1">'KF_13_dur+rat'!#REF!</definedName>
    <definedName name="WS_1997_21" localSheetId="1">'KF_13_dur+rat'!#REF!</definedName>
    <definedName name="WS_1997_23" localSheetId="1">'KF_13_dur+rat'!#REF!</definedName>
    <definedName name="WS_27" localSheetId="1">'KF_13_dur+rat'!$AF$77:$AF$79</definedName>
  </definedNames>
  <calcPr calcId="181029"/>
</workbook>
</file>

<file path=xl/calcChain.xml><?xml version="1.0" encoding="utf-8"?>
<calcChain xmlns="http://schemas.openxmlformats.org/spreadsheetml/2006/main">
  <c r="J3" i="38" l="1"/>
  <c r="J4" i="38"/>
  <c r="J5" i="38"/>
  <c r="J6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" i="38"/>
  <c r="J27" i="38" s="1"/>
  <c r="J28" i="38" s="1"/>
  <c r="H28" i="36" l="1"/>
  <c r="O28" i="36"/>
  <c r="C27" i="36"/>
  <c r="C28" i="36" s="1"/>
  <c r="D27" i="36"/>
  <c r="D28" i="36" s="1"/>
  <c r="E27" i="36"/>
  <c r="E28" i="36" s="1"/>
  <c r="F27" i="36"/>
  <c r="F28" i="36" s="1"/>
  <c r="G27" i="36"/>
  <c r="G28" i="36" s="1"/>
  <c r="H27" i="36"/>
  <c r="I27" i="36"/>
  <c r="I28" i="36" s="1"/>
  <c r="J27" i="36"/>
  <c r="J28" i="36" s="1"/>
  <c r="K27" i="36"/>
  <c r="K28" i="36" s="1"/>
  <c r="L27" i="36"/>
  <c r="L28" i="36" s="1"/>
  <c r="M27" i="36"/>
  <c r="M28" i="36" s="1"/>
  <c r="N27" i="36"/>
  <c r="N28" i="36" s="1"/>
  <c r="O27" i="36"/>
  <c r="B27" i="36"/>
  <c r="B28" i="36" s="1"/>
  <c r="D28" i="38"/>
  <c r="E28" i="38"/>
  <c r="F28" i="38"/>
  <c r="C27" i="38"/>
  <c r="C28" i="38" s="1"/>
  <c r="D27" i="38"/>
  <c r="E27" i="38"/>
  <c r="F27" i="38"/>
  <c r="G27" i="38"/>
  <c r="G28" i="38" s="1"/>
  <c r="H27" i="38"/>
  <c r="H28" i="38" s="1"/>
  <c r="I27" i="38"/>
  <c r="I28" i="38" s="1"/>
  <c r="B27" i="38"/>
  <c r="B28" i="38" s="1"/>
  <c r="B10" i="35" l="1"/>
  <c r="C5" i="35" s="1"/>
  <c r="AX25" i="3" s="1"/>
  <c r="D9" i="35"/>
  <c r="D5" i="35"/>
  <c r="D2" i="35"/>
  <c r="C7" i="35" l="1"/>
  <c r="AX27" i="3" s="1"/>
  <c r="C3" i="35"/>
  <c r="AX23" i="3" s="1"/>
  <c r="C4" i="35"/>
  <c r="AX24" i="3" s="1"/>
  <c r="C6" i="35"/>
  <c r="AX26" i="3" s="1"/>
  <c r="C8" i="35"/>
  <c r="AX28" i="3" s="1"/>
  <c r="C2" i="35"/>
  <c r="AX22" i="3" s="1"/>
  <c r="C9" i="35"/>
  <c r="AX29" i="3" s="1"/>
  <c r="D10" i="35"/>
  <c r="E5" i="35" s="1"/>
  <c r="T11" i="3" s="1"/>
  <c r="E9" i="35" l="1"/>
  <c r="T12" i="3" s="1"/>
  <c r="C10" i="35"/>
  <c r="E2" i="35"/>
  <c r="C184" i="3"/>
  <c r="D184" i="3"/>
  <c r="E184" i="3"/>
  <c r="F184" i="3"/>
  <c r="G184" i="3"/>
  <c r="H184" i="3"/>
  <c r="I184" i="3"/>
  <c r="J184" i="3"/>
  <c r="C182" i="3"/>
  <c r="D182" i="3"/>
  <c r="E182" i="3"/>
  <c r="F182" i="3"/>
  <c r="G182" i="3"/>
  <c r="H182" i="3"/>
  <c r="I182" i="3"/>
  <c r="J182" i="3"/>
  <c r="C181" i="3"/>
  <c r="D181" i="3"/>
  <c r="E181" i="3"/>
  <c r="F181" i="3"/>
  <c r="G181" i="3"/>
  <c r="H181" i="3"/>
  <c r="I181" i="3"/>
  <c r="J181" i="3"/>
  <c r="C176" i="3"/>
  <c r="D176" i="3"/>
  <c r="E176" i="3"/>
  <c r="F176" i="3"/>
  <c r="G176" i="3"/>
  <c r="H176" i="3"/>
  <c r="I176" i="3"/>
  <c r="J176" i="3"/>
  <c r="C177" i="3"/>
  <c r="D177" i="3"/>
  <c r="E177" i="3"/>
  <c r="F177" i="3"/>
  <c r="G177" i="3"/>
  <c r="H177" i="3"/>
  <c r="I177" i="3"/>
  <c r="J177" i="3"/>
  <c r="C178" i="3"/>
  <c r="D178" i="3"/>
  <c r="E178" i="3"/>
  <c r="F178" i="3"/>
  <c r="G178" i="3"/>
  <c r="H178" i="3"/>
  <c r="I178" i="3"/>
  <c r="J178" i="3"/>
  <c r="C179" i="3"/>
  <c r="D179" i="3"/>
  <c r="E179" i="3"/>
  <c r="F179" i="3"/>
  <c r="G179" i="3"/>
  <c r="H179" i="3"/>
  <c r="I179" i="3"/>
  <c r="J179" i="3"/>
  <c r="C180" i="3"/>
  <c r="D180" i="3"/>
  <c r="E180" i="3"/>
  <c r="F180" i="3"/>
  <c r="G180" i="3"/>
  <c r="H180" i="3"/>
  <c r="I180" i="3"/>
  <c r="J180" i="3"/>
  <c r="C175" i="3"/>
  <c r="D175" i="3"/>
  <c r="E175" i="3"/>
  <c r="F175" i="3"/>
  <c r="G175" i="3"/>
  <c r="H175" i="3"/>
  <c r="I175" i="3"/>
  <c r="J175" i="3"/>
  <c r="C140" i="3"/>
  <c r="C141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C147" i="3"/>
  <c r="K147" i="3"/>
  <c r="C146" i="3"/>
  <c r="K146" i="3"/>
  <c r="K141" i="3"/>
  <c r="C142" i="3"/>
  <c r="K142" i="3"/>
  <c r="C143" i="3"/>
  <c r="K143" i="3"/>
  <c r="C144" i="3"/>
  <c r="K144" i="3"/>
  <c r="C145" i="3"/>
  <c r="K145" i="3"/>
  <c r="K140" i="3"/>
  <c r="C114" i="3"/>
  <c r="D114" i="3"/>
  <c r="E114" i="3"/>
  <c r="C112" i="3"/>
  <c r="D112" i="3"/>
  <c r="E112" i="3"/>
  <c r="C111" i="3"/>
  <c r="D111" i="3"/>
  <c r="E111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05" i="3"/>
  <c r="D105" i="3"/>
  <c r="E105" i="3"/>
  <c r="C77" i="3"/>
  <c r="D77" i="3"/>
  <c r="E77" i="3"/>
  <c r="F77" i="3"/>
  <c r="C76" i="3"/>
  <c r="D76" i="3"/>
  <c r="E76" i="3"/>
  <c r="F76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0" i="3"/>
  <c r="D70" i="3"/>
  <c r="E70" i="3"/>
  <c r="F70" i="3"/>
  <c r="E10" i="35" l="1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C9" i="3"/>
  <c r="C4" i="3" s="1"/>
  <c r="AD9" i="3"/>
  <c r="D4" i="3" s="1"/>
  <c r="AE9" i="3"/>
  <c r="E4" i="3" s="1"/>
  <c r="AF9" i="3"/>
  <c r="F4" i="3" s="1"/>
  <c r="AG9" i="3"/>
  <c r="G4" i="3" s="1"/>
  <c r="AH9" i="3"/>
  <c r="H4" i="3" s="1"/>
  <c r="AI9" i="3"/>
  <c r="I4" i="3" s="1"/>
  <c r="AJ9" i="3"/>
  <c r="J4" i="3" s="1"/>
  <c r="AK9" i="3"/>
  <c r="K4" i="3" s="1"/>
  <c r="AL9" i="3"/>
  <c r="L4" i="3" s="1"/>
  <c r="AM9" i="3"/>
  <c r="M4" i="3" s="1"/>
  <c r="AN9" i="3"/>
  <c r="N4" i="3" s="1"/>
  <c r="AO9" i="3"/>
  <c r="O4" i="3" s="1"/>
  <c r="AB3" i="3"/>
  <c r="AB4" i="3"/>
  <c r="AB5" i="3"/>
  <c r="AB6" i="3"/>
  <c r="AB7" i="3"/>
  <c r="AB8" i="3"/>
  <c r="AB9" i="3"/>
  <c r="B4" i="3" s="1"/>
  <c r="AB2" i="3"/>
  <c r="J3" i="3" l="1"/>
  <c r="I2" i="3"/>
  <c r="H2" i="3"/>
  <c r="I3" i="3"/>
  <c r="H3" i="3"/>
  <c r="O2" i="3"/>
  <c r="G2" i="3"/>
  <c r="O3" i="3"/>
  <c r="G3" i="3"/>
  <c r="N2" i="3"/>
  <c r="F2" i="3"/>
  <c r="N3" i="3"/>
  <c r="F3" i="3"/>
  <c r="M2" i="3"/>
  <c r="E2" i="3"/>
  <c r="B3" i="3"/>
  <c r="M3" i="3"/>
  <c r="E3" i="3"/>
  <c r="L2" i="3"/>
  <c r="D2" i="3"/>
  <c r="L3" i="3"/>
  <c r="D3" i="3"/>
  <c r="K2" i="3"/>
  <c r="C2" i="3"/>
  <c r="B2" i="3"/>
  <c r="K3" i="3"/>
  <c r="C3" i="3"/>
  <c r="J2" i="3"/>
  <c r="AI10" i="3"/>
  <c r="AB10" i="3"/>
  <c r="AO10" i="3"/>
  <c r="AG10" i="3"/>
  <c r="AL10" i="3"/>
  <c r="AD10" i="3"/>
  <c r="AN10" i="3"/>
  <c r="AF10" i="3"/>
  <c r="AK10" i="3"/>
  <c r="AC10" i="3"/>
  <c r="AM10" i="3"/>
  <c r="AE10" i="3"/>
  <c r="AH10" i="3"/>
  <c r="AJ10" i="3"/>
  <c r="B5" i="3" l="1"/>
  <c r="O5" i="3"/>
  <c r="G5" i="3"/>
  <c r="H5" i="3"/>
  <c r="L5" i="3"/>
  <c r="D5" i="3"/>
  <c r="C5" i="3"/>
  <c r="K5" i="3"/>
  <c r="M5" i="3"/>
  <c r="J5" i="3"/>
  <c r="N5" i="3"/>
  <c r="E5" i="3"/>
  <c r="F5" i="3"/>
  <c r="I5" i="3"/>
  <c r="T10" i="3" l="1"/>
  <c r="T13" i="3" l="1"/>
  <c r="B19" i="3"/>
  <c r="B18" i="3"/>
  <c r="AC45" i="3" l="1"/>
  <c r="AE45" i="3"/>
  <c r="AH45" i="3"/>
  <c r="AI45" i="3"/>
  <c r="AM45" i="3"/>
  <c r="AG44" i="3"/>
  <c r="AJ45" i="3"/>
  <c r="AO42" i="3"/>
  <c r="AO45" i="3"/>
  <c r="AB43" i="3"/>
  <c r="AB44" i="3"/>
  <c r="AB46" i="3"/>
  <c r="AB42" i="3"/>
  <c r="AD45" i="3"/>
  <c r="AL45" i="3"/>
  <c r="AN41" i="3"/>
  <c r="AB47" i="3"/>
  <c r="K17" i="3" l="1"/>
  <c r="D17" i="3"/>
  <c r="O17" i="3"/>
  <c r="G17" i="3"/>
  <c r="C17" i="3"/>
  <c r="AL43" i="3"/>
  <c r="L18" i="3"/>
  <c r="I17" i="3"/>
  <c r="AM43" i="3"/>
  <c r="AG43" i="3"/>
  <c r="AJ43" i="3"/>
  <c r="AI43" i="3"/>
  <c r="AE43" i="3"/>
  <c r="AN43" i="3"/>
  <c r="F17" i="3"/>
  <c r="H17" i="3"/>
  <c r="AK43" i="3"/>
  <c r="AF43" i="3"/>
  <c r="K19" i="3"/>
  <c r="M19" i="3"/>
  <c r="L17" i="3"/>
  <c r="N17" i="3"/>
  <c r="AD43" i="3"/>
  <c r="G19" i="3"/>
  <c r="M17" i="3"/>
  <c r="J17" i="3"/>
  <c r="E17" i="3"/>
  <c r="AH43" i="3"/>
  <c r="AC43" i="3"/>
  <c r="F19" i="3"/>
  <c r="AK47" i="3"/>
  <c r="AE48" i="3"/>
  <c r="AE46" i="3"/>
  <c r="AI48" i="3"/>
  <c r="AJ47" i="3"/>
  <c r="AM46" i="3"/>
  <c r="AF42" i="3"/>
  <c r="AJ46" i="3"/>
  <c r="AH42" i="3"/>
  <c r="AH46" i="3"/>
  <c r="AE47" i="3"/>
  <c r="AJ48" i="3"/>
  <c r="AI49" i="3"/>
  <c r="AH48" i="3"/>
  <c r="AN46" i="3"/>
  <c r="AF49" i="3"/>
  <c r="AL46" i="3"/>
  <c r="AJ44" i="3"/>
  <c r="AE44" i="3"/>
  <c r="AK46" i="3"/>
  <c r="AI42" i="3"/>
  <c r="AO44" i="3"/>
  <c r="AG48" i="3"/>
  <c r="AF46" i="3"/>
  <c r="AF48" i="3"/>
  <c r="AC42" i="3"/>
  <c r="AI44" i="3"/>
  <c r="AM48" i="3"/>
  <c r="AN44" i="3"/>
  <c r="AN47" i="3"/>
  <c r="AL48" i="3"/>
  <c r="AD47" i="3"/>
  <c r="AO47" i="3"/>
  <c r="AJ42" i="3"/>
  <c r="AE42" i="3"/>
  <c r="AH44" i="3"/>
  <c r="AC44" i="3"/>
  <c r="AI47" i="3"/>
  <c r="AN42" i="3"/>
  <c r="AO48" i="3"/>
  <c r="AD44" i="3"/>
  <c r="AN48" i="3"/>
  <c r="AL44" i="3"/>
  <c r="AM44" i="3"/>
  <c r="AL47" i="3"/>
  <c r="AD42" i="3"/>
  <c r="AO46" i="3"/>
  <c r="AK42" i="3"/>
  <c r="AI46" i="3"/>
  <c r="AF47" i="3"/>
  <c r="AN49" i="3"/>
  <c r="AK41" i="3"/>
  <c r="AK49" i="3"/>
  <c r="AH49" i="3"/>
  <c r="AC49" i="3"/>
  <c r="AO41" i="3"/>
  <c r="AO49" i="3"/>
  <c r="AG49" i="3"/>
  <c r="AD49" i="3"/>
  <c r="AM49" i="3"/>
  <c r="AL41" i="3"/>
  <c r="AL49" i="3"/>
  <c r="AJ49" i="3"/>
  <c r="AE41" i="3"/>
  <c r="AE49" i="3"/>
  <c r="AT2" i="3"/>
  <c r="AW2" i="3" s="1"/>
  <c r="AW41" i="3" s="1"/>
  <c r="AC41" i="3"/>
  <c r="AT7" i="3"/>
  <c r="AT46" i="3" s="1"/>
  <c r="AQ9" i="3"/>
  <c r="AQ48" i="3" s="1"/>
  <c r="AV7" i="3"/>
  <c r="AV46" i="3" s="1"/>
  <c r="AG46" i="3"/>
  <c r="AR2" i="3"/>
  <c r="AR41" i="3" s="1"/>
  <c r="AQ2" i="3"/>
  <c r="AQ41" i="3" s="1"/>
  <c r="AD41" i="3"/>
  <c r="AB48" i="3"/>
  <c r="AD48" i="3"/>
  <c r="AR9" i="3"/>
  <c r="AR48" i="3" s="1"/>
  <c r="AB41" i="3"/>
  <c r="AL42" i="3"/>
  <c r="AB45" i="3"/>
  <c r="AU7" i="3"/>
  <c r="AU46" i="3" s="1"/>
  <c r="AG45" i="3"/>
  <c r="AC46" i="3"/>
  <c r="AH41" i="3"/>
  <c r="AQ7" i="3"/>
  <c r="AQ46" i="3" s="1"/>
  <c r="AT8" i="3"/>
  <c r="AT47" i="3" s="1"/>
  <c r="AK44" i="3"/>
  <c r="AU5" i="3"/>
  <c r="AU44" i="3" s="1"/>
  <c r="AQ5" i="3"/>
  <c r="AQ44" i="3" s="1"/>
  <c r="AF44" i="3"/>
  <c r="AT5" i="3"/>
  <c r="AR5" i="3"/>
  <c r="AR44" i="3" s="1"/>
  <c r="AH47" i="3"/>
  <c r="AF45" i="3"/>
  <c r="AQ6" i="3"/>
  <c r="AQ45" i="3" s="1"/>
  <c r="AV6" i="3"/>
  <c r="AV45" i="3" s="1"/>
  <c r="AP6" i="3"/>
  <c r="AF63" i="3" s="1"/>
  <c r="AU6" i="3"/>
  <c r="AU45" i="3" s="1"/>
  <c r="AM41" i="3"/>
  <c r="AV3" i="3"/>
  <c r="AV42" i="3" s="1"/>
  <c r="AP3" i="3"/>
  <c r="AE60" i="3" s="1"/>
  <c r="AQ3" i="3"/>
  <c r="AQ42" i="3" s="1"/>
  <c r="AG42" i="3"/>
  <c r="AU3" i="3"/>
  <c r="AU42" i="3" s="1"/>
  <c r="AK45" i="3"/>
  <c r="AC47" i="3"/>
  <c r="AU8" i="3"/>
  <c r="AU47" i="3" s="1"/>
  <c r="AV8" i="3"/>
  <c r="AV47" i="3" s="1"/>
  <c r="AP4" i="3"/>
  <c r="AO61" i="3" s="1"/>
  <c r="AQ4" i="3"/>
  <c r="AQ43" i="3" s="1"/>
  <c r="AO43" i="3"/>
  <c r="AN45" i="3"/>
  <c r="AI41" i="3"/>
  <c r="AV2" i="3"/>
  <c r="AV41" i="3" s="1"/>
  <c r="AR8" i="3"/>
  <c r="AR47" i="3" s="1"/>
  <c r="AP8" i="3"/>
  <c r="AK65" i="3" s="1"/>
  <c r="AQ8" i="3"/>
  <c r="AQ47" i="3" s="1"/>
  <c r="AR4" i="3"/>
  <c r="AR43" i="3" s="1"/>
  <c r="AU9" i="3"/>
  <c r="AU48" i="3" s="1"/>
  <c r="AM42" i="3"/>
  <c r="AV4" i="3"/>
  <c r="AV43" i="3" s="1"/>
  <c r="AU4" i="3"/>
  <c r="AU43" i="3" s="1"/>
  <c r="AM47" i="3"/>
  <c r="AG41" i="3"/>
  <c r="AP7" i="3"/>
  <c r="AD64" i="3" s="1"/>
  <c r="AR7" i="3"/>
  <c r="AR46" i="3" s="1"/>
  <c r="AD46" i="3"/>
  <c r="AF41" i="3"/>
  <c r="AU2" i="3"/>
  <c r="AU41" i="3" s="1"/>
  <c r="AJ41" i="3"/>
  <c r="AG47" i="3"/>
  <c r="AT4" i="3"/>
  <c r="AT6" i="3"/>
  <c r="AR6" i="3"/>
  <c r="AR45" i="3" s="1"/>
  <c r="AK48" i="3"/>
  <c r="AP9" i="3"/>
  <c r="AN66" i="3" s="1"/>
  <c r="AT9" i="3"/>
  <c r="AV9" i="3"/>
  <c r="AV48" i="3" s="1"/>
  <c r="AC48" i="3"/>
  <c r="AR3" i="3"/>
  <c r="AR42" i="3" s="1"/>
  <c r="AP2" i="3"/>
  <c r="AT3" i="3"/>
  <c r="AP5" i="3"/>
  <c r="AM62" i="3" s="1"/>
  <c r="AV5" i="3"/>
  <c r="AV44" i="3" s="1"/>
  <c r="AT41" i="3" l="1"/>
  <c r="Y2" i="3"/>
  <c r="Y17" i="3" s="1"/>
  <c r="W2" i="3"/>
  <c r="Z2" i="3" s="1"/>
  <c r="X2" i="3"/>
  <c r="X17" i="3" s="1"/>
  <c r="B10" i="3"/>
  <c r="L20" i="3"/>
  <c r="J18" i="3"/>
  <c r="J11" i="3"/>
  <c r="O19" i="3"/>
  <c r="F18" i="3"/>
  <c r="F11" i="3"/>
  <c r="D11" i="3"/>
  <c r="D18" i="3"/>
  <c r="C18" i="3"/>
  <c r="P3" i="3"/>
  <c r="J31" i="3" s="1"/>
  <c r="Q3" i="3"/>
  <c r="Q18" i="3" s="1"/>
  <c r="Y3" i="3"/>
  <c r="Y18" i="3" s="1"/>
  <c r="W3" i="3"/>
  <c r="W18" i="3" s="1"/>
  <c r="R3" i="3"/>
  <c r="R18" i="3" s="1"/>
  <c r="X3" i="3"/>
  <c r="X18" i="3" s="1"/>
  <c r="D19" i="3"/>
  <c r="X4" i="3"/>
  <c r="X19" i="3" s="1"/>
  <c r="P4" i="3"/>
  <c r="O32" i="3" s="1"/>
  <c r="Y4" i="3"/>
  <c r="Y19" i="3" s="1"/>
  <c r="C19" i="3"/>
  <c r="W4" i="3"/>
  <c r="I26" i="3" s="1"/>
  <c r="R4" i="3"/>
  <c r="R19" i="3" s="1"/>
  <c r="Q4" i="3"/>
  <c r="Q19" i="3" s="1"/>
  <c r="I18" i="3"/>
  <c r="E19" i="3"/>
  <c r="G11" i="3"/>
  <c r="G18" i="3"/>
  <c r="H19" i="3"/>
  <c r="J19" i="3"/>
  <c r="H18" i="3"/>
  <c r="K18" i="3"/>
  <c r="L19" i="3"/>
  <c r="N18" i="3"/>
  <c r="E18" i="3"/>
  <c r="M11" i="3"/>
  <c r="M18" i="3"/>
  <c r="N19" i="3"/>
  <c r="I19" i="3"/>
  <c r="O11" i="3"/>
  <c r="O18" i="3"/>
  <c r="AJ59" i="3"/>
  <c r="AP12" i="3"/>
  <c r="AW7" i="3"/>
  <c r="AW46" i="3" s="1"/>
  <c r="AB61" i="3"/>
  <c r="AC63" i="3"/>
  <c r="AN63" i="3"/>
  <c r="AD66" i="3"/>
  <c r="AO63" i="3"/>
  <c r="AD63" i="3"/>
  <c r="AK63" i="3"/>
  <c r="AB66" i="3"/>
  <c r="AG61" i="3"/>
  <c r="AW8" i="3"/>
  <c r="AW47" i="3" s="1"/>
  <c r="AE61" i="3"/>
  <c r="AF65" i="3"/>
  <c r="AB65" i="3"/>
  <c r="AG59" i="3"/>
  <c r="AE59" i="3"/>
  <c r="AN65" i="3"/>
  <c r="AC65" i="3"/>
  <c r="AO64" i="3"/>
  <c r="AF64" i="3"/>
  <c r="AO60" i="3"/>
  <c r="AF62" i="3"/>
  <c r="AG65" i="3"/>
  <c r="AE66" i="3"/>
  <c r="AM66" i="3"/>
  <c r="AK59" i="3"/>
  <c r="AD59" i="3"/>
  <c r="AH59" i="3"/>
  <c r="AO59" i="3"/>
  <c r="AS2" i="3"/>
  <c r="AS41" i="3" s="1"/>
  <c r="AB59" i="3"/>
  <c r="AP41" i="3"/>
  <c r="AN59" i="3"/>
  <c r="AN64" i="3"/>
  <c r="AC59" i="3"/>
  <c r="AI59" i="3"/>
  <c r="AM59" i="3"/>
  <c r="AH65" i="3"/>
  <c r="AC66" i="3"/>
  <c r="AH60" i="3"/>
  <c r="AL63" i="3"/>
  <c r="AE63" i="3"/>
  <c r="AS6" i="3"/>
  <c r="AS45" i="3" s="1"/>
  <c r="AI63" i="3"/>
  <c r="AB63" i="3"/>
  <c r="AM63" i="3"/>
  <c r="AG63" i="3"/>
  <c r="AP45" i="3"/>
  <c r="AH63" i="3"/>
  <c r="AJ63" i="3"/>
  <c r="B17" i="3"/>
  <c r="Q2" i="3"/>
  <c r="Q17" i="3" s="1"/>
  <c r="R2" i="3"/>
  <c r="R17" i="3" s="1"/>
  <c r="P2" i="3"/>
  <c r="AE64" i="3"/>
  <c r="AM64" i="3"/>
  <c r="AK64" i="3"/>
  <c r="AG64" i="3"/>
  <c r="AL64" i="3"/>
  <c r="AC64" i="3"/>
  <c r="AJ64" i="3"/>
  <c r="AP46" i="3"/>
  <c r="AB64" i="3"/>
  <c r="AS7" i="3"/>
  <c r="AS46" i="3" s="1"/>
  <c r="AI64" i="3"/>
  <c r="AH64" i="3"/>
  <c r="AJ62" i="3"/>
  <c r="AG62" i="3"/>
  <c r="AB62" i="3"/>
  <c r="AC62" i="3"/>
  <c r="AE62" i="3"/>
  <c r="AL62" i="3"/>
  <c r="AN62" i="3"/>
  <c r="AD62" i="3"/>
  <c r="AP44" i="3"/>
  <c r="AS5" i="3"/>
  <c r="AS44" i="3" s="1"/>
  <c r="AH62" i="3"/>
  <c r="AO62" i="3"/>
  <c r="AT48" i="3"/>
  <c r="AW9" i="3"/>
  <c r="AW48" i="3" s="1"/>
  <c r="AH66" i="3"/>
  <c r="AL66" i="3"/>
  <c r="AS9" i="3"/>
  <c r="AS48" i="3" s="1"/>
  <c r="AI66" i="3"/>
  <c r="AG66" i="3"/>
  <c r="AO66" i="3"/>
  <c r="AP48" i="3"/>
  <c r="AF66" i="3"/>
  <c r="AL59" i="3"/>
  <c r="AJ66" i="3"/>
  <c r="AI62" i="3"/>
  <c r="AK66" i="3"/>
  <c r="AW6" i="3"/>
  <c r="AW45" i="3" s="1"/>
  <c r="AT45" i="3"/>
  <c r="AF59" i="3"/>
  <c r="AH61" i="3"/>
  <c r="AK61" i="3"/>
  <c r="AS4" i="3"/>
  <c r="AS43" i="3" s="1"/>
  <c r="AD61" i="3"/>
  <c r="AL61" i="3"/>
  <c r="AP43" i="3"/>
  <c r="AI61" i="3"/>
  <c r="AN61" i="3"/>
  <c r="AF61" i="3"/>
  <c r="AC61" i="3"/>
  <c r="AM61" i="3"/>
  <c r="AJ61" i="3"/>
  <c r="AK62" i="3"/>
  <c r="AW3" i="3"/>
  <c r="AW42" i="3" s="1"/>
  <c r="AT42" i="3"/>
  <c r="AN60" i="3"/>
  <c r="AC60" i="3"/>
  <c r="AI60" i="3"/>
  <c r="AD60" i="3"/>
  <c r="AK60" i="3"/>
  <c r="AJ60" i="3"/>
  <c r="AS3" i="3"/>
  <c r="AS42" i="3" s="1"/>
  <c r="AL60" i="3"/>
  <c r="AB60" i="3"/>
  <c r="AP42" i="3"/>
  <c r="AF60" i="3"/>
  <c r="AM60" i="3"/>
  <c r="AO65" i="3"/>
  <c r="AL65" i="3"/>
  <c r="AS8" i="3"/>
  <c r="AS47" i="3" s="1"/>
  <c r="AD65" i="3"/>
  <c r="AP47" i="3"/>
  <c r="AI65" i="3"/>
  <c r="AE65" i="3"/>
  <c r="AM65" i="3"/>
  <c r="AJ65" i="3"/>
  <c r="AG60" i="3"/>
  <c r="AT44" i="3"/>
  <c r="AW5" i="3"/>
  <c r="AW44" i="3" s="1"/>
  <c r="AW4" i="3"/>
  <c r="AW43" i="3" s="1"/>
  <c r="AT43" i="3"/>
  <c r="P6" i="3" l="1"/>
  <c r="L12" i="3"/>
  <c r="I32" i="3"/>
  <c r="E31" i="3"/>
  <c r="O31" i="3"/>
  <c r="K31" i="3"/>
  <c r="M31" i="3"/>
  <c r="H31" i="3"/>
  <c r="D12" i="3"/>
  <c r="C32" i="3"/>
  <c r="J12" i="3"/>
  <c r="M25" i="3"/>
  <c r="E25" i="3"/>
  <c r="G25" i="3"/>
  <c r="L32" i="3"/>
  <c r="Z3" i="3"/>
  <c r="L11" i="3"/>
  <c r="J32" i="3"/>
  <c r="L10" i="3"/>
  <c r="C31" i="3"/>
  <c r="H32" i="3"/>
  <c r="G24" i="3"/>
  <c r="M24" i="3"/>
  <c r="H24" i="3"/>
  <c r="I24" i="3"/>
  <c r="N11" i="3"/>
  <c r="S4" i="3"/>
  <c r="D32" i="3"/>
  <c r="M30" i="3"/>
  <c r="N30" i="3"/>
  <c r="O30" i="3"/>
  <c r="I30" i="3"/>
  <c r="D30" i="3"/>
  <c r="L30" i="3"/>
  <c r="F30" i="3"/>
  <c r="G30" i="3"/>
  <c r="J30" i="3"/>
  <c r="E30" i="3"/>
  <c r="H30" i="3"/>
  <c r="K30" i="3"/>
  <c r="C30" i="3"/>
  <c r="N32" i="3"/>
  <c r="E32" i="3"/>
  <c r="B11" i="3"/>
  <c r="B12" i="3"/>
  <c r="N12" i="3"/>
  <c r="H26" i="3"/>
  <c r="G31" i="3"/>
  <c r="I31" i="3"/>
  <c r="S3" i="3"/>
  <c r="H25" i="3"/>
  <c r="I12" i="3"/>
  <c r="N31" i="3"/>
  <c r="I11" i="3"/>
  <c r="K25" i="3"/>
  <c r="I25" i="3"/>
  <c r="O10" i="3"/>
  <c r="O20" i="3"/>
  <c r="W5" i="3"/>
  <c r="K10" i="3"/>
  <c r="K20" i="3"/>
  <c r="K12" i="3"/>
  <c r="Q5" i="3"/>
  <c r="Q20" i="3" s="1"/>
  <c r="C10" i="3"/>
  <c r="C20" i="3"/>
  <c r="P5" i="3"/>
  <c r="Y5" i="3"/>
  <c r="Y20" i="3" s="1"/>
  <c r="R5" i="3"/>
  <c r="R20" i="3" s="1"/>
  <c r="H10" i="3"/>
  <c r="H20" i="3"/>
  <c r="W19" i="3"/>
  <c r="Z19" i="3" s="1"/>
  <c r="F26" i="3"/>
  <c r="G26" i="3"/>
  <c r="M26" i="3"/>
  <c r="K26" i="3"/>
  <c r="O12" i="3"/>
  <c r="E11" i="3"/>
  <c r="H12" i="3"/>
  <c r="E12" i="3"/>
  <c r="C12" i="3"/>
  <c r="B31" i="3"/>
  <c r="P18" i="3"/>
  <c r="S18" i="3" s="1"/>
  <c r="L31" i="3"/>
  <c r="X5" i="3"/>
  <c r="X20" i="3" s="1"/>
  <c r="E20" i="3"/>
  <c r="E10" i="3"/>
  <c r="K11" i="3"/>
  <c r="H11" i="3"/>
  <c r="G20" i="3"/>
  <c r="G10" i="3"/>
  <c r="G12" i="3"/>
  <c r="E26" i="3"/>
  <c r="C11" i="3"/>
  <c r="Z4" i="3"/>
  <c r="C26" i="3"/>
  <c r="Z18" i="3"/>
  <c r="F25" i="3"/>
  <c r="N20" i="3"/>
  <c r="N10" i="3"/>
  <c r="D20" i="3"/>
  <c r="D10" i="3"/>
  <c r="F20" i="3"/>
  <c r="F10" i="3"/>
  <c r="F12" i="3"/>
  <c r="M20" i="3"/>
  <c r="M10" i="3"/>
  <c r="M12" i="3"/>
  <c r="I10" i="3"/>
  <c r="I20" i="3"/>
  <c r="B32" i="3"/>
  <c r="P19" i="3"/>
  <c r="S19" i="3" s="1"/>
  <c r="G32" i="3"/>
  <c r="F32" i="3"/>
  <c r="M32" i="3"/>
  <c r="K32" i="3"/>
  <c r="C25" i="3"/>
  <c r="D31" i="3"/>
  <c r="F31" i="3"/>
  <c r="J20" i="3"/>
  <c r="J10" i="3"/>
  <c r="K24" i="3"/>
  <c r="F24" i="3"/>
  <c r="C24" i="3"/>
  <c r="E24" i="3"/>
  <c r="B30" i="3"/>
  <c r="B20" i="3"/>
  <c r="P17" i="3"/>
  <c r="S17" i="3" s="1"/>
  <c r="S2" i="3"/>
  <c r="W17" i="3"/>
  <c r="Z17" i="3" s="1"/>
  <c r="D13" i="3" l="1"/>
  <c r="H13" i="3"/>
  <c r="L13" i="3"/>
  <c r="K13" i="3"/>
  <c r="Z5" i="3"/>
  <c r="W20" i="3"/>
  <c r="Z20" i="3" s="1"/>
  <c r="I13" i="3"/>
  <c r="B13" i="3"/>
  <c r="N13" i="3"/>
  <c r="F13" i="3"/>
  <c r="M13" i="3"/>
  <c r="O13" i="3"/>
  <c r="J13" i="3"/>
  <c r="C13" i="3"/>
  <c r="G13" i="3"/>
  <c r="E13" i="3"/>
  <c r="R12" i="3"/>
  <c r="X12" i="3"/>
  <c r="P12" i="3"/>
  <c r="P44" i="3" s="1"/>
  <c r="S12" i="3"/>
  <c r="W12" i="3"/>
  <c r="Q12" i="3"/>
  <c r="Y12" i="3"/>
  <c r="Z12" i="3"/>
  <c r="S5" i="3"/>
  <c r="P20" i="3"/>
  <c r="S20" i="3" s="1"/>
  <c r="X11" i="3"/>
  <c r="S11" i="3"/>
  <c r="Y11" i="3"/>
  <c r="W11" i="3"/>
  <c r="Q11" i="3"/>
  <c r="Z11" i="3"/>
  <c r="R11" i="3"/>
  <c r="P11" i="3"/>
  <c r="P43" i="3" s="1"/>
  <c r="Y10" i="3"/>
  <c r="R10" i="3"/>
  <c r="X10" i="3"/>
  <c r="Z10" i="3"/>
  <c r="S10" i="3"/>
  <c r="W10" i="3"/>
  <c r="C36" i="3" s="1"/>
  <c r="P10" i="3"/>
  <c r="E42" i="3" s="1"/>
  <c r="Q10" i="3"/>
  <c r="P36" i="3" l="1"/>
  <c r="W13" i="3"/>
  <c r="P42" i="3"/>
  <c r="P13" i="3"/>
  <c r="E37" i="3"/>
  <c r="P37" i="3"/>
  <c r="M38" i="3"/>
  <c r="P38" i="3"/>
  <c r="F42" i="3"/>
  <c r="U10" i="3"/>
  <c r="F44" i="3"/>
  <c r="U12" i="3"/>
  <c r="K43" i="3"/>
  <c r="U11" i="3"/>
  <c r="H38" i="3"/>
  <c r="G36" i="3"/>
  <c r="E38" i="3"/>
  <c r="C37" i="3"/>
  <c r="H37" i="3"/>
  <c r="K38" i="3"/>
  <c r="M44" i="3"/>
  <c r="G38" i="3"/>
  <c r="J42" i="3"/>
  <c r="B43" i="3"/>
  <c r="G43" i="3"/>
  <c r="I43" i="3"/>
  <c r="M43" i="3"/>
  <c r="O43" i="3"/>
  <c r="F43" i="3"/>
  <c r="D43" i="3"/>
  <c r="J43" i="3"/>
  <c r="L43" i="3"/>
  <c r="N43" i="3"/>
  <c r="C44" i="3"/>
  <c r="O42" i="3"/>
  <c r="F36" i="3"/>
  <c r="D42" i="3"/>
  <c r="K44" i="3"/>
  <c r="G44" i="3"/>
  <c r="H43" i="3"/>
  <c r="N42" i="3"/>
  <c r="H42" i="3"/>
  <c r="H36" i="3"/>
  <c r="M42" i="3"/>
  <c r="I38" i="3"/>
  <c r="R13" i="3"/>
  <c r="Q13" i="3"/>
  <c r="E44" i="3"/>
  <c r="G37" i="3"/>
  <c r="F37" i="3"/>
  <c r="M37" i="3"/>
  <c r="I37" i="3"/>
  <c r="C38" i="3"/>
  <c r="H44" i="3"/>
  <c r="C42" i="3"/>
  <c r="K37" i="3"/>
  <c r="C43" i="3"/>
  <c r="K42" i="3"/>
  <c r="I36" i="3"/>
  <c r="E43" i="3"/>
  <c r="I42" i="3"/>
  <c r="B44" i="3"/>
  <c r="D44" i="3"/>
  <c r="L44" i="3"/>
  <c r="J44" i="3"/>
  <c r="N44" i="3"/>
  <c r="I44" i="3"/>
  <c r="G42" i="3"/>
  <c r="F38" i="3"/>
  <c r="L42" i="3"/>
  <c r="O44" i="3"/>
  <c r="K36" i="3"/>
  <c r="M36" i="3"/>
  <c r="E36" i="3"/>
  <c r="B42" i="3"/>
  <c r="AB49" i="3"/>
  <c r="AB11" i="3"/>
  <c r="AB28" i="3"/>
  <c r="AB23" i="3"/>
  <c r="AB29" i="3"/>
  <c r="AB24" i="3"/>
  <c r="AB27" i="3"/>
  <c r="AB22" i="3"/>
  <c r="AB25" i="3"/>
  <c r="AB26" i="3"/>
  <c r="AB30" i="3" l="1"/>
  <c r="AL25" i="3"/>
  <c r="AL11" i="3"/>
  <c r="AL24" i="3"/>
  <c r="AL26" i="3"/>
  <c r="AL23" i="3"/>
  <c r="AL28" i="3"/>
  <c r="AL27" i="3"/>
  <c r="AL29" i="3"/>
  <c r="AO28" i="3"/>
  <c r="AO27" i="3"/>
  <c r="AO11" i="3"/>
  <c r="AO25" i="3"/>
  <c r="AO24" i="3"/>
  <c r="AO26" i="3"/>
  <c r="AO23" i="3"/>
  <c r="AO29" i="3"/>
  <c r="AJ26" i="3"/>
  <c r="AJ29" i="3"/>
  <c r="AJ23" i="3"/>
  <c r="AJ24" i="3"/>
  <c r="AJ27" i="3"/>
  <c r="AJ28" i="3"/>
  <c r="AJ11" i="3"/>
  <c r="AJ25" i="3"/>
  <c r="AD29" i="3"/>
  <c r="AD24" i="3"/>
  <c r="AD26" i="3"/>
  <c r="AD27" i="3"/>
  <c r="AD23" i="3"/>
  <c r="AD25" i="3"/>
  <c r="AD28" i="3"/>
  <c r="AD11" i="3"/>
  <c r="AF24" i="3"/>
  <c r="AF26" i="3"/>
  <c r="AF23" i="3"/>
  <c r="AF11" i="3"/>
  <c r="AF25" i="3"/>
  <c r="AF29" i="3"/>
  <c r="AF28" i="3"/>
  <c r="AF27" i="3"/>
  <c r="AM23" i="3"/>
  <c r="AM28" i="3"/>
  <c r="AM11" i="3"/>
  <c r="AM26" i="3"/>
  <c r="AM25" i="3"/>
  <c r="AM29" i="3"/>
  <c r="AM24" i="3"/>
  <c r="AM27" i="3"/>
  <c r="AE11" i="3"/>
  <c r="AE26" i="3"/>
  <c r="AE23" i="3"/>
  <c r="AE24" i="3"/>
  <c r="AE27" i="3"/>
  <c r="AE25" i="3"/>
  <c r="AE29" i="3"/>
  <c r="AE28" i="3"/>
  <c r="AH25" i="3"/>
  <c r="AH27" i="3"/>
  <c r="AH24" i="3"/>
  <c r="AH11" i="3"/>
  <c r="AH23" i="3"/>
  <c r="AH28" i="3"/>
  <c r="AH29" i="3"/>
  <c r="AH26" i="3"/>
  <c r="AN29" i="3"/>
  <c r="AN24" i="3"/>
  <c r="AN26" i="3"/>
  <c r="AN11" i="3"/>
  <c r="AN28" i="3"/>
  <c r="AN27" i="3"/>
  <c r="AN25" i="3"/>
  <c r="AN23" i="3"/>
  <c r="AG26" i="3"/>
  <c r="AG11" i="3"/>
  <c r="AG24" i="3"/>
  <c r="AG23" i="3"/>
  <c r="AG27" i="3"/>
  <c r="AG28" i="3"/>
  <c r="AG29" i="3"/>
  <c r="AG25" i="3"/>
  <c r="AK25" i="3"/>
  <c r="AK27" i="3"/>
  <c r="AK26" i="3"/>
  <c r="AK29" i="3"/>
  <c r="AK24" i="3"/>
  <c r="AK23" i="3"/>
  <c r="AK11" i="3"/>
  <c r="AK28" i="3"/>
  <c r="AH22" i="3"/>
  <c r="AJ22" i="3"/>
  <c r="AC23" i="3"/>
  <c r="AC25" i="3"/>
  <c r="AC24" i="3"/>
  <c r="AC11" i="3"/>
  <c r="AC28" i="3"/>
  <c r="AC27" i="3"/>
  <c r="AI26" i="3"/>
  <c r="AI29" i="3"/>
  <c r="AI23" i="3"/>
  <c r="AI11" i="3"/>
  <c r="AI27" i="3"/>
  <c r="AI28" i="3"/>
  <c r="AI24" i="3"/>
  <c r="AI25" i="3"/>
  <c r="AE22" i="3"/>
  <c r="AC29" i="3"/>
  <c r="AU10" i="3"/>
  <c r="AC26" i="3"/>
  <c r="AM22" i="3"/>
  <c r="AO22" i="3"/>
  <c r="AD22" i="3"/>
  <c r="AG22" i="3"/>
  <c r="AP10" i="3"/>
  <c r="AP11" i="3" s="1"/>
  <c r="AF22" i="3"/>
  <c r="AT10" i="3"/>
  <c r="AI22" i="3"/>
  <c r="AC22" i="3"/>
  <c r="AQ10" i="3"/>
  <c r="AN22" i="3"/>
  <c r="AV10" i="3"/>
  <c r="AR10" i="3"/>
  <c r="AL22" i="3"/>
  <c r="AK22" i="3"/>
  <c r="AD30" i="3" l="1"/>
  <c r="AO30" i="3"/>
  <c r="AN30" i="3"/>
  <c r="AM30" i="3"/>
  <c r="AC30" i="3"/>
  <c r="AI30" i="3"/>
  <c r="AK30" i="3"/>
  <c r="AU49" i="3"/>
  <c r="AU11" i="3"/>
  <c r="AL30" i="3"/>
  <c r="AJ30" i="3"/>
  <c r="AT49" i="3"/>
  <c r="AT11" i="3"/>
  <c r="AF30" i="3"/>
  <c r="AR49" i="3"/>
  <c r="AR11" i="3"/>
  <c r="AE30" i="3"/>
  <c r="AH30" i="3"/>
  <c r="AQ49" i="3"/>
  <c r="AQ11" i="3"/>
  <c r="AV49" i="3"/>
  <c r="AV11" i="3"/>
  <c r="AG30" i="3"/>
  <c r="AP23" i="3"/>
  <c r="AP26" i="3"/>
  <c r="AT29" i="3"/>
  <c r="AQ27" i="3"/>
  <c r="AU24" i="3"/>
  <c r="AW28" i="3"/>
  <c r="AP25" i="3"/>
  <c r="AP29" i="3"/>
  <c r="AV23" i="3"/>
  <c r="AR23" i="3"/>
  <c r="AQ29" i="3"/>
  <c r="AW22" i="3"/>
  <c r="AS29" i="3"/>
  <c r="AP27" i="3"/>
  <c r="AT26" i="3"/>
  <c r="AS26" i="3"/>
  <c r="AS27" i="3"/>
  <c r="AO67" i="3"/>
  <c r="AP49" i="3"/>
  <c r="AV24" i="3"/>
  <c r="AR24" i="3"/>
  <c r="AQ24" i="3"/>
  <c r="AW23" i="3"/>
  <c r="AU26" i="3"/>
  <c r="AR25" i="3"/>
  <c r="AQ26" i="3"/>
  <c r="AW26" i="3"/>
  <c r="AV22" i="3"/>
  <c r="AT27" i="3"/>
  <c r="AW24" i="3"/>
  <c r="AQ23" i="3"/>
  <c r="AT25" i="3"/>
  <c r="AP28" i="3"/>
  <c r="AN67" i="3"/>
  <c r="AJ67" i="3"/>
  <c r="AP22" i="3"/>
  <c r="AU29" i="3"/>
  <c r="AR22" i="3"/>
  <c r="AR27" i="3"/>
  <c r="AS23" i="3"/>
  <c r="AS25" i="3"/>
  <c r="AT28" i="3"/>
  <c r="AG67" i="3"/>
  <c r="AM67" i="3"/>
  <c r="AW25" i="3"/>
  <c r="AR28" i="3"/>
  <c r="AR26" i="3"/>
  <c r="AV29" i="3"/>
  <c r="AW29" i="3"/>
  <c r="AQ22" i="3"/>
  <c r="AW27" i="3"/>
  <c r="AS24" i="3"/>
  <c r="AU23" i="3"/>
  <c r="AU25" i="3"/>
  <c r="AQ28" i="3"/>
  <c r="AF67" i="3"/>
  <c r="AW10" i="3"/>
  <c r="AS22" i="3"/>
  <c r="AU22" i="3"/>
  <c r="AC67" i="3"/>
  <c r="AV27" i="3"/>
  <c r="AP24" i="3"/>
  <c r="AT23" i="3"/>
  <c r="AQ25" i="3"/>
  <c r="AS28" i="3"/>
  <c r="AK67" i="3"/>
  <c r="AD67" i="3"/>
  <c r="AB67" i="3"/>
  <c r="AV26" i="3"/>
  <c r="AR29" i="3"/>
  <c r="AT22" i="3"/>
  <c r="AU27" i="3"/>
  <c r="AT24" i="3"/>
  <c r="AV25" i="3"/>
  <c r="AU28" i="3"/>
  <c r="AH67" i="3"/>
  <c r="AI67" i="3"/>
  <c r="AV28" i="3"/>
  <c r="AE67" i="3"/>
  <c r="AL67" i="3"/>
  <c r="AS10" i="3"/>
  <c r="AS49" i="3" s="1"/>
  <c r="AW49" i="3" l="1"/>
  <c r="AQ30" i="3"/>
  <c r="AS30" i="3"/>
  <c r="AR30" i="3"/>
  <c r="AP30" i="3"/>
  <c r="AV30" i="3"/>
  <c r="AW30" i="3"/>
  <c r="AU30" i="3"/>
  <c r="AT30" i="3"/>
  <c r="AX3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xr16:uid="{00000000-0015-0000-FFFF-FFFF01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xr16:uid="{00000000-0015-0000-FFFF-FFFF02000000}" name="Arnold_Pogossian_2009_062" type="6" refreshedVersion="4" background="1" saveData="1">
    <textPr codePage="850" sourceFile="C:\Users\p3039\Dropbox (PETAL)\Team-Ordner „PETAL“\Audio\Kurtag_Kafka-Fragmente\_tempo mapping\06_Nimmermehr\data_KF06\Arnold_Pogossian_2009_06.txt" decimal="," thousands=" " comma="1">
      <textFields count="2">
        <textField type="text"/>
        <textField type="skip"/>
      </textFields>
    </textPr>
  </connection>
  <connection id="4" xr16:uid="{00000000-0015-0000-FFFF-FFFF03000000}" name="Arnold_Pogossian_2009_13_dur1" type="6" refreshedVersion="4" background="1" saveData="1">
    <textPr codePage="850" sourceFile="C:\Users\p3401\Dropbox (PETAL)\Team-Ordner „PETAL“\Audio\Kurtag_Kafka-Fragmente\_tempo mapping\13_Einmal brach ich mir das Bein\data_KF13\Arnold_Pogossian_2009_13_dur.txt" decimal="," thousands=" ">
      <textFields count="2">
        <textField type="text"/>
        <textField type="skip"/>
      </textFields>
    </textPr>
  </connection>
  <connection id="5" xr16:uid="{00000000-0015-0000-FFFF-FFFF04000000}" name="Arnold_Pogossian_2009_13_tpo" type="6" refreshedVersion="4" background="1" saveData="1">
    <textPr codePage="850" sourceFile="C:\Users\p3039\Dropbox (PETAL)\Team-Ordner „PETAL“\Audio\Kurtag_Kafka-Fragmente\_tempo mapping\13_Einmal brach ich mir das Bein\Arnold_Pogossian_2009_13_tpo.txt" decimal="," thousands=" ">
      <textFields count="3">
        <textField type="skip"/>
        <textField type="text"/>
        <textField type="skip"/>
      </textFields>
    </textPr>
  </connection>
  <connection id="6" xr16:uid="{00000000-0015-0000-FFFF-FFFF05000000}" name="Arnold_Pogossian_2009_13_tpo1" type="6" refreshedVersion="4" background="1" saveData="1">
    <textPr codePage="850" sourceFile="C:\Users\p3039\Dropbox (PETAL)\Team-Ordner „PETAL“\Audio\Kurtag_Kafka-Fragmente\_tempo mapping\13_Einmal brach ich mir das Bein\data_KF13\Arnold_Pogossian_2009_13_tpo.txt" decimal="," thousands=" " comma="1">
      <textFields count="3">
        <textField type="skip"/>
        <textField type="text"/>
        <textField type="skip"/>
      </textFields>
    </textPr>
  </connection>
  <connection id="7" xr16:uid="{00000000-0015-0000-FFFF-FFFF06000000}" name="Arnold_Pogossian_2009_13_tpo11" type="6" refreshedVersion="4" background="1" saveData="1">
    <textPr codePage="850" sourceFile="C:\Users\p3039\Dropbox (PETAL)\Team-Ordner „PETAL“\Audio\Kurtag_Kafka-Fragmente\_tempo mapping\13_Einmal brach ich mir das Bein\data_KF13\Arnold_Pogossian_2009_13_tpo.txt" decimal="," thousands=" " comma="1">
      <textFields count="3">
        <textField type="skip"/>
        <textField type="text"/>
        <textField type="skip"/>
      </textFields>
    </textPr>
  </connection>
  <connection id="8" xr16:uid="{00000000-0015-0000-FFFF-FFFF07000000}" name="Arnold_Pogossian_2009_13_tpo2" type="6" refreshedVersion="4" background="1" saveData="1">
    <textPr codePage="850" sourceFile="C:\Users\p3039\Dropbox (PETAL)\Team-Ordner „PETAL“\Audio\Kurtag_Kafka-Fragmente\_tempo mapping\13_Einmal brach ich mir das Bein\Arnold_Pogossian_2009_13_tpo.txt" decimal="," thousands=" ">
      <textFields count="3">
        <textField type="skip"/>
        <textField type="text"/>
        <textField type="skip"/>
      </textFields>
    </textPr>
  </connection>
  <connection id="9" xr16:uid="{00000000-0015-0000-FFFF-FFFF08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10" xr16:uid="{00000000-0015-0000-FFFF-FFFF09000000}" name="Arnold+Pogossian_2006 [live DVD]_06_dur" type="6" refreshedVersion="4" background="1" saveData="1">
    <textPr codePage="850" sourceFile="C:\Users\p3039\Dropbox (PETAL)\Team-Ordner „PETAL“\Audio\Kurtag_Kafka-Fragmente\_tempo mapping\06_Nimmermehr\data_KF06\Arnold+Pogossian_2006 [live DVD]_06_dur.txt" decimal="," thousands=" " comma="1">
      <textFields count="2">
        <textField type="text"/>
        <textField type="skip"/>
      </textFields>
    </textPr>
  </connection>
  <connection id="11" xr16:uid="{00000000-0015-0000-FFFF-FFFF0A000000}" name="Arnold+Pogossian_2006 [live DVD]_13_dur1" type="6" refreshedVersion="4" background="1" saveData="1">
    <textPr codePage="850" sourceFile="C:\Users\p3039\Dropbox (PETAL)\Team-Ordner „PETAL“\Audio\Kurtag_Kafka-Fragmente\_tempo mapping\13_Einmal brach ich mir das Bein\data_KF13\Arnold+Pogossian_2006 [live DVD]_13_dur.txt" decimal="," thousands=" " comma="1">
      <textFields count="2">
        <textField type="text"/>
        <textField type="skip"/>
      </textFields>
    </textPr>
  </connection>
  <connection id="12" xr16:uid="{00000000-0015-0000-FFFF-FFFF0B000000}" name="Arnold+Pogossian_2006 [live DVD]_13_tpo" type="6" refreshedVersion="4" background="1" saveData="1">
    <textPr codePage="850" sourceFile="C:\Users\p3039\Dropbox (PETAL)\Team-Ordner „PETAL“\Audio\Kurtag_Kafka-Fragmente\_tempo mapping\13_Einmal brach ich mir das Bein\data_KF13\Arnold+Pogossian_2006 [live DVD]_13_tpo.txt" decimal="," thousands=" " comma="1">
      <textFields count="3">
        <textField type="skip"/>
        <textField type="text"/>
        <textField type="skip"/>
      </textFields>
    </textPr>
  </connection>
  <connection id="13" xr16:uid="{00000000-0015-0000-FFFF-FFFF0C000000}" name="Arnold+Pogossian_2006 [live DVD]_13_tpo1" type="6" refreshedVersion="4" background="1" saveData="1">
    <textPr codePage="850" sourceFile="C:\Users\p3039\Dropbox (PETAL)\Team-Ordner „PETAL“\Audio\Kurtag_Kafka-Fragmente\_tempo mapping\13_Einmal brach ich mir das Bein\data_KF13\Arnold+Pogossian_2006 [live DVD]_13_tpo.txt" decimal="," thousands=" " comma="1">
      <textFields count="3">
        <textField type="skip"/>
        <textField type="text"/>
        <textField type="skip"/>
      </textFields>
    </textPr>
  </connection>
  <connection id="14" xr16:uid="{00000000-0015-0000-FFFF-FFFF0D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15" xr16:uid="{00000000-0015-0000-FFFF-FFFF0E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6" xr16:uid="{00000000-0015-0000-FFFF-FFFF0F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7" xr16:uid="{00000000-0015-0000-FFFF-FFFF10000000}" name="Banse_Keller_2005_061" type="6" refreshedVersion="4" background="1" saveData="1">
    <textPr codePage="850" sourceFile="C:\Users\p3039\Dropbox (PETAL)\Team-Ordner „PETAL“\Audio\Kurtag_Kafka-Fragmente\_tempo mapping\06_Nimmermehr\data_KF06\Banse_Keller_2005_06.txt" decimal="," thousands=" " comma="1">
      <textFields count="2">
        <textField type="text"/>
        <textField type="skip"/>
      </textFields>
    </textPr>
  </connection>
  <connection id="18" xr16:uid="{00000000-0015-0000-FFFF-FFFF11000000}" name="Banse_Keller_2005_13_dur1" type="6" refreshedVersion="4" background="1" saveData="1">
    <textPr codePage="850" sourceFile="C:\Users\p3401\Dropbox (PETAL)\Team-Ordner „PETAL“\Audio\Kurtag_Kafka-Fragmente\_tempo mapping\13_Einmal brach ich mir das Bein\data_KF13\Banse_Keller_2005_13_dur.txt" decimal="," thousands=" ">
      <textFields count="2">
        <textField type="text"/>
        <textField type="skip"/>
      </textFields>
    </textPr>
  </connection>
  <connection id="19" xr16:uid="{00000000-0015-0000-FFFF-FFFF12000000}" name="Banse_Keller_2005_13_tpo" type="6" refreshedVersion="4" background="1" saveData="1">
    <textPr codePage="850" sourceFile="C:\Users\p3039\Dropbox (PETAL)\Team-Ordner „PETAL“\Audio\Kurtag_Kafka-Fragmente\_tempo mapping\13_Einmal brach ich mir das Bein\Banse_Keller_2005_13_tpo.txt" decimal="," thousands=" ">
      <textFields count="3">
        <textField type="skip"/>
        <textField type="text"/>
        <textField type="skip"/>
      </textFields>
    </textPr>
  </connection>
  <connection id="20" xr16:uid="{00000000-0015-0000-FFFF-FFFF13000000}" name="Banse_Keller_2005_13_tpo1" type="6" refreshedVersion="4" background="1" saveData="1">
    <textPr codePage="850" sourceFile="C:\Users\p3039\Dropbox (PETAL)\Team-Ordner „PETAL“\Audio\Kurtag_Kafka-Fragmente\_tempo mapping\13_Einmal brach ich mir das Bein\Banse_Keller_2005_13_tpo.txt" decimal="," thousands=" ">
      <textFields count="3">
        <textField type="skip"/>
        <textField type="text"/>
        <textField type="skip"/>
      </textFields>
    </textPr>
  </connection>
  <connection id="21" xr16:uid="{00000000-0015-0000-FFFF-FFFF14000000}" name="Banse_Keller_2005_13_tpo11" type="6" refreshedVersion="4" background="1" saveData="1">
    <textPr codePage="850" sourceFile="C:\Users\p3401\Dropbox (PETAL)\Team-Ordner „PETAL“\Audio\Kurtag_Kafka-Fragmente\_tempo mapping\13_Einmal brach ich mir das Bein\data_KF13\Banse_Keller_2005_13_tpo.txt" decimal="," thousands=" ">
      <textFields count="3">
        <textField type="skip"/>
        <textField type="skip"/>
        <textField type="text"/>
      </textFields>
    </textPr>
  </connection>
  <connection id="22" xr16:uid="{00000000-0015-0000-FFFF-FFFF15000000}" name="Banse_Keller_2005_13_tpo111" type="6" refreshedVersion="4" background="1" saveData="1">
    <textPr codePage="850" sourceFile="C:\Users\p3401\Dropbox (PETAL)\Team-Ordner „PETAL“\Audio\Kurtag_Kafka-Fragmente\_tempo mapping\13_Einmal brach ich mir das Bein\data_KF13\Banse_Keller_2005_13_tpo.txt" decimal="," thousands=" ">
      <textFields count="3">
        <textField type="skip"/>
        <textField type="skip"/>
        <textField type="text"/>
      </textFields>
    </textPr>
  </connection>
  <connection id="23" xr16:uid="{00000000-0015-0000-FFFF-FFFF16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24" xr16:uid="{00000000-0015-0000-FFFF-FFFF17000000}" name="BK_2005_32_dur2" type="6" refreshedVersion="6" deleted="1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25" xr16:uid="{00000000-0015-0000-FFFF-FFFF18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26" xr16:uid="{00000000-0015-0000-FFFF-FFFF19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27" xr16:uid="{00000000-0015-0000-FFFF-FFFF1A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8" xr16:uid="{00000000-0015-0000-FFFF-FFFF1B000000}" name="Csengery_Keller_1987_04 (Nimmermehr)1" type="6" refreshedVersion="4" background="1" saveData="1">
    <textPr codePage="850" sourceFile="C:\Users\p3039\Dropbox (PETAL)\Team-Ordner „PETAL“\Audio\Kurtag_Kafka-Fragmente\_tempo mapping\06_Nimmermehr\data_KF06\Csengery_Keller_1987_04 (Nimmermehr).txt" decimal="," thousands=" " comma="1">
      <textFields count="2">
        <textField type="text"/>
        <textField type="skip"/>
      </textFields>
    </textPr>
  </connection>
  <connection id="29" xr16:uid="{00000000-0015-0000-FFFF-FFFF1C000000}" name="Csengery_Keller_1987_11_(Einmal brach ich mir das Bein)_dur1" type="6" refreshedVersion="4" background="1" saveData="1">
    <textPr codePage="850" sourceFile="C:\Users\p3401\Dropbox (PETAL)\Team-Ordner „PETAL“\Audio\Kurtag_Kafka-Fragmente\_tempo mapping\13_Einmal brach ich mir das Bein\data_KF13\Csengery_Keller_1987_11_(Einmal brach ich mir das Bein)_dur.txt" decimal="," thousands=" ">
      <textFields count="2">
        <textField type="text"/>
        <textField type="skip"/>
      </textFields>
    </textPr>
  </connection>
  <connection id="30" xr16:uid="{00000000-0015-0000-FFFF-FFFF1D000000}" name="Csengery_Keller_1987_11_(Einmal brach ich mir das Bein)_tpo" type="6" refreshedVersion="4" background="1" saveData="1">
    <textPr codePage="850" sourceFile="C:\Users\p3401\Dropbox (PETAL)\Team-Ordner „PETAL“\Audio\Kurtag_Kafka-Fragmente\_tempo mapping\13_Einmal brach ich mir das Bein\data_KF13\Csengery_Keller_1987_11_(Einmal brach ich mir das Bein)_tpo.txt" decimal="," thousands=" ">
      <textFields count="3">
        <textField type="skip"/>
        <textField type="text"/>
        <textField type="skip"/>
      </textFields>
    </textPr>
  </connection>
  <connection id="31" xr16:uid="{00000000-0015-0000-FFFF-FFFF1E000000}" name="Csengery_Keller_1987_11_(Einmal brach ich mir das Bein)_tpo1" type="6" refreshedVersion="4" background="1" saveData="1">
    <textPr codePage="850" sourceFile="C:\Users\p3401\Dropbox (PETAL)\Team-Ordner „PETAL“\Audio\Kurtag_Kafka-Fragmente\_tempo mapping\13_Einmal brach ich mir das Bein\data_KF13\Csengery_Keller_1987_11_(Einmal brach ich mir das Bein)_tpo.txt" decimal="," thousands=" ">
      <textFields count="3">
        <textField type="skip"/>
        <textField type="text"/>
        <textField type="skip"/>
      </textFields>
    </textPr>
  </connection>
  <connection id="32" xr16:uid="{00000000-0015-0000-FFFF-FFFF1F000000}" name="Csengery_Keller_1987_13_tpo" type="6" refreshedVersion="4" background="1" saveData="1">
    <textPr codePage="850" sourceFile="C:\Users\p3039\Dropbox (PETAL)\Team-Ordner „PETAL“\Audio\Kurtag_Kafka-Fragmente\_tempo mapping\13_Einmal brach ich mir das Bein\Csengery_Keller_1987_13_tpo.txt" decimal="," thousands=" ">
      <textFields count="3">
        <textField type="skip"/>
        <textField type="text"/>
        <textField type="skip"/>
      </textFields>
    </textPr>
  </connection>
  <connection id="33" xr16:uid="{00000000-0015-0000-FFFF-FFFF20000000}" name="Csengery_Keller_1987_13_tpo1" type="6" refreshedVersion="4" background="1" saveData="1">
    <textPr codePage="850" sourceFile="C:\Users\p3039\Dropbox (PETAL)\Team-Ordner „PETAL“\Audio\Kurtag_Kafka-Fragmente\_tempo mapping\13_Einmal brach ich mir das Bein\Csengery_Keller_1987_13_tpo.txt" decimal="," thousands=" ">
      <textFields count="3">
        <textField type="skip"/>
        <textField type="skip"/>
        <textField type="text"/>
      </textFields>
    </textPr>
  </connection>
  <connection id="34" xr16:uid="{00000000-0015-0000-FFFF-FFFF21000000}" name="Csengery_Keller_1987_13_tpo11" type="6" refreshedVersion="4" background="1" saveData="1">
    <textPr codePage="850" sourceFile="C:\Users\p3039\Dropbox (PETAL)\Team-Ordner „PETAL“\Audio\Kurtag_Kafka-Fragmente\_tempo mapping\13_Einmal brach ich mir das Bein\Csengery_Keller_1987_13_tpo.txt" decimal="," thousands=" ">
      <textFields count="3">
        <textField type="skip"/>
        <textField type="skip"/>
        <textField type="text"/>
      </textFields>
    </textPr>
  </connection>
  <connection id="35" xr16:uid="{00000000-0015-0000-FFFF-FFFF22000000}" name="Csengery_Keller_1987_13_tpo2" type="6" refreshedVersion="4" background="1" saveData="1">
    <textPr codePage="850" sourceFile="C:\Users\p3039\Dropbox (PETAL)\Team-Ordner „PETAL“\Audio\Kurtag_Kafka-Fragmente\_tempo mapping\13_Einmal brach ich mir das Bein\Csengery_Keller_1987_13_tpo.txt" decimal="," thousands=" ">
      <textFields count="3">
        <textField type="skip"/>
        <textField type="text"/>
        <textField type="skip"/>
      </textFields>
    </textPr>
  </connection>
  <connection id="36" xr16:uid="{00000000-0015-0000-FFFF-FFFF23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37" xr16:uid="{00000000-0015-0000-FFFF-FFFF24000000}" name="Csengery_Keller_1990_061" type="6" refreshedVersion="4" background="1" saveData="1">
    <textPr codePage="850" sourceFile="C:\Users\p3039\Dropbox (PETAL)\Team-Ordner „PETAL“\Audio\Kurtag_Kafka-Fragmente\_tempo mapping\06_Nimmermehr\data_KF06\Csengery_Keller_1990_06.txt" decimal="," thousands=" " comma="1">
      <textFields count="2">
        <textField type="text"/>
        <textField type="skip"/>
      </textFields>
    </textPr>
  </connection>
  <connection id="38" xr16:uid="{00000000-0015-0000-FFFF-FFFF25000000}" name="Csengery_Keller_1990_13_dur1" type="6" refreshedVersion="4" background="1" saveData="1">
    <textPr codePage="850" sourceFile="C:\Users\p3401\Dropbox (PETAL)\Team-Ordner „PETAL“\Audio\Kurtag_Kafka-Fragmente\_tempo mapping\13_Einmal brach ich mir das Bein\data_KF13\Csengery_Keller_1990_13_dur.txt" decimal="," thousands=" ">
      <textFields count="2">
        <textField type="text"/>
        <textField type="skip"/>
      </textFields>
    </textPr>
  </connection>
  <connection id="39" xr16:uid="{00000000-0015-0000-FFFF-FFFF26000000}" name="Kammer+Widmann_2017_06_Abschnitte-Dauern" type="6" refreshedVersion="4" background="1" saveData="1">
    <textPr codePage="850" sourceFile="C:\Users\p3039\Dropbox (PETAL)\Team-Ordner „PETAL“\Audio\Kurtag_Kafka-Fragmente\_tempo mapping\06_Nimmermehr\data_KF06\Kammer+Widmann_2017_06_Abschnitte-Dauern.txt" decimal="," thousands=" " comma="1">
      <textFields count="2">
        <textField type="text"/>
        <textField type="skip"/>
      </textFields>
    </textPr>
  </connection>
  <connection id="40" xr16:uid="{00000000-0015-0000-FFFF-FFFF27000000}" name="Kammer+Widmann_2017_13_Abschnitte-Dauern1" type="6" refreshedVersion="4" background="1" saveData="1">
    <textPr codePage="850" sourceFile="C:\Users\p3039\Dropbox (PETAL)\Team-Ordner „PETAL“\Audio\Kurtag_Kafka-Fragmente\_tempo mapping\13_Einmal brach ich mir das Bein\data_KF13\Kammer+Widmann_2017_13_Abschnitte-Dauern.txt" decimal="," thousands=" " comma="1">
      <textFields count="2">
        <textField type="text"/>
        <textField type="skip"/>
      </textFields>
    </textPr>
  </connection>
  <connection id="41" xr16:uid="{00000000-0015-0000-FFFF-FFFF28000000}" name="Kammer+Widmann_2017_13_tpo" type="6" refreshedVersion="4" background="1" saveData="1">
    <textPr codePage="850" sourceFile="C:\Users\p3039\Dropbox (PETAL)\Team-Ordner „PETAL“\Audio\Kurtag_Kafka-Fragmente\_tempo mapping\13_Einmal brach ich mir das Bein\data_KF13\Kammer+Widmann_2017_13_tpo.txt" decimal="," thousands=" " comma="1">
      <textFields count="3">
        <textField type="skip"/>
        <textField type="text"/>
        <textField type="skip"/>
      </textFields>
    </textPr>
  </connection>
  <connection id="42" xr16:uid="{00000000-0015-0000-FFFF-FFFF29000000}" name="Kammer+Widmann_2017_13_tpo1" type="6" refreshedVersion="4" background="1" saveData="1">
    <textPr codePage="850" sourceFile="C:\Users\p3039\Dropbox (PETAL)\Team-Ordner „PETAL“\Audio\Kurtag_Kafka-Fragmente\_tempo mapping\13_Einmal brach ich mir das Bein\data_KF13\Kammer+Widmann_2017_13_tpo.txt" decimal="," thousands=" " comma="1">
      <textFields count="3">
        <textField type="skip"/>
        <textField type="text"/>
        <textField type="skip"/>
      </textFields>
    </textPr>
  </connection>
  <connection id="43" xr16:uid="{00000000-0015-0000-FFFF-FFFF2A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44" xr16:uid="{00000000-0015-0000-FFFF-FFFF2B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45" xr16:uid="{00000000-0015-0000-FFFF-FFFF2C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6" xr16:uid="{00000000-0015-0000-FFFF-FFFF2D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47" xr16:uid="{00000000-0015-0000-FFFF-FFFF2E000000}" name="Komsi_Oramo_1994_06" type="6" refreshedVersion="4" background="1" saveData="1">
    <textPr codePage="850" sourceFile="C:\Users\p3039\Dropbox (PETAL)\Team-Ordner „PETAL“\Audio\Kurtag_Kafka-Fragmente\_tempo mapping\06_Nimmermehr\data_KF06\Komsi_Oramo_1994_06.txt" decimal="," thousands=" " comma="1">
      <textFields count="2">
        <textField type="text"/>
        <textField type="skip"/>
      </textFields>
    </textPr>
  </connection>
  <connection id="48" xr16:uid="{00000000-0015-0000-FFFF-FFFF2F000000}" name="Komsi_Oramo_1994_13_dur1" type="6" refreshedVersion="4" background="1" saveData="1">
    <textPr codePage="850" sourceFile="C:\Users\p3039\Dropbox (PETAL)\Team-Ordner „PETAL“\Audio\Kurtag_Kafka-Fragmente\_tempo mapping\13_Einmal brach ich mir das Bein\data_KF13\Komsi_Oramo_1994_13_dur.txt" decimal="," thousands=" " comma="1">
      <textFields count="2">
        <textField type="text"/>
        <textField type="skip"/>
      </textFields>
    </textPr>
  </connection>
  <connection id="49" xr16:uid="{00000000-0015-0000-FFFF-FFFF30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50" xr16:uid="{00000000-0015-0000-FFFF-FFFF31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51" xr16:uid="{00000000-0015-0000-FFFF-FFFF32000000}" name="Komsi_Oramo_1996_061" type="6" refreshedVersion="4" background="1" saveData="1">
    <textPr codePage="850" sourceFile="C:\Users\p3039\Dropbox (PETAL)\Team-Ordner „PETAL“\Audio\Kurtag_Kafka-Fragmente\_tempo mapping\06_Nimmermehr\data_KF06\Komsi_Oramo_1996_06.txt" decimal="," thousands=" " comma="1">
      <textFields count="2">
        <textField type="text"/>
        <textField type="skip"/>
      </textFields>
    </textPr>
  </connection>
  <connection id="52" xr16:uid="{00000000-0015-0000-FFFF-FFFF33000000}" name="Komsi_Oramo_1996_13_dur1" type="6" refreshedVersion="4" background="1" saveData="1">
    <textPr codePage="850" sourceFile="C:\Users\p3401\Dropbox (PETAL)\Team-Ordner „PETAL“\Audio\Kurtag_Kafka-Fragmente\_tempo mapping\13_Einmal brach ich mir das Bein\data_KF13\Komsi_Oramo_1996_13_dur.txt" decimal="," thousands=" ">
      <textFields count="2">
        <textField type="text"/>
        <textField type="skip"/>
      </textFields>
    </textPr>
  </connection>
  <connection id="53" xr16:uid="{00000000-0015-0000-FFFF-FFFF34000000}" name="Komsi_Oramo_1996_13_tpo" type="6" refreshedVersion="4" background="1" saveData="1">
    <textPr codePage="850" sourceFile="C:\Users\p3039\Dropbox (PETAL)\Team-Ordner „PETAL“\Audio\Kurtag_Kafka-Fragmente\_tempo mapping\13_Einmal brach ich mir das Bein\Komsi_Oramo_1996_13_tpo.txt" decimal="," thousands=" ">
      <textFields count="3">
        <textField type="skip"/>
        <textField type="text"/>
        <textField type="skip"/>
      </textFields>
    </textPr>
  </connection>
  <connection id="54" xr16:uid="{00000000-0015-0000-FFFF-FFFF35000000}" name="Komsi_Oramo_1996_13_tpo1" type="6" refreshedVersion="4" background="1" saveData="1">
    <textPr codePage="850" sourceFile="C:\Users\p3039\Dropbox (PETAL)\Team-Ordner „PETAL“\Audio\Kurtag_Kafka-Fragmente\_tempo mapping\13_Einmal brach ich mir das Bein\Komsi_Oramo_1996_13_tpo.txt" decimal="," thousands=" ">
      <textFields count="3">
        <textField type="skip"/>
        <textField type="text"/>
        <textField type="skip"/>
      </textFields>
    </textPr>
  </connection>
  <connection id="55" xr16:uid="{00000000-0015-0000-FFFF-FFFF36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56" xr16:uid="{00000000-0015-0000-FFFF-FFFF37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57" xr16:uid="{00000000-0015-0000-FFFF-FFFF38000000}" name="Melzer_Stark_2012_061" type="6" refreshedVersion="4" background="1" saveData="1">
    <textPr codePage="850" sourceFile="C:\Users\p3039\Dropbox (PETAL)\Team-Ordner „PETAL“\Audio\Kurtag_Kafka-Fragmente\_tempo mapping\06_Nimmermehr\data_KF06\Melzer_Stark_2012_06.txt" decimal="," thousands=" " comma="1">
      <textFields count="2">
        <textField type="text"/>
        <textField type="skip"/>
      </textFields>
    </textPr>
  </connection>
  <connection id="58" xr16:uid="{00000000-0015-0000-FFFF-FFFF39000000}" name="Melzer_Stark_2012_13_dur1" type="6" refreshedVersion="4" background="1" saveData="1">
    <textPr codePage="850" sourceFile="C:\Users\p3401\Dropbox (PETAL)\Team-Ordner „PETAL“\Audio\Kurtag_Kafka-Fragmente\_tempo mapping\13_Einmal brach ich mir das Bein\data_KF13\Melzer_Stark_2012_13_dur.txt" decimal="," thousands=" ">
      <textFields count="2">
        <textField type="text"/>
        <textField type="skip"/>
      </textFields>
    </textPr>
  </connection>
  <connection id="59" xr16:uid="{00000000-0015-0000-FFFF-FFFF3A000000}" name="Melzer_Stark_2012_13_tpo" type="6" refreshedVersion="4" background="1" saveData="1">
    <textPr codePage="850" sourceFile="C:\Users\p3039\Dropbox (PETAL)\Team-Ordner „PETAL“\Audio\Kurtag_Kafka-Fragmente\_tempo mapping\13_Einmal brach ich mir das Bein\Melzer_Stark_2012_13_tpo.txt" decimal="," thousands=" ">
      <textFields count="3">
        <textField type="skip"/>
        <textField type="text"/>
        <textField type="skip"/>
      </textFields>
    </textPr>
  </connection>
  <connection id="60" xr16:uid="{00000000-0015-0000-FFFF-FFFF3B000000}" name="Melzer_Stark_2012_13_tpo1" type="6" refreshedVersion="4" background="1" saveData="1">
    <textPr codePage="850" sourceFile="C:\Users\p3039\Dropbox (PETAL)\Team-Ordner „PETAL“\Audio\Kurtag_Kafka-Fragmente\_tempo mapping\13_Einmal brach ich mir das Bein\Melzer_Stark_2012_13_tpo.txt" decimal="," thousands=" ">
      <textFields count="3">
        <textField type="skip"/>
        <textField type="text"/>
        <textField type="skip"/>
      </textFields>
    </textPr>
  </connection>
  <connection id="61" xr16:uid="{00000000-0015-0000-FFFF-FFFF3C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62" xr16:uid="{00000000-0015-0000-FFFF-FFFF3D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63" xr16:uid="{00000000-0015-0000-FFFF-FFFF3E000000}" name="Melzer_Stark_2013_061" type="6" refreshedVersion="4" background="1" saveData="1">
    <textPr codePage="850" sourceFile="C:\Users\p3039\Dropbox (PETAL)\Team-Ordner „PETAL“\Audio\Kurtag_Kafka-Fragmente\_tempo mapping\06_Nimmermehr\data_KF06\Melzer_Stark_2013_06.txt" decimal="," thousands=" " comma="1">
      <textFields count="2">
        <textField type="text"/>
        <textField type="skip"/>
      </textFields>
    </textPr>
  </connection>
  <connection id="64" xr16:uid="{00000000-0015-0000-FFFF-FFFF3F000000}" name="Melzer_Stark_2013_13_dur1" type="6" refreshedVersion="4" background="1" saveData="1">
    <textPr codePage="850" sourceFile="C:\Users\p3401\Dropbox (PETAL)\Team-Ordner „PETAL“\Audio\Kurtag_Kafka-Fragmente\_tempo mapping\13_Einmal brach ich mir das Bein\data_KF13\Melzer_Stark_2013_13_dur.txt" decimal="," thousands=" ">
      <textFields count="2">
        <textField type="text"/>
        <textField type="skip"/>
      </textFields>
    </textPr>
  </connection>
  <connection id="65" xr16:uid="{00000000-0015-0000-FFFF-FFFF40000000}" name="Melzer_Stark_2013_19_tpo" type="6" refreshedVersion="4" background="1" saveData="1">
    <textPr codePage="850" sourceFile="C:\Users\p3039\Dropbox (PETAL)\Team-Ordner „PETAL“\Audio\Kurtag_Kafka-Fragmente\_tempo mapping\13_Einmal brach ich mir das Bein\data_KF13\Melzer_Stark_2013_19_tpo.txt" decimal="," thousands=" " comma="1">
      <textFields count="3">
        <textField type="skip"/>
        <textField type="text"/>
        <textField type="skip"/>
      </textFields>
    </textPr>
  </connection>
  <connection id="66" xr16:uid="{00000000-0015-0000-FFFF-FFFF41000000}" name="Melzer_Stark_2013_19_tpo1" type="6" refreshedVersion="4" background="1" saveData="1">
    <textPr codePage="850" sourceFile="C:\Users\p3039\Dropbox (PETAL)\Team-Ordner „PETAL“\Audio\Kurtag_Kafka-Fragmente\_tempo mapping\13_Einmal brach ich mir das Bein\data_KF13\Melzer_Stark_2013_19_tpo.txt" decimal="," thousands=" " comma="1">
      <textFields count="3">
        <textField type="skip"/>
        <textField type="text"/>
        <textField type="skip"/>
      </textFields>
    </textPr>
  </connection>
  <connection id="67" xr16:uid="{00000000-0015-0000-FFFF-FFFF42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68" xr16:uid="{00000000-0015-0000-FFFF-FFFF43000000}" name="Melzer_Stark_2017_Wien modern_06_dur1" type="6" refreshedVersion="4" background="1" saveData="1">
    <textPr codePage="850" sourceFile="C:\Users\p3039\Dropbox (PETAL)\Team-Ordner „PETAL“\Audio\Kurtag_Kafka-Fragmente\_tempo mapping\06_Nimmermehr\data_KF06\Melzer_Stark_2017_Wien modern_06_dur.txt" decimal="," thousands=" " comma="1">
      <textFields count="2">
        <textField type="text"/>
        <textField type="skip"/>
      </textFields>
    </textPr>
  </connection>
  <connection id="69" xr16:uid="{00000000-0015-0000-FFFF-FFFF44000000}" name="Melzer_Stark_2017_Wien modern_13_dur1" type="6" refreshedVersion="4" background="1" saveData="1">
    <textPr codePage="850" sourceFile="C:\Users\p3039\Dropbox (PETAL)\Team-Ordner „PETAL“\Audio\Kurtag_Kafka-Fragmente\_tempo mapping\13_Einmal brach ich mir das Bein\data_KF13\Melzer_Stark_2017_Wien modern_13_dur.txt" decimal="," thousands=" " comma="1">
      <textFields count="2">
        <textField type="text"/>
        <textField type="skip"/>
      </textFields>
    </textPr>
  </connection>
  <connection id="70" xr16:uid="{00000000-0015-0000-FFFF-FFFF45000000}" name="Melzer_Stark_2017_Wien modern_13_tpo" type="6" refreshedVersion="4" background="1" saveData="1">
    <textPr codePage="850" sourceFile="C:\Users\p3039\Dropbox (PETAL)\Team-Ordner „PETAL“\Audio\Kurtag_Kafka-Fragmente\_tempo mapping\13_Einmal brach ich mir das Bein\data_KF13\Melzer_Stark_2017_Wien modern_13_tpo.txt" decimal="," thousands=" " comma="1">
      <textFields count="3">
        <textField type="skip"/>
        <textField type="text"/>
        <textField type="skip"/>
      </textFields>
    </textPr>
  </connection>
  <connection id="71" xr16:uid="{00000000-0015-0000-FFFF-FFFF46000000}" name="Melzer_Stark_2017_Wien modern_13_tpo1" type="6" refreshedVersion="4" background="1" saveData="1">
    <textPr codePage="850" sourceFile="C:\Users\p3039\Dropbox (PETAL)\Team-Ordner „PETAL“\Audio\Kurtag_Kafka-Fragmente\_tempo mapping\13_Einmal brach ich mir das Bein\data_KF13\Melzer_Stark_2017_Wien modern_13_tpo.txt" decimal="," thousands=" " comma="1">
      <textFields count="3">
        <textField type="skip"/>
        <textField type="text"/>
        <textField type="skip"/>
      </textFields>
    </textPr>
  </connection>
  <connection id="72" xr16:uid="{00000000-0015-0000-FFFF-FFFF47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73" xr16:uid="{00000000-0015-0000-FFFF-FFFF48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74" xr16:uid="{00000000-0015-0000-FFFF-FFFF49000000}" name="Melzer_Stark_2019_06" type="6" refreshedVersion="4" background="1" saveData="1">
    <textPr codePage="850" sourceFile="C:\Users\p3039\Dropbox (PETAL)\Team-Ordner „PETAL“\Audio\Kurtag_Kafka-Fragmente\_tempo mapping\06_Nimmermehr\data_KF06\Melzer_Stark_2019_06.txt" decimal="," thousands=" " comma="1">
      <textFields count="2">
        <textField type="text"/>
        <textField type="skip"/>
      </textFields>
    </textPr>
  </connection>
  <connection id="75" xr16:uid="{00000000-0015-0000-FFFF-FFFF4A000000}" name="Melzer_Stark_2019_13_dur41" type="6" refreshedVersion="4" background="1" saveData="1">
    <textPr codePage="850" sourceFile="C:\Users\p3039\Dropbox (PETAL)\Team-Ordner „PETAL“\Audio\Kurtag_Kafka-Fragmente\_tempo mapping\13_Einmal brach ich mir das Bein\data_KF13\Melzer_Stark_2019_13_dur.txt" decimal="," thousands=" " comma="1">
      <textFields count="2">
        <textField type="text"/>
        <textField type="skip"/>
      </textFields>
    </textPr>
  </connection>
  <connection id="76" xr16:uid="{00000000-0015-0000-FFFF-FFFF4B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77" xr16:uid="{00000000-0015-0000-FFFF-FFFF4C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78" xr16:uid="{00000000-0015-0000-FFFF-FFFF4D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79" xr16:uid="{00000000-0015-0000-FFFF-FFFF4E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80" xr16:uid="{00000000-0015-0000-FFFF-FFFF4F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81" xr16:uid="{00000000-0015-0000-FFFF-FFFF50000000}" name="Pammer_Kopatchinskaja_2004_061" type="6" refreshedVersion="4" background="1" saveData="1">
    <textPr codePage="850" sourceFile="C:\Users\p3039\Dropbox (PETAL)\Team-Ordner „PETAL“\Audio\Kurtag_Kafka-Fragmente\_tempo mapping\06_Nimmermehr\data_KF06\Pammer_Kopatchinskaja_2004_06.txt" decimal="," thousands=" " comma="1">
      <textFields count="2">
        <textField type="text"/>
        <textField type="skip"/>
      </textFields>
    </textPr>
  </connection>
  <connection id="82" xr16:uid="{00000000-0015-0000-FFFF-FFFF51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83" xr16:uid="{00000000-0015-0000-FFFF-FFFF52000000}" name="Pammer_Kopatchinskaja_2004_13_dur1" type="6" refreshedVersion="4" background="1" saveData="1">
    <textPr codePage="850" sourceFile="C:\Users\p3401\Dropbox (PETAL)\Team-Ordner „PETAL“\Audio\Kurtag_Kafka-Fragmente\_tempo mapping\13_Einmal brach ich mir das Bein\data_KF13\Pammer_Kopatchinskaja_2004_13_dur.txt" decimal="," thousands=" ">
      <textFields count="2">
        <textField type="text"/>
        <textField type="skip"/>
      </textFields>
    </textPr>
  </connection>
  <connection id="84" xr16:uid="{00000000-0015-0000-FFFF-FFFF53000000}" name="Pammer_Kopatchinskaja_2004_13_tpo" type="6" refreshedVersion="4" background="1" saveData="1">
    <textPr codePage="850" sourceFile="C:\Users\p3401\Dropbox (PETAL)\Team-Ordner „PETAL“\Audio\Kurtag_Kafka-Fragmente\_tempo mapping\13_Einmal brach ich mir das Bein\data_KF13\Pammer_Kopatchinskaja_2004_13_tpo.txt" decimal="," thousands=" ">
      <textFields count="3">
        <textField type="skip"/>
        <textField type="text"/>
        <textField type="skip"/>
      </textFields>
    </textPr>
  </connection>
  <connection id="85" xr16:uid="{00000000-0015-0000-FFFF-FFFF54000000}" name="Pammer_Kopatchinskaja_2004_13_tpo1" type="6" refreshedVersion="4" background="1" saveData="1">
    <textPr codePage="850" sourceFile="C:\Users\p3401\Dropbox (PETAL)\Team-Ordner „PETAL“\Audio\Kurtag_Kafka-Fragmente\_tempo mapping\13_Einmal brach ich mir das Bein\data_KF13\Pammer_Kopatchinskaja_2004_13_tpo.txt" decimal="," thousands=" ">
      <textFields count="3">
        <textField type="skip"/>
        <textField type="text"/>
        <textField type="skip"/>
      </textFields>
    </textPr>
  </connection>
  <connection id="86" xr16:uid="{00000000-0015-0000-FFFF-FFFF55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87" xr16:uid="{00000000-0015-0000-FFFF-FFFF56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88" xr16:uid="{00000000-0015-0000-FFFF-FFFF57000000}" name="Whittlesey_Sallaberger_1997_061" type="6" refreshedVersion="4" background="1" saveData="1">
    <textPr codePage="850" sourceFile="C:\Users\p3039\Dropbox (PETAL)\Team-Ordner „PETAL“\Audio\Kurtag_Kafka-Fragmente\_tempo mapping\06_Nimmermehr\data_KF06\Whittlesey_Sallaberger_1997_06.txt" decimal="," thousands=" " comma="1">
      <textFields count="2">
        <textField type="text"/>
        <textField type="skip"/>
      </textFields>
    </textPr>
  </connection>
  <connection id="89" xr16:uid="{00000000-0015-0000-FFFF-FFFF58000000}" name="Whittlesey_Sallaberger_1997_13_dur1" type="6" refreshedVersion="4" background="1" saveData="1">
    <textPr codePage="850" sourceFile="C:\Users\p3401\Dropbox (PETAL)\Team-Ordner „PETAL“\Audio\Kurtag_Kafka-Fragmente\_tempo mapping\13_Einmal brach ich mir das Bein\data_KF13\Whittlesey_Sallaberger_1997_13_dur.txt" decimal="," thousands=" ">
      <textFields count="2">
        <textField type="text"/>
        <textField type="skip"/>
      </textFields>
    </textPr>
  </connection>
  <connection id="90" xr16:uid="{00000000-0015-0000-FFFF-FFFF59000000}" name="Whittlesey_Sallaberger_1997_13_tpo" type="6" refreshedVersion="4" background="1" saveData="1">
    <textPr codePage="850" sourceFile="C:\Users\p3039\Dropbox (PETAL)\Team-Ordner „PETAL“\Audio\Kurtag_Kafka-Fragmente\_tempo mapping\13_Einmal brach ich mir das Bein\Whittlesey_Sallaberger_1997_13_tpo.txt" decimal="," thousands=" ">
      <textFields count="3">
        <textField type="skip"/>
        <textField type="text"/>
        <textField type="skip"/>
      </textFields>
    </textPr>
  </connection>
  <connection id="91" xr16:uid="{00000000-0015-0000-FFFF-FFFF5A000000}" name="Whittlesey_Sallaberger_1997_13_tpo1" type="6" refreshedVersion="4" background="1" saveData="1">
    <textPr codePage="850" sourceFile="C:\Users\p3039\Dropbox (PETAL)\Team-Ordner „PETAL“\Audio\Kurtag_Kafka-Fragmente\_tempo mapping\13_Einmal brach ich mir das Bein\Whittlesey_Sallaberger_1997_13_tpo.txt" decimal="," thousands=" ">
      <textFields count="3">
        <textField type="skip"/>
        <textField type="text"/>
        <textField type="skip"/>
      </textFields>
    </textPr>
  </connection>
  <connection id="92" xr16:uid="{00000000-0015-0000-FFFF-FFFF5B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93" xr16:uid="{00000000-0015-0000-FFFF-FFFF5C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<sst xmlns="http://schemas.openxmlformats.org/spreadsheetml/2006/main" count="592" uniqueCount="89">
  <si>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</si>
  <si>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</si>
  <si>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</si>
  <si>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</si>
  <si>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</si>
  <si>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</si>
  <si>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</si>
  <si>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</si>
  <si>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</si>
  <si>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</si>
  <si>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</si>
  <si>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</si>
  <si>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</si>
  <si>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</si>
  <si>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</si>
  <si>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</si>
  <si>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</si>
  <si>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</si>
  <si>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</si>
  <si>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</si>
  <si>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</si>
  <si>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</si>
  <si>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</si>
  <si>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</si>
  <si>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</si>
  <si>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</si>
  <si>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</si>
  <si>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</si>
  <si>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</si>
  <si>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</si>
  <si>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</si>
  <si>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</si>
  <si>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</si>
  <si>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</si>
  <si>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</si>
  <si>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</si>
  <si>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</si>
  <si>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</si>
  <si>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</si>
  <si>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</si>
  <si>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</si>
  <si>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</si>
  <si>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</si>
  <si>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</si>
  <si>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</si>
  <si>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</si>
  <si>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</si>
  <si>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 xml:space="preserve">abs stdv 8 </t>
  </si>
  <si>
    <t>1a</t>
  </si>
  <si>
    <t>1b</t>
  </si>
  <si>
    <t>CK 1990</t>
  </si>
  <si>
    <t>5b</t>
  </si>
  <si>
    <t>KO 1994</t>
  </si>
  <si>
    <t>KO 1995</t>
  </si>
  <si>
    <t>1c</t>
  </si>
  <si>
    <t>2c</t>
  </si>
  <si>
    <t>2d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</si>
  <si>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</si>
  <si>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</si>
  <si>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</si>
  <si>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</si>
  <si>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</si>
  <si>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</si>
  <si>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</si>
  <si>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</si>
  <si>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</si>
  <si>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</si>
  <si>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</si>
  <si>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5.1</t>
  </si>
  <si>
    <t>5.2</t>
  </si>
  <si>
    <t>5.3</t>
  </si>
  <si>
    <t>6.1</t>
  </si>
  <si>
    <t>6.2</t>
  </si>
  <si>
    <t>7.1</t>
  </si>
  <si>
    <t>7.2</t>
  </si>
  <si>
    <t>7.3</t>
  </si>
  <si>
    <t>7.4</t>
  </si>
  <si>
    <t>8.1</t>
  </si>
  <si>
    <t>8.2</t>
  </si>
  <si>
    <t>42</t>
  </si>
  <si>
    <t>8.3</t>
  </si>
  <si>
    <t>9.1</t>
  </si>
  <si>
    <t>mean</t>
  </si>
  <si>
    <t>st. dev. %</t>
  </si>
  <si>
    <t>mean (8)</t>
  </si>
  <si>
    <t>segment</t>
  </si>
  <si>
    <t>quarter notes</t>
  </si>
  <si>
    <t>percentage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</si>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</sst>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1" fillId="0" borderId="0" xfId="0" applyNumberFormat="1" applyFont="1"/>
    <xf numFmtId="45" fontId="0" fillId="0" borderId="0" xfId="0" applyNumberFormat="1"/>
    <xf numFmtId="164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9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5" Type="http://schemas.openxmlformats.org/officeDocument/2006/relationships/connections" Target="connection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8020055185409"/>
          <c:y val="1.0131712259371834E-2"/>
          <c:w val="0.78172407295241941"/>
          <c:h val="0.83278087579478111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'KF_13_dur+rat'!$B$17:$P$17</c:f>
              <c:numCache>
                <c:formatCode>mm:ss</c:formatCode>
                <c:ptCount val="15"/>
                <c:pt idx="0">
                  <c:v>1.1269841269675926E-4</c:v>
                </c:pt>
                <c:pt idx="1">
                  <c:v>1.4339464181712964E-4</c:v>
                </c:pt>
                <c:pt idx="2">
                  <c:v>7.3477786180555554E-5</c:v>
                </c:pt>
                <c:pt idx="3">
                  <c:v>8.1773326620370376E-5</c:v>
                </c:pt>
                <c:pt idx="4">
                  <c:v>1.0929232804398147E-4</c:v>
                </c:pt>
                <c:pt idx="5">
                  <c:v>1.3405927185185186E-4</c:v>
                </c:pt>
                <c:pt idx="6">
                  <c:v>1.071911480671296E-4</c:v>
                </c:pt>
                <c:pt idx="7">
                  <c:v>1.1895103721064814E-4</c:v>
                </c:pt>
                <c:pt idx="8">
                  <c:v>1.0088183422453704E-4</c:v>
                </c:pt>
                <c:pt idx="9">
                  <c:v>1.0496976569444446E-4</c:v>
                </c:pt>
                <c:pt idx="10">
                  <c:v>1.0296595490740741E-4</c:v>
                </c:pt>
                <c:pt idx="11">
                  <c:v>1.2861105862268518E-4</c:v>
                </c:pt>
                <c:pt idx="12">
                  <c:v>1.1090954900462962E-4</c:v>
                </c:pt>
                <c:pt idx="13">
                  <c:v>1.3015453093749999E-4</c:v>
                </c:pt>
                <c:pt idx="14">
                  <c:v>1.1138076041997355E-4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4185-AF50-FFC1BE84D4A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'KF_13_dur+rat'!$B$18:$P$18</c:f>
              <c:numCache>
                <c:formatCode>mm:ss</c:formatCode>
                <c:ptCount val="15"/>
                <c:pt idx="0">
                  <c:v>2.3448391702546296E-4</c:v>
                </c:pt>
                <c:pt idx="1">
                  <c:v>2.6340807927083336E-4</c:v>
                </c:pt>
                <c:pt idx="2">
                  <c:v>1.5123876710648149E-4</c:v>
                </c:pt>
                <c:pt idx="3">
                  <c:v>1.6735743680555554E-4</c:v>
                </c:pt>
                <c:pt idx="4">
                  <c:v>2.3504818593750001E-4</c:v>
                </c:pt>
                <c:pt idx="5">
                  <c:v>2.5940833123842599E-4</c:v>
                </c:pt>
                <c:pt idx="6">
                  <c:v>2.1137093725694448E-4</c:v>
                </c:pt>
                <c:pt idx="7">
                  <c:v>2.7409087091435181E-4</c:v>
                </c:pt>
                <c:pt idx="8">
                  <c:v>2.0735701687499999E-4</c:v>
                </c:pt>
                <c:pt idx="9">
                  <c:v>2.1089275215277776E-4</c:v>
                </c:pt>
                <c:pt idx="10">
                  <c:v>2.1113840597222224E-4</c:v>
                </c:pt>
                <c:pt idx="11">
                  <c:v>2.1589506173611109E-4</c:v>
                </c:pt>
                <c:pt idx="12">
                  <c:v>2.1726715378472225E-4</c:v>
                </c:pt>
                <c:pt idx="13">
                  <c:v>2.244562022337963E-4</c:v>
                </c:pt>
                <c:pt idx="14">
                  <c:v>2.2024379416501328E-4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F-4185-AF50-FFC1BE84D4A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'KF_13_dur+rat'!$B$19:$P$19</c:f>
              <c:numCache>
                <c:formatCode>mm:ss</c:formatCode>
                <c:ptCount val="15"/>
                <c:pt idx="0">
                  <c:v>7.4958007893518544E-5</c:v>
                </c:pt>
                <c:pt idx="1">
                  <c:v>7.8804484756944438E-5</c:v>
                </c:pt>
                <c:pt idx="2">
                  <c:v>4.5326278657407417E-5</c:v>
                </c:pt>
                <c:pt idx="3">
                  <c:v>5.268565759259261E-5</c:v>
                </c:pt>
                <c:pt idx="4">
                  <c:v>8.6088277905092608E-5</c:v>
                </c:pt>
                <c:pt idx="5">
                  <c:v>6.6112370868055511E-5</c:v>
                </c:pt>
                <c:pt idx="6">
                  <c:v>6.8192554803240716E-5</c:v>
                </c:pt>
                <c:pt idx="7">
                  <c:v>8.0924561180555597E-5</c:v>
                </c:pt>
                <c:pt idx="8">
                  <c:v>6.9086724201388876E-5</c:v>
                </c:pt>
                <c:pt idx="9">
                  <c:v>7.4359095497685169E-5</c:v>
                </c:pt>
                <c:pt idx="10">
                  <c:v>6.9953598726851842E-5</c:v>
                </c:pt>
                <c:pt idx="11">
                  <c:v>7.6003086412037069E-5</c:v>
                </c:pt>
                <c:pt idx="12">
                  <c:v>6.7120181400462937E-5</c:v>
                </c:pt>
                <c:pt idx="13">
                  <c:v>6.6868228773148128E-5</c:v>
                </c:pt>
                <c:pt idx="14">
                  <c:v>6.9748793476355825E-5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F-4185-AF50-FFC1BE84D4A7}"/>
            </c:ext>
          </c:extLst>
        </c:ser>
        <c:ser>
          <c:idx val="7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'KF_13_dur+rat'!$B$16:$P$16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'KF_13_dur+rat'!$B$20:$P$20</c:f>
              <c:numCache>
                <c:formatCode>mm:ss</c:formatCode>
                <c:ptCount val="15"/>
                <c:pt idx="0">
                  <c:v>4.221403376157408E-4</c:v>
                </c:pt>
                <c:pt idx="1">
                  <c:v>4.8560720584490746E-4</c:v>
                </c:pt>
                <c:pt idx="2">
                  <c:v>2.7004283194444445E-4</c:v>
                </c:pt>
                <c:pt idx="3">
                  <c:v>3.0181642101851855E-4</c:v>
                </c:pt>
                <c:pt idx="4">
                  <c:v>4.3042879188657417E-4</c:v>
                </c:pt>
                <c:pt idx="5">
                  <c:v>4.5957997395833331E-4</c:v>
                </c:pt>
                <c:pt idx="6">
                  <c:v>3.8675464012731482E-4</c:v>
                </c:pt>
                <c:pt idx="7">
                  <c:v>4.7396646930555555E-4</c:v>
                </c:pt>
                <c:pt idx="8">
                  <c:v>3.7732557530092595E-4</c:v>
                </c:pt>
                <c:pt idx="9">
                  <c:v>3.9022161334490736E-4</c:v>
                </c:pt>
                <c:pt idx="10">
                  <c:v>3.8405795960648145E-4</c:v>
                </c:pt>
                <c:pt idx="11">
                  <c:v>4.2050920677083337E-4</c:v>
                </c:pt>
                <c:pt idx="12">
                  <c:v>3.9529688418981485E-4</c:v>
                </c:pt>
                <c:pt idx="13">
                  <c:v>4.2147896194444443E-4</c:v>
                </c:pt>
                <c:pt idx="14">
                  <c:v>4.0137334806134256E-4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0-4456-A304-9FE2CE4B95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937280"/>
        <c:axId val="227947264"/>
      </c:barChart>
      <c:catAx>
        <c:axId val="2279372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27947264"/>
        <c:crosses val="autoZero"/>
        <c:auto val="1"/>
        <c:lblAlgn val="ctr"/>
        <c:lblOffset val="100"/>
        <c:noMultiLvlLbl val="0"/>
      </c:catAx>
      <c:valAx>
        <c:axId val="227947264"/>
        <c:scaling>
          <c:orientation val="minMax"/>
          <c:max val="6.000000000000001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27937280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7262870987280436"/>
          <c:y val="0.92690368491172648"/>
          <c:w val="0.13337912502316518"/>
          <c:h val="6.384402133107443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'KF_13_dur+rat'!$C$70:$C$78</c:f>
              <c:numCache>
                <c:formatCode>mm:ss</c:formatCode>
                <c:ptCount val="9"/>
                <c:pt idx="0">
                  <c:v>1.4339464181712964E-4</c:v>
                </c:pt>
                <c:pt idx="1">
                  <c:v>8.1773326620370376E-5</c:v>
                </c:pt>
                <c:pt idx="2">
                  <c:v>1.0929232804398147E-4</c:v>
                </c:pt>
                <c:pt idx="3">
                  <c:v>1.3405927185185186E-4</c:v>
                </c:pt>
                <c:pt idx="4">
                  <c:v>1.071911480671296E-4</c:v>
                </c:pt>
                <c:pt idx="5">
                  <c:v>1.1895103721064814E-4</c:v>
                </c:pt>
                <c:pt idx="6">
                  <c:v>1.0496976569444446E-4</c:v>
                </c:pt>
                <c:pt idx="7">
                  <c:v>1.2861105862268518E-4</c:v>
                </c:pt>
                <c:pt idx="8">
                  <c:v>1.1603032224103008E-4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4F5-A8CD-8165C26CCA55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'KF_13_dur+rat'!$D$70:$D$78</c:f>
              <c:numCache>
                <c:formatCode>mm:ss</c:formatCode>
                <c:ptCount val="9"/>
                <c:pt idx="0">
                  <c:v>2.6340807927083336E-4</c:v>
                </c:pt>
                <c:pt idx="1">
                  <c:v>1.6735743680555554E-4</c:v>
                </c:pt>
                <c:pt idx="2">
                  <c:v>2.3504818593750001E-4</c:v>
                </c:pt>
                <c:pt idx="3">
                  <c:v>2.5940833123842599E-4</c:v>
                </c:pt>
                <c:pt idx="4">
                  <c:v>2.1137093725694448E-4</c:v>
                </c:pt>
                <c:pt idx="5">
                  <c:v>2.7409087091435181E-4</c:v>
                </c:pt>
                <c:pt idx="6">
                  <c:v>2.1089275215277776E-4</c:v>
                </c:pt>
                <c:pt idx="7">
                  <c:v>2.1589506173611109E-4</c:v>
                </c:pt>
                <c:pt idx="8">
                  <c:v>2.296839569140625E-4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2-44F5-A8CD-8165C26CCA55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'KF_13_dur+rat'!$E$70:$E$78</c:f>
              <c:numCache>
                <c:formatCode>mm:ss</c:formatCode>
                <c:ptCount val="9"/>
                <c:pt idx="0">
                  <c:v>7.8804484756944438E-5</c:v>
                </c:pt>
                <c:pt idx="1">
                  <c:v>5.268565759259261E-5</c:v>
                </c:pt>
                <c:pt idx="2">
                  <c:v>8.6088277905092608E-5</c:v>
                </c:pt>
                <c:pt idx="3">
                  <c:v>6.6112370868055511E-5</c:v>
                </c:pt>
                <c:pt idx="4">
                  <c:v>6.8192554803240716E-5</c:v>
                </c:pt>
                <c:pt idx="5">
                  <c:v>8.0924561180555597E-5</c:v>
                </c:pt>
                <c:pt idx="6">
                  <c:v>7.4359095497685169E-5</c:v>
                </c:pt>
                <c:pt idx="7">
                  <c:v>7.6003086412037069E-5</c:v>
                </c:pt>
                <c:pt idx="8">
                  <c:v>7.2896261127025467E-5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2-44F5-A8CD-8165C26CCA55}"/>
            </c:ext>
          </c:extLst>
        </c:ser>
        <c:ser>
          <c:idx val="7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'KF_13_dur+rat'!$B$70:$B$78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'KF_13_dur+rat'!$F$70:$F$78</c:f>
              <c:numCache>
                <c:formatCode>mm:ss</c:formatCode>
                <c:ptCount val="9"/>
                <c:pt idx="0">
                  <c:v>4.8560720584490746E-4</c:v>
                </c:pt>
                <c:pt idx="1">
                  <c:v>3.0181642101851855E-4</c:v>
                </c:pt>
                <c:pt idx="2">
                  <c:v>4.3042879188657417E-4</c:v>
                </c:pt>
                <c:pt idx="3">
                  <c:v>4.5957997395833331E-4</c:v>
                </c:pt>
                <c:pt idx="4">
                  <c:v>3.8675464012731482E-4</c:v>
                </c:pt>
                <c:pt idx="5">
                  <c:v>4.7396646930555555E-4</c:v>
                </c:pt>
                <c:pt idx="6">
                  <c:v>3.9022161334490736E-4</c:v>
                </c:pt>
                <c:pt idx="7">
                  <c:v>4.2050920677083337E-4</c:v>
                </c:pt>
                <c:pt idx="8">
                  <c:v>4.1861054028211807E-4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4-41F9-A558-6010ECAF5C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6949760"/>
        <c:axId val="228528512"/>
      </c:barChart>
      <c:catAx>
        <c:axId val="2269497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28528512"/>
        <c:crosses val="autoZero"/>
        <c:auto val="1"/>
        <c:lblAlgn val="ctr"/>
        <c:lblOffset val="100"/>
        <c:noMultiLvlLbl val="0"/>
      </c:catAx>
      <c:valAx>
        <c:axId val="228528512"/>
        <c:scaling>
          <c:orientation val="minMax"/>
          <c:max val="6.000000000000001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26949760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'KF_13_dur+rat'!$C$84:$C$99</c:f>
              <c:numCache>
                <c:formatCode>0.00</c:formatCode>
                <c:ptCount val="16"/>
                <c:pt idx="0">
                  <c:v>26.696906846970069</c:v>
                </c:pt>
                <c:pt idx="1">
                  <c:v>29.528936163053316</c:v>
                </c:pt>
                <c:pt idx="2">
                  <c:v>27.209678424521943</c:v>
                </c:pt>
                <c:pt idx="3">
                  <c:v>27.093730137152811</c:v>
                </c:pt>
                <c:pt idx="4">
                  <c:v>25.391500314129079</c:v>
                </c:pt>
                <c:pt idx="5">
                  <c:v>29.169955056398088</c:v>
                </c:pt>
                <c:pt idx="6">
                  <c:v>27.715542865069082</c:v>
                </c:pt>
                <c:pt idx="7">
                  <c:v>25.096930883092295</c:v>
                </c:pt>
                <c:pt idx="8">
                  <c:v>26.736018130783059</c:v>
                </c:pt>
                <c:pt idx="9">
                  <c:v>26.900038876540712</c:v>
                </c:pt>
                <c:pt idx="10">
                  <c:v>26.810004149610585</c:v>
                </c:pt>
                <c:pt idx="11">
                  <c:v>30.584599944984053</c:v>
                </c:pt>
                <c:pt idx="12">
                  <c:v>28.057278830301314</c:v>
                </c:pt>
                <c:pt idx="13">
                  <c:v>30.88043358962619</c:v>
                </c:pt>
                <c:pt idx="14">
                  <c:v>27.705111015159467</c:v>
                </c:pt>
                <c:pt idx="15">
                  <c:v>31.914893617021278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E17-8DB1-8E173823D56B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'KF_13_dur+rat'!$D$84:$D$99</c:f>
              <c:numCache>
                <c:formatCode>0.00</c:formatCode>
                <c:ptCount val="16"/>
                <c:pt idx="0">
                  <c:v>55.546437080577036</c:v>
                </c:pt>
                <c:pt idx="1">
                  <c:v>54.243033484754399</c:v>
                </c:pt>
                <c:pt idx="2">
                  <c:v>56.005473656710734</c:v>
                </c:pt>
                <c:pt idx="3">
                  <c:v>55.450076652816385</c:v>
                </c:pt>
                <c:pt idx="4">
                  <c:v>54.6079143328868</c:v>
                </c:pt>
                <c:pt idx="5">
                  <c:v>56.444655106304651</c:v>
                </c:pt>
                <c:pt idx="6">
                  <c:v>54.652463170800949</c:v>
                </c:pt>
                <c:pt idx="7">
                  <c:v>57.82916907939569</c:v>
                </c:pt>
                <c:pt idx="8">
                  <c:v>54.954402894536884</c:v>
                </c:pt>
                <c:pt idx="9">
                  <c:v>54.044354525892146</c:v>
                </c:pt>
                <c:pt idx="10">
                  <c:v>54.975662055946358</c:v>
                </c:pt>
                <c:pt idx="11">
                  <c:v>51.341340037239256</c:v>
                </c:pt>
                <c:pt idx="12">
                  <c:v>54.963032210593965</c:v>
                </c:pt>
                <c:pt idx="13">
                  <c:v>53.254426080555383</c:v>
                </c:pt>
                <c:pt idx="14">
                  <c:v>54.879460026357897</c:v>
                </c:pt>
                <c:pt idx="15">
                  <c:v>53.191489361702125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E17-8DB1-8E173823D56B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'KF_13_dur+rat'!$E$84:$E$99</c:f>
              <c:numCache>
                <c:formatCode>0.00</c:formatCode>
                <c:ptCount val="16"/>
                <c:pt idx="0">
                  <c:v>17.756656072452884</c:v>
                </c:pt>
                <c:pt idx="1">
                  <c:v>16.228030352192281</c:v>
                </c:pt>
                <c:pt idx="2">
                  <c:v>16.784847918767319</c:v>
                </c:pt>
                <c:pt idx="3">
                  <c:v>17.456193210030801</c:v>
                </c:pt>
                <c:pt idx="4">
                  <c:v>20.00058535298411</c:v>
                </c:pt>
                <c:pt idx="5">
                  <c:v>14.385389837297266</c:v>
                </c:pt>
                <c:pt idx="6">
                  <c:v>17.631993964129965</c:v>
                </c:pt>
                <c:pt idx="7">
                  <c:v>17.073900037512011</c:v>
                </c:pt>
                <c:pt idx="8">
                  <c:v>18.309578974680051</c:v>
                </c:pt>
                <c:pt idx="9">
                  <c:v>19.055606597567156</c:v>
                </c:pt>
                <c:pt idx="10">
                  <c:v>18.214333794443064</c:v>
                </c:pt>
                <c:pt idx="11">
                  <c:v>18.074060017776684</c:v>
                </c:pt>
                <c:pt idx="12">
                  <c:v>16.979688959104717</c:v>
                </c:pt>
                <c:pt idx="13">
                  <c:v>15.865140329818431</c:v>
                </c:pt>
                <c:pt idx="14">
                  <c:v>17.415428958482625</c:v>
                </c:pt>
                <c:pt idx="15">
                  <c:v>14.893617021276595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4E17-8DB1-8E173823D5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86240"/>
        <c:axId val="228587776"/>
      </c:barChart>
      <c:catAx>
        <c:axId val="2285862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28587776"/>
        <c:crosses val="autoZero"/>
        <c:auto val="1"/>
        <c:lblAlgn val="ctr"/>
        <c:lblOffset val="100"/>
        <c:noMultiLvlLbl val="0"/>
      </c:catAx>
      <c:valAx>
        <c:axId val="228587776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low"/>
        <c:crossAx val="228586240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'KF_13_dur+rat'!$C$105:$C$114</c:f>
              <c:numCache>
                <c:formatCode>0.00</c:formatCode>
                <c:ptCount val="10"/>
                <c:pt idx="0">
                  <c:v>29.528936163053316</c:v>
                </c:pt>
                <c:pt idx="1">
                  <c:v>27.093730137152811</c:v>
                </c:pt>
                <c:pt idx="2">
                  <c:v>25.391500314129079</c:v>
                </c:pt>
                <c:pt idx="3">
                  <c:v>29.169955056398088</c:v>
                </c:pt>
                <c:pt idx="4">
                  <c:v>27.715542865069082</c:v>
                </c:pt>
                <c:pt idx="5">
                  <c:v>25.096930883092295</c:v>
                </c:pt>
                <c:pt idx="6">
                  <c:v>26.900038876540712</c:v>
                </c:pt>
                <c:pt idx="7">
                  <c:v>30.584599944984053</c:v>
                </c:pt>
                <c:pt idx="8">
                  <c:v>27.685154280052434</c:v>
                </c:pt>
                <c:pt idx="9">
                  <c:v>31.914893617021278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9D5-8AEB-DF2BBD7E5F7D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'KF_13_dur+rat'!$D$105:$D$114</c:f>
              <c:numCache>
                <c:formatCode>0.00</c:formatCode>
                <c:ptCount val="10"/>
                <c:pt idx="0">
                  <c:v>54.243033484754399</c:v>
                </c:pt>
                <c:pt idx="1">
                  <c:v>55.450076652816385</c:v>
                </c:pt>
                <c:pt idx="2">
                  <c:v>54.6079143328868</c:v>
                </c:pt>
                <c:pt idx="3">
                  <c:v>56.444655106304651</c:v>
                </c:pt>
                <c:pt idx="4">
                  <c:v>54.652463170800949</c:v>
                </c:pt>
                <c:pt idx="5">
                  <c:v>57.82916907939569</c:v>
                </c:pt>
                <c:pt idx="6">
                  <c:v>54.044354525892146</c:v>
                </c:pt>
                <c:pt idx="7">
                  <c:v>51.341340037239256</c:v>
                </c:pt>
                <c:pt idx="8">
                  <c:v>54.826625798761278</c:v>
                </c:pt>
                <c:pt idx="9">
                  <c:v>53.191489361702125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D-49D5-8AEB-DF2BBD7E5F7D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'KF_13_dur+rat'!$B$105:$B$114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'KF_13_dur+rat'!$E$105:$E$114</c:f>
              <c:numCache>
                <c:formatCode>0.00</c:formatCode>
                <c:ptCount val="10"/>
                <c:pt idx="0">
                  <c:v>16.228030352192281</c:v>
                </c:pt>
                <c:pt idx="1">
                  <c:v>17.456193210030801</c:v>
                </c:pt>
                <c:pt idx="2">
                  <c:v>20.00058535298411</c:v>
                </c:pt>
                <c:pt idx="3">
                  <c:v>14.385389837297266</c:v>
                </c:pt>
                <c:pt idx="4">
                  <c:v>17.631993964129965</c:v>
                </c:pt>
                <c:pt idx="5">
                  <c:v>17.073900037512011</c:v>
                </c:pt>
                <c:pt idx="6">
                  <c:v>19.055606597567156</c:v>
                </c:pt>
                <c:pt idx="7">
                  <c:v>18.074060017776684</c:v>
                </c:pt>
                <c:pt idx="8">
                  <c:v>17.488219921186282</c:v>
                </c:pt>
                <c:pt idx="9">
                  <c:v>14.893617021276595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D-49D5-8AEB-DF2BBD7E5F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661888"/>
        <c:axId val="228684160"/>
      </c:barChart>
      <c:catAx>
        <c:axId val="2286618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28684160"/>
        <c:crosses val="autoZero"/>
        <c:auto val="1"/>
        <c:lblAlgn val="ctr"/>
        <c:lblOffset val="100"/>
        <c:noMultiLvlLbl val="0"/>
      </c:catAx>
      <c:valAx>
        <c:axId val="22868416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228661888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84744619663777E-2"/>
          <c:y val="2.4703221123469097E-2"/>
          <c:w val="0.93944015527558811"/>
          <c:h val="0.68878355519541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'KF_13_dur+rat'!$B$29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'KF_13_dur+rat'!$B$30:$B$32</c:f>
              <c:numCache>
                <c:formatCode>0.00</c:formatCode>
                <c:ptCount val="3"/>
                <c:pt idx="0">
                  <c:v>1.183016053955241</c:v>
                </c:pt>
                <c:pt idx="1">
                  <c:v>6.4656182093287775</c:v>
                </c:pt>
                <c:pt idx="2">
                  <c:v>7.4685369560243258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7AB-A00A-9B500AF1AE23}"/>
            </c:ext>
          </c:extLst>
        </c:ser>
        <c:ser>
          <c:idx val="1"/>
          <c:order val="1"/>
          <c:tx>
            <c:strRef>
              <c:f>'KF_13_dur+rat'!$C$29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'KF_13_dur+rat'!$C$30:$C$32</c:f>
              <c:numCache>
                <c:formatCode>0.00</c:formatCode>
                <c:ptCount val="3"/>
                <c:pt idx="0">
                  <c:v>28.742739119794276</c:v>
                </c:pt>
                <c:pt idx="1">
                  <c:v>19.598411510056035</c:v>
                </c:pt>
                <c:pt idx="2">
                  <c:v>12.983294519149499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7AB-A00A-9B500AF1AE23}"/>
            </c:ext>
          </c:extLst>
        </c:ser>
        <c:ser>
          <c:idx val="2"/>
          <c:order val="2"/>
          <c:tx>
            <c:strRef>
              <c:f>'KF_13_dur+rat'!$D$29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'KF_13_dur+rat'!$D$30:$D$32</c:f>
              <c:numCache>
                <c:formatCode>0.00</c:formatCode>
                <c:ptCount val="3"/>
                <c:pt idx="0">
                  <c:v>-34.030091100564057</c:v>
                </c:pt>
                <c:pt idx="1">
                  <c:v>-31.33120155332556</c:v>
                </c:pt>
                <c:pt idx="2">
                  <c:v>-35.014963846259803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3-47AB-A00A-9B500AF1AE23}"/>
            </c:ext>
          </c:extLst>
        </c:ser>
        <c:ser>
          <c:idx val="3"/>
          <c:order val="3"/>
          <c:tx>
            <c:strRef>
              <c:f>'KF_13_dur+rat'!$E$29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'KF_13_dur+rat'!$E$30:$E$32</c:f>
              <c:numCache>
                <c:formatCode>0.00</c:formatCode>
                <c:ptCount val="3"/>
                <c:pt idx="0">
                  <c:v>-26.582179622373786</c:v>
                </c:pt>
                <c:pt idx="1">
                  <c:v>-24.012643607035606</c:v>
                </c:pt>
                <c:pt idx="2">
                  <c:v>-24.463700421638769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3-47AB-A00A-9B500AF1AE23}"/>
            </c:ext>
          </c:extLst>
        </c:ser>
        <c:ser>
          <c:idx val="4"/>
          <c:order val="4"/>
          <c:tx>
            <c:strRef>
              <c:f>'KF_13_dur+rat'!$F$29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'KF_13_dur+rat'!$F$30:$F$32</c:f>
              <c:numCache>
                <c:formatCode>0.00</c:formatCode>
                <c:ptCount val="3"/>
                <c:pt idx="0">
                  <c:v>-1.8750387123569709</c:v>
                </c:pt>
                <c:pt idx="1">
                  <c:v>6.7218201668805486</c:v>
                </c:pt>
                <c:pt idx="2">
                  <c:v>23.426189349462671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3-47AB-A00A-9B500AF1AE23}"/>
            </c:ext>
          </c:extLst>
        </c:ser>
        <c:ser>
          <c:idx val="5"/>
          <c:order val="5"/>
          <c:tx>
            <c:strRef>
              <c:f>'KF_13_dur+rat'!$G$29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'KF_13_dur+rat'!$G$30:$G$32</c:f>
              <c:numCache>
                <c:formatCode>0.00</c:formatCode>
                <c:ptCount val="3"/>
                <c:pt idx="0">
                  <c:v>20.361246723730801</c:v>
                </c:pt>
                <c:pt idx="1">
                  <c:v>17.782356693360203</c:v>
                </c:pt>
                <c:pt idx="2">
                  <c:v>-5.2135992997972522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3-47AB-A00A-9B500AF1AE23}"/>
            </c:ext>
          </c:extLst>
        </c:ser>
        <c:ser>
          <c:idx val="6"/>
          <c:order val="6"/>
          <c:tx>
            <c:strRef>
              <c:f>'KF_13_dur+rat'!$H$29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'KF_13_dur+rat'!$H$30:$H$32</c:f>
              <c:numCache>
                <c:formatCode>0.00</c:formatCode>
                <c:ptCount val="3"/>
                <c:pt idx="0">
                  <c:v>-3.7615224901020108</c:v>
                </c:pt>
                <c:pt idx="1">
                  <c:v>-4.0286524038997378</c:v>
                </c:pt>
                <c:pt idx="2">
                  <c:v>-2.2312051514448843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3-47AB-A00A-9B500AF1AE23}"/>
            </c:ext>
          </c:extLst>
        </c:ser>
        <c:ser>
          <c:idx val="7"/>
          <c:order val="7"/>
          <c:tx>
            <c:strRef>
              <c:f>'KF_13_dur+rat'!$I$29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'KF_13_dur+rat'!$I$30:$I$32</c:f>
              <c:numCache>
                <c:formatCode>0.00</c:formatCode>
                <c:ptCount val="3"/>
                <c:pt idx="0">
                  <c:v>6.7967544503467394</c:v>
                </c:pt>
                <c:pt idx="1">
                  <c:v>24.448850853429597</c:v>
                </c:pt>
                <c:pt idx="2">
                  <c:v>16.022883188636452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63-47AB-A00A-9B500AF1AE23}"/>
            </c:ext>
          </c:extLst>
        </c:ser>
        <c:ser>
          <c:idx val="8"/>
          <c:order val="8"/>
          <c:tx>
            <c:strRef>
              <c:f>'KF_13_dur+rat'!$J$29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'KF_13_dur+rat'!$J$30:$J$32</c:f>
              <c:numCache>
                <c:formatCode>0.00</c:formatCode>
                <c:ptCount val="3"/>
                <c:pt idx="0">
                  <c:v>-9.4261577635573222</c:v>
                </c:pt>
                <c:pt idx="1">
                  <c:v>-5.8511420668489382</c:v>
                </c:pt>
                <c:pt idx="2">
                  <c:v>-0.94921968104206622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63-47AB-A00A-9B500AF1AE23}"/>
            </c:ext>
          </c:extLst>
        </c:ser>
        <c:ser>
          <c:idx val="9"/>
          <c:order val="9"/>
          <c:tx>
            <c:strRef>
              <c:f>'KF_13_dur+rat'!$K$29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'KF_13_dur+rat'!$K$30:$K$32</c:f>
              <c:numCache>
                <c:formatCode>0.00</c:formatCode>
                <c:ptCount val="3"/>
                <c:pt idx="0">
                  <c:v>-5.7559265185079758</c:v>
                </c:pt>
                <c:pt idx="1">
                  <c:v>-4.2457686708890483</c:v>
                </c:pt>
                <c:pt idx="2">
                  <c:v>6.6098663382502645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63-47AB-A00A-9B500AF1AE23}"/>
            </c:ext>
          </c:extLst>
        </c:ser>
        <c:ser>
          <c:idx val="10"/>
          <c:order val="10"/>
          <c:tx>
            <c:strRef>
              <c:f>'KF_13_dur+rat'!$L$29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'KF_13_dur+rat'!$L$30:$L$32</c:f>
              <c:numCache>
                <c:formatCode>0.00</c:formatCode>
                <c:ptCount val="3"/>
                <c:pt idx="0">
                  <c:v>-7.5549901803840971</c:v>
                </c:pt>
                <c:pt idx="1">
                  <c:v>-4.1342314444369785</c:v>
                </c:pt>
                <c:pt idx="2">
                  <c:v>0.29363267848561336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63-47AB-A00A-9B500AF1AE23}"/>
            </c:ext>
          </c:extLst>
        </c:ser>
        <c:ser>
          <c:idx val="11"/>
          <c:order val="11"/>
          <c:tx>
            <c:strRef>
              <c:f>'KF_13_dur+rat'!$M$29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'KF_13_dur+rat'!$M$30:$M$32</c:f>
              <c:numCache>
                <c:formatCode>0.00</c:formatCode>
                <c:ptCount val="3"/>
                <c:pt idx="0">
                  <c:v>15.469725774669588</c:v>
                </c:pt>
                <c:pt idx="1">
                  <c:v>-1.9745084965454069</c:v>
                </c:pt>
                <c:pt idx="2">
                  <c:v>8.9668833308226255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63-47AB-A00A-9B500AF1AE23}"/>
            </c:ext>
          </c:extLst>
        </c:ser>
        <c:ser>
          <c:idx val="12"/>
          <c:order val="12"/>
          <c:tx>
            <c:strRef>
              <c:f>'KF_13_dur+rat'!$N$29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'KF_13_dur+rat'!$N$30:$N$32</c:f>
              <c:numCache>
                <c:formatCode>0.00</c:formatCode>
                <c:ptCount val="3"/>
                <c:pt idx="0">
                  <c:v>-0.42306356462927275</c:v>
                </c:pt>
                <c:pt idx="1">
                  <c:v>-1.3515206599014709</c:v>
                </c:pt>
                <c:pt idx="2">
                  <c:v>-3.7686846537122656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63-47AB-A00A-9B500AF1AE23}"/>
            </c:ext>
          </c:extLst>
        </c:ser>
        <c:ser>
          <c:idx val="13"/>
          <c:order val="13"/>
          <c:tx>
            <c:strRef>
              <c:f>'KF_13_dur+rat'!$O$29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'KF_13_dur+rat'!$O$30:$O$32</c:f>
              <c:numCache>
                <c:formatCode>0.00</c:formatCode>
                <c:ptCount val="3"/>
                <c:pt idx="0">
                  <c:v>16.855487829978763</c:v>
                </c:pt>
                <c:pt idx="1">
                  <c:v>1.9126114698273688</c:v>
                </c:pt>
                <c:pt idx="2">
                  <c:v>-4.1299133069365261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63-47AB-A00A-9B500AF1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33152"/>
        <c:axId val="228834688"/>
      </c:barChart>
      <c:catAx>
        <c:axId val="2288331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28834688"/>
        <c:crosses val="autoZero"/>
        <c:auto val="1"/>
        <c:lblAlgn val="ctr"/>
        <c:lblOffset val="100"/>
        <c:noMultiLvlLbl val="0"/>
      </c:catAx>
      <c:valAx>
        <c:axId val="228834688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288331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0909622575512385"/>
          <c:w val="0.96027279376963126"/>
          <c:h val="0.178209948695639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'KF_13_dur+rat'!$C$23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'KF_13_dur+rat'!$C$24:$C$26</c:f>
              <c:numCache>
                <c:formatCode>0.00</c:formatCode>
                <c:ptCount val="3"/>
                <c:pt idx="0">
                  <c:v>23.583765904963681</c:v>
                </c:pt>
                <c:pt idx="1">
                  <c:v>14.682837586862416</c:v>
                </c:pt>
                <c:pt idx="2">
                  <c:v>8.1049748486051794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603-9F77-EEF7EDE8756F}"/>
            </c:ext>
          </c:extLst>
        </c:ser>
        <c:ser>
          <c:idx val="2"/>
          <c:order val="1"/>
          <c:tx>
            <c:strRef>
              <c:f>'KF_13_dur+rat'!$E$23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'KF_13_dur+rat'!$E$24:$E$26</c:f>
              <c:numCache>
                <c:formatCode>0.00</c:formatCode>
                <c:ptCount val="3"/>
                <c:pt idx="0">
                  <c:v>-29.524175197494984</c:v>
                </c:pt>
                <c:pt idx="1">
                  <c:v>-27.135774281277627</c:v>
                </c:pt>
                <c:pt idx="2">
                  <c:v>-27.725157946324359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603-9F77-EEF7EDE8756F}"/>
            </c:ext>
          </c:extLst>
        </c:ser>
        <c:ser>
          <c:idx val="3"/>
          <c:order val="2"/>
          <c:tx>
            <c:strRef>
              <c:f>'KF_13_dur+rat'!$F$23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'KF_13_dur+rat'!$F$24:$F$26</c:f>
              <c:numCache>
                <c:formatCode>0.00</c:formatCode>
                <c:ptCount val="3"/>
                <c:pt idx="0">
                  <c:v>-5.8070977197251574</c:v>
                </c:pt>
                <c:pt idx="1">
                  <c:v>2.3354826760689082</c:v>
                </c:pt>
                <c:pt idx="2">
                  <c:v>18.096973115094858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9-4603-9F77-EEF7EDE8756F}"/>
            </c:ext>
          </c:extLst>
        </c:ser>
        <c:ser>
          <c:idx val="4"/>
          <c:order val="3"/>
          <c:tx>
            <c:strRef>
              <c:f>'KF_13_dur+rat'!$G$23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'KF_13_dur+rat'!$G$24:$G$26</c:f>
              <c:numCache>
                <c:formatCode>0.00</c:formatCode>
                <c:ptCount val="3"/>
                <c:pt idx="0">
                  <c:v>15.538136292830593</c:v>
                </c:pt>
                <c:pt idx="1">
                  <c:v>12.941423825907442</c:v>
                </c:pt>
                <c:pt idx="2">
                  <c:v>-9.3062252495346538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9-4603-9F77-EEF7EDE8756F}"/>
            </c:ext>
          </c:extLst>
        </c:ser>
        <c:ser>
          <c:idx val="5"/>
          <c:order val="4"/>
          <c:tx>
            <c:strRef>
              <c:f>'KF_13_dur+rat'!$H$23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'KF_13_dur+rat'!$H$24:$H$26</c:f>
              <c:numCache>
                <c:formatCode>0.00</c:formatCode>
                <c:ptCount val="3"/>
                <c:pt idx="0">
                  <c:v>-7.6179864049147783</c:v>
                </c:pt>
                <c:pt idx="1">
                  <c:v>-7.9731383520051224</c:v>
                </c:pt>
                <c:pt idx="2">
                  <c:v>-6.4526029882222575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9-4603-9F77-EEF7EDE8756F}"/>
            </c:ext>
          </c:extLst>
        </c:ser>
        <c:ser>
          <c:idx val="6"/>
          <c:order val="5"/>
          <c:tx>
            <c:strRef>
              <c:f>'KF_13_dur+rat'!$I$23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'KF_13_dur+rat'!$I$24:$I$26</c:f>
              <c:numCache>
                <c:formatCode>0.00</c:formatCode>
                <c:ptCount val="3"/>
                <c:pt idx="0">
                  <c:v>2.5171997398670056</c:v>
                </c:pt>
                <c:pt idx="1">
                  <c:v>19.333920660773192</c:v>
                </c:pt>
                <c:pt idx="2">
                  <c:v>11.013322122982977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9-4603-9F77-EEF7EDE8756F}"/>
            </c:ext>
          </c:extLst>
        </c:ser>
        <c:ser>
          <c:idx val="8"/>
          <c:order val="6"/>
          <c:tx>
            <c:strRef>
              <c:f>'KF_13_dur+rat'!$K$23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'KF_13_dur+rat'!$K$24:$K$26</c:f>
              <c:numCache>
                <c:formatCode>0.00</c:formatCode>
                <c:ptCount val="3"/>
                <c:pt idx="0">
                  <c:v>-9.5324707653655452</c:v>
                </c:pt>
                <c:pt idx="1">
                  <c:v>-8.1813309966248831</c:v>
                </c:pt>
                <c:pt idx="2">
                  <c:v>2.0067344306049333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9-4603-9F77-EEF7EDE8756F}"/>
            </c:ext>
          </c:extLst>
        </c:ser>
        <c:ser>
          <c:idx val="10"/>
          <c:order val="7"/>
          <c:tx>
            <c:strRef>
              <c:f>'KF_13_dur+rat'!$M$23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'KF_13_dur+rat'!$M$24:$M$26</c:f>
              <c:numCache>
                <c:formatCode>0.00</c:formatCode>
                <c:ptCount val="3"/>
                <c:pt idx="0">
                  <c:v>10.84262814983923</c:v>
                </c:pt>
                <c:pt idx="1">
                  <c:v>-6.0034211197043224</c:v>
                </c:pt>
                <c:pt idx="2">
                  <c:v>4.2619816667933179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9-4603-9F77-EEF7EDE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89568"/>
        <c:axId val="228999552"/>
      </c:barChart>
      <c:catAx>
        <c:axId val="228989568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28999552"/>
        <c:crosses val="autoZero"/>
        <c:auto val="1"/>
        <c:lblAlgn val="ctr"/>
        <c:lblOffset val="100"/>
        <c:noMultiLvlLbl val="0"/>
      </c:catAx>
      <c:valAx>
        <c:axId val="228999552"/>
        <c:scaling>
          <c:orientation val="minMax"/>
          <c:max val="30"/>
          <c:min val="-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28989568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16077797967564E-2"/>
          <c:y val="5.5724417426545089E-2"/>
          <c:w val="0.94628050339861358"/>
          <c:h val="0.6883940039409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'KF_13_dur+rat'!$B$41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'KF_13_dur+rat'!$B$42:$B$44</c:f>
              <c:numCache>
                <c:formatCode>0.00</c:formatCode>
                <c:ptCount val="3"/>
                <c:pt idx="0">
                  <c:v>-1.0082041681893976</c:v>
                </c:pt>
                <c:pt idx="1">
                  <c:v>0.66697705421913867</c:v>
                </c:pt>
                <c:pt idx="2">
                  <c:v>0.34122711397025896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F30-A831-EAA12D5D4276}"/>
            </c:ext>
          </c:extLst>
        </c:ser>
        <c:ser>
          <c:idx val="1"/>
          <c:order val="1"/>
          <c:tx>
            <c:strRef>
              <c:f>'KF_13_dur+rat'!$C$41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'KF_13_dur+rat'!$C$42:$C$44</c:f>
              <c:numCache>
                <c:formatCode>0.00</c:formatCode>
                <c:ptCount val="3"/>
                <c:pt idx="0">
                  <c:v>1.8238251478938494</c:v>
                </c:pt>
                <c:pt idx="1">
                  <c:v>-0.63642654160349821</c:v>
                </c:pt>
                <c:pt idx="2">
                  <c:v>-1.1873986062903441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8-4F30-A831-EAA12D5D4276}"/>
            </c:ext>
          </c:extLst>
        </c:ser>
        <c:ser>
          <c:idx val="2"/>
          <c:order val="2"/>
          <c:tx>
            <c:strRef>
              <c:f>'KF_13_dur+rat'!$D$41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'KF_13_dur+rat'!$D$42:$D$44</c:f>
              <c:numCache>
                <c:formatCode>0.00</c:formatCode>
                <c:ptCount val="3"/>
                <c:pt idx="0">
                  <c:v>-0.49543259063752387</c:v>
                </c:pt>
                <c:pt idx="1">
                  <c:v>1.126013630352837</c:v>
                </c:pt>
                <c:pt idx="2">
                  <c:v>-0.63058103971530599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F30-A831-EAA12D5D4276}"/>
            </c:ext>
          </c:extLst>
        </c:ser>
        <c:ser>
          <c:idx val="3"/>
          <c:order val="3"/>
          <c:tx>
            <c:strRef>
              <c:f>'KF_13_dur+rat'!$E$41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'KF_13_dur+rat'!$E$42:$E$44</c:f>
              <c:numCache>
                <c:formatCode>0.00</c:formatCode>
                <c:ptCount val="3"/>
                <c:pt idx="0">
                  <c:v>-0.6113808780066563</c:v>
                </c:pt>
                <c:pt idx="1">
                  <c:v>0.57061662645848799</c:v>
                </c:pt>
                <c:pt idx="2">
                  <c:v>4.0764251548175423E-2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8-4F30-A831-EAA12D5D4276}"/>
            </c:ext>
          </c:extLst>
        </c:ser>
        <c:ser>
          <c:idx val="4"/>
          <c:order val="4"/>
          <c:tx>
            <c:strRef>
              <c:f>'KF_13_dur+rat'!$F$41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'KF_13_dur+rat'!$F$42:$F$44</c:f>
              <c:numCache>
                <c:formatCode>0.00</c:formatCode>
                <c:ptCount val="3"/>
                <c:pt idx="0">
                  <c:v>-2.3136107010303881</c:v>
                </c:pt>
                <c:pt idx="1">
                  <c:v>-0.27154569347109714</c:v>
                </c:pt>
                <c:pt idx="2">
                  <c:v>2.5851563945014853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8-4F30-A831-EAA12D5D4276}"/>
            </c:ext>
          </c:extLst>
        </c:ser>
        <c:ser>
          <c:idx val="5"/>
          <c:order val="5"/>
          <c:tx>
            <c:strRef>
              <c:f>'KF_13_dur+rat'!$G$41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'KF_13_dur+rat'!$G$42:$G$44</c:f>
              <c:numCache>
                <c:formatCode>0.00</c:formatCode>
                <c:ptCount val="3"/>
                <c:pt idx="0">
                  <c:v>1.4648440412386208</c:v>
                </c:pt>
                <c:pt idx="1">
                  <c:v>1.5651950799467542</c:v>
                </c:pt>
                <c:pt idx="2">
                  <c:v>-3.030039121185359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8-4F30-A831-EAA12D5D4276}"/>
            </c:ext>
          </c:extLst>
        </c:ser>
        <c:ser>
          <c:idx val="6"/>
          <c:order val="6"/>
          <c:tx>
            <c:strRef>
              <c:f>'KF_13_dur+rat'!$H$41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'KF_13_dur+rat'!$H$42:$H$44</c:f>
              <c:numCache>
                <c:formatCode>0.00</c:formatCode>
                <c:ptCount val="3"/>
                <c:pt idx="0">
                  <c:v>1.043184990961521E-2</c:v>
                </c:pt>
                <c:pt idx="1">
                  <c:v>-0.22699685555694771</c:v>
                </c:pt>
                <c:pt idx="2">
                  <c:v>0.2165650056473396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8-4F30-A831-EAA12D5D4276}"/>
            </c:ext>
          </c:extLst>
        </c:ser>
        <c:ser>
          <c:idx val="7"/>
          <c:order val="7"/>
          <c:tx>
            <c:strRef>
              <c:f>'KF_13_dur+rat'!$I$41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'KF_13_dur+rat'!$I$42:$I$44</c:f>
              <c:numCache>
                <c:formatCode>0.00</c:formatCode>
                <c:ptCount val="3"/>
                <c:pt idx="0">
                  <c:v>-2.6081801320671723</c:v>
                </c:pt>
                <c:pt idx="1">
                  <c:v>2.9497090530377932</c:v>
                </c:pt>
                <c:pt idx="2">
                  <c:v>-0.34152892097061383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8-4F30-A831-EAA12D5D4276}"/>
            </c:ext>
          </c:extLst>
        </c:ser>
        <c:ser>
          <c:idx val="8"/>
          <c:order val="8"/>
          <c:tx>
            <c:strRef>
              <c:f>'KF_13_dur+rat'!$J$41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'KF_13_dur+rat'!$J$42:$J$44</c:f>
              <c:numCache>
                <c:formatCode>0.00</c:formatCode>
                <c:ptCount val="3"/>
                <c:pt idx="0">
                  <c:v>-0.96909288437640839</c:v>
                </c:pt>
                <c:pt idx="1">
                  <c:v>7.4942868178986544E-2</c:v>
                </c:pt>
                <c:pt idx="2">
                  <c:v>0.8941500161974254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8-4F30-A831-EAA12D5D4276}"/>
            </c:ext>
          </c:extLst>
        </c:ser>
        <c:ser>
          <c:idx val="9"/>
          <c:order val="9"/>
          <c:tx>
            <c:strRef>
              <c:f>'KF_13_dur+rat'!$K$41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'KF_13_dur+rat'!$K$42:$K$44</c:f>
              <c:numCache>
                <c:formatCode>0.00</c:formatCode>
                <c:ptCount val="3"/>
                <c:pt idx="0">
                  <c:v>-0.80507213861875471</c:v>
                </c:pt>
                <c:pt idx="1">
                  <c:v>-0.83510550046575105</c:v>
                </c:pt>
                <c:pt idx="2">
                  <c:v>1.6401776390845306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8-4F30-A831-EAA12D5D4276}"/>
            </c:ext>
          </c:extLst>
        </c:ser>
        <c:ser>
          <c:idx val="10"/>
          <c:order val="10"/>
          <c:tx>
            <c:strRef>
              <c:f>'KF_13_dur+rat'!$L$41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'KF_13_dur+rat'!$L$42:$L$44</c:f>
              <c:numCache>
                <c:formatCode>0.00</c:formatCode>
                <c:ptCount val="3"/>
                <c:pt idx="0">
                  <c:v>-0.89510686554888252</c:v>
                </c:pt>
                <c:pt idx="1">
                  <c:v>9.6202029588461357E-2</c:v>
                </c:pt>
                <c:pt idx="2">
                  <c:v>0.79890483596043893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8-4F30-A831-EAA12D5D4276}"/>
            </c:ext>
          </c:extLst>
        </c:ser>
        <c:ser>
          <c:idx val="11"/>
          <c:order val="11"/>
          <c:tx>
            <c:strRef>
              <c:f>'KF_13_dur+rat'!$M$41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'KF_13_dur+rat'!$M$42:$M$44</c:f>
              <c:numCache>
                <c:formatCode>0.00</c:formatCode>
                <c:ptCount val="3"/>
                <c:pt idx="0">
                  <c:v>2.8794889298245856</c:v>
                </c:pt>
                <c:pt idx="1">
                  <c:v>-3.5381199891186412</c:v>
                </c:pt>
                <c:pt idx="2">
                  <c:v>0.65863105929405918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8-4F30-A831-EAA12D5D4276}"/>
            </c:ext>
          </c:extLst>
        </c:ser>
        <c:ser>
          <c:idx val="12"/>
          <c:order val="12"/>
          <c:tx>
            <c:strRef>
              <c:f>'KF_13_dur+rat'!$N$41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'KF_13_dur+rat'!$N$42:$N$44</c:f>
              <c:numCache>
                <c:formatCode>0.00</c:formatCode>
                <c:ptCount val="3"/>
                <c:pt idx="0">
                  <c:v>0.35216781514184703</c:v>
                </c:pt>
                <c:pt idx="1">
                  <c:v>8.3572184236068381E-2</c:v>
                </c:pt>
                <c:pt idx="2">
                  <c:v>-0.4357399993779083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8-4F30-A831-EAA12D5D4276}"/>
            </c:ext>
          </c:extLst>
        </c:ser>
        <c:ser>
          <c:idx val="13"/>
          <c:order val="13"/>
          <c:tx>
            <c:strRef>
              <c:f>'KF_13_dur+rat'!$O$41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'KF_13_dur+rat'!$O$42:$O$44</c:f>
              <c:numCache>
                <c:formatCode>0.00</c:formatCode>
                <c:ptCount val="3"/>
                <c:pt idx="0">
                  <c:v>3.1753225744667226</c:v>
                </c:pt>
                <c:pt idx="1">
                  <c:v>-1.6250339458025138</c:v>
                </c:pt>
                <c:pt idx="2">
                  <c:v>-1.5502886286641946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F8-4F30-A831-EAA12D5D4276}"/>
            </c:ext>
          </c:extLst>
        </c:ser>
        <c:ser>
          <c:idx val="14"/>
          <c:order val="14"/>
          <c:tx>
            <c:strRef>
              <c:f>'KF_13_dur+rat'!$P$41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'KF_13_dur+rat'!$P$42:$P$44</c:f>
              <c:numCache>
                <c:formatCode>0.00</c:formatCode>
                <c:ptCount val="3"/>
                <c:pt idx="0">
                  <c:v>4.2097826018618107</c:v>
                </c:pt>
                <c:pt idx="1">
                  <c:v>-1.6879706646557722</c:v>
                </c:pt>
                <c:pt idx="2">
                  <c:v>-2.5218119372060297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F8-4F30-A831-EAA12D5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58880"/>
        <c:axId val="226860416"/>
      </c:barChart>
      <c:catAx>
        <c:axId val="22685888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26860416"/>
        <c:crosses val="autoZero"/>
        <c:auto val="1"/>
        <c:lblAlgn val="ctr"/>
        <c:lblOffset val="100"/>
        <c:noMultiLvlLbl val="0"/>
      </c:catAx>
      <c:valAx>
        <c:axId val="226860416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26858880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1.1965811965811967E-2"/>
          <c:y val="0.82872260648270035"/>
          <c:w val="0.9735320008075915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16077797967564E-2"/>
          <c:y val="2.4734142274768844E-2"/>
          <c:w val="0.94628050339861358"/>
          <c:h val="0.74243312671022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'KF_13_dur+rat'!$C$35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'KF_13_dur+rat'!$C$36:$C$38</c:f>
              <c:numCache>
                <c:formatCode>0.00</c:formatCode>
                <c:ptCount val="3"/>
                <c:pt idx="0">
                  <c:v>1.843781883000883</c:v>
                </c:pt>
                <c:pt idx="1">
                  <c:v>-0.58359231400687861</c:v>
                </c:pt>
                <c:pt idx="2">
                  <c:v>-1.2601895689940008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0E6-AE98-444F53E6A2C5}"/>
            </c:ext>
          </c:extLst>
        </c:ser>
        <c:ser>
          <c:idx val="4"/>
          <c:order val="1"/>
          <c:tx>
            <c:strRef>
              <c:f>'KF_13_dur+rat'!$E$35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'KF_13_dur+rat'!$E$36:$E$38</c:f>
              <c:numCache>
                <c:formatCode>0.00</c:formatCode>
                <c:ptCount val="3"/>
                <c:pt idx="0">
                  <c:v>-0.59142414289962275</c:v>
                </c:pt>
                <c:pt idx="1">
                  <c:v>0.62345085405510758</c:v>
                </c:pt>
                <c:pt idx="2">
                  <c:v>-3.202671115548128E-2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0E6-AE98-444F53E6A2C5}"/>
            </c:ext>
          </c:extLst>
        </c:ser>
        <c:ser>
          <c:idx val="5"/>
          <c:order val="2"/>
          <c:tx>
            <c:strRef>
              <c:f>'KF_13_dur+rat'!$F$35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'KF_13_dur+rat'!$F$36:$F$38</c:f>
              <c:numCache>
                <c:formatCode>0.00</c:formatCode>
                <c:ptCount val="3"/>
                <c:pt idx="0">
                  <c:v>-2.2936539659233546</c:v>
                </c:pt>
                <c:pt idx="1">
                  <c:v>-0.21871146587447754</c:v>
                </c:pt>
                <c:pt idx="2">
                  <c:v>2.5123654317978286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2-40E6-AE98-444F53E6A2C5}"/>
            </c:ext>
          </c:extLst>
        </c:ser>
        <c:ser>
          <c:idx val="6"/>
          <c:order val="3"/>
          <c:tx>
            <c:strRef>
              <c:f>'KF_13_dur+rat'!$G$35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'KF_13_dur+rat'!$G$36:$G$38</c:f>
              <c:numCache>
                <c:formatCode>0.00</c:formatCode>
                <c:ptCount val="3"/>
                <c:pt idx="0">
                  <c:v>1.4848007763456543</c:v>
                </c:pt>
                <c:pt idx="1">
                  <c:v>1.6180293075433738</c:v>
                </c:pt>
                <c:pt idx="2">
                  <c:v>-3.1028300838890157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2-40E6-AE98-444F53E6A2C5}"/>
            </c:ext>
          </c:extLst>
        </c:ser>
        <c:ser>
          <c:idx val="7"/>
          <c:order val="4"/>
          <c:tx>
            <c:strRef>
              <c:f>'KF_13_dur+rat'!$H$35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'KF_13_dur+rat'!$H$36:$H$38</c:f>
              <c:numCache>
                <c:formatCode>0.00</c:formatCode>
                <c:ptCount val="3"/>
                <c:pt idx="0">
                  <c:v>3.0388585016648761E-2</c:v>
                </c:pt>
                <c:pt idx="1">
                  <c:v>-0.17416262796032811</c:v>
                </c:pt>
                <c:pt idx="2">
                  <c:v>0.1437740429436829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2-40E6-AE98-444F53E6A2C5}"/>
            </c:ext>
          </c:extLst>
        </c:ser>
        <c:ser>
          <c:idx val="9"/>
          <c:order val="5"/>
          <c:tx>
            <c:strRef>
              <c:f>'KF_13_dur+rat'!$I$35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'KF_13_dur+rat'!$I$36:$I$38</c:f>
              <c:numCache>
                <c:formatCode>0.00</c:formatCode>
                <c:ptCount val="3"/>
                <c:pt idx="0">
                  <c:v>-2.5882233969601387</c:v>
                </c:pt>
                <c:pt idx="1">
                  <c:v>3.0025432806344128</c:v>
                </c:pt>
                <c:pt idx="2">
                  <c:v>-0.41431988367427053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2-40E6-AE98-444F53E6A2C5}"/>
            </c:ext>
          </c:extLst>
        </c:ser>
        <c:ser>
          <c:idx val="14"/>
          <c:order val="6"/>
          <c:tx>
            <c:strRef>
              <c:f>'KF_13_dur+rat'!$K$35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'KF_13_dur+rat'!$K$36:$K$38</c:f>
              <c:numCache>
                <c:formatCode>0.00</c:formatCode>
                <c:ptCount val="3"/>
                <c:pt idx="0">
                  <c:v>-0.78511540351172115</c:v>
                </c:pt>
                <c:pt idx="1">
                  <c:v>-0.78227127286913145</c:v>
                </c:pt>
                <c:pt idx="2">
                  <c:v>1.5673866763808739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2-40E6-AE98-444F53E6A2C5}"/>
            </c:ext>
          </c:extLst>
        </c:ser>
        <c:ser>
          <c:idx val="2"/>
          <c:order val="7"/>
          <c:tx>
            <c:strRef>
              <c:f>'KF_13_dur+rat'!$M$35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'KF_13_dur+rat'!$M$36:$M$38</c:f>
              <c:numCache>
                <c:formatCode>0.00</c:formatCode>
                <c:ptCount val="3"/>
                <c:pt idx="0">
                  <c:v>2.8994456649316191</c:v>
                </c:pt>
                <c:pt idx="1">
                  <c:v>-3.4852857615220216</c:v>
                </c:pt>
                <c:pt idx="2">
                  <c:v>0.58584009659040248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2-40E6-AE98-444F53E6A2C5}"/>
            </c:ext>
          </c:extLst>
        </c:ser>
        <c:ser>
          <c:idx val="12"/>
          <c:order val="8"/>
          <c:tx>
            <c:strRef>
              <c:f>'KF_13_dur+rat'!$P$35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'KF_13_dur+rat'!$P$36:$P$38</c:f>
              <c:numCache>
                <c:formatCode>0.00</c:formatCode>
                <c:ptCount val="3"/>
                <c:pt idx="0">
                  <c:v>4.2297393369688443</c:v>
                </c:pt>
                <c:pt idx="1">
                  <c:v>-1.6351364370591526</c:v>
                </c:pt>
                <c:pt idx="2">
                  <c:v>-2.5946028999096864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2-40E6-AE98-444F53E6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58752"/>
        <c:axId val="229260288"/>
      </c:barChart>
      <c:catAx>
        <c:axId val="2292587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29260288"/>
        <c:crosses val="autoZero"/>
        <c:auto val="1"/>
        <c:lblAlgn val="ctr"/>
        <c:lblOffset val="100"/>
        <c:noMultiLvlLbl val="0"/>
      </c:catAx>
      <c:valAx>
        <c:axId val="2292602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29258752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7.7660542432195986E-2"/>
          <c:y val="0.85561312814621582"/>
          <c:w val="0.80194387240056531"/>
          <c:h val="0.14438687185378424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65117679962133E-2"/>
          <c:y val="4.0487484796107795E-2"/>
          <c:w val="0.92365657673938295"/>
          <c:h val="0.7782362204724409"/>
        </c:manualLayout>
      </c:layout>
      <c:lineChart>
        <c:grouping val="standard"/>
        <c:varyColors val="0"/>
        <c:ser>
          <c:idx val="7"/>
          <c:order val="0"/>
          <c:tx>
            <c:strRef>
              <c:f>KF13_tpo14!$C$1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KF13_tpo8!$A$2:$A$25</c:f>
              <c:strCache>
                <c:ptCount val="24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6.1</c:v>
                </c:pt>
                <c:pt idx="15">
                  <c:v>6.2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8.1</c:v>
                </c:pt>
                <c:pt idx="21">
                  <c:v>8.2</c:v>
                </c:pt>
                <c:pt idx="22">
                  <c:v>8.3</c:v>
                </c:pt>
                <c:pt idx="23">
                  <c:v>9.1</c:v>
                </c:pt>
              </c:strCache>
            </c:strRef>
          </c:cat>
          <c:val>
            <c:numRef>
              <c:f>KF13_tpo14!$C$2:$C$25</c:f>
              <c:numCache>
                <c:formatCode>0.0</c:formatCode>
                <c:ptCount val="24"/>
                <c:pt idx="0">
                  <c:v>33.261299999999999</c:v>
                </c:pt>
                <c:pt idx="1">
                  <c:v>36.782699999999998</c:v>
                </c:pt>
                <c:pt idx="2">
                  <c:v>38.14</c:v>
                </c:pt>
                <c:pt idx="3">
                  <c:v>35.249899999999997</c:v>
                </c:pt>
                <c:pt idx="4">
                  <c:v>37.559600000000003</c:v>
                </c:pt>
                <c:pt idx="5">
                  <c:v>36.5107</c:v>
                </c:pt>
                <c:pt idx="6">
                  <c:v>36.409700000000001</c:v>
                </c:pt>
                <c:pt idx="7">
                  <c:v>36.773000000000003</c:v>
                </c:pt>
                <c:pt idx="8">
                  <c:v>37.578800000000001</c:v>
                </c:pt>
                <c:pt idx="9">
                  <c:v>37.0443</c:v>
                </c:pt>
                <c:pt idx="10">
                  <c:v>35.487699999999997</c:v>
                </c:pt>
                <c:pt idx="11">
                  <c:v>35.389000000000003</c:v>
                </c:pt>
                <c:pt idx="12">
                  <c:v>35.388500000000001</c:v>
                </c:pt>
                <c:pt idx="13">
                  <c:v>35.125399999999999</c:v>
                </c:pt>
                <c:pt idx="14">
                  <c:v>34.669800000000002</c:v>
                </c:pt>
                <c:pt idx="15">
                  <c:v>33.920499999999997</c:v>
                </c:pt>
                <c:pt idx="16">
                  <c:v>36.330199999999998</c:v>
                </c:pt>
                <c:pt idx="17">
                  <c:v>36.587400000000002</c:v>
                </c:pt>
                <c:pt idx="18">
                  <c:v>35.338000000000001</c:v>
                </c:pt>
                <c:pt idx="19">
                  <c:v>17.533000000000001</c:v>
                </c:pt>
                <c:pt idx="20">
                  <c:v>38.783999999999999</c:v>
                </c:pt>
                <c:pt idx="21">
                  <c:v>36.538899999999998</c:v>
                </c:pt>
                <c:pt idx="22">
                  <c:v>37.309600000000003</c:v>
                </c:pt>
                <c:pt idx="23">
                  <c:v>37.309600000000003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AB-46DA-B8EC-058964EB8618}"/>
            </c:ext>
          </c:extLst>
        </c:ser>
        <c:ser>
          <c:idx val="2"/>
          <c:order val="1"/>
          <c:tx>
            <c:strRef>
              <c:f>KF13_tpo14!$E$1</c:f>
              <c:strCache>
                <c:ptCount val="1"/>
                <c:pt idx="0">
                  <c:v>Komsi+Oramo 1995</c:v>
                </c:pt>
              </c:strCache>
            </c:strRef>
          </c:tx>
          <c:marker>
            <c:symbol val="none"/>
          </c:marker>
          <c:cat>
            <c:strRef>
              <c:f>KF13_tpo8!$A$2:$A$25</c:f>
              <c:strCache>
                <c:ptCount val="24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6.1</c:v>
                </c:pt>
                <c:pt idx="15">
                  <c:v>6.2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8.1</c:v>
                </c:pt>
                <c:pt idx="21">
                  <c:v>8.2</c:v>
                </c:pt>
                <c:pt idx="22">
                  <c:v>8.3</c:v>
                </c:pt>
                <c:pt idx="23">
                  <c:v>9.1</c:v>
                </c:pt>
              </c:strCache>
            </c:strRef>
          </c:cat>
          <c:val>
            <c:numRef>
              <c:f>KF13_tpo14!$E$2:$E$25</c:f>
              <c:numCache>
                <c:formatCode>0.0</c:formatCode>
                <c:ptCount val="24"/>
                <c:pt idx="0">
                  <c:v>56.021299999999997</c:v>
                </c:pt>
                <c:pt idx="1">
                  <c:v>73.493899999999996</c:v>
                </c:pt>
                <c:pt idx="2">
                  <c:v>66.850300000000004</c:v>
                </c:pt>
                <c:pt idx="3">
                  <c:v>60.57</c:v>
                </c:pt>
                <c:pt idx="4">
                  <c:v>74.100999999999999</c:v>
                </c:pt>
                <c:pt idx="5">
                  <c:v>56.753100000000003</c:v>
                </c:pt>
                <c:pt idx="6">
                  <c:v>60.048999999999999</c:v>
                </c:pt>
                <c:pt idx="7">
                  <c:v>59.810099999999998</c:v>
                </c:pt>
                <c:pt idx="8">
                  <c:v>62.523600000000002</c:v>
                </c:pt>
                <c:pt idx="9">
                  <c:v>63.410699999999999</c:v>
                </c:pt>
                <c:pt idx="10">
                  <c:v>62.8324</c:v>
                </c:pt>
                <c:pt idx="11">
                  <c:v>63.999600000000001</c:v>
                </c:pt>
                <c:pt idx="12">
                  <c:v>63.999600000000001</c:v>
                </c:pt>
                <c:pt idx="13">
                  <c:v>57.985599999999998</c:v>
                </c:pt>
                <c:pt idx="14">
                  <c:v>58.894199999999998</c:v>
                </c:pt>
                <c:pt idx="15">
                  <c:v>53.004800000000003</c:v>
                </c:pt>
                <c:pt idx="16">
                  <c:v>55.938400000000001</c:v>
                </c:pt>
                <c:pt idx="17">
                  <c:v>68.864999999999995</c:v>
                </c:pt>
                <c:pt idx="18">
                  <c:v>67.376300000000001</c:v>
                </c:pt>
                <c:pt idx="19">
                  <c:v>19.203600000000002</c:v>
                </c:pt>
                <c:pt idx="20">
                  <c:v>61.707099999999997</c:v>
                </c:pt>
                <c:pt idx="21">
                  <c:v>69.837400000000002</c:v>
                </c:pt>
                <c:pt idx="22">
                  <c:v>52.600200000000001</c:v>
                </c:pt>
                <c:pt idx="23">
                  <c:v>52.600200000000001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B-46DA-B8EC-058964EB8618}"/>
            </c:ext>
          </c:extLst>
        </c:ser>
        <c:ser>
          <c:idx val="9"/>
          <c:order val="2"/>
          <c:tx>
            <c:strRef>
              <c:f>KF13_tpo14!$F$1</c:f>
              <c:strCache>
                <c:ptCount val="1"/>
                <c:pt idx="0">
                  <c:v>Whittlesey+Sallaberger 1997</c:v>
                </c:pt>
              </c:strCache>
            </c:strRef>
          </c:tx>
          <c:marker>
            <c:symbol val="none"/>
          </c:marker>
          <c:cat>
            <c:strRef>
              <c:f>KF13_tpo8!$A$2:$A$25</c:f>
              <c:strCache>
                <c:ptCount val="24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6.1</c:v>
                </c:pt>
                <c:pt idx="15">
                  <c:v>6.2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8.1</c:v>
                </c:pt>
                <c:pt idx="21">
                  <c:v>8.2</c:v>
                </c:pt>
                <c:pt idx="22">
                  <c:v>8.3</c:v>
                </c:pt>
                <c:pt idx="23">
                  <c:v>9.1</c:v>
                </c:pt>
              </c:strCache>
            </c:strRef>
          </c:cat>
          <c:val>
            <c:numRef>
              <c:f>KF13_tpo14!$F$2:$F$25</c:f>
              <c:numCache>
                <c:formatCode>0.0</c:formatCode>
                <c:ptCount val="24"/>
                <c:pt idx="0">
                  <c:v>48.1494</c:v>
                </c:pt>
                <c:pt idx="1">
                  <c:v>49.692</c:v>
                </c:pt>
                <c:pt idx="2">
                  <c:v>45.1783</c:v>
                </c:pt>
                <c:pt idx="3">
                  <c:v>52.683999999999997</c:v>
                </c:pt>
                <c:pt idx="4">
                  <c:v>63.189599999999999</c:v>
                </c:pt>
                <c:pt idx="5">
                  <c:v>42.382100000000001</c:v>
                </c:pt>
                <c:pt idx="6">
                  <c:v>43.495399999999997</c:v>
                </c:pt>
                <c:pt idx="7">
                  <c:v>39.248800000000003</c:v>
                </c:pt>
                <c:pt idx="8">
                  <c:v>43.683599999999998</c:v>
                </c:pt>
                <c:pt idx="9">
                  <c:v>42.3645</c:v>
                </c:pt>
                <c:pt idx="10">
                  <c:v>42.6492</c:v>
                </c:pt>
                <c:pt idx="11">
                  <c:v>41.312100000000001</c:v>
                </c:pt>
                <c:pt idx="12">
                  <c:v>41.263800000000003</c:v>
                </c:pt>
                <c:pt idx="13">
                  <c:v>40.853499999999997</c:v>
                </c:pt>
                <c:pt idx="14">
                  <c:v>41.416200000000003</c:v>
                </c:pt>
                <c:pt idx="15">
                  <c:v>41.107399999999998</c:v>
                </c:pt>
                <c:pt idx="16">
                  <c:v>41.9268</c:v>
                </c:pt>
                <c:pt idx="17">
                  <c:v>41.8459</c:v>
                </c:pt>
                <c:pt idx="18">
                  <c:v>42.148499999999999</c:v>
                </c:pt>
                <c:pt idx="19">
                  <c:v>15.836499999999999</c:v>
                </c:pt>
                <c:pt idx="20">
                  <c:v>39.3996</c:v>
                </c:pt>
                <c:pt idx="21">
                  <c:v>35.472999999999999</c:v>
                </c:pt>
                <c:pt idx="22">
                  <c:v>31.840399999999999</c:v>
                </c:pt>
                <c:pt idx="23">
                  <c:v>31.840399999999999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0AC-90F5-1C4983C0E36C}"/>
            </c:ext>
          </c:extLst>
        </c:ser>
        <c:ser>
          <c:idx val="4"/>
          <c:order val="3"/>
          <c:tx>
            <c:strRef>
              <c:f>KF13_tpo14!$G$1</c:f>
              <c:strCache>
                <c:ptCount val="1"/>
                <c:pt idx="0">
                  <c:v>Pammer+Kopatchinskaja 2004</c:v>
                </c:pt>
              </c:strCache>
            </c:strRef>
          </c:tx>
          <c:marker>
            <c:symbol val="none"/>
          </c:marker>
          <c:cat>
            <c:strRef>
              <c:f>KF13_tpo8!$A$2:$A$25</c:f>
              <c:strCache>
                <c:ptCount val="24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6.1</c:v>
                </c:pt>
                <c:pt idx="15">
                  <c:v>6.2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8.1</c:v>
                </c:pt>
                <c:pt idx="21">
                  <c:v>8.2</c:v>
                </c:pt>
                <c:pt idx="22">
                  <c:v>8.3</c:v>
                </c:pt>
                <c:pt idx="23">
                  <c:v>9.1</c:v>
                </c:pt>
              </c:strCache>
            </c:strRef>
          </c:cat>
          <c:val>
            <c:numRef>
              <c:f>KF13_tpo14!$G$2:$G$25</c:f>
              <c:numCache>
                <c:formatCode>0.0</c:formatCode>
                <c:ptCount val="24"/>
                <c:pt idx="0">
                  <c:v>42.226500000000001</c:v>
                </c:pt>
                <c:pt idx="1">
                  <c:v>39.1768</c:v>
                </c:pt>
                <c:pt idx="2">
                  <c:v>41.232900000000001</c:v>
                </c:pt>
                <c:pt idx="3">
                  <c:v>33.257899999999999</c:v>
                </c:pt>
                <c:pt idx="4">
                  <c:v>42.155200000000001</c:v>
                </c:pt>
                <c:pt idx="5">
                  <c:v>49.446899999999999</c:v>
                </c:pt>
                <c:pt idx="6">
                  <c:v>34.3538</c:v>
                </c:pt>
                <c:pt idx="7">
                  <c:v>31.716000000000001</c:v>
                </c:pt>
                <c:pt idx="8">
                  <c:v>40.336599999999997</c:v>
                </c:pt>
                <c:pt idx="9">
                  <c:v>37.7806</c:v>
                </c:pt>
                <c:pt idx="10">
                  <c:v>36.703600000000002</c:v>
                </c:pt>
                <c:pt idx="11">
                  <c:v>37.548400000000001</c:v>
                </c:pt>
                <c:pt idx="12">
                  <c:v>37.932200000000002</c:v>
                </c:pt>
                <c:pt idx="13">
                  <c:v>37.0381</c:v>
                </c:pt>
                <c:pt idx="14">
                  <c:v>38.323399999999999</c:v>
                </c:pt>
                <c:pt idx="15">
                  <c:v>31.078199999999999</c:v>
                </c:pt>
                <c:pt idx="16">
                  <c:v>41.880299999999998</c:v>
                </c:pt>
                <c:pt idx="17">
                  <c:v>35.218000000000004</c:v>
                </c:pt>
                <c:pt idx="18">
                  <c:v>35.114699999999999</c:v>
                </c:pt>
                <c:pt idx="19">
                  <c:v>16.4039</c:v>
                </c:pt>
                <c:pt idx="20">
                  <c:v>38.908900000000003</c:v>
                </c:pt>
                <c:pt idx="21">
                  <c:v>42.2988</c:v>
                </c:pt>
                <c:pt idx="22">
                  <c:v>46.888300000000001</c:v>
                </c:pt>
                <c:pt idx="23">
                  <c:v>46.888300000000001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AB-46DA-B8EC-058964EB8618}"/>
            </c:ext>
          </c:extLst>
        </c:ser>
        <c:ser>
          <c:idx val="3"/>
          <c:order val="4"/>
          <c:tx>
            <c:strRef>
              <c:f>KF13_tpo14!$H$1</c:f>
              <c:strCache>
                <c:ptCount val="1"/>
                <c:pt idx="0">
                  <c:v>Arnold+Pogossian 2004</c:v>
                </c:pt>
              </c:strCache>
            </c:strRef>
          </c:tx>
          <c:marker>
            <c:symbol val="none"/>
          </c:marker>
          <c:cat>
            <c:strRef>
              <c:f>KF13_tpo8!$A$2:$A$25</c:f>
              <c:strCache>
                <c:ptCount val="24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6.1</c:v>
                </c:pt>
                <c:pt idx="15">
                  <c:v>6.2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8.1</c:v>
                </c:pt>
                <c:pt idx="21">
                  <c:v>8.2</c:v>
                </c:pt>
                <c:pt idx="22">
                  <c:v>8.3</c:v>
                </c:pt>
                <c:pt idx="23">
                  <c:v>9.1</c:v>
                </c:pt>
              </c:strCache>
            </c:strRef>
          </c:cat>
          <c:val>
            <c:numRef>
              <c:f>KF13_tpo14!$H$2:$H$25</c:f>
              <c:numCache>
                <c:formatCode>0.0</c:formatCode>
                <c:ptCount val="24"/>
                <c:pt idx="0">
                  <c:v>47.001600000000003</c:v>
                </c:pt>
                <c:pt idx="1">
                  <c:v>46.731000000000002</c:v>
                </c:pt>
                <c:pt idx="2">
                  <c:v>44.110300000000002</c:v>
                </c:pt>
                <c:pt idx="3">
                  <c:v>57.6873</c:v>
                </c:pt>
                <c:pt idx="4">
                  <c:v>75.3245</c:v>
                </c:pt>
                <c:pt idx="5">
                  <c:v>49.428400000000003</c:v>
                </c:pt>
                <c:pt idx="6">
                  <c:v>39.032899999999998</c:v>
                </c:pt>
                <c:pt idx="7">
                  <c:v>40.821399999999997</c:v>
                </c:pt>
                <c:pt idx="8">
                  <c:v>44.659700000000001</c:v>
                </c:pt>
                <c:pt idx="9">
                  <c:v>44.954099999999997</c:v>
                </c:pt>
                <c:pt idx="10">
                  <c:v>45.370399999999997</c:v>
                </c:pt>
                <c:pt idx="11">
                  <c:v>44.7776</c:v>
                </c:pt>
                <c:pt idx="12">
                  <c:v>48.468600000000002</c:v>
                </c:pt>
                <c:pt idx="13">
                  <c:v>44.029600000000002</c:v>
                </c:pt>
                <c:pt idx="14">
                  <c:v>43.140099999999997</c:v>
                </c:pt>
                <c:pt idx="15">
                  <c:v>44.664999999999999</c:v>
                </c:pt>
                <c:pt idx="16">
                  <c:v>45.988599999999998</c:v>
                </c:pt>
                <c:pt idx="17">
                  <c:v>46.505899999999997</c:v>
                </c:pt>
                <c:pt idx="18">
                  <c:v>46.453699999999998</c:v>
                </c:pt>
                <c:pt idx="19">
                  <c:v>20.109100000000002</c:v>
                </c:pt>
                <c:pt idx="20">
                  <c:v>48.2759</c:v>
                </c:pt>
                <c:pt idx="21">
                  <c:v>42</c:v>
                </c:pt>
                <c:pt idx="22">
                  <c:v>40.833300000000001</c:v>
                </c:pt>
                <c:pt idx="23">
                  <c:v>40.833300000000001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B-46DA-B8EC-058964EB8618}"/>
            </c:ext>
          </c:extLst>
        </c:ser>
        <c:ser>
          <c:idx val="5"/>
          <c:order val="5"/>
          <c:tx>
            <c:strRef>
              <c:f>KF13_tpo14!$I$1</c:f>
              <c:strCache>
                <c:ptCount val="1"/>
                <c:pt idx="0">
                  <c:v>Banse+Keller 2005</c:v>
                </c:pt>
              </c:strCache>
            </c:strRef>
          </c:tx>
          <c:marker>
            <c:symbol val="none"/>
          </c:marker>
          <c:cat>
            <c:strRef>
              <c:f>KF13_tpo8!$A$2:$A$25</c:f>
              <c:strCache>
                <c:ptCount val="24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6.1</c:v>
                </c:pt>
                <c:pt idx="15">
                  <c:v>6.2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8.1</c:v>
                </c:pt>
                <c:pt idx="21">
                  <c:v>8.2</c:v>
                </c:pt>
                <c:pt idx="22">
                  <c:v>8.3</c:v>
                </c:pt>
                <c:pt idx="23">
                  <c:v>9.1</c:v>
                </c:pt>
              </c:strCache>
            </c:strRef>
          </c:cat>
          <c:val>
            <c:numRef>
              <c:f>KF13_tpo14!$I$2:$I$25</c:f>
              <c:numCache>
                <c:formatCode>0.0</c:formatCode>
                <c:ptCount val="24"/>
                <c:pt idx="0">
                  <c:v>41.292099999999998</c:v>
                </c:pt>
                <c:pt idx="1">
                  <c:v>39.760199999999998</c:v>
                </c:pt>
                <c:pt idx="2">
                  <c:v>41.846600000000002</c:v>
                </c:pt>
                <c:pt idx="3">
                  <c:v>45.549199999999999</c:v>
                </c:pt>
                <c:pt idx="4">
                  <c:v>75.127799999999993</c:v>
                </c:pt>
                <c:pt idx="5">
                  <c:v>49.65</c:v>
                </c:pt>
                <c:pt idx="6">
                  <c:v>36.593499999999999</c:v>
                </c:pt>
                <c:pt idx="7">
                  <c:v>35.210500000000003</c:v>
                </c:pt>
                <c:pt idx="8">
                  <c:v>37.93</c:v>
                </c:pt>
                <c:pt idx="9">
                  <c:v>38.069800000000001</c:v>
                </c:pt>
                <c:pt idx="10">
                  <c:v>38.281300000000002</c:v>
                </c:pt>
                <c:pt idx="11">
                  <c:v>34.801099999999998</c:v>
                </c:pt>
                <c:pt idx="12">
                  <c:v>36.084400000000002</c:v>
                </c:pt>
                <c:pt idx="13">
                  <c:v>32.447899999999997</c:v>
                </c:pt>
                <c:pt idx="14">
                  <c:v>32.283999999999999</c:v>
                </c:pt>
                <c:pt idx="15">
                  <c:v>31.731200000000001</c:v>
                </c:pt>
                <c:pt idx="16">
                  <c:v>30.8248</c:v>
                </c:pt>
                <c:pt idx="17">
                  <c:v>32.497399999999999</c:v>
                </c:pt>
                <c:pt idx="18">
                  <c:v>33.125100000000003</c:v>
                </c:pt>
                <c:pt idx="19">
                  <c:v>16.759</c:v>
                </c:pt>
                <c:pt idx="20">
                  <c:v>39.450099999999999</c:v>
                </c:pt>
                <c:pt idx="21">
                  <c:v>38.3523</c:v>
                </c:pt>
                <c:pt idx="22">
                  <c:v>36.9801</c:v>
                </c:pt>
                <c:pt idx="23">
                  <c:v>36.9801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AB-46DA-B8EC-058964EB8618}"/>
            </c:ext>
          </c:extLst>
        </c:ser>
        <c:ser>
          <c:idx val="0"/>
          <c:order val="6"/>
          <c:tx>
            <c:strRef>
              <c:f>KF13_tpo14!$K$1</c:f>
              <c:strCache>
                <c:ptCount val="1"/>
                <c:pt idx="0">
                  <c:v>Melzer+Stark 2012</c:v>
                </c:pt>
              </c:strCache>
            </c:strRef>
          </c:tx>
          <c:marker>
            <c:symbol val="none"/>
          </c:marker>
          <c:cat>
            <c:strRef>
              <c:f>KF13_tpo8!$A$2:$A$25</c:f>
              <c:strCache>
                <c:ptCount val="24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6.1</c:v>
                </c:pt>
                <c:pt idx="15">
                  <c:v>6.2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8.1</c:v>
                </c:pt>
                <c:pt idx="21">
                  <c:v>8.2</c:v>
                </c:pt>
                <c:pt idx="22">
                  <c:v>8.3</c:v>
                </c:pt>
                <c:pt idx="23">
                  <c:v>9.1</c:v>
                </c:pt>
              </c:strCache>
            </c:strRef>
          </c:cat>
          <c:val>
            <c:numRef>
              <c:f>KF13_tpo14!$K$2:$K$25</c:f>
              <c:numCache>
                <c:formatCode>0.0</c:formatCode>
                <c:ptCount val="24"/>
                <c:pt idx="0">
                  <c:v>43.988599999999998</c:v>
                </c:pt>
                <c:pt idx="1">
                  <c:v>47.466999999999999</c:v>
                </c:pt>
                <c:pt idx="2">
                  <c:v>49.692</c:v>
                </c:pt>
                <c:pt idx="3">
                  <c:v>49.904800000000002</c:v>
                </c:pt>
                <c:pt idx="4">
                  <c:v>80.547899999999998</c:v>
                </c:pt>
                <c:pt idx="5">
                  <c:v>54.524099999999997</c:v>
                </c:pt>
                <c:pt idx="6">
                  <c:v>41.535200000000003</c:v>
                </c:pt>
                <c:pt idx="7">
                  <c:v>41.735700000000001</c:v>
                </c:pt>
                <c:pt idx="8">
                  <c:v>46.981499999999997</c:v>
                </c:pt>
                <c:pt idx="9">
                  <c:v>43.411200000000001</c:v>
                </c:pt>
                <c:pt idx="10">
                  <c:v>45.252400000000002</c:v>
                </c:pt>
                <c:pt idx="11">
                  <c:v>45.734200000000001</c:v>
                </c:pt>
                <c:pt idx="12">
                  <c:v>46.632100000000001</c:v>
                </c:pt>
                <c:pt idx="13">
                  <c:v>42.241399999999999</c:v>
                </c:pt>
                <c:pt idx="14">
                  <c:v>47.704900000000002</c:v>
                </c:pt>
                <c:pt idx="15">
                  <c:v>42.8752</c:v>
                </c:pt>
                <c:pt idx="16">
                  <c:v>42.372599999999998</c:v>
                </c:pt>
                <c:pt idx="17">
                  <c:v>44.455599999999997</c:v>
                </c:pt>
                <c:pt idx="18">
                  <c:v>47.166600000000003</c:v>
                </c:pt>
                <c:pt idx="19">
                  <c:v>21.229700000000001</c:v>
                </c:pt>
                <c:pt idx="20">
                  <c:v>41.179000000000002</c:v>
                </c:pt>
                <c:pt idx="21">
                  <c:v>49.8568</c:v>
                </c:pt>
                <c:pt idx="22">
                  <c:v>40.551699999999997</c:v>
                </c:pt>
                <c:pt idx="23">
                  <c:v>40.551699999999997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4-4742-A270-F005A1C449A1}"/>
            </c:ext>
          </c:extLst>
        </c:ser>
        <c:ser>
          <c:idx val="11"/>
          <c:order val="7"/>
          <c:tx>
            <c:strRef>
              <c:f>KF13_tpo14!$M$1</c:f>
              <c:strCache>
                <c:ptCount val="1"/>
                <c:pt idx="0">
                  <c:v>Kammer+Widmann 2017</c:v>
                </c:pt>
              </c:strCache>
            </c:strRef>
          </c:tx>
          <c:marker>
            <c:symbol val="none"/>
          </c:marker>
          <c:cat>
            <c:strRef>
              <c:f>KF13_tpo8!$A$2:$A$25</c:f>
              <c:strCache>
                <c:ptCount val="24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6.1</c:v>
                </c:pt>
                <c:pt idx="15">
                  <c:v>6.2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8.1</c:v>
                </c:pt>
                <c:pt idx="21">
                  <c:v>8.2</c:v>
                </c:pt>
                <c:pt idx="22">
                  <c:v>8.3</c:v>
                </c:pt>
                <c:pt idx="23">
                  <c:v>9.1</c:v>
                </c:pt>
              </c:strCache>
            </c:strRef>
          </c:cat>
          <c:val>
            <c:numRef>
              <c:f>KF13_tpo14!$M$2:$M$25</c:f>
              <c:numCache>
                <c:formatCode>0.0</c:formatCode>
                <c:ptCount val="24"/>
                <c:pt idx="0">
                  <c:v>37.144100000000002</c:v>
                </c:pt>
                <c:pt idx="1">
                  <c:v>38.860900000000001</c:v>
                </c:pt>
                <c:pt idx="2">
                  <c:v>40.339700000000001</c:v>
                </c:pt>
                <c:pt idx="3">
                  <c:v>47.543799999999997</c:v>
                </c:pt>
                <c:pt idx="4">
                  <c:v>69.124099999999999</c:v>
                </c:pt>
                <c:pt idx="5">
                  <c:v>41.303699999999999</c:v>
                </c:pt>
                <c:pt idx="6">
                  <c:v>31.325800000000001</c:v>
                </c:pt>
                <c:pt idx="7">
                  <c:v>34.738999999999997</c:v>
                </c:pt>
                <c:pt idx="8">
                  <c:v>47.663699999999999</c:v>
                </c:pt>
                <c:pt idx="9">
                  <c:v>45.079700000000003</c:v>
                </c:pt>
                <c:pt idx="10">
                  <c:v>49.626800000000003</c:v>
                </c:pt>
                <c:pt idx="11">
                  <c:v>44.876399999999997</c:v>
                </c:pt>
                <c:pt idx="12">
                  <c:v>47.556600000000003</c:v>
                </c:pt>
                <c:pt idx="13">
                  <c:v>47.343000000000004</c:v>
                </c:pt>
                <c:pt idx="14">
                  <c:v>48.103000000000002</c:v>
                </c:pt>
                <c:pt idx="15">
                  <c:v>46.487099999999998</c:v>
                </c:pt>
                <c:pt idx="16">
                  <c:v>46.729300000000002</c:v>
                </c:pt>
                <c:pt idx="17">
                  <c:v>48.076700000000002</c:v>
                </c:pt>
                <c:pt idx="18">
                  <c:v>45.871400000000001</c:v>
                </c:pt>
                <c:pt idx="19">
                  <c:v>15.581799999999999</c:v>
                </c:pt>
                <c:pt idx="20">
                  <c:v>44.117600000000003</c:v>
                </c:pt>
                <c:pt idx="21">
                  <c:v>45.569600000000001</c:v>
                </c:pt>
                <c:pt idx="22">
                  <c:v>43.878399999999999</c:v>
                </c:pt>
                <c:pt idx="23">
                  <c:v>43.878399999999999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4-4742-A270-F005A1C449A1}"/>
            </c:ext>
          </c:extLst>
        </c:ser>
        <c:ser>
          <c:idx val="1"/>
          <c:order val="8"/>
          <c:tx>
            <c:strRef>
              <c:f>KF13_tpo8!$J$1</c:f>
              <c:strCache>
                <c:ptCount val="1"/>
                <c:pt idx="0">
                  <c:v>mean (8)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KF13_tpo8!$A$2:$A$25</c:f>
              <c:strCache>
                <c:ptCount val="24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4.1</c:v>
                </c:pt>
                <c:pt idx="10">
                  <c:v>4.2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6.1</c:v>
                </c:pt>
                <c:pt idx="15">
                  <c:v>6.2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8.1</c:v>
                </c:pt>
                <c:pt idx="21">
                  <c:v>8.2</c:v>
                </c:pt>
                <c:pt idx="22">
                  <c:v>8.3</c:v>
                </c:pt>
                <c:pt idx="23">
                  <c:v>9.1</c:v>
                </c:pt>
              </c:strCache>
            </c:strRef>
          </c:cat>
          <c:val>
            <c:numRef>
              <c:f>KF13_tpo8!$J$2:$J$25</c:f>
              <c:numCache>
                <c:formatCode>0.0</c:formatCode>
                <c:ptCount val="24"/>
                <c:pt idx="0">
                  <c:v>43.635612500000001</c:v>
                </c:pt>
                <c:pt idx="1">
                  <c:v>46.495562499999998</c:v>
                </c:pt>
                <c:pt idx="2">
                  <c:v>45.923762500000002</c:v>
                </c:pt>
                <c:pt idx="3">
                  <c:v>47.805862499999996</c:v>
                </c:pt>
                <c:pt idx="4">
                  <c:v>64.641212499999995</c:v>
                </c:pt>
                <c:pt idx="5">
                  <c:v>47.499874999999996</c:v>
                </c:pt>
                <c:pt idx="6">
                  <c:v>40.349412500000007</c:v>
                </c:pt>
                <c:pt idx="7">
                  <c:v>40.006812499999995</c:v>
                </c:pt>
                <c:pt idx="8">
                  <c:v>45.169687500000002</c:v>
                </c:pt>
                <c:pt idx="9">
                  <c:v>44.014362499999997</c:v>
                </c:pt>
                <c:pt idx="10">
                  <c:v>44.525475</c:v>
                </c:pt>
                <c:pt idx="11">
                  <c:v>43.5548</c:v>
                </c:pt>
                <c:pt idx="12">
                  <c:v>44.665725000000002</c:v>
                </c:pt>
                <c:pt idx="13">
                  <c:v>42.133062500000001</c:v>
                </c:pt>
                <c:pt idx="14">
                  <c:v>43.066949999999999</c:v>
                </c:pt>
                <c:pt idx="15">
                  <c:v>40.608674999999998</c:v>
                </c:pt>
                <c:pt idx="16">
                  <c:v>42.748875000000005</c:v>
                </c:pt>
                <c:pt idx="17">
                  <c:v>44.256487499999999</c:v>
                </c:pt>
                <c:pt idx="18">
                  <c:v>44.074287499999997</c:v>
                </c:pt>
                <c:pt idx="19">
                  <c:v>17.832075</c:v>
                </c:pt>
                <c:pt idx="20">
                  <c:v>43.977775000000001</c:v>
                </c:pt>
                <c:pt idx="21">
                  <c:v>44.990850000000002</c:v>
                </c:pt>
                <c:pt idx="22">
                  <c:v>41.360250000000001</c:v>
                </c:pt>
                <c:pt idx="23">
                  <c:v>41.360250000000001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C-4916-BC41-F95AC790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52224"/>
        <c:axId val="230053760"/>
      </c:lineChart>
      <c:catAx>
        <c:axId val="23005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053760"/>
        <c:crosses val="autoZero"/>
        <c:auto val="1"/>
        <c:lblAlgn val="ctr"/>
        <c:lblOffset val="100"/>
        <c:noMultiLvlLbl val="0"/>
      </c:catAx>
      <c:valAx>
        <c:axId val="230053760"/>
        <c:scaling>
          <c:logBase val="2"/>
          <c:orientation val="minMax"/>
          <c:max val="100"/>
          <c:min val="12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0052224"/>
        <c:crossesAt val="1"/>
        <c:crossBetween val="midCat"/>
      </c:valAx>
    </c:plotArea>
    <c:legend>
      <c:legendPos val="b"/>
      <c:layout>
        <c:manualLayout>
          <c:xMode val="edge"/>
          <c:yMode val="edge"/>
          <c:x val="1.6140655126727486E-2"/>
          <c:y val="0.90733054796721835"/>
          <c:w val="0.96328528164748639"/>
          <c:h val="9.266958651445164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0.35755</cdr:x>
      <cdr:y>0.06122</cdr:y>
    </cdr:from>
    <cdr:to>
      <cdr:x>0.35755</cdr:x>
      <cdr:y>0.81953</cdr:y>
    </cdr:to>
    <cdr:cxnSp macro="">
      <cdr:nvCxnSpPr>
        <cdr:cNvPr id="5" name="Gerader Verbinder 5">
          <a:extLst xmlns:a="http://schemas.openxmlformats.org/drawingml/2006/main">
            <a:ext uri="{FF2B5EF4-FFF2-40B4-BE49-F238E27FC236}">
              <a16:creationId xmlns:a16="http://schemas.microsoft.com/office/drawing/2014/main" id="{D0DD64AE-93A6-44FF-99DA-962820DAF577}"/>
            </a:ext>
          </a:extLst>
        </cdr:cNvPr>
        <cdr:cNvCxnSpPr/>
      </cdr:nvCxnSpPr>
      <cdr:spPr>
        <a:xfrm xmlns:a="http://schemas.openxmlformats.org/drawingml/2006/main" flipV="1">
          <a:off x="3319387" y="190500"/>
          <a:ext cx="0" cy="235946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0.85583</cdr:x>
      <cdr:y>0.05714</cdr:y>
    </cdr:from>
    <cdr:to>
      <cdr:x>0.85583</cdr:x>
      <cdr:y>0.82235</cdr:y>
    </cdr:to>
    <cdr:cxnSp macro="">
      <cdr:nvCxnSpPr>
        <cdr:cNvPr id="9" name="Gerader Verbinder 5">
          <a:extLst xmlns:a="http://schemas.openxmlformats.org/drawingml/2006/main">
            <a:ext uri="{FF2B5EF4-FFF2-40B4-BE49-F238E27FC236}">
              <a16:creationId xmlns:a16="http://schemas.microsoft.com/office/drawing/2014/main" id="{D0DD64AE-93A6-44FF-99DA-962820DAF577}"/>
            </a:ext>
          </a:extLst>
        </cdr:cNvPr>
        <cdr:cNvCxnSpPr/>
      </cdr:nvCxnSpPr>
      <cdr:spPr>
        <a:xfrm xmlns:a="http://schemas.openxmlformats.org/drawingml/2006/main" flipV="1">
          <a:off x="7945269" y="177800"/>
          <a:ext cx="0" cy="238094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0.97615</cdr:x>
      <cdr:y>0.06327</cdr:y>
    </cdr:from>
    <cdr:to>
      <cdr:x>0.97615</cdr:x>
      <cdr:y>0.82114</cdr:y>
    </cdr:to>
    <cdr:cxnSp macro="">
      <cdr:nvCxnSpPr>
        <cdr:cNvPr id="10" name="Gerader Verbinder 5">
          <a:extLst xmlns:a="http://schemas.openxmlformats.org/drawingml/2006/main">
            <a:ext uri="{FF2B5EF4-FFF2-40B4-BE49-F238E27FC236}">
              <a16:creationId xmlns:a16="http://schemas.microsoft.com/office/drawing/2014/main" id="{D0DD64AE-93A6-44FF-99DA-962820DAF577}"/>
            </a:ext>
          </a:extLst>
        </cdr:cNvPr>
        <cdr:cNvCxnSpPr/>
      </cdr:nvCxnSpPr>
      <cdr:spPr>
        <a:xfrm xmlns:a="http://schemas.openxmlformats.org/drawingml/2006/main" flipV="1">
          <a:off x="9062284" y="196850"/>
          <a:ext cx="0" cy="235812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8815" cy="3118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1_(Einmal brach ich mir das Bein)_dur_1" connectionId="29" xr16:uid="{00000000-0016-0000-0100-000035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15" xr16:uid="{00000000-0016-0000-0100-00002C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32_dur" connectionId="24" xr16:uid="{00000000-0016-0000-0100-00002B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3_dur_1" connectionId="52" xr16:uid="{00000000-0016-0000-0100-00002A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3_dur_1" connectionId="83" xr16:uid="{00000000-0016-0000-0100-000029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6" connectionId="74" xr16:uid="{00000000-0016-0000-0100-000028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3_dur_1" connectionId="38" xr16:uid="{00000000-0016-0000-0100-000027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92" xr16:uid="{00000000-0016-0000-0100-000026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55" xr16:uid="{00000000-0016-0000-0100-000025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82" xr16:uid="{00000000-0016-0000-0100-000024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26" xr16:uid="{00000000-0016-0000-0100-00002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9" xr16:uid="{00000000-0016-0000-0100-000034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61" xr16:uid="{00000000-0016-0000-0100-000022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3_dur_5" connectionId="75" xr16:uid="{00000000-0016-0000-0100-000021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3_dur_1" connectionId="11" xr16:uid="{00000000-0016-0000-0100-000020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77" xr16:uid="{00000000-0016-0000-0100-00001F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7" connectionId="63" xr16:uid="{00000000-0016-0000-0100-00001E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72" xr16:uid="{00000000-0016-0000-0100-00001D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3_dur_1" connectionId="4" xr16:uid="{00000000-0016-0000-0100-00001C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67" xr16:uid="{00000000-0016-0000-0100-00001B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1" xr16:uid="{00000000-0016-0000-0100-00001A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6_Abschnitte-Dauern" connectionId="39" xr16:uid="{00000000-0016-0000-0100-000019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93" xr16:uid="{00000000-0016-0000-0100-000033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3_dur_1" connectionId="18" xr16:uid="{00000000-0016-0000-0100-000018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76" xr16:uid="{00000000-0016-0000-0100-000017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23" xr16:uid="{00000000-0016-0000-0100-000016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45" xr16:uid="{00000000-0016-0000-0100-000015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7" connectionId="17" xr16:uid="{00000000-0016-0000-0100-000014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86" xr16:uid="{00000000-0016-0000-0100-000013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3_dur_1" connectionId="48" xr16:uid="{00000000-0016-0000-0100-000012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44" xr16:uid="{00000000-0016-0000-0100-000011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78" xr16:uid="{00000000-0016-0000-0100-000010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3_dur_1" connectionId="58" xr16:uid="{00000000-0016-0000-0100-00000F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7" connectionId="88" xr16:uid="{00000000-0016-0000-0100-000032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3_dur_1" connectionId="89" xr16:uid="{00000000-0016-0000-0100-00000E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4 (Nimmermehr)_1" connectionId="28" xr16:uid="{00000000-0016-0000-0100-00000D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46" xr16:uid="{00000000-0016-0000-0100-00000C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6_dur_1" connectionId="68" xr16:uid="{00000000-0016-0000-0100-00000B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14" xr16:uid="{00000000-0016-0000-0100-00000A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7" connectionId="51" xr16:uid="{00000000-0016-0000-0100-000009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3_dur_1" connectionId="69" xr16:uid="{00000000-0016-0000-0100-000008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73" xr16:uid="{00000000-0016-0000-0100-000007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43" xr16:uid="{00000000-0016-0000-0100-00000600000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7" connectionId="81" xr16:uid="{00000000-0016-0000-0100-000005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3_dur_1" connectionId="64" xr16:uid="{00000000-0016-0000-0100-000031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79" xr16:uid="{00000000-0016-0000-0100-000004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25" xr16:uid="{00000000-0016-0000-0100-000003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6" connectionId="47" xr16:uid="{00000000-0016-0000-0100-00000200000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7" connectionId="57" xr16:uid="{00000000-0016-0000-0100-000001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6_dur" connectionId="10" xr16:uid="{00000000-0016-0000-0100-0000000000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9_tpo" connectionId="65" xr16:uid="{00000000-0016-0000-0A00-000044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3_tpo" connectionId="41" xr16:uid="{00000000-0016-0000-0A00-000043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3_tpo" connectionId="5" xr16:uid="{00000000-0016-0000-0A00-000042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3_tpo" connectionId="32" xr16:uid="{00000000-0016-0000-0A00-000041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3_tpo_1" connectionId="6" xr16:uid="{00000000-0016-0000-0A00-000040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7" connectionId="3" xr16:uid="{00000000-0016-0000-0100-00003000000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3_tpo" connectionId="53" xr16:uid="{00000000-0016-0000-0A00-00003F00000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3_tpo" connectionId="19" xr16:uid="{00000000-0016-0000-0A00-00003E00000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3_tpo_2" connectionId="21" xr16:uid="{00000000-0016-0000-0A00-00003D00000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3_tpo_1" connectionId="33" xr16:uid="{00000000-0016-0000-0A00-00003C00000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3_tpo" connectionId="90" xr16:uid="{00000000-0016-0000-0A00-00003B000000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3_tpo" connectionId="84" xr16:uid="{00000000-0016-0000-0A00-00003A00000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3_tpo" connectionId="12" xr16:uid="{00000000-0016-0000-0A00-00003900000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3_tpo" connectionId="59" xr16:uid="{00000000-0016-0000-0A00-00003800000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3_tpo" connectionId="70" xr16:uid="{00000000-0016-0000-0A00-00003700000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1_(Einmal brach ich mir das Bein)_tpo" connectionId="30" xr16:uid="{00000000-0016-0000-0A00-00003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49" xr16:uid="{00000000-0016-0000-0100-00002F00000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3_tpo" connectionId="91" xr16:uid="{00000000-0016-0000-0B00-00004E000000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3_tpo" connectionId="42" xr16:uid="{00000000-0016-0000-0B00-00004D00000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3_tpo" connectionId="20" xr16:uid="{00000000-0016-0000-0B00-00004C000000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3_tpo" connectionId="54" xr16:uid="{00000000-0016-0000-0B00-00004B00000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3_tpo" connectionId="8" xr16:uid="{00000000-0016-0000-0B00-00004A00000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3_tpo" connectionId="35" xr16:uid="{00000000-0016-0000-0B00-000049000000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3_tpo" connectionId="85" xr16:uid="{00000000-0016-0000-0B00-000048000000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3_tpo" connectionId="60" xr16:uid="{00000000-0016-0000-0B00-000047000000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3_tpo_2" connectionId="22" xr16:uid="{00000000-0016-0000-0B00-000046000000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3_tpo_1" connectionId="34" xr16:uid="{00000000-0016-0000-0B00-000045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3_Abschnitte-Dauern_1" connectionId="40" xr16:uid="{00000000-0016-0000-0100-00002E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7" connectionId="37" xr16:uid="{00000000-0016-0000-0100-00002D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3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1.xml"/><Relationship Id="rId13" Type="http://schemas.openxmlformats.org/officeDocument/2006/relationships/queryTable" Target="../queryTables/queryTable66.xml"/><Relationship Id="rId3" Type="http://schemas.openxmlformats.org/officeDocument/2006/relationships/queryTable" Target="../queryTables/queryTable56.xml"/><Relationship Id="rId7" Type="http://schemas.openxmlformats.org/officeDocument/2006/relationships/queryTable" Target="../queryTables/queryTable60.xml"/><Relationship Id="rId12" Type="http://schemas.openxmlformats.org/officeDocument/2006/relationships/queryTable" Target="../queryTables/queryTable65.xml"/><Relationship Id="rId2" Type="http://schemas.openxmlformats.org/officeDocument/2006/relationships/queryTable" Target="../queryTables/queryTable55.xml"/><Relationship Id="rId16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59.xml"/><Relationship Id="rId11" Type="http://schemas.openxmlformats.org/officeDocument/2006/relationships/queryTable" Target="../queryTables/queryTable64.xml"/><Relationship Id="rId5" Type="http://schemas.openxmlformats.org/officeDocument/2006/relationships/queryTable" Target="../queryTables/queryTable58.xml"/><Relationship Id="rId15" Type="http://schemas.openxmlformats.org/officeDocument/2006/relationships/queryTable" Target="../queryTables/queryTable68.xml"/><Relationship Id="rId10" Type="http://schemas.openxmlformats.org/officeDocument/2006/relationships/queryTable" Target="../queryTables/queryTable63.xml"/><Relationship Id="rId4" Type="http://schemas.openxmlformats.org/officeDocument/2006/relationships/queryTable" Target="../queryTables/queryTable57.xml"/><Relationship Id="rId9" Type="http://schemas.openxmlformats.org/officeDocument/2006/relationships/queryTable" Target="../queryTables/queryTable62.xml"/><Relationship Id="rId14" Type="http://schemas.openxmlformats.org/officeDocument/2006/relationships/queryTable" Target="../queryTables/queryTable6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6.xml"/><Relationship Id="rId3" Type="http://schemas.openxmlformats.org/officeDocument/2006/relationships/queryTable" Target="../queryTables/queryTable71.xml"/><Relationship Id="rId7" Type="http://schemas.openxmlformats.org/officeDocument/2006/relationships/queryTable" Target="../queryTables/queryTable75.xml"/><Relationship Id="rId2" Type="http://schemas.openxmlformats.org/officeDocument/2006/relationships/queryTable" Target="../queryTables/queryTable70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74.xml"/><Relationship Id="rId11" Type="http://schemas.openxmlformats.org/officeDocument/2006/relationships/queryTable" Target="../queryTables/queryTable79.xml"/><Relationship Id="rId5" Type="http://schemas.openxmlformats.org/officeDocument/2006/relationships/queryTable" Target="../queryTables/queryTable73.xml"/><Relationship Id="rId10" Type="http://schemas.openxmlformats.org/officeDocument/2006/relationships/queryTable" Target="../queryTables/queryTable78.xml"/><Relationship Id="rId4" Type="http://schemas.openxmlformats.org/officeDocument/2006/relationships/queryTable" Target="../queryTables/queryTable72.xml"/><Relationship Id="rId9" Type="http://schemas.openxmlformats.org/officeDocument/2006/relationships/queryTable" Target="../queryTables/queryTable7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/>
  </sheetViews>
  <sheetFormatPr baseColWidth="10" defaultRowHeight="14.4" x14ac:dyDescent="0.3"/>
  <cols>
    <col min="1" max="1" width="8.21875" style="6" bestFit="1" customWidth="1"/>
    <col min="2" max="2" width="12.33203125" style="6" bestFit="1" customWidth="1"/>
    <col min="3" max="3" width="10.44140625" style="6" bestFit="1" customWidth="1"/>
    <col min="4" max="4" width="12.33203125" style="6" bestFit="1" customWidth="1"/>
    <col min="5" max="5" width="10.44140625" style="6" bestFit="1" customWidth="1"/>
  </cols>
  <sheetData>
    <row r="1" spans="1:8" x14ac:dyDescent="0.3">
      <c r="A1" s="5" t="s">
        <v>85</v>
      </c>
      <c r="B1" s="5" t="s">
        <v>86</v>
      </c>
      <c r="C1" s="12" t="s">
        <v>87</v>
      </c>
      <c r="D1" s="5" t="s">
        <v>86</v>
      </c>
      <c r="E1" s="12" t="s">
        <v>87</v>
      </c>
    </row>
    <row r="2" spans="1:8" x14ac:dyDescent="0.3">
      <c r="A2" s="6" t="s">
        <v>48</v>
      </c>
      <c r="B2" s="7">
        <v>4</v>
      </c>
      <c r="C2" s="11">
        <f>B2/B$10*100</f>
        <v>17.021276595744681</v>
      </c>
      <c r="D2" s="52">
        <f>SUM(B2:B4)</f>
        <v>7.5</v>
      </c>
      <c r="E2" s="11">
        <f>D2/D$10*100</f>
        <v>31.914893617021278</v>
      </c>
    </row>
    <row r="3" spans="1:8" x14ac:dyDescent="0.3">
      <c r="A3" s="6" t="s">
        <v>49</v>
      </c>
      <c r="B3" s="7">
        <v>1.5</v>
      </c>
      <c r="C3" s="11">
        <f t="shared" ref="C3:C9" si="0">B3/B$10*100</f>
        <v>6.3829787234042552</v>
      </c>
      <c r="D3" s="52"/>
      <c r="E3" s="11"/>
      <c r="H3" s="42"/>
    </row>
    <row r="4" spans="1:8" x14ac:dyDescent="0.3">
      <c r="A4" s="6" t="s">
        <v>54</v>
      </c>
      <c r="B4" s="7">
        <v>2</v>
      </c>
      <c r="C4" s="11">
        <f t="shared" si="0"/>
        <v>8.5106382978723403</v>
      </c>
      <c r="D4" s="52"/>
      <c r="E4" s="11"/>
      <c r="H4" s="42"/>
    </row>
    <row r="5" spans="1:8" x14ac:dyDescent="0.3">
      <c r="A5" s="6" t="s">
        <v>0</v>
      </c>
      <c r="B5" s="7">
        <v>4.5</v>
      </c>
      <c r="C5" s="11">
        <f t="shared" si="0"/>
        <v>19.148936170212767</v>
      </c>
      <c r="D5" s="52">
        <f>SUM(B5:B8)</f>
        <v>12.5</v>
      </c>
      <c r="E5" s="11">
        <f>D5/D$10*100</f>
        <v>53.191489361702125</v>
      </c>
      <c r="H5" s="42"/>
    </row>
    <row r="6" spans="1:8" x14ac:dyDescent="0.3">
      <c r="A6" s="6" t="s">
        <v>1</v>
      </c>
      <c r="B6" s="7">
        <v>1</v>
      </c>
      <c r="C6" s="11">
        <f t="shared" si="0"/>
        <v>4.2553191489361701</v>
      </c>
      <c r="D6" s="52"/>
      <c r="E6" s="11"/>
      <c r="H6" s="42"/>
    </row>
    <row r="7" spans="1:8" x14ac:dyDescent="0.3">
      <c r="A7" s="6" t="s">
        <v>55</v>
      </c>
      <c r="B7" s="7">
        <v>3.25</v>
      </c>
      <c r="C7" s="11">
        <f t="shared" si="0"/>
        <v>13.829787234042554</v>
      </c>
      <c r="D7" s="52"/>
      <c r="E7" s="11"/>
    </row>
    <row r="8" spans="1:8" x14ac:dyDescent="0.3">
      <c r="A8" s="6" t="s">
        <v>56</v>
      </c>
      <c r="B8" s="7">
        <v>3.75</v>
      </c>
      <c r="C8" s="11">
        <f t="shared" si="0"/>
        <v>15.957446808510639</v>
      </c>
      <c r="D8" s="52"/>
      <c r="E8" s="11"/>
    </row>
    <row r="9" spans="1:8" x14ac:dyDescent="0.3">
      <c r="A9" s="6">
        <v>3</v>
      </c>
      <c r="B9" s="7">
        <v>3.5</v>
      </c>
      <c r="C9" s="11">
        <f t="shared" si="0"/>
        <v>14.893617021276595</v>
      </c>
      <c r="D9" s="52">
        <f>B9</f>
        <v>3.5</v>
      </c>
      <c r="E9" s="11">
        <f>D9/D$10*100</f>
        <v>14.893617021276595</v>
      </c>
    </row>
    <row r="10" spans="1:8" x14ac:dyDescent="0.3">
      <c r="B10" s="14">
        <f>SUM(B2:B9)</f>
        <v>23.5</v>
      </c>
      <c r="C10" s="11">
        <f>SUM(C2:C9)</f>
        <v>100</v>
      </c>
      <c r="D10" s="52">
        <f>SUM(D2:D9)</f>
        <v>23.5</v>
      </c>
      <c r="E10" s="11">
        <f>SUM(E2:E9)</f>
        <v>100</v>
      </c>
    </row>
    <row r="11" spans="1:8" x14ac:dyDescent="0.3">
      <c r="B11" s="11"/>
      <c r="C11" s="11"/>
      <c r="D11" s="52"/>
      <c r="E11" s="11"/>
    </row>
    <row r="12" spans="1:8" x14ac:dyDescent="0.3">
      <c r="B12" s="11"/>
      <c r="C12" s="11"/>
      <c r="E12" s="11"/>
    </row>
    <row r="13" spans="1:8" x14ac:dyDescent="0.3">
      <c r="B13" s="11"/>
      <c r="C13" s="11"/>
      <c r="E13" s="11"/>
    </row>
    <row r="14" spans="1:8" x14ac:dyDescent="0.3">
      <c r="B14" s="11"/>
      <c r="C14" s="11"/>
      <c r="E14" s="11"/>
    </row>
    <row r="15" spans="1:8" x14ac:dyDescent="0.3">
      <c r="B15" s="11"/>
      <c r="C15" s="11"/>
      <c r="D15" s="52"/>
      <c r="E15" s="11"/>
    </row>
    <row r="16" spans="1:8" x14ac:dyDescent="0.3">
      <c r="B16" s="11"/>
      <c r="C16" s="11"/>
      <c r="D16" s="52"/>
      <c r="E16" s="11"/>
    </row>
    <row r="17" spans="2:5" x14ac:dyDescent="0.3">
      <c r="B17" s="12"/>
      <c r="C17" s="11"/>
      <c r="D17" s="53"/>
      <c r="E17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92"/>
  <sheetViews>
    <sheetView tabSelected="1" zoomScale="55" zoomScaleNormal="55" workbookViewId="0"/>
  </sheetViews>
  <sheetFormatPr baseColWidth="10" defaultRowHeight="14.4" x14ac:dyDescent="0.3"/>
  <cols>
    <col min="1" max="1" width="22.5546875" style="1" bestFit="1" customWidth="1"/>
    <col min="2" max="2" width="38.44140625" style="2" bestFit="1" customWidth="1"/>
    <col min="3" max="3" width="28.109375" style="2" bestFit="1" customWidth="1"/>
    <col min="4" max="4" width="24.44140625" style="2" bestFit="1" customWidth="1"/>
    <col min="5" max="5" width="24.44140625" bestFit="1" customWidth="1"/>
    <col min="6" max="6" width="37.109375" bestFit="1" customWidth="1"/>
    <col min="7" max="7" width="38.44140625" bestFit="1" customWidth="1"/>
    <col min="8" max="8" width="29.88671875" bestFit="1" customWidth="1"/>
    <col min="9" max="9" width="24.44140625" bestFit="1" customWidth="1"/>
    <col min="10" max="10" width="29.88671875" bestFit="1" customWidth="1"/>
    <col min="11" max="12" width="24.88671875" bestFit="1" customWidth="1"/>
    <col min="13" max="13" width="29.88671875" bestFit="1" customWidth="1"/>
    <col min="14" max="15" width="24.88671875" bestFit="1" customWidth="1"/>
    <col min="16" max="16" width="11.5546875" style="2" bestFit="1" customWidth="1"/>
    <col min="17" max="17" width="9.5546875" bestFit="1" customWidth="1"/>
    <col min="18" max="18" width="10.109375" bestFit="1" customWidth="1"/>
    <col min="19" max="19" width="22.44140625" style="2" bestFit="1" customWidth="1"/>
    <col min="20" max="20" width="8.88671875" style="2" bestFit="1" customWidth="1"/>
    <col min="21" max="21" width="13.44140625" style="2" bestFit="1" customWidth="1"/>
    <col min="22" max="22" width="8.109375" style="2" bestFit="1" customWidth="1"/>
    <col min="23" max="23" width="10.44140625" style="2" bestFit="1" customWidth="1"/>
    <col min="24" max="24" width="8.44140625" style="2" bestFit="1" customWidth="1"/>
    <col min="25" max="25" width="9" bestFit="1" customWidth="1"/>
    <col min="26" max="26" width="18.109375" style="1" bestFit="1" customWidth="1"/>
    <col min="27" max="27" width="15.44140625" bestFit="1" customWidth="1"/>
    <col min="28" max="29" width="28.109375" style="2" bestFit="1" customWidth="1"/>
    <col min="30" max="30" width="24.44140625" bestFit="1" customWidth="1"/>
    <col min="31" max="31" width="24.44140625" style="2" bestFit="1" customWidth="1"/>
    <col min="32" max="32" width="37.109375" style="2" bestFit="1" customWidth="1"/>
    <col min="33" max="33" width="38.44140625" bestFit="1" customWidth="1"/>
    <col min="34" max="34" width="29.88671875" bestFit="1" customWidth="1"/>
    <col min="35" max="35" width="24.44140625" bestFit="1" customWidth="1"/>
    <col min="36" max="36" width="29.88671875" bestFit="1" customWidth="1"/>
    <col min="37" max="38" width="24.88671875" bestFit="1" customWidth="1"/>
    <col min="39" max="39" width="29.88671875" bestFit="1" customWidth="1"/>
    <col min="40" max="41" width="24.88671875" bestFit="1" customWidth="1"/>
    <col min="42" max="42" width="11.5546875" bestFit="1" customWidth="1"/>
    <col min="43" max="43" width="9.5546875" bestFit="1" customWidth="1"/>
    <col min="44" max="44" width="10.109375" bestFit="1" customWidth="1"/>
    <col min="45" max="45" width="19" bestFit="1" customWidth="1"/>
    <col min="46" max="46" width="10.44140625" bestFit="1" customWidth="1"/>
    <col min="47" max="47" width="8.44140625" bestFit="1" customWidth="1"/>
    <col min="48" max="48" width="9" bestFit="1" customWidth="1"/>
    <col min="49" max="49" width="17.5546875" bestFit="1" customWidth="1"/>
    <col min="50" max="50" width="8.88671875" bestFit="1" customWidth="1"/>
    <col min="51" max="51" width="8.109375" bestFit="1" customWidth="1"/>
    <col min="52" max="52" width="17.88671875" bestFit="1" customWidth="1"/>
    <col min="53" max="53" width="22.44140625" bestFit="1" customWidth="1"/>
    <col min="54" max="54" width="5.44140625" bestFit="1" customWidth="1"/>
    <col min="55" max="55" width="23.109375" bestFit="1" customWidth="1"/>
    <col min="56" max="56" width="23.5546875" bestFit="1" customWidth="1"/>
    <col min="57" max="58" width="26.44140625" bestFit="1" customWidth="1"/>
    <col min="59" max="60" width="24" bestFit="1" customWidth="1"/>
    <col min="61" max="61" width="34.109375" bestFit="1" customWidth="1"/>
    <col min="62" max="62" width="37.44140625" bestFit="1" customWidth="1"/>
    <col min="63" max="63" width="29.88671875" bestFit="1" customWidth="1"/>
    <col min="64" max="64" width="23.109375" bestFit="1" customWidth="1"/>
    <col min="65" max="65" width="29.88671875" bestFit="1" customWidth="1"/>
    <col min="66" max="67" width="22.88671875" bestFit="1" customWidth="1"/>
    <col min="68" max="68" width="28.88671875" bestFit="1" customWidth="1"/>
    <col min="69" max="70" width="22.88671875" bestFit="1" customWidth="1"/>
    <col min="71" max="71" width="8.5546875" bestFit="1" customWidth="1"/>
  </cols>
  <sheetData>
    <row r="1" spans="1:71" x14ac:dyDescent="0.3">
      <c r="A1" s="33" t="s">
        <v>18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5" t="s">
        <v>18</v>
      </c>
      <c r="W1" s="1" t="s">
        <v>26</v>
      </c>
      <c r="X1" s="1" t="s">
        <v>29</v>
      </c>
      <c r="Y1" s="1" t="s">
        <v>27</v>
      </c>
      <c r="Z1" s="5" t="s">
        <v>38</v>
      </c>
      <c r="AA1" s="33" t="s">
        <v>18</v>
      </c>
      <c r="AB1" s="25" t="s">
        <v>3</v>
      </c>
      <c r="AC1" s="25" t="s">
        <v>4</v>
      </c>
      <c r="AD1" s="25" t="s">
        <v>5</v>
      </c>
      <c r="AE1" s="25" t="s">
        <v>6</v>
      </c>
      <c r="AF1" s="25" t="s">
        <v>7</v>
      </c>
      <c r="AG1" s="25" t="s">
        <v>8</v>
      </c>
      <c r="AH1" s="25" t="s">
        <v>9</v>
      </c>
      <c r="AI1" s="25" t="s">
        <v>10</v>
      </c>
      <c r="AJ1" s="25" t="s">
        <v>11</v>
      </c>
      <c r="AK1" s="25" t="s">
        <v>12</v>
      </c>
      <c r="AL1" s="10" t="s">
        <v>13</v>
      </c>
      <c r="AM1" s="10" t="s">
        <v>14</v>
      </c>
      <c r="AN1" s="10" t="s">
        <v>15</v>
      </c>
      <c r="AO1" s="10" t="s">
        <v>16</v>
      </c>
      <c r="AP1" s="5" t="s">
        <v>22</v>
      </c>
      <c r="AQ1" s="1" t="s">
        <v>23</v>
      </c>
      <c r="AR1" s="5" t="s">
        <v>24</v>
      </c>
      <c r="AS1" s="5" t="s">
        <v>25</v>
      </c>
      <c r="AT1" s="5" t="s">
        <v>26</v>
      </c>
      <c r="AU1" s="5" t="s">
        <v>29</v>
      </c>
      <c r="AV1" s="1" t="s">
        <v>27</v>
      </c>
      <c r="AW1" s="5" t="s">
        <v>28</v>
      </c>
      <c r="AX1" s="19"/>
      <c r="AY1" s="26"/>
      <c r="AZ1" s="26"/>
      <c r="BA1" s="5"/>
      <c r="BB1" s="12"/>
      <c r="BC1" s="6"/>
    </row>
    <row r="2" spans="1:71" x14ac:dyDescent="0.3">
      <c r="A2" s="1">
        <v>1</v>
      </c>
      <c r="B2" s="7">
        <f>SUM(AB2:AB4)</f>
        <v>9.7371428570000003</v>
      </c>
      <c r="C2" s="7">
        <f t="shared" ref="C2:O2" si="0">SUM(AC2:AC4)</f>
        <v>12.389297053</v>
      </c>
      <c r="D2" s="7">
        <f t="shared" si="0"/>
        <v>6.348480726</v>
      </c>
      <c r="E2" s="7">
        <f t="shared" si="0"/>
        <v>7.0652154200000004</v>
      </c>
      <c r="F2" s="7">
        <f t="shared" si="0"/>
        <v>9.4428571429999995</v>
      </c>
      <c r="G2" s="7">
        <f t="shared" si="0"/>
        <v>11.582721088000001</v>
      </c>
      <c r="H2" s="7">
        <f t="shared" si="0"/>
        <v>9.2613151929999979</v>
      </c>
      <c r="I2" s="7">
        <f t="shared" si="0"/>
        <v>10.277369615</v>
      </c>
      <c r="J2" s="7">
        <f t="shared" si="0"/>
        <v>8.7161904769999996</v>
      </c>
      <c r="K2" s="7">
        <f t="shared" si="0"/>
        <v>9.0693877560000011</v>
      </c>
      <c r="L2" s="7">
        <f t="shared" si="0"/>
        <v>8.8962585040000004</v>
      </c>
      <c r="M2" s="7">
        <f t="shared" si="0"/>
        <v>11.111995465</v>
      </c>
      <c r="N2" s="7">
        <f t="shared" si="0"/>
        <v>9.5825850339999992</v>
      </c>
      <c r="O2" s="7">
        <f t="shared" si="0"/>
        <v>11.245351472999999</v>
      </c>
      <c r="P2" s="3">
        <f>AVERAGE(B2:O2)</f>
        <v>9.6232977002857147</v>
      </c>
      <c r="Q2" s="11">
        <f>MIN(B2:O2)</f>
        <v>6.348480726</v>
      </c>
      <c r="R2" s="3">
        <f>MAX(B2:O2)</f>
        <v>12.389297053</v>
      </c>
      <c r="S2" s="7">
        <f>STDEV(B2:O2)/P2*100</f>
        <v>17.26112773503165</v>
      </c>
      <c r="V2" s="1">
        <v>1</v>
      </c>
      <c r="W2" s="11">
        <f>AVERAGE(C2,E2:I2,K2,M2)</f>
        <v>10.025019841624999</v>
      </c>
      <c r="X2" s="3">
        <f>MIN(C2,E2:I2,K2,M2)</f>
        <v>7.0652154200000004</v>
      </c>
      <c r="Y2" s="3">
        <f>MAX(C2,E2:I2,K2,M2)</f>
        <v>12.389297053</v>
      </c>
      <c r="Z2" s="7">
        <f>STDEV(C2,E2:I2,K2,M2)/W2*100</f>
        <v>16.800627514715995</v>
      </c>
      <c r="AA2" s="41" t="s">
        <v>48</v>
      </c>
      <c r="AB2" s="11">
        <f t="shared" ref="AB2:AO2" si="1">AB78-AB77</f>
        <v>5.750385487</v>
      </c>
      <c r="AC2" s="11">
        <f t="shared" si="1"/>
        <v>6.710385488</v>
      </c>
      <c r="AD2" s="11">
        <f t="shared" si="1"/>
        <v>3.9314285710000005</v>
      </c>
      <c r="AE2" s="11">
        <f t="shared" si="1"/>
        <v>3.7755328799999996</v>
      </c>
      <c r="AF2" s="11">
        <f t="shared" si="1"/>
        <v>4.920498866</v>
      </c>
      <c r="AG2" s="11">
        <f t="shared" si="1"/>
        <v>6.2116553290000001</v>
      </c>
      <c r="AH2" s="11">
        <f t="shared" si="1"/>
        <v>5.145578231</v>
      </c>
      <c r="AI2" s="11">
        <f t="shared" si="1"/>
        <v>5.7131746039999998</v>
      </c>
      <c r="AJ2" s="11">
        <f t="shared" si="1"/>
        <v>4.7295238099999999</v>
      </c>
      <c r="AK2" s="11">
        <f t="shared" si="1"/>
        <v>5.0377551020000002</v>
      </c>
      <c r="AL2" s="11">
        <f t="shared" si="1"/>
        <v>4.9827437639999994</v>
      </c>
      <c r="AM2" s="11">
        <f t="shared" si="1"/>
        <v>5.9086621319999999</v>
      </c>
      <c r="AN2" s="11">
        <f t="shared" si="1"/>
        <v>5.3050340140000003</v>
      </c>
      <c r="AO2" s="11">
        <f t="shared" si="1"/>
        <v>6.0556916100000002</v>
      </c>
      <c r="AP2" s="11">
        <f>AVERAGE(AB2:AO2)</f>
        <v>5.2984321348571433</v>
      </c>
      <c r="AQ2" s="11">
        <f t="shared" ref="AQ2:AQ9" si="2">MIN(AB2:AO2)</f>
        <v>3.7755328799999996</v>
      </c>
      <c r="AR2" s="11">
        <f>MAX(AB2:AO2)</f>
        <v>6.710385488</v>
      </c>
      <c r="AS2" s="7">
        <f t="shared" ref="AS2:AS9" si="3">STDEV(AB2:AO2)/AP2*100</f>
        <v>15.699445529901828</v>
      </c>
      <c r="AT2" s="11">
        <f t="shared" ref="AT2:AT9" si="4">AVERAGE(AC2,AE2:AI2,AK2,AM2)</f>
        <v>5.4279053289999997</v>
      </c>
      <c r="AU2" s="3">
        <f t="shared" ref="AU2:AU9" si="5">MIN(AC2,AE2:AI2,AK2,AM2)</f>
        <v>3.7755328799999996</v>
      </c>
      <c r="AV2" s="3">
        <f t="shared" ref="AV2:AV9" si="6">MAX(AC2,AE2:AI2,AK2,AM2)</f>
        <v>6.710385488</v>
      </c>
      <c r="AW2" s="7">
        <f t="shared" ref="AW2:AW9" si="7">STDEV(AC2,AE2:AI2,AK2,AM2)/AT2*100</f>
        <v>16.757327449894198</v>
      </c>
      <c r="AX2" s="41" t="s">
        <v>48</v>
      </c>
      <c r="AY2" s="37"/>
      <c r="AZ2" s="1"/>
      <c r="BA2" s="11"/>
      <c r="BB2" s="11"/>
      <c r="BC2" s="6"/>
    </row>
    <row r="3" spans="1:71" x14ac:dyDescent="0.3">
      <c r="A3" s="1">
        <v>2</v>
      </c>
      <c r="B3" s="7">
        <f>SUM(AB5:AB8)</f>
        <v>20.259410430999999</v>
      </c>
      <c r="C3" s="7">
        <f t="shared" ref="C3:O3" si="8">SUM(AC5:AC8)</f>
        <v>22.758458049000001</v>
      </c>
      <c r="D3" s="7">
        <f t="shared" si="8"/>
        <v>13.067029478</v>
      </c>
      <c r="E3" s="7">
        <f t="shared" si="8"/>
        <v>14.459682539999999</v>
      </c>
      <c r="F3" s="7">
        <f t="shared" si="8"/>
        <v>20.308163265000001</v>
      </c>
      <c r="G3" s="7">
        <f t="shared" si="8"/>
        <v>22.412879819000004</v>
      </c>
      <c r="H3" s="7">
        <f t="shared" si="8"/>
        <v>18.262448979000002</v>
      </c>
      <c r="I3" s="7">
        <f t="shared" si="8"/>
        <v>23.681451246999998</v>
      </c>
      <c r="J3" s="7">
        <f t="shared" si="8"/>
        <v>17.915646257999999</v>
      </c>
      <c r="K3" s="7">
        <f t="shared" si="8"/>
        <v>18.221133785999999</v>
      </c>
      <c r="L3" s="7">
        <f t="shared" si="8"/>
        <v>18.242358276000001</v>
      </c>
      <c r="M3" s="7">
        <f t="shared" si="8"/>
        <v>18.653333333999999</v>
      </c>
      <c r="N3" s="7">
        <f t="shared" si="8"/>
        <v>18.771882087000002</v>
      </c>
      <c r="O3" s="7">
        <f t="shared" si="8"/>
        <v>19.393015873</v>
      </c>
      <c r="P3" s="3">
        <f t="shared" ref="P3:P4" si="9">AVERAGE(B3:O3)</f>
        <v>19.029063815857146</v>
      </c>
      <c r="Q3" s="11">
        <f t="shared" ref="Q3:Q5" si="10">MIN(B3:O3)</f>
        <v>13.067029478</v>
      </c>
      <c r="R3" s="3">
        <f t="shared" ref="R3:R5" si="11">MAX(B3:O3)</f>
        <v>23.681451246999998</v>
      </c>
      <c r="S3" s="7">
        <f t="shared" ref="S3:S5" si="12">STDEV(B3:O3)/P3*100</f>
        <v>15.287657866978483</v>
      </c>
      <c r="V3" s="1">
        <v>2</v>
      </c>
      <c r="W3" s="11">
        <f t="shared" ref="W3:W5" si="13">AVERAGE(C3,E3:I3,K3,M3)</f>
        <v>19.844693877375001</v>
      </c>
      <c r="X3" s="3">
        <f t="shared" ref="X3:X5" si="14">MIN(C3,E3:I3,K3,M3)</f>
        <v>14.459682539999999</v>
      </c>
      <c r="Y3" s="3">
        <f t="shared" ref="Y3:Y5" si="15">MAX(C3,E3:I3,K3,M3)</f>
        <v>23.681451246999998</v>
      </c>
      <c r="Z3" s="7">
        <f t="shared" ref="Z3:Z5" si="16">STDEV(C3,E3:I3,K3,M3)/W3*100</f>
        <v>15.423625480470573</v>
      </c>
      <c r="AA3" s="41" t="s">
        <v>49</v>
      </c>
      <c r="AB3" s="11">
        <f t="shared" ref="AB3:AO3" si="17">AB79-AB78</f>
        <v>1.2351927439999999</v>
      </c>
      <c r="AC3" s="11">
        <f t="shared" si="17"/>
        <v>2.3932879820000004</v>
      </c>
      <c r="AD3" s="11">
        <f t="shared" si="17"/>
        <v>0.70095238099999957</v>
      </c>
      <c r="AE3" s="11">
        <f t="shared" si="17"/>
        <v>1.2893197280000006</v>
      </c>
      <c r="AF3" s="11">
        <f t="shared" si="17"/>
        <v>1.4162358279999996</v>
      </c>
      <c r="AG3" s="11">
        <f t="shared" si="17"/>
        <v>2.0731065759999989</v>
      </c>
      <c r="AH3" s="11">
        <f t="shared" si="17"/>
        <v>0.99845804999999999</v>
      </c>
      <c r="AI3" s="11">
        <f t="shared" si="17"/>
        <v>1.1929478450000008</v>
      </c>
      <c r="AJ3" s="11">
        <f t="shared" si="17"/>
        <v>1.2104308389999998</v>
      </c>
      <c r="AK3" s="11">
        <f t="shared" si="17"/>
        <v>1.1091836739999996</v>
      </c>
      <c r="AL3" s="11">
        <f t="shared" si="17"/>
        <v>1.0563718820000005</v>
      </c>
      <c r="AM3" s="11">
        <f t="shared" si="17"/>
        <v>1.3006575959999997</v>
      </c>
      <c r="AN3" s="11">
        <f t="shared" si="17"/>
        <v>1.0238548749999996</v>
      </c>
      <c r="AO3" s="11">
        <f t="shared" si="17"/>
        <v>1.6253968250000002</v>
      </c>
      <c r="AP3" s="11">
        <f t="shared" ref="AP3:AP9" si="18">AVERAGE(AB3:AO3)</f>
        <v>1.3303854874999999</v>
      </c>
      <c r="AQ3" s="11">
        <f t="shared" si="2"/>
        <v>0.70095238099999957</v>
      </c>
      <c r="AR3" s="11">
        <f t="shared" ref="AR3:AR9" si="19">MAX(AB3:AO3)</f>
        <v>2.3932879820000004</v>
      </c>
      <c r="AS3" s="7">
        <f t="shared" si="3"/>
        <v>33.258185344397376</v>
      </c>
      <c r="AT3" s="11">
        <f t="shared" si="4"/>
        <v>1.4716496598750002</v>
      </c>
      <c r="AU3" s="3">
        <f t="shared" si="5"/>
        <v>0.99845804999999999</v>
      </c>
      <c r="AV3" s="3">
        <f t="shared" si="6"/>
        <v>2.3932879820000004</v>
      </c>
      <c r="AW3" s="7">
        <f t="shared" si="7"/>
        <v>33.581871874521021</v>
      </c>
      <c r="AX3" s="41" t="s">
        <v>49</v>
      </c>
      <c r="AY3" s="37"/>
      <c r="AZ3" s="1"/>
      <c r="BA3" s="11"/>
      <c r="BB3" s="11"/>
      <c r="BC3" s="6"/>
    </row>
    <row r="4" spans="1:71" x14ac:dyDescent="0.3">
      <c r="A4" s="1">
        <v>3</v>
      </c>
      <c r="B4" s="7">
        <f>SUM(AB9)</f>
        <v>6.4763718820000022</v>
      </c>
      <c r="C4" s="7">
        <f t="shared" ref="C4:O4" si="20">SUM(AC9)</f>
        <v>6.8087074829999992</v>
      </c>
      <c r="D4" s="7">
        <f t="shared" si="20"/>
        <v>3.9161904760000006</v>
      </c>
      <c r="E4" s="7">
        <f t="shared" si="20"/>
        <v>4.5520408160000017</v>
      </c>
      <c r="F4" s="7">
        <f t="shared" si="20"/>
        <v>7.4380272110000014</v>
      </c>
      <c r="G4" s="7">
        <f t="shared" si="20"/>
        <v>5.7121088429999958</v>
      </c>
      <c r="H4" s="7">
        <f t="shared" si="20"/>
        <v>5.8918367349999983</v>
      </c>
      <c r="I4" s="7">
        <f t="shared" si="20"/>
        <v>6.9918820860000039</v>
      </c>
      <c r="J4" s="7">
        <f t="shared" si="20"/>
        <v>5.9690929709999985</v>
      </c>
      <c r="K4" s="7">
        <f t="shared" si="20"/>
        <v>6.4246258509999983</v>
      </c>
      <c r="L4" s="7">
        <f t="shared" si="20"/>
        <v>6.0439909299999997</v>
      </c>
      <c r="M4" s="7">
        <f t="shared" si="20"/>
        <v>6.5666666660000033</v>
      </c>
      <c r="N4" s="7">
        <f t="shared" si="20"/>
        <v>5.7991836729999982</v>
      </c>
      <c r="O4" s="7">
        <f t="shared" si="20"/>
        <v>5.7774149659999985</v>
      </c>
      <c r="P4" s="3">
        <f t="shared" si="9"/>
        <v>6.0262957563571433</v>
      </c>
      <c r="Q4" s="11">
        <f t="shared" si="10"/>
        <v>3.9161904760000006</v>
      </c>
      <c r="R4" s="3">
        <f t="shared" si="11"/>
        <v>7.4380272110000014</v>
      </c>
      <c r="S4" s="7">
        <f t="shared" si="12"/>
        <v>15.299286246001273</v>
      </c>
      <c r="V4" s="1">
        <v>3</v>
      </c>
      <c r="W4" s="11">
        <f t="shared" si="13"/>
        <v>6.2982369613750002</v>
      </c>
      <c r="X4" s="3">
        <f t="shared" si="14"/>
        <v>4.5520408160000017</v>
      </c>
      <c r="Y4" s="3">
        <f t="shared" si="15"/>
        <v>7.4380272110000014</v>
      </c>
      <c r="Z4" s="7">
        <f t="shared" si="16"/>
        <v>14.310845463094221</v>
      </c>
      <c r="AA4" s="41" t="s">
        <v>54</v>
      </c>
      <c r="AB4" s="11">
        <f t="shared" ref="AB4:AO4" si="21">AB80-AB79</f>
        <v>2.7515646260000004</v>
      </c>
      <c r="AC4" s="11">
        <f t="shared" si="21"/>
        <v>3.2856235829999996</v>
      </c>
      <c r="AD4" s="11">
        <f t="shared" si="21"/>
        <v>1.7160997739999999</v>
      </c>
      <c r="AE4" s="11">
        <f t="shared" si="21"/>
        <v>2.0003628119999997</v>
      </c>
      <c r="AF4" s="11">
        <f t="shared" si="21"/>
        <v>3.1061224489999999</v>
      </c>
      <c r="AG4" s="11">
        <f t="shared" si="21"/>
        <v>3.2979591830000015</v>
      </c>
      <c r="AH4" s="11">
        <f t="shared" si="21"/>
        <v>3.1172789119999988</v>
      </c>
      <c r="AI4" s="11">
        <f t="shared" si="21"/>
        <v>3.371247165999999</v>
      </c>
      <c r="AJ4" s="11">
        <f t="shared" si="21"/>
        <v>2.7762358279999999</v>
      </c>
      <c r="AK4" s="11">
        <f t="shared" si="21"/>
        <v>2.9224489800000004</v>
      </c>
      <c r="AL4" s="11">
        <f t="shared" si="21"/>
        <v>2.8571428580000005</v>
      </c>
      <c r="AM4" s="11">
        <f t="shared" si="21"/>
        <v>3.902675737</v>
      </c>
      <c r="AN4" s="11">
        <f t="shared" si="21"/>
        <v>3.2536961449999993</v>
      </c>
      <c r="AO4" s="11">
        <f t="shared" si="21"/>
        <v>3.5642630379999991</v>
      </c>
      <c r="AP4" s="11">
        <f t="shared" si="18"/>
        <v>2.9944800779285714</v>
      </c>
      <c r="AQ4" s="11">
        <f t="shared" si="2"/>
        <v>1.7160997739999999</v>
      </c>
      <c r="AR4" s="11">
        <f t="shared" si="19"/>
        <v>3.902675737</v>
      </c>
      <c r="AS4" s="7">
        <f t="shared" si="3"/>
        <v>19.242419641488144</v>
      </c>
      <c r="AT4" s="11">
        <f t="shared" si="4"/>
        <v>3.12546485275</v>
      </c>
      <c r="AU4" s="3">
        <f t="shared" si="5"/>
        <v>2.0003628119999997</v>
      </c>
      <c r="AV4" s="3">
        <f t="shared" si="6"/>
        <v>3.902675737</v>
      </c>
      <c r="AW4" s="7">
        <f t="shared" si="7"/>
        <v>17.218850443054652</v>
      </c>
      <c r="AX4" s="41" t="s">
        <v>54</v>
      </c>
      <c r="AY4" s="37"/>
      <c r="AZ4" s="1"/>
      <c r="BA4" s="11"/>
      <c r="BB4" s="11"/>
      <c r="BC4" s="6"/>
    </row>
    <row r="5" spans="1:71" x14ac:dyDescent="0.3">
      <c r="A5" s="5" t="s">
        <v>20</v>
      </c>
      <c r="B5" s="7">
        <f t="shared" ref="B5:O5" si="22">SUM(B2:B4)</f>
        <v>36.472925170000003</v>
      </c>
      <c r="C5" s="7">
        <f t="shared" si="22"/>
        <v>41.956462585000004</v>
      </c>
      <c r="D5" s="7">
        <f t="shared" si="22"/>
        <v>23.331700680000001</v>
      </c>
      <c r="E5" s="7">
        <f t="shared" si="22"/>
        <v>26.076938776000002</v>
      </c>
      <c r="F5" s="7">
        <f t="shared" si="22"/>
        <v>37.189047619000007</v>
      </c>
      <c r="G5" s="7">
        <f t="shared" si="22"/>
        <v>39.707709749999999</v>
      </c>
      <c r="H5" s="7">
        <f t="shared" si="22"/>
        <v>33.415600906999998</v>
      </c>
      <c r="I5" s="7">
        <f t="shared" si="22"/>
        <v>40.950702948</v>
      </c>
      <c r="J5" s="7">
        <f t="shared" si="22"/>
        <v>32.600929706000002</v>
      </c>
      <c r="K5" s="7">
        <f t="shared" si="22"/>
        <v>33.715147392999995</v>
      </c>
      <c r="L5" s="7">
        <f t="shared" si="22"/>
        <v>33.182607709999999</v>
      </c>
      <c r="M5" s="7">
        <f t="shared" si="22"/>
        <v>36.331995465000006</v>
      </c>
      <c r="N5" s="7">
        <f t="shared" si="22"/>
        <v>34.153650794000001</v>
      </c>
      <c r="O5" s="7">
        <f t="shared" si="22"/>
        <v>36.415782311999997</v>
      </c>
      <c r="P5" s="3">
        <f>AVERAGE(B5:O5)</f>
        <v>34.678657272499997</v>
      </c>
      <c r="Q5" s="11">
        <f t="shared" si="10"/>
        <v>23.331700680000001</v>
      </c>
      <c r="R5" s="3">
        <f t="shared" si="11"/>
        <v>41.956462585000004</v>
      </c>
      <c r="S5" s="7">
        <f t="shared" si="12"/>
        <v>14.854376341488789</v>
      </c>
      <c r="V5" s="5" t="s">
        <v>20</v>
      </c>
      <c r="W5" s="11">
        <f t="shared" si="13"/>
        <v>36.167950680375</v>
      </c>
      <c r="X5" s="3">
        <f t="shared" si="14"/>
        <v>26.076938776000002</v>
      </c>
      <c r="Y5" s="3">
        <f t="shared" si="15"/>
        <v>41.956462585000004</v>
      </c>
      <c r="Z5" s="7">
        <f t="shared" si="16"/>
        <v>14.22929492957021</v>
      </c>
      <c r="AA5" s="41" t="s">
        <v>0</v>
      </c>
      <c r="AB5" s="11">
        <f t="shared" ref="AB5:AO5" si="23">AB81-AB80</f>
        <v>5.9501133790000011</v>
      </c>
      <c r="AC5" s="11">
        <f t="shared" si="23"/>
        <v>7.443945578000001</v>
      </c>
      <c r="AD5" s="11">
        <f t="shared" si="23"/>
        <v>3.959727891</v>
      </c>
      <c r="AE5" s="11">
        <f t="shared" si="23"/>
        <v>4.3778684810000001</v>
      </c>
      <c r="AF5" s="11">
        <f t="shared" si="23"/>
        <v>6.4000000000000021</v>
      </c>
      <c r="AG5" s="11">
        <f t="shared" si="23"/>
        <v>7.2122448979999998</v>
      </c>
      <c r="AH5" s="11">
        <f t="shared" si="23"/>
        <v>6.0575056690000011</v>
      </c>
      <c r="AI5" s="11">
        <f t="shared" si="23"/>
        <v>7.235918367</v>
      </c>
      <c r="AJ5" s="11">
        <f t="shared" si="23"/>
        <v>5.8165986390000004</v>
      </c>
      <c r="AK5" s="11">
        <f t="shared" si="23"/>
        <v>5.9929251699999995</v>
      </c>
      <c r="AL5" s="11">
        <f t="shared" si="23"/>
        <v>5.6252154189999999</v>
      </c>
      <c r="AM5" s="11">
        <f t="shared" si="23"/>
        <v>5.8956689349999998</v>
      </c>
      <c r="AN5" s="11">
        <f t="shared" si="23"/>
        <v>5.8195011340000011</v>
      </c>
      <c r="AO5" s="11">
        <f t="shared" si="23"/>
        <v>6.0139682540000017</v>
      </c>
      <c r="AP5" s="11">
        <f t="shared" si="18"/>
        <v>5.9858001295714303</v>
      </c>
      <c r="AQ5" s="11">
        <f t="shared" si="2"/>
        <v>3.959727891</v>
      </c>
      <c r="AR5" s="11">
        <f t="shared" si="19"/>
        <v>7.443945578000001</v>
      </c>
      <c r="AS5" s="7">
        <f t="shared" si="3"/>
        <v>16.221645561527687</v>
      </c>
      <c r="AT5" s="11">
        <f t="shared" si="4"/>
        <v>6.3270096372500007</v>
      </c>
      <c r="AU5" s="3">
        <f t="shared" si="5"/>
        <v>4.3778684810000001</v>
      </c>
      <c r="AV5" s="3">
        <f t="shared" si="6"/>
        <v>7.443945578000001</v>
      </c>
      <c r="AW5" s="7">
        <f t="shared" si="7"/>
        <v>15.841431119641559</v>
      </c>
      <c r="AX5" s="41" t="s">
        <v>0</v>
      </c>
      <c r="AY5" s="37"/>
      <c r="AZ5" s="1"/>
      <c r="BA5" s="11"/>
      <c r="BB5" s="11"/>
      <c r="BC5" s="6"/>
    </row>
    <row r="6" spans="1:71" x14ac:dyDescent="0.3">
      <c r="P6" s="31">
        <f>SUM(P2:P4)</f>
        <v>34.678657272500004</v>
      </c>
      <c r="AA6" s="41" t="s">
        <v>1</v>
      </c>
      <c r="AB6" s="11">
        <f t="shared" ref="AB6:AO6" si="24">AB82-AB81</f>
        <v>1.3786848069999991</v>
      </c>
      <c r="AC6" s="11">
        <f t="shared" si="24"/>
        <v>1.6873015870000003</v>
      </c>
      <c r="AD6" s="11">
        <f t="shared" si="24"/>
        <v>0.89396825400000068</v>
      </c>
      <c r="AE6" s="11">
        <f t="shared" si="24"/>
        <v>0.9375056690000001</v>
      </c>
      <c r="AF6" s="11">
        <f t="shared" si="24"/>
        <v>1.4540589569999973</v>
      </c>
      <c r="AG6" s="11">
        <f t="shared" si="24"/>
        <v>1.5817687079999985</v>
      </c>
      <c r="AH6" s="11">
        <f t="shared" si="24"/>
        <v>1.2379138320000003</v>
      </c>
      <c r="AI6" s="11">
        <f t="shared" si="24"/>
        <v>1.6295691609999992</v>
      </c>
      <c r="AJ6" s="11">
        <f t="shared" si="24"/>
        <v>1.166802720999998</v>
      </c>
      <c r="AK6" s="11">
        <f t="shared" si="24"/>
        <v>1.2866666659999986</v>
      </c>
      <c r="AL6" s="11">
        <f t="shared" si="24"/>
        <v>1.2654875279999978</v>
      </c>
      <c r="AM6" s="11">
        <f t="shared" si="24"/>
        <v>1.2616553279999998</v>
      </c>
      <c r="AN6" s="11">
        <f t="shared" si="24"/>
        <v>1.3061224490000001</v>
      </c>
      <c r="AO6" s="11">
        <f t="shared" si="24"/>
        <v>1.3191836739999978</v>
      </c>
      <c r="AP6" s="11">
        <f t="shared" si="18"/>
        <v>1.3147635243571418</v>
      </c>
      <c r="AQ6" s="11">
        <f t="shared" si="2"/>
        <v>0.89396825400000068</v>
      </c>
      <c r="AR6" s="11">
        <f t="shared" si="19"/>
        <v>1.6873015870000003</v>
      </c>
      <c r="AS6" s="7">
        <f t="shared" si="3"/>
        <v>17.471887166116428</v>
      </c>
      <c r="AT6" s="11">
        <f t="shared" si="4"/>
        <v>1.3845549884999993</v>
      </c>
      <c r="AU6" s="3">
        <f t="shared" si="5"/>
        <v>0.9375056690000001</v>
      </c>
      <c r="AV6" s="3">
        <f t="shared" si="6"/>
        <v>1.6873015870000003</v>
      </c>
      <c r="AW6" s="7">
        <f t="shared" si="7"/>
        <v>18.137767506401712</v>
      </c>
      <c r="AX6" s="41" t="s">
        <v>1</v>
      </c>
      <c r="AY6" s="37"/>
      <c r="AZ6" s="1"/>
      <c r="BA6" s="11"/>
      <c r="BB6" s="11"/>
      <c r="BC6" s="6"/>
    </row>
    <row r="7" spans="1:71" x14ac:dyDescent="0.3">
      <c r="AA7" s="41" t="s">
        <v>55</v>
      </c>
      <c r="AB7" s="11">
        <f t="shared" ref="AB7:AO7" si="25">AB83-AB82</f>
        <v>4.9081179139999982</v>
      </c>
      <c r="AC7" s="11">
        <f t="shared" si="25"/>
        <v>5.6408163269999996</v>
      </c>
      <c r="AD7" s="11">
        <f t="shared" si="25"/>
        <v>2.9322448979999987</v>
      </c>
      <c r="AE7" s="11">
        <f t="shared" si="25"/>
        <v>3.5512018139999988</v>
      </c>
      <c r="AF7" s="11">
        <f t="shared" si="25"/>
        <v>4.7622675740000027</v>
      </c>
      <c r="AG7" s="11">
        <f t="shared" si="25"/>
        <v>5.3202721090000011</v>
      </c>
      <c r="AH7" s="11">
        <f t="shared" si="25"/>
        <v>4.4139682540000003</v>
      </c>
      <c r="AI7" s="11">
        <f t="shared" si="25"/>
        <v>6.2448979590000029</v>
      </c>
      <c r="AJ7" s="11">
        <f t="shared" si="25"/>
        <v>4.0997732430000013</v>
      </c>
      <c r="AK7" s="11">
        <f t="shared" si="25"/>
        <v>4.4689795920000002</v>
      </c>
      <c r="AL7" s="11">
        <f t="shared" si="25"/>
        <v>4.2358276650000022</v>
      </c>
      <c r="AM7" s="11">
        <f t="shared" si="25"/>
        <v>4.1626757370000007</v>
      </c>
      <c r="AN7" s="11">
        <f t="shared" si="25"/>
        <v>4.2274829929999989</v>
      </c>
      <c r="AO7" s="11">
        <f t="shared" si="25"/>
        <v>4.7825850340000002</v>
      </c>
      <c r="AP7" s="11">
        <f t="shared" si="18"/>
        <v>4.5536507937857147</v>
      </c>
      <c r="AQ7" s="11">
        <f t="shared" si="2"/>
        <v>2.9322448979999987</v>
      </c>
      <c r="AR7" s="11">
        <f t="shared" si="19"/>
        <v>6.2448979590000029</v>
      </c>
      <c r="AS7" s="7">
        <f t="shared" si="3"/>
        <v>18.351508406999852</v>
      </c>
      <c r="AT7" s="11">
        <f t="shared" si="4"/>
        <v>4.8206349207500008</v>
      </c>
      <c r="AU7" s="3">
        <f t="shared" si="5"/>
        <v>3.5512018139999988</v>
      </c>
      <c r="AV7" s="3">
        <f t="shared" si="6"/>
        <v>6.2448979590000029</v>
      </c>
      <c r="AW7" s="7">
        <f t="shared" si="7"/>
        <v>18.029313340924965</v>
      </c>
      <c r="AX7" s="41" t="s">
        <v>55</v>
      </c>
      <c r="AY7" s="37"/>
      <c r="AZ7" s="1"/>
      <c r="BA7" s="11"/>
      <c r="BB7" s="11"/>
      <c r="BC7" s="6"/>
    </row>
    <row r="8" spans="1:71" x14ac:dyDescent="0.3">
      <c r="AA8" s="41" t="s">
        <v>56</v>
      </c>
      <c r="AB8" s="11">
        <f t="shared" ref="AB8:AO8" si="26">AB84-AB83</f>
        <v>8.0224943310000008</v>
      </c>
      <c r="AC8" s="11">
        <f t="shared" si="26"/>
        <v>7.9863945570000006</v>
      </c>
      <c r="AD8" s="11">
        <f t="shared" si="26"/>
        <v>5.2810884350000009</v>
      </c>
      <c r="AE8" s="11">
        <f t="shared" si="26"/>
        <v>5.5931065760000003</v>
      </c>
      <c r="AF8" s="11">
        <f t="shared" si="26"/>
        <v>7.6918367339999989</v>
      </c>
      <c r="AG8" s="11">
        <f t="shared" si="26"/>
        <v>8.2985941040000029</v>
      </c>
      <c r="AH8" s="11">
        <f t="shared" si="26"/>
        <v>6.5530612240000004</v>
      </c>
      <c r="AI8" s="11">
        <f t="shared" si="26"/>
        <v>8.5710657599999962</v>
      </c>
      <c r="AJ8" s="11">
        <f t="shared" si="26"/>
        <v>6.8324716549999991</v>
      </c>
      <c r="AK8" s="11">
        <f t="shared" si="26"/>
        <v>6.4725623580000011</v>
      </c>
      <c r="AL8" s="11">
        <f t="shared" si="26"/>
        <v>7.1158276640000011</v>
      </c>
      <c r="AM8" s="11">
        <f t="shared" si="26"/>
        <v>7.3333333339999989</v>
      </c>
      <c r="AN8" s="11">
        <f t="shared" si="26"/>
        <v>7.4187755109999998</v>
      </c>
      <c r="AO8" s="11">
        <f t="shared" si="26"/>
        <v>7.2772789109999998</v>
      </c>
      <c r="AP8" s="11">
        <f t="shared" si="18"/>
        <v>7.1748493681428585</v>
      </c>
      <c r="AQ8" s="11">
        <f t="shared" si="2"/>
        <v>5.2810884350000009</v>
      </c>
      <c r="AR8" s="11">
        <f t="shared" si="19"/>
        <v>8.5710657599999962</v>
      </c>
      <c r="AS8" s="7">
        <f t="shared" si="3"/>
        <v>13.413360685609488</v>
      </c>
      <c r="AT8" s="11">
        <f t="shared" si="4"/>
        <v>7.3124943308750012</v>
      </c>
      <c r="AU8" s="3">
        <f t="shared" si="5"/>
        <v>5.5931065760000003</v>
      </c>
      <c r="AV8" s="3">
        <f t="shared" si="6"/>
        <v>8.5710657599999962</v>
      </c>
      <c r="AW8" s="7">
        <f t="shared" si="7"/>
        <v>14.054235977256338</v>
      </c>
      <c r="AX8" s="41" t="s">
        <v>56</v>
      </c>
      <c r="AY8" s="37"/>
      <c r="AZ8" s="1"/>
      <c r="BA8" s="11"/>
      <c r="BB8" s="11"/>
      <c r="BC8" s="6"/>
      <c r="BD8" s="13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6"/>
    </row>
    <row r="9" spans="1:71" x14ac:dyDescent="0.3">
      <c r="A9" s="33" t="s">
        <v>19</v>
      </c>
      <c r="B9" s="25" t="s">
        <v>3</v>
      </c>
      <c r="C9" s="25" t="s">
        <v>4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10" t="s">
        <v>13</v>
      </c>
      <c r="M9" s="10" t="s">
        <v>14</v>
      </c>
      <c r="N9" s="10" t="s">
        <v>15</v>
      </c>
      <c r="O9" s="10" t="s">
        <v>16</v>
      </c>
      <c r="P9" s="1" t="s">
        <v>22</v>
      </c>
      <c r="Q9" s="1" t="s">
        <v>23</v>
      </c>
      <c r="R9" s="1" t="s">
        <v>24</v>
      </c>
      <c r="S9" s="1" t="s">
        <v>30</v>
      </c>
      <c r="T9" s="45" t="s">
        <v>2</v>
      </c>
      <c r="U9" s="1" t="s">
        <v>33</v>
      </c>
      <c r="V9" s="5" t="s">
        <v>19</v>
      </c>
      <c r="W9" s="1" t="s">
        <v>26</v>
      </c>
      <c r="X9" s="1" t="s">
        <v>29</v>
      </c>
      <c r="Y9" s="1" t="s">
        <v>27</v>
      </c>
      <c r="Z9" s="5" t="s">
        <v>47</v>
      </c>
      <c r="AA9" s="41">
        <v>3</v>
      </c>
      <c r="AB9" s="11">
        <f t="shared" ref="AB9:AO9" si="27">AB85-AB84</f>
        <v>6.4763718820000022</v>
      </c>
      <c r="AC9" s="11">
        <f t="shared" si="27"/>
        <v>6.8087074829999992</v>
      </c>
      <c r="AD9" s="11">
        <f t="shared" si="27"/>
        <v>3.9161904760000006</v>
      </c>
      <c r="AE9" s="11">
        <f t="shared" si="27"/>
        <v>4.5520408160000017</v>
      </c>
      <c r="AF9" s="11">
        <f t="shared" si="27"/>
        <v>7.4380272110000014</v>
      </c>
      <c r="AG9" s="11">
        <f t="shared" si="27"/>
        <v>5.7121088429999958</v>
      </c>
      <c r="AH9" s="11">
        <f t="shared" si="27"/>
        <v>5.8918367349999983</v>
      </c>
      <c r="AI9" s="11">
        <f t="shared" si="27"/>
        <v>6.9918820860000039</v>
      </c>
      <c r="AJ9" s="11">
        <f t="shared" si="27"/>
        <v>5.9690929709999985</v>
      </c>
      <c r="AK9" s="11">
        <f t="shared" si="27"/>
        <v>6.4246258509999983</v>
      </c>
      <c r="AL9" s="11">
        <f t="shared" si="27"/>
        <v>6.0439909299999997</v>
      </c>
      <c r="AM9" s="11">
        <f t="shared" si="27"/>
        <v>6.5666666660000033</v>
      </c>
      <c r="AN9" s="11">
        <f t="shared" si="27"/>
        <v>5.7991836729999982</v>
      </c>
      <c r="AO9" s="11">
        <f t="shared" si="27"/>
        <v>5.7774149659999985</v>
      </c>
      <c r="AP9" s="11">
        <f t="shared" si="18"/>
        <v>6.0262957563571433</v>
      </c>
      <c r="AQ9" s="11">
        <f t="shared" si="2"/>
        <v>3.9161904760000006</v>
      </c>
      <c r="AR9" s="11">
        <f t="shared" si="19"/>
        <v>7.4380272110000014</v>
      </c>
      <c r="AS9" s="7">
        <f t="shared" si="3"/>
        <v>15.299286246001273</v>
      </c>
      <c r="AT9" s="11">
        <f t="shared" si="4"/>
        <v>6.2982369613750002</v>
      </c>
      <c r="AU9" s="3">
        <f t="shared" si="5"/>
        <v>4.5520408160000017</v>
      </c>
      <c r="AV9" s="3">
        <f t="shared" si="6"/>
        <v>7.4380272110000014</v>
      </c>
      <c r="AW9" s="7">
        <f t="shared" si="7"/>
        <v>14.310845463094221</v>
      </c>
      <c r="AX9" s="41">
        <v>3</v>
      </c>
      <c r="AY9" s="37"/>
      <c r="AZ9" s="1"/>
      <c r="BA9" s="11"/>
      <c r="BB9" s="11"/>
      <c r="BC9" s="6"/>
      <c r="BD9" s="1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10"/>
      <c r="BP9" s="10"/>
      <c r="BQ9" s="10"/>
      <c r="BR9" s="10"/>
      <c r="BS9" s="24"/>
    </row>
    <row r="10" spans="1:71" x14ac:dyDescent="0.3">
      <c r="A10" s="1">
        <v>1</v>
      </c>
      <c r="B10" s="7">
        <f t="shared" ref="B10:O10" si="28">B2/B$5*100</f>
        <v>26.696906846970069</v>
      </c>
      <c r="C10" s="7">
        <f t="shared" si="28"/>
        <v>29.528936163053316</v>
      </c>
      <c r="D10" s="7">
        <f t="shared" si="28"/>
        <v>27.209678424521943</v>
      </c>
      <c r="E10" s="7">
        <f t="shared" si="28"/>
        <v>27.093730137152811</v>
      </c>
      <c r="F10" s="7">
        <f t="shared" si="28"/>
        <v>25.391500314129079</v>
      </c>
      <c r="G10" s="7">
        <f t="shared" si="28"/>
        <v>29.169955056398088</v>
      </c>
      <c r="H10" s="7">
        <f t="shared" si="28"/>
        <v>27.715542865069082</v>
      </c>
      <c r="I10" s="7">
        <f t="shared" si="28"/>
        <v>25.096930883092295</v>
      </c>
      <c r="J10" s="7">
        <f t="shared" si="28"/>
        <v>26.736018130783059</v>
      </c>
      <c r="K10" s="7">
        <f t="shared" si="28"/>
        <v>26.900038876540712</v>
      </c>
      <c r="L10" s="7">
        <f t="shared" si="28"/>
        <v>26.810004149610585</v>
      </c>
      <c r="M10" s="7">
        <f t="shared" si="28"/>
        <v>30.584599944984053</v>
      </c>
      <c r="N10" s="7">
        <f t="shared" si="28"/>
        <v>28.057278830301314</v>
      </c>
      <c r="O10" s="7">
        <f t="shared" si="28"/>
        <v>30.88043358962619</v>
      </c>
      <c r="P10" s="30">
        <f>AVERAGE(B10:O10)</f>
        <v>27.705111015159467</v>
      </c>
      <c r="Q10" s="7">
        <f>MIN(B10:O10)</f>
        <v>25.096930883092295</v>
      </c>
      <c r="R10" s="30">
        <f>MAX(B10:O10)</f>
        <v>30.88043358962619</v>
      </c>
      <c r="S10" s="7">
        <f>STDEV(B10:O10)</f>
        <v>1.7574014776451927</v>
      </c>
      <c r="T10" s="9">
        <f>score!E2</f>
        <v>31.914893617021278</v>
      </c>
      <c r="U10" s="7">
        <f>T10-P10</f>
        <v>4.2097826018618107</v>
      </c>
      <c r="V10" s="1">
        <v>1</v>
      </c>
      <c r="W10" s="7">
        <f>AVERAGE(C10,E10:I10,K10,M10)</f>
        <v>27.685154280052434</v>
      </c>
      <c r="X10" s="30">
        <f>MIN(C10,E10:I10,K10,M10)</f>
        <v>25.096930883092295</v>
      </c>
      <c r="Y10" s="30">
        <f>MAX(C10,E10:I10,K10,M10)</f>
        <v>30.584599944984053</v>
      </c>
      <c r="Z10" s="7">
        <f>STDEV(C10,E10:I10,K10,M10)</f>
        <v>1.9616979230507998</v>
      </c>
      <c r="AA10" s="18" t="s">
        <v>20</v>
      </c>
      <c r="AB10" s="12">
        <f t="shared" ref="AB10:AO10" si="29">SUM(AB2:AB9)</f>
        <v>36.472925170000003</v>
      </c>
      <c r="AC10" s="12">
        <f t="shared" si="29"/>
        <v>41.956462585000004</v>
      </c>
      <c r="AD10" s="12">
        <f t="shared" si="29"/>
        <v>23.331700680000001</v>
      </c>
      <c r="AE10" s="12">
        <f t="shared" si="29"/>
        <v>26.076938776000002</v>
      </c>
      <c r="AF10" s="12">
        <f t="shared" si="29"/>
        <v>37.189047619</v>
      </c>
      <c r="AG10" s="12">
        <f t="shared" si="29"/>
        <v>39.707709749999999</v>
      </c>
      <c r="AH10" s="12">
        <f t="shared" si="29"/>
        <v>33.415600906999998</v>
      </c>
      <c r="AI10" s="12">
        <f t="shared" si="29"/>
        <v>40.950702948</v>
      </c>
      <c r="AJ10" s="12">
        <f t="shared" si="29"/>
        <v>32.600929706000002</v>
      </c>
      <c r="AK10" s="12">
        <f t="shared" si="29"/>
        <v>33.715147392999995</v>
      </c>
      <c r="AL10" s="12">
        <f t="shared" si="29"/>
        <v>33.182607709999999</v>
      </c>
      <c r="AM10" s="12">
        <f t="shared" si="29"/>
        <v>36.331995465000006</v>
      </c>
      <c r="AN10" s="12">
        <f t="shared" si="29"/>
        <v>34.153650794000001</v>
      </c>
      <c r="AO10" s="12">
        <f t="shared" si="29"/>
        <v>36.415782311999997</v>
      </c>
      <c r="AP10" s="12">
        <f>AVERAGE(AB10:AO10)</f>
        <v>34.678657272499997</v>
      </c>
      <c r="AQ10" s="12">
        <f>MIN(AB10:AO10)</f>
        <v>23.331700680000001</v>
      </c>
      <c r="AR10" s="12">
        <f>MAX(AB10:AO10)</f>
        <v>41.956462585000004</v>
      </c>
      <c r="AS10" s="7">
        <f>STDEV(AB10:AO10)/AP10*100</f>
        <v>14.854376341488789</v>
      </c>
      <c r="AT10" s="11">
        <f>AVERAGE(AC10,AE10:AI10,AK10,AM10)</f>
        <v>36.167950680375</v>
      </c>
      <c r="AU10" s="3">
        <f>MIN(AC10,AE10:AI10,AK10,AM10)</f>
        <v>26.076938776000002</v>
      </c>
      <c r="AV10" s="3">
        <f>MAX(AC10,AE10:AI10,AK10,AM10)</f>
        <v>41.956462585000004</v>
      </c>
      <c r="AW10" s="7">
        <f>STDEV(AC10,AE10:AI10,AK10,AM10)/AT10*100</f>
        <v>14.22929492957021</v>
      </c>
      <c r="AX10" s="18" t="s">
        <v>20</v>
      </c>
      <c r="AY10" s="11"/>
      <c r="AZ10" s="40"/>
      <c r="BA10" s="11"/>
      <c r="BB10" s="11"/>
      <c r="BC10" s="6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20"/>
    </row>
    <row r="11" spans="1:71" x14ac:dyDescent="0.3">
      <c r="A11" s="1">
        <v>2</v>
      </c>
      <c r="B11" s="7">
        <f t="shared" ref="B11:O11" si="30">B3/B$5*100</f>
        <v>55.546437080577036</v>
      </c>
      <c r="C11" s="7">
        <f t="shared" si="30"/>
        <v>54.243033484754399</v>
      </c>
      <c r="D11" s="7">
        <f t="shared" si="30"/>
        <v>56.005473656710734</v>
      </c>
      <c r="E11" s="7">
        <f t="shared" si="30"/>
        <v>55.450076652816385</v>
      </c>
      <c r="F11" s="7">
        <f t="shared" si="30"/>
        <v>54.6079143328868</v>
      </c>
      <c r="G11" s="7">
        <f t="shared" si="30"/>
        <v>56.444655106304651</v>
      </c>
      <c r="H11" s="7">
        <f t="shared" si="30"/>
        <v>54.652463170800949</v>
      </c>
      <c r="I11" s="7">
        <f t="shared" si="30"/>
        <v>57.82916907939569</v>
      </c>
      <c r="J11" s="7">
        <f t="shared" si="30"/>
        <v>54.954402894536884</v>
      </c>
      <c r="K11" s="7">
        <f t="shared" si="30"/>
        <v>54.044354525892146</v>
      </c>
      <c r="L11" s="7">
        <f t="shared" si="30"/>
        <v>54.975662055946358</v>
      </c>
      <c r="M11" s="7">
        <f t="shared" si="30"/>
        <v>51.341340037239256</v>
      </c>
      <c r="N11" s="7">
        <f t="shared" si="30"/>
        <v>54.963032210593965</v>
      </c>
      <c r="O11" s="7">
        <f t="shared" si="30"/>
        <v>53.254426080555383</v>
      </c>
      <c r="P11" s="30">
        <f t="shared" ref="P11:P12" si="31">AVERAGE(B11:O11)</f>
        <v>54.879460026357897</v>
      </c>
      <c r="Q11" s="7">
        <f t="shared" ref="Q11:Q13" si="32">MIN(B11:O11)</f>
        <v>51.341340037239256</v>
      </c>
      <c r="R11" s="30">
        <f t="shared" ref="R11:R13" si="33">MAX(B11:O11)</f>
        <v>57.82916907939569</v>
      </c>
      <c r="S11" s="7">
        <f t="shared" ref="S11:S12" si="34">STDEV(B11:O11)</f>
        <v>1.5088858877449665</v>
      </c>
      <c r="T11" s="9">
        <f>score!E5</f>
        <v>53.191489361702125</v>
      </c>
      <c r="U11" s="7">
        <f t="shared" ref="U11:U12" si="35">T11-P11</f>
        <v>-1.6879706646557722</v>
      </c>
      <c r="V11" s="1">
        <v>2</v>
      </c>
      <c r="W11" s="7">
        <f t="shared" ref="W11:W12" si="36">AVERAGE(C11,E11:I11,K11,M11)</f>
        <v>54.826625798761278</v>
      </c>
      <c r="X11" s="30">
        <f t="shared" ref="X11:X12" si="37">MIN(C11,E11:I11,K11,M11)</f>
        <v>51.341340037239256</v>
      </c>
      <c r="Y11" s="30">
        <f t="shared" ref="Y11:Y12" si="38">MAX(C11,E11:I11,K11,M11)</f>
        <v>57.82916907939569</v>
      </c>
      <c r="Z11" s="7">
        <f t="shared" ref="Z11:Z12" si="39">STDEV(C11,E11:I11,K11,M11)</f>
        <v>1.8973623969925626</v>
      </c>
      <c r="AA11" s="18"/>
      <c r="AB11" s="8">
        <f t="shared" ref="AB11:AC11" si="40">AB10/86400</f>
        <v>4.221403376157408E-4</v>
      </c>
      <c r="AC11" s="8">
        <f t="shared" si="40"/>
        <v>4.8560720584490746E-4</v>
      </c>
      <c r="AD11" s="8">
        <f t="shared" ref="AD11:AV11" si="41">AD10/86400</f>
        <v>2.7004283194444445E-4</v>
      </c>
      <c r="AE11" s="8">
        <f t="shared" si="41"/>
        <v>3.0181642101851855E-4</v>
      </c>
      <c r="AF11" s="8">
        <f t="shared" si="41"/>
        <v>4.3042879188657406E-4</v>
      </c>
      <c r="AG11" s="8">
        <f t="shared" si="41"/>
        <v>4.5957997395833331E-4</v>
      </c>
      <c r="AH11" s="8">
        <f t="shared" si="41"/>
        <v>3.8675464012731482E-4</v>
      </c>
      <c r="AI11" s="8">
        <f t="shared" si="41"/>
        <v>4.7396646930555555E-4</v>
      </c>
      <c r="AJ11" s="8">
        <f t="shared" si="41"/>
        <v>3.7732557530092595E-4</v>
      </c>
      <c r="AK11" s="8">
        <f t="shared" si="41"/>
        <v>3.9022161334490736E-4</v>
      </c>
      <c r="AL11" s="8">
        <f t="shared" si="41"/>
        <v>3.8405795960648145E-4</v>
      </c>
      <c r="AM11" s="8">
        <f t="shared" si="41"/>
        <v>4.2050920677083337E-4</v>
      </c>
      <c r="AN11" s="8">
        <f t="shared" si="41"/>
        <v>3.9529688418981485E-4</v>
      </c>
      <c r="AO11" s="8">
        <f t="shared" si="41"/>
        <v>4.2147896194444443E-4</v>
      </c>
      <c r="AP11" s="8">
        <f t="shared" si="41"/>
        <v>4.0137334806134256E-4</v>
      </c>
      <c r="AQ11" s="8">
        <f t="shared" si="41"/>
        <v>2.7004283194444445E-4</v>
      </c>
      <c r="AR11" s="8">
        <f t="shared" si="41"/>
        <v>4.8560720584490746E-4</v>
      </c>
      <c r="AS11" s="12"/>
      <c r="AT11" s="8">
        <f t="shared" si="41"/>
        <v>4.1861054028211807E-4</v>
      </c>
      <c r="AU11" s="8">
        <f t="shared" si="41"/>
        <v>3.0181642101851855E-4</v>
      </c>
      <c r="AV11" s="8">
        <f t="shared" si="41"/>
        <v>4.8560720584490746E-4</v>
      </c>
      <c r="AW11" s="11"/>
      <c r="AX11" s="18"/>
      <c r="AY11" s="11"/>
      <c r="AZ11" s="8"/>
      <c r="BA11" s="8"/>
      <c r="BB11" s="8"/>
      <c r="BC11" s="6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20"/>
    </row>
    <row r="12" spans="1:71" x14ac:dyDescent="0.3">
      <c r="A12" s="1">
        <v>3</v>
      </c>
      <c r="B12" s="7">
        <f t="shared" ref="B12:O12" si="42">B4/B$5*100</f>
        <v>17.756656072452884</v>
      </c>
      <c r="C12" s="7">
        <f t="shared" si="42"/>
        <v>16.228030352192281</v>
      </c>
      <c r="D12" s="7">
        <f t="shared" si="42"/>
        <v>16.784847918767319</v>
      </c>
      <c r="E12" s="7">
        <f t="shared" si="42"/>
        <v>17.456193210030801</v>
      </c>
      <c r="F12" s="7">
        <f t="shared" si="42"/>
        <v>20.00058535298411</v>
      </c>
      <c r="G12" s="7">
        <f t="shared" si="42"/>
        <v>14.385389837297266</v>
      </c>
      <c r="H12" s="7">
        <f t="shared" si="42"/>
        <v>17.631993964129965</v>
      </c>
      <c r="I12" s="7">
        <f t="shared" si="42"/>
        <v>17.073900037512011</v>
      </c>
      <c r="J12" s="7">
        <f t="shared" si="42"/>
        <v>18.309578974680051</v>
      </c>
      <c r="K12" s="7">
        <f t="shared" si="42"/>
        <v>19.055606597567156</v>
      </c>
      <c r="L12" s="7">
        <f t="shared" si="42"/>
        <v>18.214333794443064</v>
      </c>
      <c r="M12" s="7">
        <f t="shared" si="42"/>
        <v>18.074060017776684</v>
      </c>
      <c r="N12" s="7">
        <f t="shared" si="42"/>
        <v>16.979688959104717</v>
      </c>
      <c r="O12" s="7">
        <f t="shared" si="42"/>
        <v>15.865140329818431</v>
      </c>
      <c r="P12" s="30">
        <f t="shared" si="31"/>
        <v>17.415428958482625</v>
      </c>
      <c r="Q12" s="7">
        <f t="shared" si="32"/>
        <v>14.385389837297266</v>
      </c>
      <c r="R12" s="30">
        <f t="shared" si="33"/>
        <v>20.00058535298411</v>
      </c>
      <c r="S12" s="7">
        <f t="shared" si="34"/>
        <v>1.3897524283811629</v>
      </c>
      <c r="T12" s="46">
        <f>score!E9</f>
        <v>14.893617021276595</v>
      </c>
      <c r="U12" s="7">
        <f t="shared" si="35"/>
        <v>-2.5218119372060297</v>
      </c>
      <c r="V12" s="1">
        <v>3</v>
      </c>
      <c r="W12" s="7">
        <f t="shared" si="36"/>
        <v>17.488219921186282</v>
      </c>
      <c r="X12" s="30">
        <f t="shared" si="37"/>
        <v>14.385389837297266</v>
      </c>
      <c r="Y12" s="30">
        <f t="shared" si="38"/>
        <v>20.00058535298411</v>
      </c>
      <c r="Z12" s="7">
        <f t="shared" si="39"/>
        <v>1.712178211932295</v>
      </c>
      <c r="AA12" s="18"/>
      <c r="AB12" s="18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27">
        <f>SUM(AP2:AP9)</f>
        <v>34.678657272500004</v>
      </c>
      <c r="AQ12" s="11"/>
      <c r="AR12" s="11"/>
      <c r="AS12" s="8"/>
      <c r="AT12" s="11"/>
      <c r="AU12" s="3"/>
      <c r="AV12" s="3"/>
      <c r="AW12" s="11"/>
      <c r="AX12" s="18"/>
      <c r="AY12" s="11"/>
      <c r="AZ12" s="8"/>
      <c r="BA12" s="8"/>
      <c r="BB12" s="8"/>
      <c r="BC12" s="6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20"/>
    </row>
    <row r="13" spans="1:71" x14ac:dyDescent="0.3">
      <c r="A13" s="5" t="s">
        <v>20</v>
      </c>
      <c r="B13" s="7">
        <f t="shared" ref="B13:P13" si="43">SUM(B10:B12)</f>
        <v>99.999999999999986</v>
      </c>
      <c r="C13" s="7">
        <f t="shared" si="43"/>
        <v>99.999999999999986</v>
      </c>
      <c r="D13" s="7">
        <f t="shared" si="43"/>
        <v>100</v>
      </c>
      <c r="E13" s="7">
        <f t="shared" si="43"/>
        <v>100</v>
      </c>
      <c r="F13" s="7">
        <f t="shared" si="43"/>
        <v>100</v>
      </c>
      <c r="G13" s="7">
        <f t="shared" si="43"/>
        <v>100.00000000000001</v>
      </c>
      <c r="H13" s="7">
        <f t="shared" si="43"/>
        <v>99.999999999999986</v>
      </c>
      <c r="I13" s="7">
        <f t="shared" si="43"/>
        <v>100</v>
      </c>
      <c r="J13" s="7">
        <f t="shared" si="43"/>
        <v>100</v>
      </c>
      <c r="K13" s="7">
        <f t="shared" si="43"/>
        <v>100.00000000000003</v>
      </c>
      <c r="L13" s="7">
        <f t="shared" si="43"/>
        <v>100</v>
      </c>
      <c r="M13" s="7">
        <f t="shared" si="43"/>
        <v>100</v>
      </c>
      <c r="N13" s="7">
        <f t="shared" si="43"/>
        <v>100</v>
      </c>
      <c r="O13" s="7">
        <f t="shared" si="43"/>
        <v>100</v>
      </c>
      <c r="P13" s="7">
        <f t="shared" si="43"/>
        <v>99.999999999999986</v>
      </c>
      <c r="Q13" s="7">
        <f t="shared" si="32"/>
        <v>99.999999999999986</v>
      </c>
      <c r="R13" s="30">
        <f t="shared" si="33"/>
        <v>100.00000000000003</v>
      </c>
      <c r="S13" s="7"/>
      <c r="T13" s="34">
        <f>SUM(T10:T12)</f>
        <v>100</v>
      </c>
      <c r="U13" s="6"/>
      <c r="W13" s="30">
        <f>SUM(W10:W12)</f>
        <v>100</v>
      </c>
      <c r="Y13" s="6"/>
      <c r="AA13" s="18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7"/>
      <c r="AT13" s="11"/>
      <c r="AU13" s="3"/>
      <c r="AV13" s="3"/>
      <c r="AW13" s="7"/>
      <c r="AX13" s="18"/>
      <c r="AY13" s="11"/>
      <c r="AZ13" s="26"/>
      <c r="BA13" s="5"/>
      <c r="BC13" s="17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20"/>
    </row>
    <row r="14" spans="1:71" x14ac:dyDescent="0.3">
      <c r="Q14" s="2"/>
      <c r="R14" s="30"/>
      <c r="S14" s="7"/>
      <c r="U14" s="7"/>
      <c r="Y14" s="6"/>
      <c r="AA14" s="18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7"/>
      <c r="AT14" s="11"/>
      <c r="AU14" s="3"/>
      <c r="AV14" s="3"/>
      <c r="AW14" s="7"/>
      <c r="AX14" s="18"/>
      <c r="AY14" s="11"/>
      <c r="AZ14" s="11"/>
      <c r="BA14" s="11"/>
      <c r="BC14" s="11"/>
      <c r="BD14" s="5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20"/>
    </row>
    <row r="15" spans="1:71" x14ac:dyDescent="0.3">
      <c r="AA15" s="18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7"/>
      <c r="AT15" s="11"/>
      <c r="AU15" s="3"/>
      <c r="AV15" s="3"/>
      <c r="AW15" s="7"/>
      <c r="AX15" s="18"/>
      <c r="AY15" s="6"/>
      <c r="AZ15" s="11"/>
      <c r="BA15" s="11"/>
      <c r="BC15" s="11"/>
      <c r="BD15" s="5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20"/>
    </row>
    <row r="16" spans="1:71" x14ac:dyDescent="0.3">
      <c r="A16" s="33" t="s">
        <v>32</v>
      </c>
      <c r="B16" s="25" t="s">
        <v>3</v>
      </c>
      <c r="C16" s="25" t="s">
        <v>4</v>
      </c>
      <c r="D16" s="25" t="s">
        <v>5</v>
      </c>
      <c r="E16" s="25" t="s">
        <v>6</v>
      </c>
      <c r="F16" s="25" t="s">
        <v>7</v>
      </c>
      <c r="G16" s="25" t="s">
        <v>8</v>
      </c>
      <c r="H16" s="25" t="s">
        <v>9</v>
      </c>
      <c r="I16" s="25" t="s">
        <v>10</v>
      </c>
      <c r="J16" s="25" t="s">
        <v>11</v>
      </c>
      <c r="K16" s="25" t="s">
        <v>12</v>
      </c>
      <c r="L16" s="10" t="s">
        <v>13</v>
      </c>
      <c r="M16" s="10" t="s">
        <v>14</v>
      </c>
      <c r="N16" s="10" t="s">
        <v>15</v>
      </c>
      <c r="O16" s="10" t="s">
        <v>16</v>
      </c>
      <c r="P16" s="1" t="s">
        <v>22</v>
      </c>
      <c r="Q16" s="1" t="s">
        <v>23</v>
      </c>
      <c r="R16" s="1" t="s">
        <v>24</v>
      </c>
      <c r="S16" s="1" t="s">
        <v>25</v>
      </c>
      <c r="V16" s="5" t="s">
        <v>18</v>
      </c>
      <c r="W16" s="1" t="s">
        <v>26</v>
      </c>
      <c r="X16" s="1" t="s">
        <v>29</v>
      </c>
      <c r="Y16" s="1" t="s">
        <v>27</v>
      </c>
      <c r="Z16" s="5" t="s">
        <v>38</v>
      </c>
      <c r="AA16" s="18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7"/>
      <c r="AT16" s="11"/>
      <c r="AU16" s="3"/>
      <c r="AV16" s="3"/>
      <c r="AW16" s="7"/>
      <c r="AX16" s="18"/>
      <c r="AY16" s="6"/>
      <c r="AZ16" s="11"/>
      <c r="BA16" s="11"/>
      <c r="BC16" s="11"/>
      <c r="BD16" s="5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20"/>
    </row>
    <row r="17" spans="1:65" x14ac:dyDescent="0.3">
      <c r="A17" s="1">
        <v>1</v>
      </c>
      <c r="B17" s="21">
        <f t="shared" ref="B17:R17" si="44">B2/86400</f>
        <v>1.1269841269675926E-4</v>
      </c>
      <c r="C17" s="21">
        <f t="shared" si="44"/>
        <v>1.4339464181712964E-4</v>
      </c>
      <c r="D17" s="21">
        <f t="shared" si="44"/>
        <v>7.3477786180555554E-5</v>
      </c>
      <c r="E17" s="21">
        <f t="shared" si="44"/>
        <v>8.1773326620370376E-5</v>
      </c>
      <c r="F17" s="21">
        <f t="shared" si="44"/>
        <v>1.0929232804398147E-4</v>
      </c>
      <c r="G17" s="21">
        <f t="shared" si="44"/>
        <v>1.3405927185185186E-4</v>
      </c>
      <c r="H17" s="21">
        <f t="shared" si="44"/>
        <v>1.071911480671296E-4</v>
      </c>
      <c r="I17" s="21">
        <f t="shared" si="44"/>
        <v>1.1895103721064814E-4</v>
      </c>
      <c r="J17" s="21">
        <f t="shared" si="44"/>
        <v>1.0088183422453704E-4</v>
      </c>
      <c r="K17" s="21">
        <f t="shared" si="44"/>
        <v>1.0496976569444446E-4</v>
      </c>
      <c r="L17" s="21">
        <f t="shared" si="44"/>
        <v>1.0296595490740741E-4</v>
      </c>
      <c r="M17" s="21">
        <f t="shared" si="44"/>
        <v>1.2861105862268518E-4</v>
      </c>
      <c r="N17" s="21">
        <f t="shared" si="44"/>
        <v>1.1090954900462962E-4</v>
      </c>
      <c r="O17" s="21">
        <f t="shared" si="44"/>
        <v>1.3015453093749999E-4</v>
      </c>
      <c r="P17" s="32">
        <f t="shared" si="44"/>
        <v>1.1138076041997355E-4</v>
      </c>
      <c r="Q17" s="32">
        <f t="shared" si="44"/>
        <v>7.3477786180555554E-5</v>
      </c>
      <c r="R17" s="32">
        <f t="shared" si="44"/>
        <v>1.4339464181712964E-4</v>
      </c>
      <c r="S17" s="7">
        <f>STDEV(B17:O17)/P17*100</f>
        <v>17.261127735031639</v>
      </c>
      <c r="V17" s="1">
        <v>1</v>
      </c>
      <c r="W17" s="21">
        <f t="shared" ref="W17:Y20" si="45">W2/86400</f>
        <v>1.1603032224103008E-4</v>
      </c>
      <c r="X17" s="21">
        <f t="shared" si="45"/>
        <v>8.1773326620370376E-5</v>
      </c>
      <c r="Y17" s="21">
        <f t="shared" si="45"/>
        <v>1.4339464181712964E-4</v>
      </c>
      <c r="Z17" s="7">
        <f>STDEV(C17,E17:I17,K17,M17)/W17*100</f>
        <v>16.800627514715931</v>
      </c>
      <c r="AY17" s="6"/>
      <c r="AZ17" s="11"/>
      <c r="BA17" s="11"/>
      <c r="BC17" s="11"/>
      <c r="BD17" s="5"/>
      <c r="BE17" s="15"/>
      <c r="BF17" s="15"/>
      <c r="BG17" s="6"/>
      <c r="BH17" s="6"/>
      <c r="BI17" s="6"/>
      <c r="BJ17" s="6"/>
    </row>
    <row r="18" spans="1:65" x14ac:dyDescent="0.3">
      <c r="A18" s="1">
        <v>2</v>
      </c>
      <c r="B18" s="21">
        <f t="shared" ref="B18:R18" si="46">B3/86400</f>
        <v>2.3448391702546296E-4</v>
      </c>
      <c r="C18" s="21">
        <f t="shared" si="46"/>
        <v>2.6340807927083336E-4</v>
      </c>
      <c r="D18" s="21">
        <f t="shared" si="46"/>
        <v>1.5123876710648149E-4</v>
      </c>
      <c r="E18" s="21">
        <f t="shared" si="46"/>
        <v>1.6735743680555554E-4</v>
      </c>
      <c r="F18" s="21">
        <f t="shared" si="46"/>
        <v>2.3504818593750001E-4</v>
      </c>
      <c r="G18" s="21">
        <f t="shared" si="46"/>
        <v>2.5940833123842599E-4</v>
      </c>
      <c r="H18" s="21">
        <f t="shared" si="46"/>
        <v>2.1137093725694448E-4</v>
      </c>
      <c r="I18" s="21">
        <f t="shared" si="46"/>
        <v>2.7409087091435181E-4</v>
      </c>
      <c r="J18" s="21">
        <f t="shared" si="46"/>
        <v>2.0735701687499999E-4</v>
      </c>
      <c r="K18" s="21">
        <f t="shared" si="46"/>
        <v>2.1089275215277776E-4</v>
      </c>
      <c r="L18" s="21">
        <f t="shared" si="46"/>
        <v>2.1113840597222224E-4</v>
      </c>
      <c r="M18" s="21">
        <f t="shared" si="46"/>
        <v>2.1589506173611109E-4</v>
      </c>
      <c r="N18" s="21">
        <f t="shared" si="46"/>
        <v>2.1726715378472225E-4</v>
      </c>
      <c r="O18" s="21">
        <f t="shared" si="46"/>
        <v>2.244562022337963E-4</v>
      </c>
      <c r="P18" s="32">
        <f t="shared" si="46"/>
        <v>2.2024379416501328E-4</v>
      </c>
      <c r="Q18" s="32">
        <f t="shared" si="46"/>
        <v>1.5123876710648149E-4</v>
      </c>
      <c r="R18" s="32">
        <f t="shared" si="46"/>
        <v>2.7409087091435181E-4</v>
      </c>
      <c r="S18" s="7">
        <f t="shared" ref="S18:S20" si="47">STDEV(B18:O18)/P18*100</f>
        <v>15.287657866978574</v>
      </c>
      <c r="V18" s="1">
        <v>2</v>
      </c>
      <c r="W18" s="21">
        <f t="shared" si="45"/>
        <v>2.296839569140625E-4</v>
      </c>
      <c r="X18" s="21">
        <f t="shared" si="45"/>
        <v>1.6735743680555554E-4</v>
      </c>
      <c r="Y18" s="21">
        <f t="shared" si="45"/>
        <v>2.7409087091435181E-4</v>
      </c>
      <c r="Z18" s="7">
        <f t="shared" ref="Z18:Z19" si="48">STDEV(C18,E18:I18,K18,M18)/W18*100</f>
        <v>15.423625480470562</v>
      </c>
      <c r="AY18" s="6"/>
      <c r="AZ18" s="11"/>
      <c r="BA18" s="11"/>
      <c r="BC18" s="11"/>
      <c r="BD18" s="5"/>
      <c r="BE18" s="15"/>
      <c r="BF18" s="15"/>
      <c r="BG18" s="6"/>
      <c r="BH18" s="6"/>
      <c r="BI18" s="6"/>
      <c r="BJ18" s="6"/>
    </row>
    <row r="19" spans="1:65" x14ac:dyDescent="0.3">
      <c r="A19" s="1">
        <v>3</v>
      </c>
      <c r="B19" s="21">
        <f t="shared" ref="B19:R19" si="49">B4/86400</f>
        <v>7.4958007893518544E-5</v>
      </c>
      <c r="C19" s="21">
        <f t="shared" si="49"/>
        <v>7.8804484756944438E-5</v>
      </c>
      <c r="D19" s="21">
        <f t="shared" si="49"/>
        <v>4.5326278657407417E-5</v>
      </c>
      <c r="E19" s="21">
        <f t="shared" si="49"/>
        <v>5.268565759259261E-5</v>
      </c>
      <c r="F19" s="21">
        <f t="shared" si="49"/>
        <v>8.6088277905092608E-5</v>
      </c>
      <c r="G19" s="21">
        <f t="shared" si="49"/>
        <v>6.6112370868055511E-5</v>
      </c>
      <c r="H19" s="21">
        <f t="shared" si="49"/>
        <v>6.8192554803240716E-5</v>
      </c>
      <c r="I19" s="21">
        <f t="shared" si="49"/>
        <v>8.0924561180555597E-5</v>
      </c>
      <c r="J19" s="21">
        <f t="shared" si="49"/>
        <v>6.9086724201388876E-5</v>
      </c>
      <c r="K19" s="21">
        <f t="shared" si="49"/>
        <v>7.4359095497685169E-5</v>
      </c>
      <c r="L19" s="21">
        <f t="shared" si="49"/>
        <v>6.9953598726851842E-5</v>
      </c>
      <c r="M19" s="21">
        <f t="shared" si="49"/>
        <v>7.6003086412037069E-5</v>
      </c>
      <c r="N19" s="21">
        <f t="shared" si="49"/>
        <v>6.7120181400462937E-5</v>
      </c>
      <c r="O19" s="21">
        <f t="shared" si="49"/>
        <v>6.6868228773148128E-5</v>
      </c>
      <c r="P19" s="32">
        <f t="shared" si="49"/>
        <v>6.9748793476355825E-5</v>
      </c>
      <c r="Q19" s="32">
        <f t="shared" si="49"/>
        <v>4.5326278657407417E-5</v>
      </c>
      <c r="R19" s="32">
        <f t="shared" si="49"/>
        <v>8.6088277905092608E-5</v>
      </c>
      <c r="S19" s="7">
        <f t="shared" si="47"/>
        <v>15.299286246001312</v>
      </c>
      <c r="V19" s="1">
        <v>3</v>
      </c>
      <c r="W19" s="21">
        <f t="shared" si="45"/>
        <v>7.2896261127025467E-5</v>
      </c>
      <c r="X19" s="21">
        <f t="shared" si="45"/>
        <v>5.268565759259261E-5</v>
      </c>
      <c r="Y19" s="21">
        <f t="shared" si="45"/>
        <v>8.6088277905092608E-5</v>
      </c>
      <c r="Z19" s="7">
        <f t="shared" si="48"/>
        <v>14.310845463094246</v>
      </c>
      <c r="AY19" s="6"/>
      <c r="AZ19" s="11"/>
      <c r="BA19" s="11"/>
      <c r="BC19" s="11"/>
      <c r="BD19" s="5"/>
      <c r="BE19" s="15"/>
      <c r="BF19" s="15"/>
      <c r="BG19" s="6"/>
      <c r="BH19" s="6"/>
      <c r="BI19" s="6"/>
      <c r="BJ19" s="6"/>
    </row>
    <row r="20" spans="1:65" x14ac:dyDescent="0.3">
      <c r="A20" s="5" t="s">
        <v>20</v>
      </c>
      <c r="B20" s="8">
        <f t="shared" ref="B20:R20" si="50">B5/86400</f>
        <v>4.221403376157408E-4</v>
      </c>
      <c r="C20" s="8">
        <f t="shared" si="50"/>
        <v>4.8560720584490746E-4</v>
      </c>
      <c r="D20" s="8">
        <f t="shared" si="50"/>
        <v>2.7004283194444445E-4</v>
      </c>
      <c r="E20" s="8">
        <f t="shared" si="50"/>
        <v>3.0181642101851855E-4</v>
      </c>
      <c r="F20" s="8">
        <f t="shared" si="50"/>
        <v>4.3042879188657417E-4</v>
      </c>
      <c r="G20" s="8">
        <f t="shared" si="50"/>
        <v>4.5957997395833331E-4</v>
      </c>
      <c r="H20" s="8">
        <f t="shared" si="50"/>
        <v>3.8675464012731482E-4</v>
      </c>
      <c r="I20" s="8">
        <f t="shared" si="50"/>
        <v>4.7396646930555555E-4</v>
      </c>
      <c r="J20" s="8">
        <f t="shared" si="50"/>
        <v>3.7732557530092595E-4</v>
      </c>
      <c r="K20" s="8">
        <f t="shared" si="50"/>
        <v>3.9022161334490736E-4</v>
      </c>
      <c r="L20" s="8">
        <f t="shared" si="50"/>
        <v>3.8405795960648145E-4</v>
      </c>
      <c r="M20" s="8">
        <f t="shared" si="50"/>
        <v>4.2050920677083337E-4</v>
      </c>
      <c r="N20" s="8">
        <f t="shared" si="50"/>
        <v>3.9529688418981485E-4</v>
      </c>
      <c r="O20" s="8">
        <f t="shared" si="50"/>
        <v>4.2147896194444443E-4</v>
      </c>
      <c r="P20" s="32">
        <f t="shared" si="50"/>
        <v>4.0137334806134256E-4</v>
      </c>
      <c r="Q20" s="32">
        <f t="shared" si="50"/>
        <v>2.7004283194444445E-4</v>
      </c>
      <c r="R20" s="32">
        <f t="shared" si="50"/>
        <v>4.8560720584490746E-4</v>
      </c>
      <c r="S20" s="7">
        <f t="shared" si="47"/>
        <v>14.854376341488743</v>
      </c>
      <c r="T20" s="16"/>
      <c r="U20" s="16"/>
      <c r="V20" s="5" t="s">
        <v>20</v>
      </c>
      <c r="W20" s="21">
        <f t="shared" si="45"/>
        <v>4.1861054028211807E-4</v>
      </c>
      <c r="X20" s="21">
        <f t="shared" si="45"/>
        <v>3.0181642101851855E-4</v>
      </c>
      <c r="Y20" s="21">
        <f t="shared" si="45"/>
        <v>4.8560720584490746E-4</v>
      </c>
      <c r="Z20" s="7">
        <f t="shared" ref="Z20" si="51">STDEV(C20,E20:I20,K20,M20)/W20*100</f>
        <v>14.229294929570171</v>
      </c>
      <c r="AY20" s="6"/>
      <c r="AZ20" s="11"/>
      <c r="BA20" s="11"/>
      <c r="BC20" s="11"/>
      <c r="BD20" s="5"/>
      <c r="BE20" s="6"/>
      <c r="BF20" s="6"/>
      <c r="BG20" s="6"/>
      <c r="BH20" s="6"/>
      <c r="BI20" s="6"/>
      <c r="BJ20" s="6"/>
    </row>
    <row r="21" spans="1:65" x14ac:dyDescent="0.3">
      <c r="T21" s="16"/>
      <c r="U21" s="16"/>
      <c r="AA21" s="33" t="s">
        <v>19</v>
      </c>
      <c r="AB21" s="25" t="s">
        <v>3</v>
      </c>
      <c r="AC21" s="25" t="s">
        <v>4</v>
      </c>
      <c r="AD21" s="25" t="s">
        <v>5</v>
      </c>
      <c r="AE21" s="25" t="s">
        <v>6</v>
      </c>
      <c r="AF21" s="25" t="s">
        <v>7</v>
      </c>
      <c r="AG21" s="25" t="s">
        <v>8</v>
      </c>
      <c r="AH21" s="25" t="s">
        <v>9</v>
      </c>
      <c r="AI21" s="25" t="s">
        <v>10</v>
      </c>
      <c r="AJ21" s="25" t="s">
        <v>11</v>
      </c>
      <c r="AK21" s="25" t="s">
        <v>12</v>
      </c>
      <c r="AL21" s="10" t="s">
        <v>13</v>
      </c>
      <c r="AM21" s="10" t="s">
        <v>14</v>
      </c>
      <c r="AN21" s="10" t="s">
        <v>15</v>
      </c>
      <c r="AO21" s="10" t="s">
        <v>16</v>
      </c>
      <c r="AP21" s="5" t="s">
        <v>22</v>
      </c>
      <c r="AQ21" s="1" t="s">
        <v>23</v>
      </c>
      <c r="AR21" s="5" t="s">
        <v>24</v>
      </c>
      <c r="AS21" s="5" t="s">
        <v>30</v>
      </c>
      <c r="AT21" s="5" t="s">
        <v>26</v>
      </c>
      <c r="AU21" s="5" t="s">
        <v>29</v>
      </c>
      <c r="AV21" s="1" t="s">
        <v>27</v>
      </c>
      <c r="AW21" s="5" t="s">
        <v>31</v>
      </c>
      <c r="AX21" s="47" t="s">
        <v>2</v>
      </c>
      <c r="AY21" s="1"/>
      <c r="AZ21" s="11"/>
      <c r="BA21" s="23"/>
      <c r="BB21" s="11"/>
      <c r="BC21" s="6"/>
      <c r="BD21" s="6"/>
      <c r="BE21" s="6"/>
      <c r="BF21" s="6"/>
      <c r="BG21" s="6"/>
      <c r="BH21" s="6"/>
      <c r="BI21" s="6"/>
      <c r="BJ21" s="6"/>
    </row>
    <row r="22" spans="1:65" x14ac:dyDescent="0.3">
      <c r="U22" s="9"/>
      <c r="AA22" s="41" t="s">
        <v>48</v>
      </c>
      <c r="AB22" s="7">
        <f t="shared" ref="AB22:AO22" si="52">AB2/AB$10*100</f>
        <v>15.766175759683385</v>
      </c>
      <c r="AC22" s="7">
        <f t="shared" si="52"/>
        <v>15.993687443037805</v>
      </c>
      <c r="AD22" s="7">
        <f t="shared" si="52"/>
        <v>16.850158610040939</v>
      </c>
      <c r="AE22" s="7">
        <f t="shared" si="52"/>
        <v>14.47843595612083</v>
      </c>
      <c r="AF22" s="7">
        <f t="shared" si="52"/>
        <v>13.231042957620948</v>
      </c>
      <c r="AG22" s="7">
        <f t="shared" si="52"/>
        <v>15.643449013072331</v>
      </c>
      <c r="AH22" s="7">
        <f t="shared" si="52"/>
        <v>15.398730207847583</v>
      </c>
      <c r="AI22" s="7">
        <f t="shared" si="52"/>
        <v>13.951346845632173</v>
      </c>
      <c r="AJ22" s="7">
        <f t="shared" si="52"/>
        <v>14.507328019941589</v>
      </c>
      <c r="AK22" s="7">
        <f t="shared" si="52"/>
        <v>14.942112052121558</v>
      </c>
      <c r="AL22" s="7">
        <f t="shared" si="52"/>
        <v>15.016130762075056</v>
      </c>
      <c r="AM22" s="7">
        <f t="shared" si="52"/>
        <v>16.262971676554454</v>
      </c>
      <c r="AN22" s="7">
        <f t="shared" si="52"/>
        <v>15.5328460960079</v>
      </c>
      <c r="AO22" s="7">
        <f t="shared" si="52"/>
        <v>16.629305277905519</v>
      </c>
      <c r="AP22" s="7">
        <f>AVERAGE(AB22:AO22)</f>
        <v>15.300265762690147</v>
      </c>
      <c r="AQ22" s="7">
        <f t="shared" ref="AQ22:AQ29" si="53">MIN(AB22:AO22)</f>
        <v>13.231042957620948</v>
      </c>
      <c r="AR22" s="7">
        <f>MAX(AB22:AO22)</f>
        <v>16.850158610040939</v>
      </c>
      <c r="AS22" s="7">
        <f t="shared" ref="AS22:AS29" si="54">STDEV(AB22:AO22)</f>
        <v>1.0224108927624429</v>
      </c>
      <c r="AT22" s="7">
        <f t="shared" ref="AT22:AT29" si="55">AVERAGE(AC22,AE22:AI22,AK22,AM22)</f>
        <v>14.987722019000961</v>
      </c>
      <c r="AU22" s="30">
        <f t="shared" ref="AU22:AU29" si="56">MIN(AC22,AE22:AI22,AK22,AM22)</f>
        <v>13.231042957620948</v>
      </c>
      <c r="AV22" s="30">
        <f t="shared" ref="AV22:AV29" si="57">MAX(AC22,AE22:AI22,AK22,AM22)</f>
        <v>16.262971676554454</v>
      </c>
      <c r="AW22" s="7">
        <f t="shared" ref="AW22:AW29" si="58">STDEV(AC22,AE22:AI22,AK22,AM22)</f>
        <v>1.0459842345909438</v>
      </c>
      <c r="AX22" s="37">
        <f>score!C2</f>
        <v>17.021276595744681</v>
      </c>
      <c r="AY22" s="41" t="s">
        <v>48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5" x14ac:dyDescent="0.3">
      <c r="A23" s="33" t="s">
        <v>34</v>
      </c>
      <c r="B23" s="25"/>
      <c r="C23" s="8" t="s">
        <v>4</v>
      </c>
      <c r="D23" s="8"/>
      <c r="E23" s="8" t="s">
        <v>6</v>
      </c>
      <c r="F23" s="8" t="s">
        <v>7</v>
      </c>
      <c r="G23" s="25" t="s">
        <v>8</v>
      </c>
      <c r="H23" s="8" t="s">
        <v>9</v>
      </c>
      <c r="I23" s="8" t="s">
        <v>10</v>
      </c>
      <c r="J23" s="8"/>
      <c r="K23" s="8" t="s">
        <v>12</v>
      </c>
      <c r="L23" s="12"/>
      <c r="M23" s="12" t="s">
        <v>14</v>
      </c>
      <c r="T23" s="9"/>
      <c r="U23" s="22"/>
      <c r="AA23" s="41" t="s">
        <v>49</v>
      </c>
      <c r="AB23" s="7">
        <f t="shared" ref="AB23:AO23" si="59">AB3/AB$10*100</f>
        <v>3.3866018100900237</v>
      </c>
      <c r="AC23" s="7">
        <f t="shared" si="59"/>
        <v>5.7042177403574357</v>
      </c>
      <c r="AD23" s="7">
        <f t="shared" si="59"/>
        <v>3.0042918457326944</v>
      </c>
      <c r="AE23" s="7">
        <f t="shared" si="59"/>
        <v>4.9442909655738827</v>
      </c>
      <c r="AF23" s="7">
        <f t="shared" si="59"/>
        <v>3.8082067669741573</v>
      </c>
      <c r="AG23" s="7">
        <f t="shared" si="59"/>
        <v>5.2209170185142675</v>
      </c>
      <c r="AH23" s="7">
        <f t="shared" si="59"/>
        <v>2.9879996854727819</v>
      </c>
      <c r="AI23" s="7">
        <f t="shared" si="59"/>
        <v>2.9131315438341296</v>
      </c>
      <c r="AJ23" s="7">
        <f t="shared" si="59"/>
        <v>3.7128721478676954</v>
      </c>
      <c r="AK23" s="7">
        <f t="shared" si="59"/>
        <v>3.2898674921121378</v>
      </c>
      <c r="AL23" s="7">
        <f t="shared" si="59"/>
        <v>3.1835107452439595</v>
      </c>
      <c r="AM23" s="7">
        <f t="shared" si="59"/>
        <v>3.5799233687920409</v>
      </c>
      <c r="AN23" s="7">
        <f t="shared" si="59"/>
        <v>2.9977904300054123</v>
      </c>
      <c r="AO23" s="7">
        <f t="shared" si="59"/>
        <v>4.4634406342669379</v>
      </c>
      <c r="AP23" s="7">
        <f t="shared" ref="AP23:AP29" si="60">AVERAGE(AB23:AO23)</f>
        <v>3.7997901567741108</v>
      </c>
      <c r="AQ23" s="7">
        <f t="shared" si="53"/>
        <v>2.9131315438341296</v>
      </c>
      <c r="AR23" s="7">
        <f t="shared" ref="AR23:AR29" si="61">MAX(AB23:AO23)</f>
        <v>5.7042177403574357</v>
      </c>
      <c r="AS23" s="7">
        <f t="shared" si="54"/>
        <v>0.91921628226691399</v>
      </c>
      <c r="AT23" s="7">
        <f t="shared" si="55"/>
        <v>4.0560693227038538</v>
      </c>
      <c r="AU23" s="30">
        <f t="shared" si="56"/>
        <v>2.9131315438341296</v>
      </c>
      <c r="AV23" s="30">
        <f t="shared" si="57"/>
        <v>5.7042177403574357</v>
      </c>
      <c r="AW23" s="7">
        <f t="shared" si="58"/>
        <v>1.0813019021673895</v>
      </c>
      <c r="AX23" s="37">
        <f>score!C3</f>
        <v>6.3829787234042552</v>
      </c>
      <c r="AY23" s="41" t="s">
        <v>49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5" x14ac:dyDescent="0.3">
      <c r="A24" s="1">
        <v>1</v>
      </c>
      <c r="B24" s="7"/>
      <c r="C24" s="7">
        <f>(C2-$W2)/$W2*100</f>
        <v>23.583765904963681</v>
      </c>
      <c r="D24" s="7"/>
      <c r="E24" s="7">
        <f t="shared" ref="E24:I26" si="62">(E2-$W2)/$W2*100</f>
        <v>-29.524175197494984</v>
      </c>
      <c r="F24" s="7">
        <f t="shared" si="62"/>
        <v>-5.8070977197251574</v>
      </c>
      <c r="G24" s="7">
        <f t="shared" si="62"/>
        <v>15.538136292830593</v>
      </c>
      <c r="H24" s="7">
        <f t="shared" si="62"/>
        <v>-7.6179864049147783</v>
      </c>
      <c r="I24" s="7">
        <f t="shared" si="62"/>
        <v>2.5171997398670056</v>
      </c>
      <c r="J24" s="7"/>
      <c r="K24" s="7">
        <f>(K2-$W2)/$W2*100</f>
        <v>-9.5324707653655452</v>
      </c>
      <c r="L24" s="7"/>
      <c r="M24" s="7">
        <f>(M2-$W2)/$W2*100</f>
        <v>10.84262814983923</v>
      </c>
      <c r="N24" s="12"/>
      <c r="O24" s="12"/>
      <c r="Q24" s="21"/>
      <c r="R24" s="21"/>
      <c r="S24" s="22"/>
      <c r="U24" s="22"/>
      <c r="V24" s="22"/>
      <c r="W24" s="22"/>
      <c r="X24" s="22"/>
      <c r="Y24" s="6"/>
      <c r="AA24" s="41" t="s">
        <v>54</v>
      </c>
      <c r="AB24" s="7">
        <f t="shared" ref="AB24:AO24" si="63">AB4/AB$10*100</f>
        <v>7.544129277196661</v>
      </c>
      <c r="AC24" s="7">
        <f t="shared" si="63"/>
        <v>7.8310309796580757</v>
      </c>
      <c r="AD24" s="7">
        <f t="shared" si="63"/>
        <v>7.3552279687483111</v>
      </c>
      <c r="AE24" s="7">
        <f t="shared" si="63"/>
        <v>7.6710032154580974</v>
      </c>
      <c r="AF24" s="7">
        <f t="shared" si="63"/>
        <v>8.3522505895339805</v>
      </c>
      <c r="AG24" s="7">
        <f t="shared" si="63"/>
        <v>8.3055890248114892</v>
      </c>
      <c r="AH24" s="7">
        <f t="shared" si="63"/>
        <v>9.3288129717487198</v>
      </c>
      <c r="AI24" s="7">
        <f t="shared" si="63"/>
        <v>8.232452493625992</v>
      </c>
      <c r="AJ24" s="7">
        <f t="shared" si="63"/>
        <v>8.5158179629737685</v>
      </c>
      <c r="AK24" s="7">
        <f t="shared" si="63"/>
        <v>8.6680593323070134</v>
      </c>
      <c r="AL24" s="7">
        <f t="shared" si="63"/>
        <v>8.6103626422915642</v>
      </c>
      <c r="AM24" s="7">
        <f t="shared" si="63"/>
        <v>10.741704899637556</v>
      </c>
      <c r="AN24" s="7">
        <f t="shared" si="63"/>
        <v>9.5266423042880017</v>
      </c>
      <c r="AO24" s="7">
        <f t="shared" si="63"/>
        <v>9.7876876774537305</v>
      </c>
      <c r="AP24" s="7">
        <f t="shared" si="60"/>
        <v>8.6050550956952119</v>
      </c>
      <c r="AQ24" s="7">
        <f t="shared" si="53"/>
        <v>7.3552279687483111</v>
      </c>
      <c r="AR24" s="7">
        <f t="shared" si="61"/>
        <v>10.741704899637556</v>
      </c>
      <c r="AS24" s="7">
        <f t="shared" si="54"/>
        <v>0.95275398615958162</v>
      </c>
      <c r="AT24" s="7">
        <f t="shared" si="55"/>
        <v>8.6413629383476156</v>
      </c>
      <c r="AU24" s="30">
        <f t="shared" si="56"/>
        <v>7.6710032154580974</v>
      </c>
      <c r="AV24" s="30">
        <f t="shared" si="57"/>
        <v>10.741704899637556</v>
      </c>
      <c r="AW24" s="7">
        <f t="shared" si="58"/>
        <v>0.98897568209010622</v>
      </c>
      <c r="AX24" s="37">
        <f>score!C4</f>
        <v>8.5106382978723403</v>
      </c>
      <c r="AY24" s="41" t="s">
        <v>54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5" x14ac:dyDescent="0.3">
      <c r="A25" s="1">
        <v>2</v>
      </c>
      <c r="B25" s="7"/>
      <c r="C25" s="7">
        <f>(C3-$W3)/$W3*100</f>
        <v>14.682837586862416</v>
      </c>
      <c r="D25" s="7"/>
      <c r="E25" s="7">
        <f t="shared" si="62"/>
        <v>-27.135774281277627</v>
      </c>
      <c r="F25" s="7">
        <f t="shared" si="62"/>
        <v>2.3354826760689082</v>
      </c>
      <c r="G25" s="7">
        <f t="shared" si="62"/>
        <v>12.941423825907442</v>
      </c>
      <c r="H25" s="7">
        <f t="shared" si="62"/>
        <v>-7.9731383520051224</v>
      </c>
      <c r="I25" s="7">
        <f t="shared" si="62"/>
        <v>19.333920660773192</v>
      </c>
      <c r="J25" s="7"/>
      <c r="K25" s="7">
        <f>(K3-$W3)/$W3*100</f>
        <v>-8.1813309966248831</v>
      </c>
      <c r="L25" s="7"/>
      <c r="M25" s="7">
        <f>(M3-$W3)/$W3*100</f>
        <v>-6.0034211197043224</v>
      </c>
      <c r="N25" s="7"/>
      <c r="O25" s="7"/>
      <c r="Q25" s="21"/>
      <c r="R25" s="21"/>
      <c r="S25" s="22"/>
      <c r="T25" s="9"/>
      <c r="U25" s="22"/>
      <c r="V25" s="22"/>
      <c r="W25" s="22"/>
      <c r="X25" s="22"/>
      <c r="Y25" s="6"/>
      <c r="AA25" s="41" t="s">
        <v>0</v>
      </c>
      <c r="AB25" s="7">
        <f t="shared" ref="AB25:AO25" si="64">AB5/AB$10*100</f>
        <v>16.313781664800867</v>
      </c>
      <c r="AC25" s="7">
        <f t="shared" si="64"/>
        <v>17.742071469727076</v>
      </c>
      <c r="AD25" s="7">
        <f t="shared" si="64"/>
        <v>16.971449896896242</v>
      </c>
      <c r="AE25" s="7">
        <f t="shared" si="64"/>
        <v>16.788276103287039</v>
      </c>
      <c r="AF25" s="7">
        <f t="shared" si="64"/>
        <v>17.209367837454977</v>
      </c>
      <c r="AG25" s="7">
        <f t="shared" si="64"/>
        <v>18.163336398418192</v>
      </c>
      <c r="AH25" s="7">
        <f t="shared" si="64"/>
        <v>18.127777159713016</v>
      </c>
      <c r="AI25" s="7">
        <f t="shared" si="64"/>
        <v>17.66982700196456</v>
      </c>
      <c r="AJ25" s="7">
        <f t="shared" si="64"/>
        <v>17.841818290014874</v>
      </c>
      <c r="AK25" s="7">
        <f t="shared" si="64"/>
        <v>17.775171201666652</v>
      </c>
      <c r="AL25" s="7">
        <f t="shared" si="64"/>
        <v>16.95230063942434</v>
      </c>
      <c r="AM25" s="7">
        <f t="shared" si="64"/>
        <v>16.227209267048163</v>
      </c>
      <c r="AN25" s="7">
        <f t="shared" si="64"/>
        <v>17.039177360864603</v>
      </c>
      <c r="AO25" s="7">
        <f t="shared" si="64"/>
        <v>16.514730350906767</v>
      </c>
      <c r="AP25" s="7">
        <f t="shared" si="60"/>
        <v>17.238306760156242</v>
      </c>
      <c r="AQ25" s="7">
        <f t="shared" si="53"/>
        <v>16.227209267048163</v>
      </c>
      <c r="AR25" s="7">
        <f t="shared" si="61"/>
        <v>18.163336398418192</v>
      </c>
      <c r="AS25" s="7">
        <f t="shared" si="54"/>
        <v>0.6525649328381542</v>
      </c>
      <c r="AT25" s="7">
        <f t="shared" si="55"/>
        <v>17.462879554909961</v>
      </c>
      <c r="AU25" s="30">
        <f t="shared" si="56"/>
        <v>16.227209267048163</v>
      </c>
      <c r="AV25" s="30">
        <f t="shared" si="57"/>
        <v>18.163336398418192</v>
      </c>
      <c r="AW25" s="7">
        <f t="shared" si="58"/>
        <v>0.67583484102457803</v>
      </c>
      <c r="AX25" s="37">
        <f>score!C5</f>
        <v>19.148936170212767</v>
      </c>
      <c r="AY25" s="41" t="s">
        <v>0</v>
      </c>
      <c r="AZ25" s="6"/>
      <c r="BA25" s="6"/>
      <c r="BB25" s="6"/>
      <c r="BC25" s="6"/>
      <c r="BD25" s="26"/>
      <c r="BE25" s="5"/>
      <c r="BF25" s="1"/>
      <c r="BG25" s="26"/>
      <c r="BH25" s="26"/>
      <c r="BI25" s="26"/>
      <c r="BJ25" s="5"/>
      <c r="BK25" s="5"/>
      <c r="BL25" s="5"/>
    </row>
    <row r="26" spans="1:65" x14ac:dyDescent="0.3">
      <c r="A26" s="1">
        <v>3</v>
      </c>
      <c r="C26" s="7">
        <f>(C4-$W4)/$W4*100</f>
        <v>8.1049748486051794</v>
      </c>
      <c r="E26" s="7">
        <f t="shared" si="62"/>
        <v>-27.725157946324359</v>
      </c>
      <c r="F26" s="7">
        <f t="shared" si="62"/>
        <v>18.096973115094858</v>
      </c>
      <c r="G26" s="7">
        <f t="shared" si="62"/>
        <v>-9.3062252495346538</v>
      </c>
      <c r="H26" s="7">
        <f t="shared" si="62"/>
        <v>-6.4526029882222575</v>
      </c>
      <c r="I26" s="7">
        <f t="shared" si="62"/>
        <v>11.013322122982977</v>
      </c>
      <c r="K26" s="7">
        <f>(K4-$W4)/$W4*100</f>
        <v>2.0067344306049333</v>
      </c>
      <c r="M26" s="7">
        <f>(M4-$W4)/$W4*100</f>
        <v>4.2619816667933179</v>
      </c>
      <c r="N26" s="7"/>
      <c r="O26" s="7"/>
      <c r="Q26" s="21"/>
      <c r="R26" s="21"/>
      <c r="S26" s="22"/>
      <c r="T26" s="9"/>
      <c r="U26" s="22"/>
      <c r="V26" s="22"/>
      <c r="W26" s="22"/>
      <c r="X26" s="22"/>
      <c r="Y26" s="6"/>
      <c r="AA26" s="41" t="s">
        <v>1</v>
      </c>
      <c r="AB26" s="7">
        <f t="shared" ref="AB26:AO26" si="65">AB6/AB$10*100</f>
        <v>3.7800225799657161</v>
      </c>
      <c r="AC26" s="7">
        <f t="shared" si="65"/>
        <v>4.0215534938906723</v>
      </c>
      <c r="AD26" s="7">
        <f t="shared" si="65"/>
        <v>3.8315606147232675</v>
      </c>
      <c r="AE26" s="7">
        <f t="shared" si="65"/>
        <v>3.595152318503108</v>
      </c>
      <c r="AF26" s="7">
        <f t="shared" si="65"/>
        <v>3.9099117888061059</v>
      </c>
      <c r="AG26" s="7">
        <f t="shared" si="65"/>
        <v>3.9835304477614666</v>
      </c>
      <c r="AH26" s="7">
        <f t="shared" si="65"/>
        <v>3.7045984462325752</v>
      </c>
      <c r="AI26" s="7">
        <f t="shared" si="65"/>
        <v>3.9793435611331454</v>
      </c>
      <c r="AJ26" s="7">
        <f t="shared" si="65"/>
        <v>3.5790473815391071</v>
      </c>
      <c r="AK26" s="7">
        <f t="shared" si="65"/>
        <v>3.8162866411408265</v>
      </c>
      <c r="AL26" s="7">
        <f t="shared" si="65"/>
        <v>3.8137072862378654</v>
      </c>
      <c r="AM26" s="7">
        <f t="shared" si="65"/>
        <v>3.4725737242134151</v>
      </c>
      <c r="AN26" s="7">
        <f t="shared" si="65"/>
        <v>3.8242542704379212</v>
      </c>
      <c r="AO26" s="7">
        <f t="shared" si="65"/>
        <v>3.6225603028313653</v>
      </c>
      <c r="AP26" s="7">
        <f t="shared" si="60"/>
        <v>3.7810073469583254</v>
      </c>
      <c r="AQ26" s="7">
        <f t="shared" si="53"/>
        <v>3.4725737242134151</v>
      </c>
      <c r="AR26" s="7">
        <f t="shared" si="61"/>
        <v>4.0215534938906723</v>
      </c>
      <c r="AS26" s="7">
        <f t="shared" si="54"/>
        <v>0.16709681269937257</v>
      </c>
      <c r="AT26" s="7">
        <f t="shared" si="55"/>
        <v>3.8103688027101645</v>
      </c>
      <c r="AU26" s="30">
        <f t="shared" si="56"/>
        <v>3.4725737242134151</v>
      </c>
      <c r="AV26" s="30">
        <f t="shared" si="57"/>
        <v>4.0215534938906723</v>
      </c>
      <c r="AW26" s="7">
        <f t="shared" si="58"/>
        <v>0.20166848447851954</v>
      </c>
      <c r="AX26" s="37">
        <f>score!C6</f>
        <v>4.2553191489361701</v>
      </c>
      <c r="AY26" s="41" t="s">
        <v>1</v>
      </c>
      <c r="AZ26" s="6"/>
      <c r="BA26" s="6"/>
      <c r="BB26" s="6"/>
      <c r="BC26" s="6"/>
      <c r="BD26" s="7"/>
      <c r="BE26" s="7"/>
      <c r="BF26" s="7"/>
      <c r="BG26" s="7"/>
      <c r="BH26" s="7"/>
      <c r="BI26" s="7"/>
      <c r="BJ26" s="7"/>
      <c r="BK26" s="7"/>
      <c r="BL26" s="7"/>
    </row>
    <row r="27" spans="1:65" x14ac:dyDescent="0.3">
      <c r="T27" s="30"/>
      <c r="AA27" s="41" t="s">
        <v>55</v>
      </c>
      <c r="AB27" s="7">
        <f t="shared" ref="AB27:AO27" si="66">AB7/AB$10*100</f>
        <v>13.456880387639053</v>
      </c>
      <c r="AC27" s="7">
        <f t="shared" si="66"/>
        <v>13.444451651690642</v>
      </c>
      <c r="AD27" s="7">
        <f t="shared" si="66"/>
        <v>12.567643217339604</v>
      </c>
      <c r="AE27" s="7">
        <f t="shared" si="66"/>
        <v>13.618169849247638</v>
      </c>
      <c r="AF27" s="7">
        <f t="shared" si="66"/>
        <v>12.805564753335993</v>
      </c>
      <c r="AG27" s="7">
        <f t="shared" si="66"/>
        <v>13.398587182429985</v>
      </c>
      <c r="AH27" s="7">
        <f t="shared" si="66"/>
        <v>13.209303840696007</v>
      </c>
      <c r="AI27" s="7">
        <f t="shared" si="66"/>
        <v>15.249794287853607</v>
      </c>
      <c r="AJ27" s="7">
        <f t="shared" si="66"/>
        <v>12.575632903639134</v>
      </c>
      <c r="AK27" s="7">
        <f t="shared" si="66"/>
        <v>13.255109164754412</v>
      </c>
      <c r="AL27" s="7">
        <f t="shared" si="66"/>
        <v>12.765204296235833</v>
      </c>
      <c r="AM27" s="7">
        <f t="shared" si="66"/>
        <v>11.457327580617104</v>
      </c>
      <c r="AN27" s="7">
        <f t="shared" si="66"/>
        <v>12.377836321213042</v>
      </c>
      <c r="AO27" s="7">
        <f t="shared" si="66"/>
        <v>13.133275548014268</v>
      </c>
      <c r="AP27" s="7">
        <f t="shared" si="60"/>
        <v>13.093912927479023</v>
      </c>
      <c r="AQ27" s="7">
        <f t="shared" si="53"/>
        <v>11.457327580617104</v>
      </c>
      <c r="AR27" s="7">
        <f t="shared" si="61"/>
        <v>15.249794287853607</v>
      </c>
      <c r="AS27" s="7">
        <f t="shared" si="54"/>
        <v>0.84302171565887218</v>
      </c>
      <c r="AT27" s="7">
        <f t="shared" si="55"/>
        <v>13.304788538828173</v>
      </c>
      <c r="AU27" s="30">
        <f t="shared" si="56"/>
        <v>11.457327580617104</v>
      </c>
      <c r="AV27" s="30">
        <f t="shared" si="57"/>
        <v>15.249794287853607</v>
      </c>
      <c r="AW27" s="7">
        <f t="shared" si="58"/>
        <v>1.0408431285672235</v>
      </c>
      <c r="AX27" s="37">
        <f>score!C7</f>
        <v>13.829787234042554</v>
      </c>
      <c r="AY27" s="41" t="s">
        <v>55</v>
      </c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7"/>
      <c r="BK27" s="7"/>
      <c r="BL27" s="7"/>
    </row>
    <row r="28" spans="1:65" x14ac:dyDescent="0.3">
      <c r="AA28" s="41" t="s">
        <v>56</v>
      </c>
      <c r="AB28" s="7">
        <f t="shared" ref="AB28:AO28" si="67">AB8/AB$10*100</f>
        <v>21.995752448171409</v>
      </c>
      <c r="AC28" s="7">
        <f t="shared" si="67"/>
        <v>19.034956869446003</v>
      </c>
      <c r="AD28" s="7">
        <f t="shared" si="67"/>
        <v>22.634819927751622</v>
      </c>
      <c r="AE28" s="7">
        <f t="shared" si="67"/>
        <v>21.448478381778596</v>
      </c>
      <c r="AF28" s="7">
        <f t="shared" si="67"/>
        <v>20.683069953289731</v>
      </c>
      <c r="AG28" s="7">
        <f t="shared" si="67"/>
        <v>20.899201077695</v>
      </c>
      <c r="AH28" s="7">
        <f t="shared" si="67"/>
        <v>19.610783724159354</v>
      </c>
      <c r="AI28" s="7">
        <f t="shared" si="67"/>
        <v>20.930204228444389</v>
      </c>
      <c r="AJ28" s="7">
        <f t="shared" si="67"/>
        <v>20.957904319343765</v>
      </c>
      <c r="AK28" s="7">
        <f t="shared" si="67"/>
        <v>19.197787518330252</v>
      </c>
      <c r="AL28" s="7">
        <f t="shared" si="67"/>
        <v>21.444449834048324</v>
      </c>
      <c r="AM28" s="7">
        <f t="shared" si="67"/>
        <v>20.184229465360577</v>
      </c>
      <c r="AN28" s="7">
        <f t="shared" si="67"/>
        <v>21.721764258078395</v>
      </c>
      <c r="AO28" s="7">
        <f t="shared" si="67"/>
        <v>19.983859878802981</v>
      </c>
      <c r="AP28" s="7">
        <f t="shared" si="60"/>
        <v>20.766232991764316</v>
      </c>
      <c r="AQ28" s="7">
        <f t="shared" si="53"/>
        <v>19.034956869446003</v>
      </c>
      <c r="AR28" s="7">
        <f t="shared" si="61"/>
        <v>22.634819927751622</v>
      </c>
      <c r="AS28" s="7">
        <f t="shared" si="54"/>
        <v>1.0624090974285925</v>
      </c>
      <c r="AT28" s="7">
        <f t="shared" si="55"/>
        <v>20.248588902312985</v>
      </c>
      <c r="AU28" s="30">
        <f t="shared" si="56"/>
        <v>19.034956869446003</v>
      </c>
      <c r="AV28" s="30">
        <f t="shared" si="57"/>
        <v>21.448478381778596</v>
      </c>
      <c r="AW28" s="7">
        <f t="shared" si="58"/>
        <v>0.88676201061969107</v>
      </c>
      <c r="AX28" s="37">
        <f>score!C8</f>
        <v>15.957446808510639</v>
      </c>
      <c r="AY28" s="41" t="s">
        <v>56</v>
      </c>
      <c r="AZ28" s="6"/>
      <c r="BA28" s="6"/>
      <c r="BB28" s="6"/>
      <c r="BC28" s="6"/>
      <c r="BD28" s="7"/>
      <c r="BE28" s="7"/>
      <c r="BF28" s="7"/>
      <c r="BG28" s="7"/>
      <c r="BH28" s="7"/>
      <c r="BI28" s="7"/>
      <c r="BJ28" s="7"/>
      <c r="BK28" s="7"/>
      <c r="BL28" s="7"/>
    </row>
    <row r="29" spans="1:65" x14ac:dyDescent="0.3">
      <c r="A29" s="33" t="s">
        <v>35</v>
      </c>
      <c r="B29" s="25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25" t="s">
        <v>8</v>
      </c>
      <c r="H29" s="8" t="s">
        <v>9</v>
      </c>
      <c r="I29" s="8" t="s">
        <v>10</v>
      </c>
      <c r="J29" s="8" t="s">
        <v>11</v>
      </c>
      <c r="K29" s="8" t="s">
        <v>12</v>
      </c>
      <c r="L29" s="12" t="s">
        <v>13</v>
      </c>
      <c r="M29" s="12" t="s">
        <v>14</v>
      </c>
      <c r="N29" s="12" t="s">
        <v>15</v>
      </c>
      <c r="O29" s="12" t="s">
        <v>16</v>
      </c>
      <c r="P29" s="10"/>
      <c r="AA29" s="41">
        <v>3</v>
      </c>
      <c r="AB29" s="7">
        <f t="shared" ref="AB29:AO29" si="68">AB9/AB$10*100</f>
        <v>17.756656072452884</v>
      </c>
      <c r="AC29" s="7">
        <f t="shared" si="68"/>
        <v>16.228030352192281</v>
      </c>
      <c r="AD29" s="7">
        <f t="shared" si="68"/>
        <v>16.784847918767319</v>
      </c>
      <c r="AE29" s="7">
        <f t="shared" si="68"/>
        <v>17.456193210030801</v>
      </c>
      <c r="AF29" s="7">
        <f t="shared" si="68"/>
        <v>20.000585352984114</v>
      </c>
      <c r="AG29" s="7">
        <f t="shared" si="68"/>
        <v>14.385389837297266</v>
      </c>
      <c r="AH29" s="7">
        <f t="shared" si="68"/>
        <v>17.631993964129965</v>
      </c>
      <c r="AI29" s="7">
        <f t="shared" si="68"/>
        <v>17.073900037512011</v>
      </c>
      <c r="AJ29" s="7">
        <f t="shared" si="68"/>
        <v>18.309578974680051</v>
      </c>
      <c r="AK29" s="7">
        <f t="shared" si="68"/>
        <v>19.055606597567156</v>
      </c>
      <c r="AL29" s="7">
        <f t="shared" si="68"/>
        <v>18.214333794443064</v>
      </c>
      <c r="AM29" s="7">
        <f t="shared" si="68"/>
        <v>18.074060017776684</v>
      </c>
      <c r="AN29" s="7">
        <f t="shared" si="68"/>
        <v>16.979688959104717</v>
      </c>
      <c r="AO29" s="7">
        <f t="shared" si="68"/>
        <v>15.865140329818431</v>
      </c>
      <c r="AP29" s="7">
        <f t="shared" si="60"/>
        <v>17.415428958482625</v>
      </c>
      <c r="AQ29" s="7">
        <f t="shared" si="53"/>
        <v>14.385389837297266</v>
      </c>
      <c r="AR29" s="7">
        <f t="shared" si="61"/>
        <v>20.000585352984114</v>
      </c>
      <c r="AS29" s="7">
        <f t="shared" si="54"/>
        <v>1.3897524283811633</v>
      </c>
      <c r="AT29" s="7">
        <f t="shared" si="55"/>
        <v>17.488219921186285</v>
      </c>
      <c r="AU29" s="30">
        <f t="shared" si="56"/>
        <v>14.385389837297266</v>
      </c>
      <c r="AV29" s="30">
        <f t="shared" si="57"/>
        <v>20.000585352984114</v>
      </c>
      <c r="AW29" s="7">
        <f t="shared" si="58"/>
        <v>1.7121782119322957</v>
      </c>
      <c r="AX29" s="37">
        <f>score!C9</f>
        <v>14.893617021276595</v>
      </c>
      <c r="AY29" s="41">
        <v>3</v>
      </c>
      <c r="AZ29" s="6"/>
      <c r="BA29" s="6"/>
      <c r="BB29" s="6"/>
      <c r="BC29" s="6"/>
      <c r="BD29" s="16"/>
      <c r="BE29" s="7"/>
      <c r="BF29" s="7"/>
      <c r="BG29" s="6"/>
      <c r="BH29" s="6"/>
      <c r="BI29" s="6"/>
      <c r="BJ29" s="6"/>
      <c r="BK29" s="6"/>
      <c r="BL29" s="6"/>
      <c r="BM29" s="4"/>
    </row>
    <row r="30" spans="1:65" x14ac:dyDescent="0.3">
      <c r="A30" s="1">
        <v>1</v>
      </c>
      <c r="B30" s="7">
        <f t="shared" ref="B30:O30" si="69">(B2-$P2)/$P2*100</f>
        <v>1.183016053955241</v>
      </c>
      <c r="C30" s="7">
        <f t="shared" si="69"/>
        <v>28.742739119794276</v>
      </c>
      <c r="D30" s="7">
        <f t="shared" si="69"/>
        <v>-34.030091100564057</v>
      </c>
      <c r="E30" s="7">
        <f t="shared" si="69"/>
        <v>-26.582179622373786</v>
      </c>
      <c r="F30" s="7">
        <f t="shared" si="69"/>
        <v>-1.8750387123569709</v>
      </c>
      <c r="G30" s="7">
        <f t="shared" si="69"/>
        <v>20.361246723730801</v>
      </c>
      <c r="H30" s="7">
        <f t="shared" si="69"/>
        <v>-3.7615224901020108</v>
      </c>
      <c r="I30" s="7">
        <f t="shared" si="69"/>
        <v>6.7967544503467394</v>
      </c>
      <c r="J30" s="7">
        <f t="shared" si="69"/>
        <v>-9.4261577635573222</v>
      </c>
      <c r="K30" s="7">
        <f t="shared" si="69"/>
        <v>-5.7559265185079758</v>
      </c>
      <c r="L30" s="7">
        <f t="shared" si="69"/>
        <v>-7.5549901803840971</v>
      </c>
      <c r="M30" s="7">
        <f t="shared" si="69"/>
        <v>15.469725774669588</v>
      </c>
      <c r="N30" s="7">
        <f t="shared" si="69"/>
        <v>-0.42306356462927275</v>
      </c>
      <c r="O30" s="7">
        <f t="shared" si="69"/>
        <v>16.855487829978763</v>
      </c>
      <c r="AA30" s="18" t="s">
        <v>20</v>
      </c>
      <c r="AB30" s="14">
        <f t="shared" ref="AB30:AO30" si="70">SUM(AB22:AB29)</f>
        <v>100</v>
      </c>
      <c r="AC30" s="14">
        <f t="shared" si="70"/>
        <v>99.999999999999986</v>
      </c>
      <c r="AD30" s="14">
        <f t="shared" si="70"/>
        <v>100</v>
      </c>
      <c r="AE30" s="14">
        <f t="shared" si="70"/>
        <v>100</v>
      </c>
      <c r="AF30" s="14">
        <f t="shared" si="70"/>
        <v>100.00000000000001</v>
      </c>
      <c r="AG30" s="14">
        <f t="shared" si="70"/>
        <v>100</v>
      </c>
      <c r="AH30" s="14">
        <f t="shared" si="70"/>
        <v>100</v>
      </c>
      <c r="AI30" s="14">
        <f t="shared" si="70"/>
        <v>100</v>
      </c>
      <c r="AJ30" s="14">
        <f t="shared" si="70"/>
        <v>99.999999999999972</v>
      </c>
      <c r="AK30" s="14">
        <f t="shared" si="70"/>
        <v>100</v>
      </c>
      <c r="AL30" s="14">
        <f t="shared" si="70"/>
        <v>100</v>
      </c>
      <c r="AM30" s="14">
        <f t="shared" si="70"/>
        <v>100</v>
      </c>
      <c r="AN30" s="14">
        <f t="shared" si="70"/>
        <v>99.999999999999986</v>
      </c>
      <c r="AO30" s="14">
        <f t="shared" si="70"/>
        <v>99.999999999999986</v>
      </c>
      <c r="AP30" s="7">
        <f t="shared" ref="AP30" si="71">AVERAGE(AB30:AO30)</f>
        <v>100</v>
      </c>
      <c r="AQ30" s="7">
        <f t="shared" ref="AQ30" si="72">MIN(AB30:AO30)</f>
        <v>99.999999999999972</v>
      </c>
      <c r="AR30" s="7">
        <f t="shared" ref="AR30" si="73">MAX(AB30:AO30)</f>
        <v>100.00000000000001</v>
      </c>
      <c r="AS30" s="7">
        <f t="shared" ref="AS30" si="74">STDEV(AB30:AO30)</f>
        <v>1.1147911615022624E-14</v>
      </c>
      <c r="AT30" s="7">
        <f t="shared" ref="AT30" si="75">AVERAGE(AC30,AE30:AI30,AK30,AM30)</f>
        <v>100</v>
      </c>
      <c r="AU30" s="30">
        <f t="shared" ref="AU30" si="76">MIN(AC30,AE30:AI30,AK30,AM30)</f>
        <v>99.999999999999986</v>
      </c>
      <c r="AV30" s="30">
        <f t="shared" ref="AV30" si="77">MAX(AC30,AE30:AI30,AK30,AM30)</f>
        <v>100.00000000000001</v>
      </c>
      <c r="AW30" s="7">
        <f t="shared" ref="AW30" si="78">STDEV(AC30,AE30:AI30,AK30,AM30)</f>
        <v>7.5960213596438392E-15</v>
      </c>
      <c r="AX30" s="28">
        <f>SUM(AX22:AX29)</f>
        <v>100</v>
      </c>
      <c r="AZ30" s="6"/>
      <c r="BA30" s="6"/>
      <c r="BB30" s="6"/>
      <c r="BC30" s="6"/>
      <c r="BD30" s="2"/>
      <c r="BG30" s="2"/>
      <c r="BH30" s="2"/>
      <c r="BI30" s="2"/>
      <c r="BJ30" s="2"/>
      <c r="BK30" s="2"/>
      <c r="BL30" s="2"/>
      <c r="BM30" s="4"/>
    </row>
    <row r="31" spans="1:65" x14ac:dyDescent="0.3">
      <c r="A31" s="1">
        <v>2</v>
      </c>
      <c r="B31" s="7">
        <f t="shared" ref="B31:O31" si="79">(B3-$P3)/$P3*100</f>
        <v>6.4656182093287775</v>
      </c>
      <c r="C31" s="7">
        <f t="shared" si="79"/>
        <v>19.598411510056035</v>
      </c>
      <c r="D31" s="7">
        <f t="shared" si="79"/>
        <v>-31.33120155332556</v>
      </c>
      <c r="E31" s="7">
        <f t="shared" si="79"/>
        <v>-24.012643607035606</v>
      </c>
      <c r="F31" s="7">
        <f t="shared" si="79"/>
        <v>6.7218201668805486</v>
      </c>
      <c r="G31" s="7">
        <f t="shared" si="79"/>
        <v>17.782356693360203</v>
      </c>
      <c r="H31" s="7">
        <f t="shared" si="79"/>
        <v>-4.0286524038997378</v>
      </c>
      <c r="I31" s="7">
        <f t="shared" si="79"/>
        <v>24.448850853429597</v>
      </c>
      <c r="J31" s="7">
        <f t="shared" si="79"/>
        <v>-5.8511420668489382</v>
      </c>
      <c r="K31" s="7">
        <f t="shared" si="79"/>
        <v>-4.2457686708890483</v>
      </c>
      <c r="L31" s="7">
        <f t="shared" si="79"/>
        <v>-4.1342314444369785</v>
      </c>
      <c r="M31" s="7">
        <f t="shared" si="79"/>
        <v>-1.9745084965454069</v>
      </c>
      <c r="N31" s="7">
        <f t="shared" si="79"/>
        <v>-1.3515206599014709</v>
      </c>
      <c r="O31" s="7">
        <f t="shared" si="79"/>
        <v>1.9126114698273688</v>
      </c>
      <c r="AA31" s="18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30"/>
      <c r="AV31" s="30"/>
      <c r="AW31" s="7"/>
      <c r="AX31" s="6"/>
      <c r="AZ31" s="6"/>
      <c r="BA31" s="6"/>
      <c r="BB31" s="6"/>
      <c r="BC31" s="6"/>
      <c r="BD31" s="26"/>
      <c r="BE31" s="5"/>
      <c r="BF31" s="1"/>
      <c r="BG31" s="26"/>
      <c r="BH31" s="26"/>
      <c r="BI31" s="26"/>
      <c r="BJ31" s="5"/>
      <c r="BK31" s="17"/>
      <c r="BL31" s="17"/>
      <c r="BM31" s="4"/>
    </row>
    <row r="32" spans="1:65" x14ac:dyDescent="0.3">
      <c r="A32" s="1">
        <v>3</v>
      </c>
      <c r="B32" s="7">
        <f t="shared" ref="B32:O32" si="80">(B4-$P4)/$P4*100</f>
        <v>7.4685369560243258</v>
      </c>
      <c r="C32" s="7">
        <f t="shared" si="80"/>
        <v>12.983294519149499</v>
      </c>
      <c r="D32" s="7">
        <f t="shared" si="80"/>
        <v>-35.014963846259803</v>
      </c>
      <c r="E32" s="7">
        <f t="shared" si="80"/>
        <v>-24.463700421638769</v>
      </c>
      <c r="F32" s="7">
        <f t="shared" si="80"/>
        <v>23.426189349462671</v>
      </c>
      <c r="G32" s="7">
        <f t="shared" si="80"/>
        <v>-5.2135992997972522</v>
      </c>
      <c r="H32" s="7">
        <f t="shared" si="80"/>
        <v>-2.2312051514448843</v>
      </c>
      <c r="I32" s="7">
        <f t="shared" si="80"/>
        <v>16.022883188636452</v>
      </c>
      <c r="J32" s="7">
        <f t="shared" si="80"/>
        <v>-0.94921968104206622</v>
      </c>
      <c r="K32" s="7">
        <f t="shared" si="80"/>
        <v>6.6098663382502645</v>
      </c>
      <c r="L32" s="7">
        <f t="shared" si="80"/>
        <v>0.29363267848561336</v>
      </c>
      <c r="M32" s="7">
        <f t="shared" si="80"/>
        <v>8.9668833308226255</v>
      </c>
      <c r="N32" s="7">
        <f t="shared" si="80"/>
        <v>-3.7686846537122656</v>
      </c>
      <c r="O32" s="7">
        <f t="shared" si="80"/>
        <v>-4.1299133069365261</v>
      </c>
      <c r="AA32" s="18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30"/>
      <c r="AV32" s="30"/>
      <c r="AW32" s="7"/>
      <c r="AX32" s="6"/>
      <c r="AZ32" s="6"/>
      <c r="BA32" s="6"/>
      <c r="BB32" s="6"/>
      <c r="BC32" s="6"/>
      <c r="BD32" s="7"/>
      <c r="BE32" s="7"/>
      <c r="BF32" s="7"/>
      <c r="BG32" s="7"/>
      <c r="BH32" s="7"/>
      <c r="BI32" s="7"/>
      <c r="BJ32" s="7"/>
      <c r="BK32" s="9"/>
      <c r="BL32" s="11"/>
      <c r="BM32" s="4"/>
    </row>
    <row r="33" spans="1:65" x14ac:dyDescent="0.3">
      <c r="AA33" s="1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30"/>
      <c r="AV33" s="30"/>
      <c r="AW33" s="7"/>
      <c r="AX33" s="6"/>
      <c r="AZ33" s="6"/>
      <c r="BA33" s="6"/>
      <c r="BB33" s="6"/>
      <c r="BC33" s="6"/>
      <c r="BD33" s="7"/>
      <c r="BE33" s="7"/>
      <c r="BF33" s="7"/>
      <c r="BG33" s="7"/>
      <c r="BH33" s="7"/>
      <c r="BI33" s="7"/>
      <c r="BJ33" s="7"/>
      <c r="BK33" s="9"/>
      <c r="BL33" s="11"/>
      <c r="BM33" s="4"/>
    </row>
    <row r="34" spans="1:65" x14ac:dyDescent="0.3">
      <c r="AA34" s="1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30"/>
      <c r="AV34" s="30"/>
      <c r="AW34" s="7"/>
      <c r="AZ34" s="6"/>
      <c r="BA34" s="6"/>
      <c r="BB34" s="6"/>
      <c r="BC34" s="6"/>
      <c r="BD34" s="7"/>
      <c r="BF34" s="9"/>
      <c r="BG34" s="7"/>
      <c r="BH34" s="7"/>
      <c r="BI34" s="7"/>
      <c r="BJ34" s="7"/>
      <c r="BK34" s="9"/>
      <c r="BL34" s="7"/>
      <c r="BM34" s="4"/>
    </row>
    <row r="35" spans="1:65" x14ac:dyDescent="0.3">
      <c r="A35" s="33" t="s">
        <v>36</v>
      </c>
      <c r="B35" s="25"/>
      <c r="C35" s="8" t="s">
        <v>4</v>
      </c>
      <c r="D35" s="8"/>
      <c r="E35" s="8" t="s">
        <v>6</v>
      </c>
      <c r="F35" s="8" t="s">
        <v>7</v>
      </c>
      <c r="G35" s="25" t="s">
        <v>8</v>
      </c>
      <c r="H35" s="8" t="s">
        <v>9</v>
      </c>
      <c r="I35" s="8" t="s">
        <v>10</v>
      </c>
      <c r="J35" s="8"/>
      <c r="K35" s="8" t="s">
        <v>12</v>
      </c>
      <c r="L35" s="12"/>
      <c r="M35" s="12" t="s">
        <v>14</v>
      </c>
      <c r="N35" s="12"/>
      <c r="O35" s="12"/>
      <c r="P35" s="1" t="s">
        <v>2</v>
      </c>
      <c r="AA35" s="1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30"/>
      <c r="AV35" s="30"/>
      <c r="AW35" s="7"/>
      <c r="AZ35" s="6"/>
      <c r="BA35" s="6"/>
      <c r="BB35" s="6"/>
      <c r="BC35" s="6"/>
      <c r="BD35" s="2"/>
      <c r="BG35" s="2"/>
      <c r="BH35" s="2"/>
      <c r="BI35" s="2"/>
      <c r="BJ35" s="2"/>
      <c r="BK35" s="2"/>
      <c r="BL35" s="2"/>
      <c r="BM35" s="4"/>
    </row>
    <row r="36" spans="1:65" x14ac:dyDescent="0.3">
      <c r="A36" s="1">
        <v>1</v>
      </c>
      <c r="B36" s="7"/>
      <c r="C36" s="7">
        <f>C10-$W10</f>
        <v>1.843781883000883</v>
      </c>
      <c r="D36" s="7"/>
      <c r="E36" s="7">
        <f t="shared" ref="E36:I38" si="81">E10-$W10</f>
        <v>-0.59142414289962275</v>
      </c>
      <c r="F36" s="7">
        <f t="shared" si="81"/>
        <v>-2.2936539659233546</v>
      </c>
      <c r="G36" s="7">
        <f t="shared" si="81"/>
        <v>1.4848007763456543</v>
      </c>
      <c r="H36" s="7">
        <f t="shared" si="81"/>
        <v>3.0388585016648761E-2</v>
      </c>
      <c r="I36" s="7">
        <f t="shared" si="81"/>
        <v>-2.5882233969601387</v>
      </c>
      <c r="J36" s="7"/>
      <c r="K36" s="7">
        <f>K10-$W10</f>
        <v>-0.78511540351172115</v>
      </c>
      <c r="L36" s="7"/>
      <c r="M36" s="7">
        <f>M10-$W10</f>
        <v>2.8994456649316191</v>
      </c>
      <c r="N36" s="7"/>
      <c r="O36" s="7"/>
      <c r="P36" s="30">
        <f>T10-$W10</f>
        <v>4.2297393369688443</v>
      </c>
      <c r="AA36" s="1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30"/>
      <c r="AV36" s="30"/>
      <c r="AW36" s="7"/>
      <c r="AZ36" s="6"/>
      <c r="BA36" s="6"/>
      <c r="BB36" s="6"/>
      <c r="BC36" s="6"/>
      <c r="BD36" s="26"/>
      <c r="BE36" s="5"/>
      <c r="BF36" s="1"/>
      <c r="BG36" s="26"/>
      <c r="BH36" s="26"/>
      <c r="BI36" s="26"/>
      <c r="BJ36" s="5"/>
      <c r="BK36" s="5"/>
      <c r="BL36" s="5"/>
      <c r="BM36" s="4"/>
    </row>
    <row r="37" spans="1:65" x14ac:dyDescent="0.3">
      <c r="A37" s="1">
        <v>2</v>
      </c>
      <c r="B37" s="7"/>
      <c r="C37" s="7">
        <f>C11-$W11</f>
        <v>-0.58359231400687861</v>
      </c>
      <c r="D37" s="7"/>
      <c r="E37" s="7">
        <f t="shared" si="81"/>
        <v>0.62345085405510758</v>
      </c>
      <c r="F37" s="7">
        <f t="shared" si="81"/>
        <v>-0.21871146587447754</v>
      </c>
      <c r="G37" s="7">
        <f t="shared" si="81"/>
        <v>1.6180293075433738</v>
      </c>
      <c r="H37" s="7">
        <f t="shared" si="81"/>
        <v>-0.17416262796032811</v>
      </c>
      <c r="I37" s="7">
        <f t="shared" si="81"/>
        <v>3.0025432806344128</v>
      </c>
      <c r="J37" s="7"/>
      <c r="K37" s="7">
        <f>K11-$W11</f>
        <v>-0.78227127286913145</v>
      </c>
      <c r="L37" s="7"/>
      <c r="M37" s="7">
        <f>M11-$W11</f>
        <v>-3.4852857615220216</v>
      </c>
      <c r="N37" s="7"/>
      <c r="O37" s="7"/>
      <c r="P37" s="30">
        <f>T11-$W11</f>
        <v>-1.6351364370591526</v>
      </c>
      <c r="AQ37" s="23"/>
      <c r="AS37" s="11"/>
      <c r="AT37" s="11"/>
      <c r="AU37" s="3"/>
      <c r="AV37" s="3"/>
      <c r="AW37" s="11"/>
      <c r="AZ37" s="6"/>
      <c r="BA37" s="6"/>
      <c r="BB37" s="6"/>
      <c r="BC37" s="6"/>
      <c r="BD37" s="21"/>
      <c r="BE37" s="21"/>
      <c r="BF37" s="21"/>
      <c r="BG37" s="7"/>
      <c r="BH37" s="7"/>
      <c r="BI37" s="7"/>
      <c r="BJ37" s="7"/>
      <c r="BK37" s="16"/>
      <c r="BL37" s="16"/>
      <c r="BM37" s="4"/>
    </row>
    <row r="38" spans="1:65" x14ac:dyDescent="0.3">
      <c r="A38" s="1">
        <v>3</v>
      </c>
      <c r="B38" s="7"/>
      <c r="C38" s="7">
        <f>C12-$W12</f>
        <v>-1.2601895689940008</v>
      </c>
      <c r="D38" s="7"/>
      <c r="E38" s="7">
        <f t="shared" si="81"/>
        <v>-3.202671115548128E-2</v>
      </c>
      <c r="F38" s="7">
        <f t="shared" si="81"/>
        <v>2.5123654317978286</v>
      </c>
      <c r="G38" s="7">
        <f t="shared" si="81"/>
        <v>-3.1028300838890157</v>
      </c>
      <c r="H38" s="7">
        <f t="shared" si="81"/>
        <v>0.1437740429436829</v>
      </c>
      <c r="I38" s="7">
        <f t="shared" si="81"/>
        <v>-0.41431988367427053</v>
      </c>
      <c r="J38" s="7"/>
      <c r="K38" s="7">
        <f>K12-$W12</f>
        <v>1.5673866763808739</v>
      </c>
      <c r="L38" s="7"/>
      <c r="M38" s="7">
        <f>M12-$W12</f>
        <v>0.58584009659040248</v>
      </c>
      <c r="N38" s="7"/>
      <c r="O38" s="7"/>
      <c r="P38" s="30">
        <f>T12-$W12</f>
        <v>-2.5946028999096864</v>
      </c>
      <c r="AA38" s="5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2"/>
      <c r="AW38" s="2"/>
      <c r="AZ38" s="6"/>
      <c r="BA38" s="6"/>
      <c r="BB38" s="6"/>
      <c r="BC38" s="6"/>
      <c r="BD38" s="21"/>
      <c r="BE38" s="21"/>
      <c r="BF38" s="21"/>
      <c r="BG38" s="7"/>
      <c r="BH38" s="7"/>
      <c r="BI38" s="7"/>
      <c r="BJ38" s="7"/>
      <c r="BK38" s="16"/>
      <c r="BL38" s="16"/>
      <c r="BM38" s="4"/>
    </row>
    <row r="39" spans="1:65" x14ac:dyDescent="0.3">
      <c r="AA39" s="1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2"/>
      <c r="AW39" s="2"/>
      <c r="AZ39" s="6"/>
      <c r="BA39" s="6"/>
      <c r="BB39" s="6"/>
      <c r="BC39" s="6"/>
      <c r="BD39" s="21"/>
      <c r="BE39" s="21"/>
      <c r="BF39" s="21"/>
      <c r="BG39" s="7"/>
      <c r="BH39" s="7"/>
      <c r="BI39" s="7"/>
      <c r="BJ39" s="7"/>
      <c r="BK39" s="9"/>
      <c r="BL39" s="9"/>
    </row>
    <row r="40" spans="1:65" x14ac:dyDescent="0.3">
      <c r="AA40" s="43" t="s">
        <v>18</v>
      </c>
      <c r="AB40" s="25" t="s">
        <v>3</v>
      </c>
      <c r="AC40" s="25" t="s">
        <v>4</v>
      </c>
      <c r="AD40" s="25" t="s">
        <v>5</v>
      </c>
      <c r="AE40" s="25" t="s">
        <v>6</v>
      </c>
      <c r="AF40" s="25" t="s">
        <v>7</v>
      </c>
      <c r="AG40" s="25" t="s">
        <v>8</v>
      </c>
      <c r="AH40" s="25" t="s">
        <v>9</v>
      </c>
      <c r="AI40" s="25" t="s">
        <v>10</v>
      </c>
      <c r="AJ40" s="25" t="s">
        <v>11</v>
      </c>
      <c r="AK40" s="25" t="s">
        <v>12</v>
      </c>
      <c r="AL40" s="10" t="s">
        <v>13</v>
      </c>
      <c r="AM40" s="10" t="s">
        <v>14</v>
      </c>
      <c r="AN40" s="10" t="s">
        <v>15</v>
      </c>
      <c r="AO40" s="10" t="s">
        <v>16</v>
      </c>
      <c r="AP40" s="5" t="s">
        <v>22</v>
      </c>
      <c r="AQ40" s="1" t="s">
        <v>23</v>
      </c>
      <c r="AR40" s="5" t="s">
        <v>24</v>
      </c>
      <c r="AS40" s="5" t="s">
        <v>25</v>
      </c>
      <c r="AT40" s="5" t="s">
        <v>26</v>
      </c>
      <c r="AU40" s="5" t="s">
        <v>29</v>
      </c>
      <c r="AV40" s="1" t="s">
        <v>27</v>
      </c>
      <c r="AW40" s="5" t="s">
        <v>28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5" x14ac:dyDescent="0.3">
      <c r="A41" s="33" t="s">
        <v>37</v>
      </c>
      <c r="B41" s="25" t="s">
        <v>3</v>
      </c>
      <c r="C41" s="8" t="s">
        <v>4</v>
      </c>
      <c r="D41" s="8" t="s">
        <v>5</v>
      </c>
      <c r="E41" s="8" t="s">
        <v>6</v>
      </c>
      <c r="F41" s="8" t="s">
        <v>7</v>
      </c>
      <c r="G41" s="25" t="s">
        <v>8</v>
      </c>
      <c r="H41" s="8" t="s">
        <v>9</v>
      </c>
      <c r="I41" s="8" t="s">
        <v>10</v>
      </c>
      <c r="J41" s="8" t="s">
        <v>11</v>
      </c>
      <c r="K41" s="8" t="s">
        <v>12</v>
      </c>
      <c r="L41" s="12" t="s">
        <v>13</v>
      </c>
      <c r="M41" s="12" t="s">
        <v>14</v>
      </c>
      <c r="N41" s="12" t="s">
        <v>15</v>
      </c>
      <c r="O41" s="12" t="s">
        <v>16</v>
      </c>
      <c r="P41" s="12" t="s">
        <v>2</v>
      </c>
      <c r="AA41" s="41" t="s">
        <v>48</v>
      </c>
      <c r="AB41" s="21">
        <f t="shared" ref="AB41:AR41" si="82">AB2/86400</f>
        <v>6.6555387581018524E-5</v>
      </c>
      <c r="AC41" s="21">
        <f t="shared" si="82"/>
        <v>7.7666498703703697E-5</v>
      </c>
      <c r="AD41" s="21">
        <f t="shared" si="82"/>
        <v>4.5502645497685189E-5</v>
      </c>
      <c r="AE41" s="21">
        <f t="shared" si="82"/>
        <v>4.3698297222222217E-5</v>
      </c>
      <c r="AF41" s="21">
        <f t="shared" si="82"/>
        <v>5.6950218356481478E-5</v>
      </c>
      <c r="AG41" s="21">
        <f t="shared" si="82"/>
        <v>7.1894158900462964E-5</v>
      </c>
      <c r="AH41" s="21">
        <f t="shared" si="82"/>
        <v>5.9555303599537039E-5</v>
      </c>
      <c r="AI41" s="21">
        <f t="shared" si="82"/>
        <v>6.6124706064814816E-5</v>
      </c>
      <c r="AJ41" s="21">
        <f t="shared" si="82"/>
        <v>5.4739858912037033E-5</v>
      </c>
      <c r="AK41" s="21">
        <f t="shared" si="82"/>
        <v>5.8307350717592598E-5</v>
      </c>
      <c r="AL41" s="21">
        <f t="shared" si="82"/>
        <v>5.767064541666666E-5</v>
      </c>
      <c r="AM41" s="21">
        <f t="shared" si="82"/>
        <v>6.8387293194444439E-5</v>
      </c>
      <c r="AN41" s="21">
        <f t="shared" si="82"/>
        <v>6.1400856643518519E-5</v>
      </c>
      <c r="AO41" s="21">
        <f t="shared" si="82"/>
        <v>7.0089023263888889E-5</v>
      </c>
      <c r="AP41" s="21">
        <f t="shared" si="82"/>
        <v>6.1324446005291006E-5</v>
      </c>
      <c r="AQ41" s="21">
        <f t="shared" si="82"/>
        <v>4.3698297222222217E-5</v>
      </c>
      <c r="AR41" s="21">
        <f t="shared" si="82"/>
        <v>7.7666498703703697E-5</v>
      </c>
      <c r="AS41" s="7">
        <f t="shared" ref="AS41:AS49" si="83">AS2</f>
        <v>15.699445529901828</v>
      </c>
      <c r="AT41" s="21">
        <f t="shared" ref="AT41:AV49" si="84">AT2/86400</f>
        <v>6.2822978344907409E-5</v>
      </c>
      <c r="AU41" s="21">
        <f t="shared" si="84"/>
        <v>4.3698297222222217E-5</v>
      </c>
      <c r="AV41" s="21">
        <f t="shared" si="84"/>
        <v>7.7666498703703697E-5</v>
      </c>
      <c r="AW41" s="7">
        <f t="shared" ref="AW41:AW49" si="85">AW2</f>
        <v>16.757327449894198</v>
      </c>
      <c r="AX41" s="41" t="s">
        <v>48</v>
      </c>
    </row>
    <row r="42" spans="1:65" x14ac:dyDescent="0.3">
      <c r="A42" s="1">
        <v>1</v>
      </c>
      <c r="B42" s="7">
        <f t="shared" ref="B42:O42" si="86">B10-$P10</f>
        <v>-1.0082041681893976</v>
      </c>
      <c r="C42" s="7">
        <f t="shared" si="86"/>
        <v>1.8238251478938494</v>
      </c>
      <c r="D42" s="7">
        <f t="shared" si="86"/>
        <v>-0.49543259063752387</v>
      </c>
      <c r="E42" s="7">
        <f t="shared" si="86"/>
        <v>-0.6113808780066563</v>
      </c>
      <c r="F42" s="7">
        <f t="shared" si="86"/>
        <v>-2.3136107010303881</v>
      </c>
      <c r="G42" s="7">
        <f t="shared" si="86"/>
        <v>1.4648440412386208</v>
      </c>
      <c r="H42" s="7">
        <f t="shared" si="86"/>
        <v>1.043184990961521E-2</v>
      </c>
      <c r="I42" s="7">
        <f t="shared" si="86"/>
        <v>-2.6081801320671723</v>
      </c>
      <c r="J42" s="7">
        <f t="shared" si="86"/>
        <v>-0.96909288437640839</v>
      </c>
      <c r="K42" s="7">
        <f t="shared" si="86"/>
        <v>-0.80507213861875471</v>
      </c>
      <c r="L42" s="7">
        <f t="shared" si="86"/>
        <v>-0.89510686554888252</v>
      </c>
      <c r="M42" s="7">
        <f t="shared" si="86"/>
        <v>2.8794889298245856</v>
      </c>
      <c r="N42" s="7">
        <f t="shared" si="86"/>
        <v>0.35216781514184703</v>
      </c>
      <c r="O42" s="7">
        <f t="shared" si="86"/>
        <v>3.1753225744667226</v>
      </c>
      <c r="P42" s="7">
        <f>T10-$P10</f>
        <v>4.2097826018618107</v>
      </c>
      <c r="AA42" s="41" t="s">
        <v>49</v>
      </c>
      <c r="AB42" s="21">
        <f t="shared" ref="AB42:AR42" si="87">AB3/86400</f>
        <v>1.4296212314814814E-5</v>
      </c>
      <c r="AC42" s="21">
        <f t="shared" si="87"/>
        <v>2.7700092384259262E-5</v>
      </c>
      <c r="AD42" s="21">
        <f t="shared" si="87"/>
        <v>8.1128747800925878E-6</v>
      </c>
      <c r="AE42" s="21">
        <f t="shared" si="87"/>
        <v>1.4922682037037044E-5</v>
      </c>
      <c r="AF42" s="21">
        <f t="shared" si="87"/>
        <v>1.6391618379629626E-5</v>
      </c>
      <c r="AG42" s="21">
        <f t="shared" si="87"/>
        <v>2.3994289074074063E-5</v>
      </c>
      <c r="AH42" s="21">
        <f t="shared" si="87"/>
        <v>1.1556227430555555E-5</v>
      </c>
      <c r="AI42" s="21">
        <f t="shared" si="87"/>
        <v>1.3807266724537046E-5</v>
      </c>
      <c r="AJ42" s="21">
        <f t="shared" si="87"/>
        <v>1.4009616192129628E-5</v>
      </c>
      <c r="AK42" s="21">
        <f t="shared" si="87"/>
        <v>1.2837774004629624E-5</v>
      </c>
      <c r="AL42" s="21">
        <f t="shared" si="87"/>
        <v>1.2226526412037043E-5</v>
      </c>
      <c r="AM42" s="21">
        <f t="shared" si="87"/>
        <v>1.5053907361111109E-5</v>
      </c>
      <c r="AN42" s="21">
        <f t="shared" si="87"/>
        <v>1.1850172164351848E-5</v>
      </c>
      <c r="AO42" s="21">
        <f t="shared" si="87"/>
        <v>1.8812463252314817E-5</v>
      </c>
      <c r="AP42" s="21">
        <f t="shared" si="87"/>
        <v>1.5397980179398145E-5</v>
      </c>
      <c r="AQ42" s="21">
        <f t="shared" si="87"/>
        <v>8.1128747800925878E-6</v>
      </c>
      <c r="AR42" s="21">
        <f t="shared" si="87"/>
        <v>2.7700092384259262E-5</v>
      </c>
      <c r="AS42" s="7">
        <f t="shared" si="83"/>
        <v>33.258185344397376</v>
      </c>
      <c r="AT42" s="21">
        <f t="shared" si="84"/>
        <v>1.703298217447917E-5</v>
      </c>
      <c r="AU42" s="21">
        <f t="shared" si="84"/>
        <v>1.1556227430555555E-5</v>
      </c>
      <c r="AV42" s="21">
        <f t="shared" si="84"/>
        <v>2.7700092384259262E-5</v>
      </c>
      <c r="AW42" s="7">
        <f t="shared" si="85"/>
        <v>33.581871874521021</v>
      </c>
      <c r="AX42" s="41" t="s">
        <v>49</v>
      </c>
    </row>
    <row r="43" spans="1:65" x14ac:dyDescent="0.3">
      <c r="A43" s="1">
        <v>2</v>
      </c>
      <c r="B43" s="7">
        <f t="shared" ref="B43:O43" si="88">B11-$P11</f>
        <v>0.66697705421913867</v>
      </c>
      <c r="C43" s="7">
        <f t="shared" si="88"/>
        <v>-0.63642654160349821</v>
      </c>
      <c r="D43" s="7">
        <f t="shared" si="88"/>
        <v>1.126013630352837</v>
      </c>
      <c r="E43" s="7">
        <f t="shared" si="88"/>
        <v>0.57061662645848799</v>
      </c>
      <c r="F43" s="7">
        <f t="shared" si="88"/>
        <v>-0.27154569347109714</v>
      </c>
      <c r="G43" s="7">
        <f t="shared" si="88"/>
        <v>1.5651950799467542</v>
      </c>
      <c r="H43" s="7">
        <f t="shared" si="88"/>
        <v>-0.22699685555694771</v>
      </c>
      <c r="I43" s="7">
        <f t="shared" si="88"/>
        <v>2.9497090530377932</v>
      </c>
      <c r="J43" s="7">
        <f t="shared" si="88"/>
        <v>7.4942868178986544E-2</v>
      </c>
      <c r="K43" s="7">
        <f t="shared" si="88"/>
        <v>-0.83510550046575105</v>
      </c>
      <c r="L43" s="7">
        <f t="shared" si="88"/>
        <v>9.6202029588461357E-2</v>
      </c>
      <c r="M43" s="7">
        <f t="shared" si="88"/>
        <v>-3.5381199891186412</v>
      </c>
      <c r="N43" s="7">
        <f t="shared" si="88"/>
        <v>8.3572184236068381E-2</v>
      </c>
      <c r="O43" s="7">
        <f t="shared" si="88"/>
        <v>-1.6250339458025138</v>
      </c>
      <c r="P43" s="7">
        <f>T11-$P11</f>
        <v>-1.6879706646557722</v>
      </c>
      <c r="AA43" s="41" t="s">
        <v>54</v>
      </c>
      <c r="AB43" s="21">
        <f t="shared" ref="AB43:AR43" si="89">AB4/86400</f>
        <v>3.1846812800925929E-5</v>
      </c>
      <c r="AC43" s="21">
        <f t="shared" si="89"/>
        <v>3.8028050729166658E-5</v>
      </c>
      <c r="AD43" s="21">
        <f t="shared" si="89"/>
        <v>1.9862265902777777E-5</v>
      </c>
      <c r="AE43" s="21">
        <f t="shared" si="89"/>
        <v>2.3152347361111108E-5</v>
      </c>
      <c r="AF43" s="21">
        <f t="shared" si="89"/>
        <v>3.595049130787037E-5</v>
      </c>
      <c r="AG43" s="21">
        <f t="shared" si="89"/>
        <v>3.8170823877314829E-5</v>
      </c>
      <c r="AH43" s="21">
        <f t="shared" si="89"/>
        <v>3.6079617037037023E-5</v>
      </c>
      <c r="AI43" s="21">
        <f t="shared" si="89"/>
        <v>3.9019064421296287E-5</v>
      </c>
      <c r="AJ43" s="21">
        <f t="shared" si="89"/>
        <v>3.2132359120370367E-5</v>
      </c>
      <c r="AK43" s="21">
        <f t="shared" si="89"/>
        <v>3.3824640972222226E-5</v>
      </c>
      <c r="AL43" s="21">
        <f t="shared" si="89"/>
        <v>3.3068783078703711E-5</v>
      </c>
      <c r="AM43" s="21">
        <f t="shared" si="89"/>
        <v>4.5169858067129632E-5</v>
      </c>
      <c r="AN43" s="21">
        <f t="shared" si="89"/>
        <v>3.7658520196759249E-5</v>
      </c>
      <c r="AO43" s="21">
        <f t="shared" si="89"/>
        <v>4.1253044421296285E-5</v>
      </c>
      <c r="AP43" s="21">
        <f t="shared" si="89"/>
        <v>3.4658334235284393E-5</v>
      </c>
      <c r="AQ43" s="21">
        <f t="shared" si="89"/>
        <v>1.9862265902777777E-5</v>
      </c>
      <c r="AR43" s="21">
        <f t="shared" si="89"/>
        <v>4.5169858067129632E-5</v>
      </c>
      <c r="AS43" s="7">
        <f t="shared" si="83"/>
        <v>19.242419641488144</v>
      </c>
      <c r="AT43" s="21">
        <f t="shared" si="84"/>
        <v>3.617436172164352E-5</v>
      </c>
      <c r="AU43" s="21">
        <f t="shared" si="84"/>
        <v>2.3152347361111108E-5</v>
      </c>
      <c r="AV43" s="21">
        <f t="shared" si="84"/>
        <v>4.5169858067129632E-5</v>
      </c>
      <c r="AW43" s="7">
        <f t="shared" si="85"/>
        <v>17.218850443054652</v>
      </c>
      <c r="AX43" s="41" t="s">
        <v>54</v>
      </c>
    </row>
    <row r="44" spans="1:65" x14ac:dyDescent="0.3">
      <c r="A44" s="1">
        <v>3</v>
      </c>
      <c r="B44" s="7">
        <f t="shared" ref="B44:O44" si="90">B12-$P12</f>
        <v>0.34122711397025896</v>
      </c>
      <c r="C44" s="7">
        <f t="shared" si="90"/>
        <v>-1.1873986062903441</v>
      </c>
      <c r="D44" s="7">
        <f t="shared" si="90"/>
        <v>-0.63058103971530599</v>
      </c>
      <c r="E44" s="7">
        <f t="shared" si="90"/>
        <v>4.0764251548175423E-2</v>
      </c>
      <c r="F44" s="7">
        <f t="shared" si="90"/>
        <v>2.5851563945014853</v>
      </c>
      <c r="G44" s="7">
        <f t="shared" si="90"/>
        <v>-3.030039121185359</v>
      </c>
      <c r="H44" s="7">
        <f t="shared" si="90"/>
        <v>0.2165650056473396</v>
      </c>
      <c r="I44" s="7">
        <f t="shared" si="90"/>
        <v>-0.34152892097061383</v>
      </c>
      <c r="J44" s="7">
        <f t="shared" si="90"/>
        <v>0.8941500161974254</v>
      </c>
      <c r="K44" s="7">
        <f t="shared" si="90"/>
        <v>1.6401776390845306</v>
      </c>
      <c r="L44" s="7">
        <f t="shared" si="90"/>
        <v>0.79890483596043893</v>
      </c>
      <c r="M44" s="7">
        <f t="shared" si="90"/>
        <v>0.65863105929405918</v>
      </c>
      <c r="N44" s="7">
        <f t="shared" si="90"/>
        <v>-0.4357399993779083</v>
      </c>
      <c r="O44" s="7">
        <f t="shared" si="90"/>
        <v>-1.5502886286641946</v>
      </c>
      <c r="P44" s="7">
        <f>T12-$P12</f>
        <v>-2.5218119372060297</v>
      </c>
      <c r="AA44" s="41" t="s">
        <v>0</v>
      </c>
      <c r="AB44" s="21">
        <f t="shared" ref="AB44:AR44" si="91">AB5/86400</f>
        <v>6.8867052997685196E-5</v>
      </c>
      <c r="AC44" s="21">
        <f t="shared" si="91"/>
        <v>8.6156777523148153E-5</v>
      </c>
      <c r="AD44" s="21">
        <f t="shared" si="91"/>
        <v>4.583018392361111E-5</v>
      </c>
      <c r="AE44" s="21">
        <f t="shared" si="91"/>
        <v>5.0669774085648153E-5</v>
      </c>
      <c r="AF44" s="21">
        <f t="shared" si="91"/>
        <v>7.40740740740741E-5</v>
      </c>
      <c r="AG44" s="21">
        <f t="shared" si="91"/>
        <v>8.3475056689814812E-5</v>
      </c>
      <c r="AH44" s="21">
        <f t="shared" si="91"/>
        <v>7.0110019317129647E-5</v>
      </c>
      <c r="AI44" s="21">
        <f t="shared" si="91"/>
        <v>8.374905517361111E-5</v>
      </c>
      <c r="AJ44" s="21">
        <f t="shared" si="91"/>
        <v>6.7321743506944449E-5</v>
      </c>
      <c r="AK44" s="21">
        <f t="shared" si="91"/>
        <v>6.9362559837962952E-5</v>
      </c>
      <c r="AL44" s="21">
        <f t="shared" si="91"/>
        <v>6.5106659942129627E-5</v>
      </c>
      <c r="AM44" s="21">
        <f t="shared" si="91"/>
        <v>6.8236908969907401E-5</v>
      </c>
      <c r="AN44" s="21">
        <f t="shared" si="91"/>
        <v>6.7355337199074091E-5</v>
      </c>
      <c r="AO44" s="21">
        <f t="shared" si="91"/>
        <v>6.9606114050925941E-5</v>
      </c>
      <c r="AP44" s="21">
        <f t="shared" si="91"/>
        <v>6.9280094092261923E-5</v>
      </c>
      <c r="AQ44" s="21">
        <f t="shared" si="91"/>
        <v>4.583018392361111E-5</v>
      </c>
      <c r="AR44" s="21">
        <f t="shared" si="91"/>
        <v>8.6156777523148153E-5</v>
      </c>
      <c r="AS44" s="7">
        <f t="shared" si="83"/>
        <v>16.221645561527687</v>
      </c>
      <c r="AT44" s="21">
        <f t="shared" si="84"/>
        <v>7.3229278208912044E-5</v>
      </c>
      <c r="AU44" s="21">
        <f t="shared" si="84"/>
        <v>5.0669774085648153E-5</v>
      </c>
      <c r="AV44" s="21">
        <f t="shared" si="84"/>
        <v>8.6156777523148153E-5</v>
      </c>
      <c r="AW44" s="7">
        <f t="shared" si="85"/>
        <v>15.841431119641559</v>
      </c>
      <c r="AX44" s="41" t="s">
        <v>0</v>
      </c>
    </row>
    <row r="45" spans="1:65" x14ac:dyDescent="0.3">
      <c r="AA45" s="41" t="s">
        <v>1</v>
      </c>
      <c r="AB45" s="21">
        <f t="shared" ref="AB45:AR45" si="92">AB6/86400</f>
        <v>1.5957000081018508E-5</v>
      </c>
      <c r="AC45" s="21">
        <f t="shared" si="92"/>
        <v>1.9528953553240745E-5</v>
      </c>
      <c r="AD45" s="21">
        <f t="shared" si="92"/>
        <v>1.0346854791666674E-5</v>
      </c>
      <c r="AE45" s="21">
        <f t="shared" si="92"/>
        <v>1.0850760057870372E-5</v>
      </c>
      <c r="AF45" s="21">
        <f t="shared" si="92"/>
        <v>1.6829386076388857E-5</v>
      </c>
      <c r="AG45" s="21">
        <f t="shared" si="92"/>
        <v>1.8307508194444428E-5</v>
      </c>
      <c r="AH45" s="21">
        <f t="shared" si="92"/>
        <v>1.4327706388888892E-5</v>
      </c>
      <c r="AI45" s="21">
        <f t="shared" si="92"/>
        <v>1.8860754178240731E-5</v>
      </c>
      <c r="AJ45" s="21">
        <f t="shared" si="92"/>
        <v>1.3504661122685163E-5</v>
      </c>
      <c r="AK45" s="21">
        <f t="shared" si="92"/>
        <v>1.4891975300925909E-5</v>
      </c>
      <c r="AL45" s="21">
        <f t="shared" si="92"/>
        <v>1.4646846388888863E-5</v>
      </c>
      <c r="AM45" s="21">
        <f t="shared" si="92"/>
        <v>1.460249222222222E-5</v>
      </c>
      <c r="AN45" s="21">
        <f t="shared" si="92"/>
        <v>1.5117157974537038E-5</v>
      </c>
      <c r="AO45" s="21">
        <f t="shared" si="92"/>
        <v>1.5268329560185159E-5</v>
      </c>
      <c r="AP45" s="21">
        <f t="shared" si="92"/>
        <v>1.5217170420800253E-5</v>
      </c>
      <c r="AQ45" s="21">
        <f t="shared" si="92"/>
        <v>1.0346854791666674E-5</v>
      </c>
      <c r="AR45" s="21">
        <f t="shared" si="92"/>
        <v>1.9528953553240745E-5</v>
      </c>
      <c r="AS45" s="7">
        <f t="shared" si="83"/>
        <v>17.471887166116428</v>
      </c>
      <c r="AT45" s="21">
        <f t="shared" si="84"/>
        <v>1.6024941996527769E-5</v>
      </c>
      <c r="AU45" s="21">
        <f t="shared" si="84"/>
        <v>1.0850760057870372E-5</v>
      </c>
      <c r="AV45" s="21">
        <f t="shared" si="84"/>
        <v>1.9528953553240745E-5</v>
      </c>
      <c r="AW45" s="7">
        <f t="shared" si="85"/>
        <v>18.137767506401712</v>
      </c>
      <c r="AX45" s="41" t="s">
        <v>1</v>
      </c>
    </row>
    <row r="46" spans="1:65" x14ac:dyDescent="0.3">
      <c r="AA46" s="41" t="s">
        <v>55</v>
      </c>
      <c r="AB46" s="21">
        <f t="shared" ref="AB46:AR46" si="93">AB7/86400</f>
        <v>5.6806920300925905E-5</v>
      </c>
      <c r="AC46" s="21">
        <f t="shared" si="93"/>
        <v>6.5287226006944442E-5</v>
      </c>
      <c r="AD46" s="21">
        <f t="shared" si="93"/>
        <v>3.3938019652777763E-5</v>
      </c>
      <c r="AE46" s="21">
        <f t="shared" si="93"/>
        <v>4.1101872847222205E-5</v>
      </c>
      <c r="AF46" s="21">
        <f t="shared" si="93"/>
        <v>5.5118837662037068E-5</v>
      </c>
      <c r="AG46" s="21">
        <f t="shared" si="93"/>
        <v>6.1577223483796312E-5</v>
      </c>
      <c r="AH46" s="21">
        <f t="shared" si="93"/>
        <v>5.1087595532407412E-5</v>
      </c>
      <c r="AI46" s="21">
        <f t="shared" si="93"/>
        <v>7.2278911562500032E-5</v>
      </c>
      <c r="AJ46" s="21">
        <f t="shared" si="93"/>
        <v>4.7451079201388907E-5</v>
      </c>
      <c r="AK46" s="21">
        <f t="shared" si="93"/>
        <v>5.1724300833333337E-5</v>
      </c>
      <c r="AL46" s="21">
        <f t="shared" si="93"/>
        <v>4.9025783159722246E-5</v>
      </c>
      <c r="AM46" s="21">
        <f t="shared" si="93"/>
        <v>4.81791173263889E-5</v>
      </c>
      <c r="AN46" s="21">
        <f t="shared" si="93"/>
        <v>4.8929201307870356E-5</v>
      </c>
      <c r="AO46" s="21">
        <f t="shared" si="93"/>
        <v>5.535399344907408E-5</v>
      </c>
      <c r="AP46" s="21">
        <f t="shared" si="93"/>
        <v>5.2704291594742068E-5</v>
      </c>
      <c r="AQ46" s="21">
        <f t="shared" si="93"/>
        <v>3.3938019652777763E-5</v>
      </c>
      <c r="AR46" s="21">
        <f t="shared" si="93"/>
        <v>7.2278911562500032E-5</v>
      </c>
      <c r="AS46" s="7">
        <f t="shared" si="83"/>
        <v>18.351508406999852</v>
      </c>
      <c r="AT46" s="21">
        <f t="shared" si="84"/>
        <v>5.5794385656828712E-5</v>
      </c>
      <c r="AU46" s="21">
        <f t="shared" si="84"/>
        <v>4.1101872847222205E-5</v>
      </c>
      <c r="AV46" s="21">
        <f t="shared" si="84"/>
        <v>7.2278911562500032E-5</v>
      </c>
      <c r="AW46" s="7">
        <f t="shared" si="85"/>
        <v>18.029313340924965</v>
      </c>
      <c r="AX46" s="41" t="s">
        <v>55</v>
      </c>
    </row>
    <row r="47" spans="1:65" x14ac:dyDescent="0.3">
      <c r="AA47" s="41" t="s">
        <v>56</v>
      </c>
      <c r="AB47" s="21">
        <f t="shared" ref="AB47:AR47" si="94">AB8/86400</f>
        <v>9.2852943645833346E-5</v>
      </c>
      <c r="AC47" s="21">
        <f t="shared" si="94"/>
        <v>9.2435122187500005E-5</v>
      </c>
      <c r="AD47" s="21">
        <f t="shared" si="94"/>
        <v>6.1123708738425943E-5</v>
      </c>
      <c r="AE47" s="21">
        <f t="shared" si="94"/>
        <v>6.4735029814814825E-5</v>
      </c>
      <c r="AF47" s="21">
        <f t="shared" si="94"/>
        <v>8.9025888124999984E-5</v>
      </c>
      <c r="AG47" s="21">
        <f t="shared" si="94"/>
        <v>9.6048542870370401E-5</v>
      </c>
      <c r="AH47" s="21">
        <f t="shared" si="94"/>
        <v>7.584561601851852E-5</v>
      </c>
      <c r="AI47" s="21">
        <f t="shared" si="94"/>
        <v>9.920214999999996E-5</v>
      </c>
      <c r="AJ47" s="21">
        <f t="shared" si="94"/>
        <v>7.9079533043981465E-5</v>
      </c>
      <c r="AK47" s="21">
        <f t="shared" si="94"/>
        <v>7.4913916180555567E-5</v>
      </c>
      <c r="AL47" s="21">
        <f t="shared" si="94"/>
        <v>8.2359116481481499E-5</v>
      </c>
      <c r="AM47" s="21">
        <f t="shared" si="94"/>
        <v>8.4876543217592577E-5</v>
      </c>
      <c r="AN47" s="21">
        <f t="shared" si="94"/>
        <v>8.5865457303240731E-5</v>
      </c>
      <c r="AO47" s="21">
        <f t="shared" si="94"/>
        <v>8.422776517361111E-5</v>
      </c>
      <c r="AP47" s="21">
        <f t="shared" si="94"/>
        <v>8.3042238057209005E-5</v>
      </c>
      <c r="AQ47" s="21">
        <f t="shared" si="94"/>
        <v>6.1123708738425943E-5</v>
      </c>
      <c r="AR47" s="21">
        <f t="shared" si="94"/>
        <v>9.920214999999996E-5</v>
      </c>
      <c r="AS47" s="7">
        <f t="shared" si="83"/>
        <v>13.413360685609488</v>
      </c>
      <c r="AT47" s="21">
        <f t="shared" si="84"/>
        <v>8.463535105179399E-5</v>
      </c>
      <c r="AU47" s="21">
        <f t="shared" si="84"/>
        <v>6.4735029814814825E-5</v>
      </c>
      <c r="AV47" s="21">
        <f t="shared" si="84"/>
        <v>9.920214999999996E-5</v>
      </c>
      <c r="AW47" s="7">
        <f t="shared" si="85"/>
        <v>14.054235977256338</v>
      </c>
      <c r="AX47" s="41" t="s">
        <v>56</v>
      </c>
    </row>
    <row r="48" spans="1:65" x14ac:dyDescent="0.3">
      <c r="AA48" s="41">
        <v>3</v>
      </c>
      <c r="AB48" s="21">
        <f t="shared" ref="AB48:AR48" si="95">AB9/86400</f>
        <v>7.4958007893518544E-5</v>
      </c>
      <c r="AC48" s="21">
        <f t="shared" si="95"/>
        <v>7.8804484756944438E-5</v>
      </c>
      <c r="AD48" s="21">
        <f t="shared" si="95"/>
        <v>4.5326278657407417E-5</v>
      </c>
      <c r="AE48" s="21">
        <f t="shared" si="95"/>
        <v>5.268565759259261E-5</v>
      </c>
      <c r="AF48" s="21">
        <f t="shared" si="95"/>
        <v>8.6088277905092608E-5</v>
      </c>
      <c r="AG48" s="21">
        <f t="shared" si="95"/>
        <v>6.6112370868055511E-5</v>
      </c>
      <c r="AH48" s="21">
        <f t="shared" si="95"/>
        <v>6.8192554803240716E-5</v>
      </c>
      <c r="AI48" s="21">
        <f t="shared" si="95"/>
        <v>8.0924561180555597E-5</v>
      </c>
      <c r="AJ48" s="21">
        <f t="shared" si="95"/>
        <v>6.9086724201388876E-5</v>
      </c>
      <c r="AK48" s="21">
        <f t="shared" si="95"/>
        <v>7.4359095497685169E-5</v>
      </c>
      <c r="AL48" s="21">
        <f t="shared" si="95"/>
        <v>6.9953598726851842E-5</v>
      </c>
      <c r="AM48" s="21">
        <f t="shared" si="95"/>
        <v>7.6003086412037069E-5</v>
      </c>
      <c r="AN48" s="21">
        <f t="shared" si="95"/>
        <v>6.7120181400462937E-5</v>
      </c>
      <c r="AO48" s="21">
        <f t="shared" si="95"/>
        <v>6.6868228773148128E-5</v>
      </c>
      <c r="AP48" s="21">
        <f t="shared" si="95"/>
        <v>6.9748793476355825E-5</v>
      </c>
      <c r="AQ48" s="21">
        <f t="shared" si="95"/>
        <v>4.5326278657407417E-5</v>
      </c>
      <c r="AR48" s="21">
        <f t="shared" si="95"/>
        <v>8.6088277905092608E-5</v>
      </c>
      <c r="AS48" s="7">
        <f t="shared" si="83"/>
        <v>15.299286246001273</v>
      </c>
      <c r="AT48" s="21">
        <f t="shared" si="84"/>
        <v>7.2896261127025467E-5</v>
      </c>
      <c r="AU48" s="21">
        <f t="shared" si="84"/>
        <v>5.268565759259261E-5</v>
      </c>
      <c r="AV48" s="21">
        <f t="shared" si="84"/>
        <v>8.6088277905092608E-5</v>
      </c>
      <c r="AW48" s="7">
        <f t="shared" si="85"/>
        <v>14.310845463094221</v>
      </c>
      <c r="AX48" s="41">
        <v>3</v>
      </c>
    </row>
    <row r="49" spans="2:52" x14ac:dyDescent="0.3">
      <c r="B49" s="35" t="s">
        <v>39</v>
      </c>
      <c r="C49" s="1">
        <v>1</v>
      </c>
      <c r="D49" s="1">
        <v>2</v>
      </c>
      <c r="E49" s="1">
        <v>3</v>
      </c>
      <c r="F49" s="5" t="s">
        <v>20</v>
      </c>
      <c r="L49" s="2"/>
      <c r="O49" s="2"/>
      <c r="Q49" s="2"/>
      <c r="R49" s="2"/>
      <c r="V49"/>
      <c r="W49"/>
      <c r="X49"/>
      <c r="Z49"/>
      <c r="AA49" s="18" t="s">
        <v>20</v>
      </c>
      <c r="AB49" s="21">
        <f t="shared" ref="AB49:AR49" si="96">AB10/86400</f>
        <v>4.221403376157408E-4</v>
      </c>
      <c r="AC49" s="21">
        <f t="shared" si="96"/>
        <v>4.8560720584490746E-4</v>
      </c>
      <c r="AD49" s="21">
        <f t="shared" si="96"/>
        <v>2.7004283194444445E-4</v>
      </c>
      <c r="AE49" s="21">
        <f t="shared" si="96"/>
        <v>3.0181642101851855E-4</v>
      </c>
      <c r="AF49" s="21">
        <f t="shared" si="96"/>
        <v>4.3042879188657406E-4</v>
      </c>
      <c r="AG49" s="21">
        <f t="shared" si="96"/>
        <v>4.5957997395833331E-4</v>
      </c>
      <c r="AH49" s="21">
        <f t="shared" si="96"/>
        <v>3.8675464012731482E-4</v>
      </c>
      <c r="AI49" s="21">
        <f t="shared" si="96"/>
        <v>4.7396646930555555E-4</v>
      </c>
      <c r="AJ49" s="21">
        <f t="shared" si="96"/>
        <v>3.7732557530092595E-4</v>
      </c>
      <c r="AK49" s="21">
        <f t="shared" si="96"/>
        <v>3.9022161334490736E-4</v>
      </c>
      <c r="AL49" s="21">
        <f t="shared" si="96"/>
        <v>3.8405795960648145E-4</v>
      </c>
      <c r="AM49" s="21">
        <f t="shared" si="96"/>
        <v>4.2050920677083337E-4</v>
      </c>
      <c r="AN49" s="21">
        <f t="shared" si="96"/>
        <v>3.9529688418981485E-4</v>
      </c>
      <c r="AO49" s="21">
        <f t="shared" si="96"/>
        <v>4.2147896194444443E-4</v>
      </c>
      <c r="AP49" s="21">
        <f t="shared" si="96"/>
        <v>4.0137334806134256E-4</v>
      </c>
      <c r="AQ49" s="21">
        <f t="shared" si="96"/>
        <v>2.7004283194444445E-4</v>
      </c>
      <c r="AR49" s="21">
        <f t="shared" si="96"/>
        <v>4.8560720584490746E-4</v>
      </c>
      <c r="AS49" s="7">
        <f t="shared" si="83"/>
        <v>14.854376341488789</v>
      </c>
      <c r="AT49" s="21">
        <f t="shared" si="84"/>
        <v>4.1861054028211807E-4</v>
      </c>
      <c r="AU49" s="21">
        <f t="shared" si="84"/>
        <v>3.0181642101851855E-4</v>
      </c>
      <c r="AV49" s="21">
        <f t="shared" si="84"/>
        <v>4.8560720584490746E-4</v>
      </c>
      <c r="AW49" s="7">
        <f t="shared" si="85"/>
        <v>14.22929492957021</v>
      </c>
      <c r="AX49" s="18" t="s">
        <v>20</v>
      </c>
    </row>
    <row r="50" spans="2:52" x14ac:dyDescent="0.3">
      <c r="B50" s="8" t="s">
        <v>3</v>
      </c>
      <c r="C50" s="21">
        <v>1.1269841269675926E-4</v>
      </c>
      <c r="D50" s="21">
        <v>2.3448391702546296E-4</v>
      </c>
      <c r="E50" s="21">
        <v>7.4958007893518544E-5</v>
      </c>
      <c r="F50" s="21">
        <v>4.221403376157408E-4</v>
      </c>
      <c r="L50" s="2"/>
      <c r="O50" s="2"/>
      <c r="Q50" s="2"/>
      <c r="R50" s="2"/>
      <c r="V50"/>
      <c r="W50" s="18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7"/>
      <c r="AP50" s="21"/>
      <c r="AQ50" s="21"/>
      <c r="AR50" s="21"/>
      <c r="AS50" s="7"/>
    </row>
    <row r="51" spans="2:52" x14ac:dyDescent="0.3">
      <c r="B51" s="8" t="s">
        <v>4</v>
      </c>
      <c r="C51" s="21">
        <v>1.4339464181712964E-4</v>
      </c>
      <c r="D51" s="21">
        <v>2.6340807927083336E-4</v>
      </c>
      <c r="E51" s="21">
        <v>7.8804484756944438E-5</v>
      </c>
      <c r="F51" s="21">
        <v>4.8560720584490746E-4</v>
      </c>
      <c r="L51" s="2"/>
      <c r="O51" s="2"/>
      <c r="Q51" s="2"/>
      <c r="R51" s="2"/>
      <c r="V51"/>
      <c r="W51" s="18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7"/>
      <c r="AP51" s="21"/>
      <c r="AQ51" s="21"/>
      <c r="AR51" s="21"/>
      <c r="AS51" s="7"/>
    </row>
    <row r="52" spans="2:52" x14ac:dyDescent="0.3">
      <c r="B52" s="8" t="s">
        <v>5</v>
      </c>
      <c r="C52" s="21">
        <v>7.3477786180555554E-5</v>
      </c>
      <c r="D52" s="21">
        <v>1.5123876710648149E-4</v>
      </c>
      <c r="E52" s="21">
        <v>4.5326278657407417E-5</v>
      </c>
      <c r="F52" s="21">
        <v>2.7004283194444445E-4</v>
      </c>
      <c r="L52" s="2"/>
      <c r="O52" s="2"/>
      <c r="Q52" s="2"/>
      <c r="R52" s="2"/>
      <c r="V52"/>
      <c r="W52" s="18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7"/>
      <c r="AP52" s="21"/>
      <c r="AQ52" s="21"/>
      <c r="AR52" s="21"/>
      <c r="AS52" s="7"/>
    </row>
    <row r="53" spans="2:52" x14ac:dyDescent="0.3">
      <c r="B53" s="8" t="s">
        <v>6</v>
      </c>
      <c r="C53" s="21">
        <v>8.1773326620370376E-5</v>
      </c>
      <c r="D53" s="21">
        <v>1.6735743680555554E-4</v>
      </c>
      <c r="E53" s="21">
        <v>5.268565759259261E-5</v>
      </c>
      <c r="F53" s="21">
        <v>3.0181642101851855E-4</v>
      </c>
      <c r="L53" s="2"/>
      <c r="O53" s="2"/>
      <c r="Q53" s="2"/>
      <c r="R53" s="2"/>
      <c r="V53"/>
      <c r="W53" s="18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7"/>
      <c r="AP53" s="21"/>
      <c r="AQ53" s="21"/>
      <c r="AR53" s="21"/>
      <c r="AS53" s="7"/>
    </row>
    <row r="54" spans="2:52" x14ac:dyDescent="0.3">
      <c r="B54" s="8" t="s">
        <v>7</v>
      </c>
      <c r="C54" s="21">
        <v>1.0929232804398147E-4</v>
      </c>
      <c r="D54" s="21">
        <v>2.3504818593750001E-4</v>
      </c>
      <c r="E54" s="21">
        <v>8.6088277905092608E-5</v>
      </c>
      <c r="F54" s="21">
        <v>4.3042879188657417E-4</v>
      </c>
      <c r="L54" s="2"/>
      <c r="O54" s="2"/>
      <c r="Q54" s="2"/>
      <c r="R54" s="2"/>
      <c r="V54"/>
      <c r="W54" s="18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7"/>
      <c r="AP54" s="21"/>
      <c r="AQ54" s="21"/>
      <c r="AR54" s="21"/>
      <c r="AS54" s="7"/>
    </row>
    <row r="55" spans="2:52" x14ac:dyDescent="0.3">
      <c r="B55" s="8" t="s">
        <v>8</v>
      </c>
      <c r="C55" s="21">
        <v>1.3405927185185186E-4</v>
      </c>
      <c r="D55" s="21">
        <v>2.5940833123842599E-4</v>
      </c>
      <c r="E55" s="21">
        <v>6.6112370868055511E-5</v>
      </c>
      <c r="F55" s="21">
        <v>4.5957997395833331E-4</v>
      </c>
      <c r="L55" s="2"/>
      <c r="O55" s="2"/>
      <c r="Q55" s="2"/>
      <c r="R55" s="2"/>
      <c r="V55"/>
      <c r="W55" s="18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7"/>
      <c r="AP55" s="21"/>
      <c r="AQ55" s="21"/>
      <c r="AR55" s="21"/>
      <c r="AS55" s="7"/>
    </row>
    <row r="56" spans="2:52" x14ac:dyDescent="0.3">
      <c r="B56" s="8" t="s">
        <v>9</v>
      </c>
      <c r="C56" s="21">
        <v>1.071911480671296E-4</v>
      </c>
      <c r="D56" s="21">
        <v>2.1137093725694448E-4</v>
      </c>
      <c r="E56" s="21">
        <v>6.8192554803240716E-5</v>
      </c>
      <c r="F56" s="21">
        <v>3.8675464012731482E-4</v>
      </c>
      <c r="L56" s="2"/>
      <c r="O56" s="2"/>
      <c r="Q56" s="2"/>
      <c r="R56" s="2"/>
      <c r="V56"/>
      <c r="W56" s="1"/>
      <c r="X56" s="1"/>
      <c r="Y56" s="1"/>
    </row>
    <row r="57" spans="2:52" x14ac:dyDescent="0.3">
      <c r="B57" s="8" t="s">
        <v>10</v>
      </c>
      <c r="C57" s="21">
        <v>1.1895103721064814E-4</v>
      </c>
      <c r="D57" s="21">
        <v>2.7409087091435181E-4</v>
      </c>
      <c r="E57" s="21">
        <v>8.0924561180555597E-5</v>
      </c>
      <c r="F57" s="21">
        <v>4.7396646930555555E-4</v>
      </c>
      <c r="L57" s="2"/>
      <c r="O57" s="2"/>
      <c r="Q57" s="2"/>
      <c r="R57" s="2"/>
      <c r="Y57" s="2"/>
      <c r="Z57" s="2"/>
      <c r="AB57" s="1"/>
      <c r="AC57" s="1"/>
      <c r="AD57" s="1"/>
      <c r="AE57" s="1"/>
      <c r="AF57" s="1"/>
      <c r="AH57" s="2"/>
      <c r="AI57" s="2"/>
      <c r="AK57" s="2"/>
      <c r="AL57" s="2"/>
      <c r="AU57" s="6"/>
      <c r="AV57" s="6"/>
      <c r="AW57" s="6"/>
      <c r="AY57" s="6"/>
      <c r="AZ57" s="6"/>
    </row>
    <row r="58" spans="2:52" x14ac:dyDescent="0.3">
      <c r="B58" s="8" t="s">
        <v>11</v>
      </c>
      <c r="C58" s="21">
        <v>1.0088183422453704E-4</v>
      </c>
      <c r="D58" s="21">
        <v>2.0735701687499999E-4</v>
      </c>
      <c r="E58" s="21">
        <v>6.9086724201388876E-5</v>
      </c>
      <c r="F58" s="21">
        <v>3.7732557530092595E-4</v>
      </c>
      <c r="L58" s="2"/>
      <c r="O58" s="2"/>
      <c r="Q58" s="2"/>
      <c r="R58" s="2"/>
      <c r="Y58" s="2"/>
      <c r="Z58" s="2"/>
      <c r="AA58" s="44" t="s">
        <v>21</v>
      </c>
      <c r="AB58" s="25" t="s">
        <v>3</v>
      </c>
      <c r="AC58" s="25" t="s">
        <v>4</v>
      </c>
      <c r="AD58" s="25" t="s">
        <v>5</v>
      </c>
      <c r="AE58" s="25" t="s">
        <v>6</v>
      </c>
      <c r="AF58" s="25" t="s">
        <v>7</v>
      </c>
      <c r="AG58" s="25" t="s">
        <v>8</v>
      </c>
      <c r="AH58" s="25" t="s">
        <v>9</v>
      </c>
      <c r="AI58" s="25" t="s">
        <v>10</v>
      </c>
      <c r="AJ58" s="25" t="s">
        <v>11</v>
      </c>
      <c r="AK58" s="25" t="s">
        <v>12</v>
      </c>
      <c r="AL58" s="10" t="s">
        <v>13</v>
      </c>
      <c r="AM58" s="10" t="s">
        <v>14</v>
      </c>
      <c r="AN58" s="10" t="s">
        <v>15</v>
      </c>
      <c r="AO58" s="10" t="s">
        <v>16</v>
      </c>
      <c r="AP58" s="6"/>
      <c r="AQ58" s="6"/>
      <c r="AR58" s="6"/>
      <c r="AT58" s="6"/>
      <c r="AU58" s="6"/>
      <c r="AV58" s="6"/>
      <c r="AW58" s="6"/>
    </row>
    <row r="59" spans="2:52" x14ac:dyDescent="0.3">
      <c r="B59" s="8" t="s">
        <v>12</v>
      </c>
      <c r="C59" s="21">
        <v>1.0496976569444446E-4</v>
      </c>
      <c r="D59" s="21">
        <v>2.1089275215277776E-4</v>
      </c>
      <c r="E59" s="21">
        <v>7.4359095497685169E-5</v>
      </c>
      <c r="F59" s="21">
        <v>3.9022161334490736E-4</v>
      </c>
      <c r="L59" s="2"/>
      <c r="O59" s="2"/>
      <c r="Q59" s="2"/>
      <c r="R59" s="2"/>
      <c r="Y59" s="2"/>
      <c r="Z59" s="2"/>
      <c r="AA59" s="41" t="s">
        <v>48</v>
      </c>
      <c r="AB59" s="11">
        <f t="shared" ref="AB59:AO59" si="97">AB2-$AP2</f>
        <v>0.4519533521428567</v>
      </c>
      <c r="AC59" s="11">
        <f t="shared" si="97"/>
        <v>1.4119533531428567</v>
      </c>
      <c r="AD59" s="11">
        <f t="shared" si="97"/>
        <v>-1.3670035638571427</v>
      </c>
      <c r="AE59" s="11">
        <f t="shared" si="97"/>
        <v>-1.5228992548571436</v>
      </c>
      <c r="AF59" s="11">
        <f t="shared" si="97"/>
        <v>-0.37793326885714329</v>
      </c>
      <c r="AG59" s="11">
        <f t="shared" si="97"/>
        <v>0.9132231941428568</v>
      </c>
      <c r="AH59" s="11">
        <f t="shared" si="97"/>
        <v>-0.15285390385714326</v>
      </c>
      <c r="AI59" s="11">
        <f t="shared" si="97"/>
        <v>0.41474246914285651</v>
      </c>
      <c r="AJ59" s="11">
        <f t="shared" si="97"/>
        <v>-0.56890832485714338</v>
      </c>
      <c r="AK59" s="11">
        <f t="shared" si="97"/>
        <v>-0.26067703285714305</v>
      </c>
      <c r="AL59" s="11">
        <f t="shared" si="97"/>
        <v>-0.31568837085714385</v>
      </c>
      <c r="AM59" s="11">
        <f t="shared" si="97"/>
        <v>0.61022999714285664</v>
      </c>
      <c r="AN59" s="11">
        <f t="shared" si="97"/>
        <v>6.6018791428570367E-3</v>
      </c>
      <c r="AO59" s="11">
        <f t="shared" si="97"/>
        <v>0.75725947514285696</v>
      </c>
      <c r="AP59" s="41" t="s">
        <v>48</v>
      </c>
      <c r="AQ59" s="6"/>
      <c r="AR59" s="6"/>
      <c r="AT59" s="6"/>
      <c r="AU59" s="6"/>
      <c r="AV59" s="6"/>
      <c r="AW59" s="6"/>
    </row>
    <row r="60" spans="2:52" x14ac:dyDescent="0.3">
      <c r="B60" s="12" t="s">
        <v>13</v>
      </c>
      <c r="C60" s="21">
        <v>1.0296595490740741E-4</v>
      </c>
      <c r="D60" s="21">
        <v>2.1113840597222224E-4</v>
      </c>
      <c r="E60" s="21">
        <v>6.9953598726851842E-5</v>
      </c>
      <c r="F60" s="21">
        <v>3.8405795960648145E-4</v>
      </c>
      <c r="L60" s="2"/>
      <c r="O60" s="2"/>
      <c r="Q60" s="2"/>
      <c r="R60" s="2"/>
      <c r="Y60" s="2"/>
      <c r="Z60" s="2"/>
      <c r="AA60" s="41" t="s">
        <v>49</v>
      </c>
      <c r="AB60" s="11">
        <f t="shared" ref="AB60:AO60" si="98">AB3-$AP3</f>
        <v>-9.5192743499999954E-2</v>
      </c>
      <c r="AC60" s="11">
        <f t="shared" si="98"/>
        <v>1.0629024945000005</v>
      </c>
      <c r="AD60" s="11">
        <f t="shared" si="98"/>
        <v>-0.62943310650000028</v>
      </c>
      <c r="AE60" s="11">
        <f t="shared" si="98"/>
        <v>-4.1065759499999244E-2</v>
      </c>
      <c r="AF60" s="11">
        <f t="shared" si="98"/>
        <v>8.5850340499999733E-2</v>
      </c>
      <c r="AG60" s="11">
        <f t="shared" si="98"/>
        <v>0.74272108849999907</v>
      </c>
      <c r="AH60" s="11">
        <f t="shared" si="98"/>
        <v>-0.33192743749999987</v>
      </c>
      <c r="AI60" s="11">
        <f t="shared" si="98"/>
        <v>-0.13743764249999901</v>
      </c>
      <c r="AJ60" s="11">
        <f t="shared" si="98"/>
        <v>-0.11995464850000004</v>
      </c>
      <c r="AK60" s="11">
        <f t="shared" si="98"/>
        <v>-0.22120181350000023</v>
      </c>
      <c r="AL60" s="11">
        <f t="shared" si="98"/>
        <v>-0.27401360549999931</v>
      </c>
      <c r="AM60" s="11">
        <f t="shared" si="98"/>
        <v>-2.9727891500000103E-2</v>
      </c>
      <c r="AN60" s="11">
        <f t="shared" si="98"/>
        <v>-0.30653061250000024</v>
      </c>
      <c r="AO60" s="11">
        <f t="shared" si="98"/>
        <v>0.2950113375000003</v>
      </c>
      <c r="AP60" s="41" t="s">
        <v>49</v>
      </c>
      <c r="AQ60" s="6"/>
      <c r="AR60" s="6"/>
      <c r="AT60" s="6"/>
      <c r="AU60" s="6"/>
      <c r="AV60" s="6"/>
      <c r="AW60" s="6"/>
    </row>
    <row r="61" spans="2:52" x14ac:dyDescent="0.3">
      <c r="B61" s="12" t="s">
        <v>14</v>
      </c>
      <c r="C61" s="21">
        <v>1.2861105862268518E-4</v>
      </c>
      <c r="D61" s="21">
        <v>2.1589506173611109E-4</v>
      </c>
      <c r="E61" s="21">
        <v>7.6003086412037069E-5</v>
      </c>
      <c r="F61" s="21">
        <v>4.2050920677083337E-4</v>
      </c>
      <c r="L61" s="2"/>
      <c r="O61" s="2"/>
      <c r="Q61" s="2"/>
      <c r="R61" s="2"/>
      <c r="Y61" s="2"/>
      <c r="Z61" s="2"/>
      <c r="AA61" s="41" t="s">
        <v>54</v>
      </c>
      <c r="AB61" s="11">
        <f t="shared" ref="AB61:AO61" si="99">AB4-$AP4</f>
        <v>-0.242915451928571</v>
      </c>
      <c r="AC61" s="11">
        <f t="shared" si="99"/>
        <v>0.29114350507142817</v>
      </c>
      <c r="AD61" s="11">
        <f t="shared" si="99"/>
        <v>-1.2783803039285715</v>
      </c>
      <c r="AE61" s="11">
        <f t="shared" si="99"/>
        <v>-0.99411726592857175</v>
      </c>
      <c r="AF61" s="11">
        <f t="shared" si="99"/>
        <v>0.11164237107142849</v>
      </c>
      <c r="AG61" s="11">
        <f t="shared" si="99"/>
        <v>0.30347910507143006</v>
      </c>
      <c r="AH61" s="11">
        <f t="shared" si="99"/>
        <v>0.12279883407142744</v>
      </c>
      <c r="AI61" s="11">
        <f t="shared" si="99"/>
        <v>0.37676708807142756</v>
      </c>
      <c r="AJ61" s="11">
        <f t="shared" si="99"/>
        <v>-0.2182442499285715</v>
      </c>
      <c r="AK61" s="11">
        <f t="shared" si="99"/>
        <v>-7.2031097928570986E-2</v>
      </c>
      <c r="AL61" s="11">
        <f t="shared" si="99"/>
        <v>-0.13733721992857095</v>
      </c>
      <c r="AM61" s="11">
        <f t="shared" si="99"/>
        <v>0.90819565907142863</v>
      </c>
      <c r="AN61" s="11">
        <f t="shared" si="99"/>
        <v>0.25921606707142786</v>
      </c>
      <c r="AO61" s="11">
        <f t="shared" si="99"/>
        <v>0.5697829600714277</v>
      </c>
      <c r="AP61" s="41" t="s">
        <v>54</v>
      </c>
    </row>
    <row r="62" spans="2:52" x14ac:dyDescent="0.3">
      <c r="B62" s="12" t="s">
        <v>15</v>
      </c>
      <c r="C62" s="21">
        <v>1.1090954900462962E-4</v>
      </c>
      <c r="D62" s="21">
        <v>2.1726715378472225E-4</v>
      </c>
      <c r="E62" s="21">
        <v>6.7120181400462937E-5</v>
      </c>
      <c r="F62" s="21">
        <v>3.9529688418981485E-4</v>
      </c>
      <c r="L62" s="2"/>
      <c r="O62" s="2"/>
      <c r="Q62" s="2"/>
      <c r="R62" s="2"/>
      <c r="Y62" s="2"/>
      <c r="Z62" s="2"/>
      <c r="AA62" s="41" t="s">
        <v>0</v>
      </c>
      <c r="AB62" s="11">
        <f t="shared" ref="AB62:AO62" si="100">AB5-$AP5</f>
        <v>-3.5686750571429116E-2</v>
      </c>
      <c r="AC62" s="11">
        <f t="shared" si="100"/>
        <v>1.4581454484285707</v>
      </c>
      <c r="AD62" s="11">
        <f t="shared" si="100"/>
        <v>-2.0260722385714303</v>
      </c>
      <c r="AE62" s="11">
        <f t="shared" si="100"/>
        <v>-1.6079316485714301</v>
      </c>
      <c r="AF62" s="11">
        <f t="shared" si="100"/>
        <v>0.41419987042857187</v>
      </c>
      <c r="AG62" s="11">
        <f t="shared" si="100"/>
        <v>1.2264447684285695</v>
      </c>
      <c r="AH62" s="11">
        <f t="shared" si="100"/>
        <v>7.170553942857083E-2</v>
      </c>
      <c r="AI62" s="11">
        <f t="shared" si="100"/>
        <v>1.2501182374285698</v>
      </c>
      <c r="AJ62" s="11">
        <f t="shared" si="100"/>
        <v>-0.16920149057142986</v>
      </c>
      <c r="AK62" s="11">
        <f t="shared" si="100"/>
        <v>7.1250404285692071E-3</v>
      </c>
      <c r="AL62" s="11">
        <f t="shared" si="100"/>
        <v>-0.36058471057143038</v>
      </c>
      <c r="AM62" s="11">
        <f t="shared" si="100"/>
        <v>-9.0131194571430484E-2</v>
      </c>
      <c r="AN62" s="11">
        <f t="shared" si="100"/>
        <v>-0.16629899557142913</v>
      </c>
      <c r="AO62" s="11">
        <f t="shared" si="100"/>
        <v>2.8168124428571417E-2</v>
      </c>
      <c r="AP62" s="41" t="s">
        <v>0</v>
      </c>
    </row>
    <row r="63" spans="2:52" x14ac:dyDescent="0.3">
      <c r="B63" s="12" t="s">
        <v>16</v>
      </c>
      <c r="C63" s="21">
        <v>1.3015453093749999E-4</v>
      </c>
      <c r="D63" s="21">
        <v>2.244562022337963E-4</v>
      </c>
      <c r="E63" s="21">
        <v>6.6868228773148128E-5</v>
      </c>
      <c r="F63" s="21">
        <v>4.2147896194444443E-4</v>
      </c>
      <c r="L63" s="2"/>
      <c r="O63" s="2"/>
      <c r="Q63" s="2"/>
      <c r="R63" s="2"/>
      <c r="Y63" s="2"/>
      <c r="Z63" s="2"/>
      <c r="AA63" s="41" t="s">
        <v>1</v>
      </c>
      <c r="AB63" s="11">
        <f t="shared" ref="AB63:AO63" si="101">AB6-$AP6</f>
        <v>6.3921282642857236E-2</v>
      </c>
      <c r="AC63" s="11">
        <f t="shared" si="101"/>
        <v>0.37253806264285849</v>
      </c>
      <c r="AD63" s="11">
        <f t="shared" si="101"/>
        <v>-0.42079527035714115</v>
      </c>
      <c r="AE63" s="11">
        <f t="shared" si="101"/>
        <v>-0.37725785535714174</v>
      </c>
      <c r="AF63" s="11">
        <f t="shared" si="101"/>
        <v>0.13929543264285549</v>
      </c>
      <c r="AG63" s="11">
        <f t="shared" si="101"/>
        <v>0.26700518364285664</v>
      </c>
      <c r="AH63" s="11">
        <f t="shared" si="101"/>
        <v>-7.6849692357141564E-2</v>
      </c>
      <c r="AI63" s="11">
        <f t="shared" si="101"/>
        <v>0.31480563664285732</v>
      </c>
      <c r="AJ63" s="11">
        <f t="shared" si="101"/>
        <v>-0.14796080335714379</v>
      </c>
      <c r="AK63" s="11">
        <f t="shared" si="101"/>
        <v>-2.8096858357143262E-2</v>
      </c>
      <c r="AL63" s="11">
        <f t="shared" si="101"/>
        <v>-4.9275996357144081E-2</v>
      </c>
      <c r="AM63" s="11">
        <f t="shared" si="101"/>
        <v>-5.3108196357142035E-2</v>
      </c>
      <c r="AN63" s="11">
        <f t="shared" si="101"/>
        <v>-8.6410753571417587E-3</v>
      </c>
      <c r="AO63" s="11">
        <f t="shared" si="101"/>
        <v>4.420149642855975E-3</v>
      </c>
      <c r="AP63" s="41" t="s">
        <v>1</v>
      </c>
    </row>
    <row r="64" spans="2:52" x14ac:dyDescent="0.3">
      <c r="B64" s="5" t="s">
        <v>22</v>
      </c>
      <c r="C64" s="21">
        <v>1.1138076041997355E-4</v>
      </c>
      <c r="D64" s="21">
        <v>2.2024379416501328E-4</v>
      </c>
      <c r="E64" s="21">
        <v>6.9748793476355825E-5</v>
      </c>
      <c r="F64" s="21">
        <v>4.0137334806134256E-4</v>
      </c>
      <c r="L64" s="2"/>
      <c r="O64" s="2"/>
      <c r="Q64" s="2"/>
      <c r="R64" s="2"/>
      <c r="Y64" s="2"/>
      <c r="Z64" s="2"/>
      <c r="AA64" s="41" t="s">
        <v>55</v>
      </c>
      <c r="AB64" s="11">
        <f t="shared" ref="AB64:AO64" si="102">AB7-$AP7</f>
        <v>0.3544671202142835</v>
      </c>
      <c r="AC64" s="11">
        <f t="shared" si="102"/>
        <v>1.0871655332142849</v>
      </c>
      <c r="AD64" s="11">
        <f t="shared" si="102"/>
        <v>-1.621405895785716</v>
      </c>
      <c r="AE64" s="11">
        <f t="shared" si="102"/>
        <v>-1.0024489797857159</v>
      </c>
      <c r="AF64" s="11">
        <f t="shared" si="102"/>
        <v>0.20861678021428798</v>
      </c>
      <c r="AG64" s="11">
        <f t="shared" si="102"/>
        <v>0.76662131521428645</v>
      </c>
      <c r="AH64" s="11">
        <f t="shared" si="102"/>
        <v>-0.13968253978571443</v>
      </c>
      <c r="AI64" s="11">
        <f t="shared" si="102"/>
        <v>1.6912471652142882</v>
      </c>
      <c r="AJ64" s="11">
        <f t="shared" si="102"/>
        <v>-0.45387755078571335</v>
      </c>
      <c r="AK64" s="11">
        <f t="shared" si="102"/>
        <v>-8.4671201785714523E-2</v>
      </c>
      <c r="AL64" s="11">
        <f t="shared" si="102"/>
        <v>-0.31782312878571251</v>
      </c>
      <c r="AM64" s="11">
        <f t="shared" si="102"/>
        <v>-0.39097505678571398</v>
      </c>
      <c r="AN64" s="11">
        <f t="shared" si="102"/>
        <v>-0.32616780078571583</v>
      </c>
      <c r="AO64" s="11">
        <f t="shared" si="102"/>
        <v>0.22893424021428554</v>
      </c>
      <c r="AP64" s="41" t="s">
        <v>55</v>
      </c>
    </row>
    <row r="65" spans="2:53" x14ac:dyDescent="0.3">
      <c r="B65" s="5" t="s">
        <v>23</v>
      </c>
      <c r="C65" s="21">
        <v>7.3477786180555554E-5</v>
      </c>
      <c r="D65" s="21">
        <v>1.5123876710648149E-4</v>
      </c>
      <c r="E65" s="21">
        <v>4.5326278657407417E-5</v>
      </c>
      <c r="F65" s="21">
        <v>2.7004283194444445E-4</v>
      </c>
      <c r="G65" s="29" t="s">
        <v>52</v>
      </c>
      <c r="L65" s="2"/>
      <c r="O65" s="2"/>
      <c r="Q65" s="2"/>
      <c r="R65" s="2"/>
      <c r="Y65" s="2"/>
      <c r="Z65" s="2"/>
      <c r="AA65" s="41" t="s">
        <v>56</v>
      </c>
      <c r="AB65" s="11">
        <f t="shared" ref="AB65:AO65" si="103">AB8-$AP8</f>
        <v>0.8476449628571423</v>
      </c>
      <c r="AC65" s="11">
        <f t="shared" si="103"/>
        <v>0.81154518885714211</v>
      </c>
      <c r="AD65" s="11">
        <f t="shared" si="103"/>
        <v>-1.8937609331428575</v>
      </c>
      <c r="AE65" s="11">
        <f t="shared" si="103"/>
        <v>-1.5817427921428582</v>
      </c>
      <c r="AF65" s="11">
        <f t="shared" si="103"/>
        <v>0.51698736585714045</v>
      </c>
      <c r="AG65" s="11">
        <f t="shared" si="103"/>
        <v>1.1237447358571444</v>
      </c>
      <c r="AH65" s="11">
        <f t="shared" si="103"/>
        <v>-0.6217881441428581</v>
      </c>
      <c r="AI65" s="11">
        <f t="shared" si="103"/>
        <v>1.3962163918571378</v>
      </c>
      <c r="AJ65" s="11">
        <f t="shared" si="103"/>
        <v>-0.34237771314285936</v>
      </c>
      <c r="AK65" s="11">
        <f t="shared" si="103"/>
        <v>-0.70228701014285733</v>
      </c>
      <c r="AL65" s="11">
        <f t="shared" si="103"/>
        <v>-5.9021704142857345E-2</v>
      </c>
      <c r="AM65" s="11">
        <f t="shared" si="103"/>
        <v>0.15848396585714042</v>
      </c>
      <c r="AN65" s="11">
        <f t="shared" si="103"/>
        <v>0.24392614285714131</v>
      </c>
      <c r="AO65" s="11">
        <f t="shared" si="103"/>
        <v>0.10242954285714134</v>
      </c>
      <c r="AP65" s="41" t="s">
        <v>56</v>
      </c>
    </row>
    <row r="66" spans="2:53" x14ac:dyDescent="0.3">
      <c r="B66" s="5" t="s">
        <v>24</v>
      </c>
      <c r="C66" s="21">
        <v>1.4339464181712964E-4</v>
      </c>
      <c r="D66" s="21">
        <v>2.7409087091435181E-4</v>
      </c>
      <c r="E66" s="21">
        <v>8.6088277905092608E-5</v>
      </c>
      <c r="F66" s="21">
        <v>4.8560720584490746E-4</v>
      </c>
      <c r="G66" s="29" t="s">
        <v>50</v>
      </c>
      <c r="L66" s="2"/>
      <c r="O66" s="2"/>
      <c r="Q66" s="2"/>
      <c r="R66" s="2"/>
      <c r="Y66" s="2"/>
      <c r="Z66" s="2"/>
      <c r="AA66" s="41">
        <v>3</v>
      </c>
      <c r="AB66" s="11">
        <f t="shared" ref="AB66:AO66" si="104">AB9-$AP9</f>
        <v>0.45007612564285893</v>
      </c>
      <c r="AC66" s="11">
        <f t="shared" si="104"/>
        <v>0.78241172664285585</v>
      </c>
      <c r="AD66" s="11">
        <f t="shared" si="104"/>
        <v>-2.1101052803571427</v>
      </c>
      <c r="AE66" s="11">
        <f t="shared" si="104"/>
        <v>-1.4742549403571417</v>
      </c>
      <c r="AF66" s="11">
        <f t="shared" si="104"/>
        <v>1.4117314546428581</v>
      </c>
      <c r="AG66" s="11">
        <f t="shared" si="104"/>
        <v>-0.31418691335714755</v>
      </c>
      <c r="AH66" s="11">
        <f t="shared" si="104"/>
        <v>-0.13445902135714505</v>
      </c>
      <c r="AI66" s="11">
        <f t="shared" si="104"/>
        <v>0.96558632964286062</v>
      </c>
      <c r="AJ66" s="11">
        <f t="shared" si="104"/>
        <v>-5.7202785357144847E-2</v>
      </c>
      <c r="AK66" s="11">
        <f t="shared" si="104"/>
        <v>0.39833009464285496</v>
      </c>
      <c r="AL66" s="11">
        <f t="shared" si="104"/>
        <v>1.7695173642856332E-2</v>
      </c>
      <c r="AM66" s="11">
        <f t="shared" si="104"/>
        <v>0.54037090964285994</v>
      </c>
      <c r="AN66" s="11">
        <f t="shared" si="104"/>
        <v>-0.22711208335714517</v>
      </c>
      <c r="AO66" s="11">
        <f t="shared" si="104"/>
        <v>-0.24888079035714483</v>
      </c>
      <c r="AP66" s="41">
        <v>3</v>
      </c>
    </row>
    <row r="67" spans="2:53" x14ac:dyDescent="0.3">
      <c r="B67" s="5" t="s">
        <v>25</v>
      </c>
      <c r="C67" s="7">
        <v>17.261127735031639</v>
      </c>
      <c r="D67" s="7">
        <v>15.287657866978574</v>
      </c>
      <c r="E67" s="7">
        <v>15.299286246001312</v>
      </c>
      <c r="F67" s="7">
        <v>14.854376341488743</v>
      </c>
      <c r="L67" s="2"/>
      <c r="O67" s="2"/>
      <c r="Q67" s="2"/>
      <c r="R67" s="2"/>
      <c r="Y67" s="2"/>
      <c r="Z67" s="2"/>
      <c r="AA67" s="18" t="s">
        <v>20</v>
      </c>
      <c r="AB67" s="11">
        <f t="shared" ref="AB67:AO67" si="105">AB10-$AP10</f>
        <v>1.7942678975000064</v>
      </c>
      <c r="AC67" s="11">
        <f t="shared" si="105"/>
        <v>7.2778053125000071</v>
      </c>
      <c r="AD67" s="11">
        <f t="shared" si="105"/>
        <v>-11.346956592499996</v>
      </c>
      <c r="AE67" s="11">
        <f t="shared" si="105"/>
        <v>-8.6017184964999949</v>
      </c>
      <c r="AF67" s="11">
        <f t="shared" si="105"/>
        <v>2.510390346500003</v>
      </c>
      <c r="AG67" s="11">
        <f t="shared" si="105"/>
        <v>5.0290524775000023</v>
      </c>
      <c r="AH67" s="11">
        <f t="shared" si="105"/>
        <v>-1.2630563654999989</v>
      </c>
      <c r="AI67" s="11">
        <f t="shared" si="105"/>
        <v>6.2720456755000029</v>
      </c>
      <c r="AJ67" s="11">
        <f t="shared" si="105"/>
        <v>-2.0777275664999948</v>
      </c>
      <c r="AK67" s="11">
        <f t="shared" si="105"/>
        <v>-0.96350987950000189</v>
      </c>
      <c r="AL67" s="11">
        <f t="shared" si="105"/>
        <v>-1.4960495624999979</v>
      </c>
      <c r="AM67" s="11">
        <f t="shared" si="105"/>
        <v>1.6533381925000086</v>
      </c>
      <c r="AN67" s="11">
        <f t="shared" si="105"/>
        <v>-0.52500647849999638</v>
      </c>
      <c r="AO67" s="11">
        <f t="shared" si="105"/>
        <v>1.7371250395000004</v>
      </c>
      <c r="AP67" s="18" t="s">
        <v>20</v>
      </c>
    </row>
    <row r="68" spans="2:53" x14ac:dyDescent="0.3">
      <c r="L68" s="2"/>
      <c r="O68" s="2"/>
      <c r="Q68" s="2"/>
      <c r="R68" s="2"/>
      <c r="Y68" s="18"/>
      <c r="Z68" s="18"/>
      <c r="AA68" s="18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2:53" x14ac:dyDescent="0.3">
      <c r="B69" s="35" t="s">
        <v>40</v>
      </c>
      <c r="C69" s="1">
        <v>1</v>
      </c>
      <c r="D69" s="1">
        <v>2</v>
      </c>
      <c r="E69" s="1">
        <v>3</v>
      </c>
      <c r="F69" s="5" t="s">
        <v>20</v>
      </c>
      <c r="L69" s="2"/>
      <c r="O69" s="2"/>
      <c r="Q69" s="2"/>
      <c r="R69" s="2"/>
      <c r="Y69" s="39"/>
      <c r="Z69" s="39"/>
      <c r="AA69" s="18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2:53" x14ac:dyDescent="0.3">
      <c r="B70" s="8" t="s">
        <v>4</v>
      </c>
      <c r="C70" s="21">
        <f t="shared" ref="C70:F70" si="106">C51</f>
        <v>1.4339464181712964E-4</v>
      </c>
      <c r="D70" s="21">
        <f t="shared" si="106"/>
        <v>2.6340807927083336E-4</v>
      </c>
      <c r="E70" s="21">
        <f t="shared" si="106"/>
        <v>7.8804484756944438E-5</v>
      </c>
      <c r="F70" s="21">
        <f t="shared" si="106"/>
        <v>4.8560720584490746E-4</v>
      </c>
      <c r="L70" s="2"/>
      <c r="O70" s="2"/>
      <c r="Q70" s="2"/>
      <c r="R70" s="2"/>
      <c r="Y70" s="39"/>
      <c r="Z70" s="39"/>
      <c r="AA70" s="18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2:53" x14ac:dyDescent="0.3">
      <c r="B71" s="8" t="s">
        <v>6</v>
      </c>
      <c r="C71" s="21">
        <f t="shared" ref="C71:F75" si="107">C53</f>
        <v>8.1773326620370376E-5</v>
      </c>
      <c r="D71" s="21">
        <f t="shared" si="107"/>
        <v>1.6735743680555554E-4</v>
      </c>
      <c r="E71" s="21">
        <f t="shared" si="107"/>
        <v>5.268565759259261E-5</v>
      </c>
      <c r="F71" s="21">
        <f t="shared" si="107"/>
        <v>3.0181642101851855E-4</v>
      </c>
      <c r="L71" s="2"/>
      <c r="O71" s="2"/>
      <c r="Q71" s="2"/>
      <c r="R71" s="2"/>
      <c r="Y71" s="39"/>
      <c r="Z71" s="39"/>
      <c r="AA71" s="18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2:53" x14ac:dyDescent="0.3">
      <c r="B72" s="8" t="s">
        <v>7</v>
      </c>
      <c r="C72" s="21">
        <f t="shared" si="107"/>
        <v>1.0929232804398147E-4</v>
      </c>
      <c r="D72" s="21">
        <f t="shared" si="107"/>
        <v>2.3504818593750001E-4</v>
      </c>
      <c r="E72" s="21">
        <f t="shared" si="107"/>
        <v>8.6088277905092608E-5</v>
      </c>
      <c r="F72" s="21">
        <f t="shared" si="107"/>
        <v>4.3042879188657417E-4</v>
      </c>
      <c r="L72" s="2"/>
      <c r="O72" s="2"/>
      <c r="Q72" s="2"/>
      <c r="R72" s="2"/>
      <c r="Y72" s="39"/>
      <c r="Z72" s="39"/>
      <c r="AA72" s="18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2:53" x14ac:dyDescent="0.3">
      <c r="B73" s="8" t="s">
        <v>8</v>
      </c>
      <c r="C73" s="21">
        <f t="shared" si="107"/>
        <v>1.3405927185185186E-4</v>
      </c>
      <c r="D73" s="21">
        <f t="shared" si="107"/>
        <v>2.5940833123842599E-4</v>
      </c>
      <c r="E73" s="21">
        <f t="shared" si="107"/>
        <v>6.6112370868055511E-5</v>
      </c>
      <c r="F73" s="21">
        <f t="shared" si="107"/>
        <v>4.5957997395833331E-4</v>
      </c>
      <c r="L73" s="2"/>
      <c r="O73" s="2"/>
      <c r="Q73" s="2"/>
      <c r="R73" s="2"/>
      <c r="Y73" s="39"/>
      <c r="Z73" s="39"/>
      <c r="AA73" s="18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2:53" x14ac:dyDescent="0.3">
      <c r="B74" s="8" t="s">
        <v>9</v>
      </c>
      <c r="C74" s="21">
        <f t="shared" si="107"/>
        <v>1.071911480671296E-4</v>
      </c>
      <c r="D74" s="21">
        <f t="shared" si="107"/>
        <v>2.1137093725694448E-4</v>
      </c>
      <c r="E74" s="21">
        <f t="shared" si="107"/>
        <v>6.8192554803240716E-5</v>
      </c>
      <c r="F74" s="21">
        <f t="shared" si="107"/>
        <v>3.8675464012731482E-4</v>
      </c>
      <c r="L74" s="2"/>
      <c r="O74" s="2"/>
      <c r="Q74" s="2"/>
      <c r="R74" s="2"/>
      <c r="Y74" s="39"/>
      <c r="Z74" s="39"/>
    </row>
    <row r="75" spans="2:53" x14ac:dyDescent="0.3">
      <c r="B75" s="8" t="s">
        <v>10</v>
      </c>
      <c r="C75" s="21">
        <f t="shared" si="107"/>
        <v>1.1895103721064814E-4</v>
      </c>
      <c r="D75" s="21">
        <f t="shared" si="107"/>
        <v>2.7409087091435181E-4</v>
      </c>
      <c r="E75" s="21">
        <f t="shared" si="107"/>
        <v>8.0924561180555597E-5</v>
      </c>
      <c r="F75" s="21">
        <f t="shared" si="107"/>
        <v>4.7396646930555555E-4</v>
      </c>
      <c r="L75" s="2"/>
      <c r="O75" s="2"/>
      <c r="Q75" s="2"/>
      <c r="R75" s="2"/>
      <c r="Y75" s="39"/>
      <c r="Z75" s="39"/>
    </row>
    <row r="76" spans="2:53" x14ac:dyDescent="0.3">
      <c r="B76" s="8" t="s">
        <v>12</v>
      </c>
      <c r="C76" s="21">
        <f t="shared" ref="C76:F76" si="108">C59</f>
        <v>1.0496976569444446E-4</v>
      </c>
      <c r="D76" s="21">
        <f t="shared" si="108"/>
        <v>2.1089275215277776E-4</v>
      </c>
      <c r="E76" s="21">
        <f t="shared" si="108"/>
        <v>7.4359095497685169E-5</v>
      </c>
      <c r="F76" s="21">
        <f t="shared" si="108"/>
        <v>3.9022161334490736E-4</v>
      </c>
      <c r="L76" s="2"/>
      <c r="O76" s="2"/>
      <c r="Q76" s="2"/>
      <c r="R76" s="2"/>
      <c r="Y76" s="39"/>
      <c r="Z76" s="39"/>
      <c r="AA76" s="43" t="s">
        <v>17</v>
      </c>
      <c r="AB76" s="8" t="s">
        <v>3</v>
      </c>
      <c r="AC76" s="8" t="s">
        <v>4</v>
      </c>
      <c r="AD76" s="8" t="s">
        <v>5</v>
      </c>
      <c r="AE76" s="8" t="s">
        <v>6</v>
      </c>
      <c r="AF76" s="8" t="s">
        <v>7</v>
      </c>
      <c r="AG76" s="8" t="s">
        <v>8</v>
      </c>
      <c r="AH76" s="8" t="s">
        <v>9</v>
      </c>
      <c r="AI76" s="8" t="s">
        <v>10</v>
      </c>
      <c r="AJ76" s="8" t="s">
        <v>11</v>
      </c>
      <c r="AK76" s="8" t="s">
        <v>12</v>
      </c>
      <c r="AL76" s="12" t="s">
        <v>13</v>
      </c>
      <c r="AM76" s="12" t="s">
        <v>14</v>
      </c>
      <c r="AN76" s="12" t="s">
        <v>15</v>
      </c>
      <c r="AO76" s="12" t="s">
        <v>16</v>
      </c>
    </row>
    <row r="77" spans="2:53" x14ac:dyDescent="0.3">
      <c r="B77" s="12" t="s">
        <v>14</v>
      </c>
      <c r="C77" s="21">
        <f t="shared" ref="C77:F77" si="109">C61</f>
        <v>1.2861105862268518E-4</v>
      </c>
      <c r="D77" s="21">
        <f t="shared" si="109"/>
        <v>2.1589506173611109E-4</v>
      </c>
      <c r="E77" s="21">
        <f t="shared" si="109"/>
        <v>7.6003086412037069E-5</v>
      </c>
      <c r="F77" s="21">
        <f t="shared" si="109"/>
        <v>4.2050920677083337E-4</v>
      </c>
      <c r="L77" s="2"/>
      <c r="O77" s="2"/>
      <c r="Q77" s="2"/>
      <c r="R77" s="2"/>
      <c r="Y77" s="39"/>
      <c r="Z77" s="39"/>
      <c r="AA77" s="41" t="s">
        <v>48</v>
      </c>
      <c r="AB77" s="48">
        <v>1.8612244899999999</v>
      </c>
      <c r="AC77" s="4">
        <v>0.161088435</v>
      </c>
      <c r="AD77" s="4">
        <v>0.74448979599999998</v>
      </c>
      <c r="AE77" s="4">
        <v>0.24090702899999999</v>
      </c>
      <c r="AF77" s="4">
        <v>1.026530612</v>
      </c>
      <c r="AG77" s="4">
        <v>1.5193197279999999</v>
      </c>
      <c r="AH77" s="4">
        <v>1.1354195010000001</v>
      </c>
      <c r="AI77" s="4">
        <v>0.99591836700000003</v>
      </c>
      <c r="AJ77" s="4">
        <v>0.67047619000000003</v>
      </c>
      <c r="AK77" s="4">
        <v>2.065306122</v>
      </c>
      <c r="AL77" s="4">
        <v>1.1200680270000001</v>
      </c>
      <c r="AM77" s="4">
        <v>0.34133786799999999</v>
      </c>
      <c r="AN77" s="4">
        <v>2.905396825</v>
      </c>
      <c r="AO77" s="4">
        <v>0.120816327</v>
      </c>
      <c r="AP77" s="41" t="s">
        <v>48</v>
      </c>
    </row>
    <row r="78" spans="2:53" x14ac:dyDescent="0.3">
      <c r="B78" s="5" t="s">
        <v>26</v>
      </c>
      <c r="C78" s="21">
        <v>1.1603032224103008E-4</v>
      </c>
      <c r="D78" s="21">
        <v>2.296839569140625E-4</v>
      </c>
      <c r="E78" s="21">
        <v>7.2896261127025467E-5</v>
      </c>
      <c r="F78" s="21">
        <v>4.1861054028211807E-4</v>
      </c>
      <c r="L78" s="2"/>
      <c r="O78" s="2"/>
      <c r="Q78" s="2"/>
      <c r="R78" s="2"/>
      <c r="Y78" s="39"/>
      <c r="Z78" s="39"/>
      <c r="AA78" s="41" t="s">
        <v>49</v>
      </c>
      <c r="AB78" s="48">
        <v>7.6116099769999996</v>
      </c>
      <c r="AC78" s="4">
        <v>6.8714739229999999</v>
      </c>
      <c r="AD78" s="4">
        <v>4.6759183670000004</v>
      </c>
      <c r="AE78" s="4">
        <v>4.0164399089999998</v>
      </c>
      <c r="AF78" s="4">
        <v>5.9470294780000001</v>
      </c>
      <c r="AG78" s="4">
        <v>7.7309750570000002</v>
      </c>
      <c r="AH78" s="4">
        <v>6.2809977320000003</v>
      </c>
      <c r="AI78" s="4">
        <v>6.7090929709999996</v>
      </c>
      <c r="AJ78" s="4">
        <v>5.4</v>
      </c>
      <c r="AK78" s="4">
        <v>7.1030612240000002</v>
      </c>
      <c r="AL78" s="4">
        <v>6.1028117909999997</v>
      </c>
      <c r="AM78" s="4">
        <v>6.25</v>
      </c>
      <c r="AN78" s="4">
        <v>8.2104308390000007</v>
      </c>
      <c r="AO78" s="4">
        <v>6.1765079370000002</v>
      </c>
      <c r="AP78" s="41" t="s">
        <v>49</v>
      </c>
      <c r="BA78" s="6"/>
    </row>
    <row r="79" spans="2:53" x14ac:dyDescent="0.3">
      <c r="B79" s="5" t="s">
        <v>29</v>
      </c>
      <c r="C79" s="21">
        <v>8.1773326620370376E-5</v>
      </c>
      <c r="D79" s="21">
        <v>1.6735743680555554E-4</v>
      </c>
      <c r="E79" s="21">
        <v>5.268565759259261E-5</v>
      </c>
      <c r="F79" s="21">
        <v>3.0181642101851855E-4</v>
      </c>
      <c r="G79" s="29" t="s">
        <v>53</v>
      </c>
      <c r="L79" s="2"/>
      <c r="O79" s="2"/>
      <c r="Q79" s="2"/>
      <c r="R79" s="2"/>
      <c r="Y79" s="39"/>
      <c r="Z79" s="39"/>
      <c r="AA79" s="41" t="s">
        <v>54</v>
      </c>
      <c r="AB79" s="48">
        <v>8.8468027209999995</v>
      </c>
      <c r="AC79" s="4">
        <v>9.2647619050000003</v>
      </c>
      <c r="AD79" s="4">
        <v>5.376870748</v>
      </c>
      <c r="AE79" s="4">
        <v>5.3057596370000004</v>
      </c>
      <c r="AF79" s="4">
        <v>7.3632653059999997</v>
      </c>
      <c r="AG79" s="4">
        <v>9.8040816329999991</v>
      </c>
      <c r="AH79" s="4">
        <v>7.2794557820000003</v>
      </c>
      <c r="AI79" s="4">
        <v>7.9020408160000004</v>
      </c>
      <c r="AJ79" s="4">
        <v>6.6104308390000002</v>
      </c>
      <c r="AK79" s="4">
        <v>8.2122448979999998</v>
      </c>
      <c r="AL79" s="4">
        <v>7.1591836730000002</v>
      </c>
      <c r="AM79" s="4">
        <v>7.5506575959999997</v>
      </c>
      <c r="AN79" s="4">
        <v>9.2342857140000003</v>
      </c>
      <c r="AO79" s="4">
        <v>7.8019047620000004</v>
      </c>
      <c r="AP79" s="41" t="s">
        <v>54</v>
      </c>
    </row>
    <row r="80" spans="2:53" x14ac:dyDescent="0.3">
      <c r="B80" s="5" t="s">
        <v>27</v>
      </c>
      <c r="C80" s="21">
        <v>1.4339464181712964E-4</v>
      </c>
      <c r="D80" s="21">
        <v>2.7409087091435181E-4</v>
      </c>
      <c r="E80" s="21">
        <v>8.6088277905092608E-5</v>
      </c>
      <c r="F80" s="21">
        <v>4.8560720584490746E-4</v>
      </c>
      <c r="G80" s="29" t="s">
        <v>50</v>
      </c>
      <c r="L80" s="2"/>
      <c r="O80" s="2"/>
      <c r="Q80" s="2"/>
      <c r="R80" s="2"/>
      <c r="Y80" s="39"/>
      <c r="Z80" s="39"/>
      <c r="AA80" s="41" t="s">
        <v>0</v>
      </c>
      <c r="AB80" s="48">
        <v>11.598367347</v>
      </c>
      <c r="AC80" s="4">
        <v>12.550385488</v>
      </c>
      <c r="AD80" s="4">
        <v>7.0929705219999999</v>
      </c>
      <c r="AE80" s="4">
        <v>7.3061224490000001</v>
      </c>
      <c r="AF80" s="4">
        <v>10.469387755</v>
      </c>
      <c r="AG80" s="4">
        <v>13.102040816000001</v>
      </c>
      <c r="AH80" s="4">
        <v>10.396734693999999</v>
      </c>
      <c r="AI80" s="4">
        <v>11.273287981999999</v>
      </c>
      <c r="AJ80" s="4">
        <v>9.3866666670000001</v>
      </c>
      <c r="AK80" s="4">
        <v>11.134693878</v>
      </c>
      <c r="AL80" s="4">
        <v>10.016326531000001</v>
      </c>
      <c r="AM80" s="4">
        <v>11.453333333</v>
      </c>
      <c r="AN80" s="4">
        <v>12.487981859</v>
      </c>
      <c r="AO80" s="4">
        <v>11.366167799999999</v>
      </c>
      <c r="AP80" s="41" t="s">
        <v>0</v>
      </c>
    </row>
    <row r="81" spans="2:42" x14ac:dyDescent="0.3">
      <c r="B81" s="5" t="s">
        <v>38</v>
      </c>
      <c r="C81" s="7">
        <v>16.800627514715931</v>
      </c>
      <c r="D81" s="7">
        <v>15.423625480470562</v>
      </c>
      <c r="E81" s="7">
        <v>14.310845463094246</v>
      </c>
      <c r="F81" s="7">
        <v>14.229294929570171</v>
      </c>
      <c r="L81" s="2"/>
      <c r="O81" s="2"/>
      <c r="Q81" s="2"/>
      <c r="R81" s="2"/>
      <c r="Y81" s="39"/>
      <c r="Z81" s="39"/>
      <c r="AA81" s="41" t="s">
        <v>1</v>
      </c>
      <c r="AB81" s="48">
        <v>17.548480726000001</v>
      </c>
      <c r="AC81" s="4">
        <v>19.994331066000001</v>
      </c>
      <c r="AD81" s="4">
        <v>11.052698413</v>
      </c>
      <c r="AE81" s="4">
        <v>11.68399093</v>
      </c>
      <c r="AF81" s="4">
        <v>16.869387755000002</v>
      </c>
      <c r="AG81" s="4">
        <v>20.314285714</v>
      </c>
      <c r="AH81" s="4">
        <v>16.454240363</v>
      </c>
      <c r="AI81" s="4">
        <v>18.509206348999999</v>
      </c>
      <c r="AJ81" s="4">
        <v>15.203265306</v>
      </c>
      <c r="AK81" s="4">
        <v>17.127619048</v>
      </c>
      <c r="AL81" s="4">
        <v>15.641541950000001</v>
      </c>
      <c r="AM81" s="4">
        <v>17.349002268</v>
      </c>
      <c r="AN81" s="4">
        <v>18.307482993000001</v>
      </c>
      <c r="AO81" s="4">
        <v>17.380136054000001</v>
      </c>
      <c r="AP81" s="41" t="s">
        <v>1</v>
      </c>
    </row>
    <row r="82" spans="2:42" x14ac:dyDescent="0.3">
      <c r="C82" s="30"/>
      <c r="L82" s="2"/>
      <c r="O82" s="2"/>
      <c r="Q82" s="2"/>
      <c r="R82" s="2"/>
      <c r="Y82" s="39"/>
      <c r="Z82" s="39"/>
      <c r="AA82" s="41" t="s">
        <v>55</v>
      </c>
      <c r="AB82" s="48">
        <v>18.927165533</v>
      </c>
      <c r="AC82" s="4">
        <v>21.681632653000001</v>
      </c>
      <c r="AD82" s="4">
        <v>11.946666667000001</v>
      </c>
      <c r="AE82" s="4">
        <v>12.621496599</v>
      </c>
      <c r="AF82" s="4">
        <v>18.323446711999999</v>
      </c>
      <c r="AG82" s="4">
        <v>21.896054421999999</v>
      </c>
      <c r="AH82" s="4">
        <v>17.692154195000001</v>
      </c>
      <c r="AI82" s="4">
        <v>20.138775509999999</v>
      </c>
      <c r="AJ82" s="4">
        <v>16.370068026999999</v>
      </c>
      <c r="AK82" s="4">
        <v>18.414285713999998</v>
      </c>
      <c r="AL82" s="4">
        <v>16.907029477999998</v>
      </c>
      <c r="AM82" s="4">
        <v>18.610657595999999</v>
      </c>
      <c r="AN82" s="4">
        <v>19.613605442000001</v>
      </c>
      <c r="AO82" s="4">
        <v>18.699319727999999</v>
      </c>
      <c r="AP82" s="41" t="s">
        <v>55</v>
      </c>
    </row>
    <row r="83" spans="2:42" x14ac:dyDescent="0.3">
      <c r="B83" s="33" t="s">
        <v>41</v>
      </c>
      <c r="C83" s="1">
        <v>1</v>
      </c>
      <c r="D83" s="1">
        <v>2</v>
      </c>
      <c r="E83" s="1">
        <v>3</v>
      </c>
      <c r="F83" s="5"/>
      <c r="L83" s="2"/>
      <c r="O83" s="2"/>
      <c r="Q83" s="2"/>
      <c r="R83" s="2"/>
      <c r="Y83" s="39"/>
      <c r="Z83" s="39"/>
      <c r="AA83" s="41" t="s">
        <v>56</v>
      </c>
      <c r="AB83" s="48">
        <v>23.835283446999998</v>
      </c>
      <c r="AC83" s="4">
        <v>27.322448980000001</v>
      </c>
      <c r="AD83" s="4">
        <v>14.878911564999999</v>
      </c>
      <c r="AE83" s="4">
        <v>16.172698412999999</v>
      </c>
      <c r="AF83" s="4">
        <v>23.085714286000002</v>
      </c>
      <c r="AG83" s="4">
        <v>27.216326531</v>
      </c>
      <c r="AH83" s="4">
        <v>22.106122449000001</v>
      </c>
      <c r="AI83" s="4">
        <v>26.383673469000001</v>
      </c>
      <c r="AJ83" s="4">
        <v>20.46984127</v>
      </c>
      <c r="AK83" s="4">
        <v>22.883265305999998</v>
      </c>
      <c r="AL83" s="4">
        <v>21.142857143000001</v>
      </c>
      <c r="AM83" s="4">
        <v>22.773333333</v>
      </c>
      <c r="AN83" s="4">
        <v>23.841088435</v>
      </c>
      <c r="AO83" s="4">
        <v>23.481904761999999</v>
      </c>
      <c r="AP83" s="41" t="s">
        <v>56</v>
      </c>
    </row>
    <row r="84" spans="2:42" x14ac:dyDescent="0.3">
      <c r="B84" s="8" t="s">
        <v>3</v>
      </c>
      <c r="C84" s="7">
        <v>26.696906846970069</v>
      </c>
      <c r="D84" s="7">
        <v>55.546437080577036</v>
      </c>
      <c r="E84" s="7">
        <v>17.756656072452884</v>
      </c>
      <c r="G84" s="38"/>
      <c r="H84" s="38"/>
      <c r="I84" s="38"/>
      <c r="L84" s="2"/>
      <c r="O84" s="2"/>
      <c r="Q84" s="2"/>
      <c r="R84" s="2"/>
      <c r="Y84" s="39"/>
      <c r="Z84" s="39"/>
      <c r="AA84" s="41">
        <v>3</v>
      </c>
      <c r="AB84" s="48">
        <v>31.857777777999999</v>
      </c>
      <c r="AC84" s="4">
        <v>35.308843537000001</v>
      </c>
      <c r="AD84" s="4">
        <v>20.16</v>
      </c>
      <c r="AE84" s="4">
        <v>21.765804988999999</v>
      </c>
      <c r="AF84" s="4">
        <v>30.777551020000001</v>
      </c>
      <c r="AG84" s="4">
        <v>35.514920635000003</v>
      </c>
      <c r="AH84" s="4">
        <v>28.659183673000001</v>
      </c>
      <c r="AI84" s="4">
        <v>34.954739228999998</v>
      </c>
      <c r="AJ84" s="4">
        <v>27.302312924999999</v>
      </c>
      <c r="AK84" s="4">
        <v>29.355827664</v>
      </c>
      <c r="AL84" s="4">
        <v>28.258684807000002</v>
      </c>
      <c r="AM84" s="4">
        <v>30.106666666999999</v>
      </c>
      <c r="AN84" s="4">
        <v>31.259863945999999</v>
      </c>
      <c r="AO84" s="4">
        <v>30.759183672999999</v>
      </c>
      <c r="AP84" s="41">
        <v>3</v>
      </c>
    </row>
    <row r="85" spans="2:42" x14ac:dyDescent="0.3">
      <c r="B85" s="8" t="s">
        <v>4</v>
      </c>
      <c r="C85" s="7">
        <v>29.528936163053316</v>
      </c>
      <c r="D85" s="7">
        <v>54.243033484754399</v>
      </c>
      <c r="E85" s="7">
        <v>16.228030352192281</v>
      </c>
      <c r="G85" s="38"/>
      <c r="H85" s="38"/>
      <c r="I85" s="38"/>
      <c r="L85" s="2"/>
      <c r="O85" s="2"/>
      <c r="Q85" s="2"/>
      <c r="R85" s="2"/>
      <c r="Y85" s="39"/>
      <c r="Z85" s="39"/>
      <c r="AA85" s="2"/>
      <c r="AB85" s="48">
        <v>38.334149660000001</v>
      </c>
      <c r="AC85" s="4">
        <v>42.117551020000001</v>
      </c>
      <c r="AD85" s="4">
        <v>24.076190476000001</v>
      </c>
      <c r="AE85" s="4">
        <v>26.317845805000001</v>
      </c>
      <c r="AF85" s="4">
        <v>38.215578231000002</v>
      </c>
      <c r="AG85" s="4">
        <v>41.227029477999999</v>
      </c>
      <c r="AH85" s="4">
        <v>34.551020407999999</v>
      </c>
      <c r="AI85" s="4">
        <v>41.946621315000002</v>
      </c>
      <c r="AJ85" s="4">
        <v>33.271405895999997</v>
      </c>
      <c r="AK85" s="4">
        <v>35.780453514999998</v>
      </c>
      <c r="AL85" s="4">
        <v>34.302675737000001</v>
      </c>
      <c r="AM85" s="4">
        <v>36.673333333000002</v>
      </c>
      <c r="AN85" s="4">
        <v>37.059047618999998</v>
      </c>
      <c r="AO85" s="4">
        <v>36.536598638999997</v>
      </c>
      <c r="AP85" s="1" t="s">
        <v>51</v>
      </c>
    </row>
    <row r="86" spans="2:42" x14ac:dyDescent="0.3">
      <c r="B86" s="8" t="s">
        <v>5</v>
      </c>
      <c r="C86" s="7">
        <v>27.209678424521943</v>
      </c>
      <c r="D86" s="7">
        <v>56.005473656710734</v>
      </c>
      <c r="E86" s="7">
        <v>16.784847918767319</v>
      </c>
      <c r="G86" s="38"/>
      <c r="H86" s="38"/>
      <c r="I86" s="38"/>
      <c r="L86" s="2"/>
      <c r="O86" s="2"/>
      <c r="Q86" s="2"/>
      <c r="R86" s="2"/>
      <c r="Y86" s="30"/>
      <c r="Z86" s="30"/>
      <c r="AA86" s="1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"/>
    </row>
    <row r="87" spans="2:42" x14ac:dyDescent="0.3">
      <c r="B87" s="8" t="s">
        <v>6</v>
      </c>
      <c r="C87" s="7">
        <v>27.093730137152811</v>
      </c>
      <c r="D87" s="7">
        <v>55.450076652816385</v>
      </c>
      <c r="E87" s="7">
        <v>17.456193210030801</v>
      </c>
      <c r="G87" s="38"/>
      <c r="H87" s="38"/>
      <c r="I87" s="38"/>
      <c r="L87" s="2"/>
      <c r="O87" s="2"/>
      <c r="Q87" s="2"/>
      <c r="R87" s="2"/>
      <c r="Y87" s="2"/>
      <c r="Z87" s="2"/>
      <c r="AA87" s="1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"/>
    </row>
    <row r="88" spans="2:42" x14ac:dyDescent="0.3">
      <c r="B88" s="8" t="s">
        <v>7</v>
      </c>
      <c r="C88" s="7">
        <v>25.391500314129079</v>
      </c>
      <c r="D88" s="7">
        <v>54.6079143328868</v>
      </c>
      <c r="E88" s="7">
        <v>20.00058535298411</v>
      </c>
      <c r="G88" s="38"/>
      <c r="H88" s="38"/>
      <c r="I88" s="38"/>
      <c r="L88" s="2"/>
      <c r="O88" s="2"/>
      <c r="Q88" s="2"/>
      <c r="R88" s="2"/>
      <c r="Y88" s="18"/>
      <c r="Z88" s="18"/>
      <c r="AA88" s="1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"/>
    </row>
    <row r="89" spans="2:42" x14ac:dyDescent="0.3">
      <c r="B89" s="8" t="s">
        <v>8</v>
      </c>
      <c r="C89" s="7">
        <v>29.169955056398088</v>
      </c>
      <c r="D89" s="7">
        <v>56.444655106304651</v>
      </c>
      <c r="E89" s="7">
        <v>14.385389837297266</v>
      </c>
      <c r="G89" s="38"/>
      <c r="H89" s="38"/>
      <c r="I89" s="38"/>
      <c r="L89" s="2"/>
      <c r="O89" s="2"/>
      <c r="Q89" s="2"/>
      <c r="R89" s="2"/>
      <c r="Y89" s="39"/>
      <c r="Z89" s="39"/>
      <c r="AA89" s="1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"/>
    </row>
    <row r="90" spans="2:42" x14ac:dyDescent="0.3">
      <c r="B90" s="8" t="s">
        <v>9</v>
      </c>
      <c r="C90" s="7">
        <v>27.715542865069082</v>
      </c>
      <c r="D90" s="7">
        <v>54.652463170800949</v>
      </c>
      <c r="E90" s="7">
        <v>17.631993964129965</v>
      </c>
      <c r="G90" s="38"/>
      <c r="H90" s="38"/>
      <c r="I90" s="38"/>
      <c r="L90" s="2"/>
      <c r="O90" s="2"/>
      <c r="Q90" s="2"/>
      <c r="R90" s="2"/>
      <c r="Y90" s="39"/>
      <c r="Z90" s="39"/>
      <c r="AA90" s="1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"/>
    </row>
    <row r="91" spans="2:42" x14ac:dyDescent="0.3">
      <c r="B91" s="8" t="s">
        <v>10</v>
      </c>
      <c r="C91" s="7">
        <v>25.096930883092295</v>
      </c>
      <c r="D91" s="7">
        <v>57.82916907939569</v>
      </c>
      <c r="E91" s="7">
        <v>17.073900037512011</v>
      </c>
      <c r="G91" s="38"/>
      <c r="H91" s="38"/>
      <c r="I91" s="38"/>
      <c r="L91" s="2"/>
      <c r="O91" s="2"/>
      <c r="Q91" s="2"/>
      <c r="R91" s="2"/>
      <c r="Y91" s="39"/>
      <c r="Z91" s="39"/>
      <c r="AA91" s="1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"/>
    </row>
    <row r="92" spans="2:42" x14ac:dyDescent="0.3">
      <c r="B92" s="8" t="s">
        <v>11</v>
      </c>
      <c r="C92" s="7">
        <v>26.736018130783059</v>
      </c>
      <c r="D92" s="7">
        <v>54.954402894536884</v>
      </c>
      <c r="E92" s="7">
        <v>18.309578974680051</v>
      </c>
      <c r="G92" s="38"/>
      <c r="H92" s="38"/>
      <c r="I92" s="38"/>
      <c r="L92" s="2"/>
      <c r="O92" s="2"/>
      <c r="Q92" s="2"/>
      <c r="R92" s="2"/>
      <c r="Y92" s="39"/>
      <c r="Z92" s="39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8"/>
    </row>
    <row r="93" spans="2:42" x14ac:dyDescent="0.3">
      <c r="B93" s="8" t="s">
        <v>12</v>
      </c>
      <c r="C93" s="7">
        <v>26.900038876540712</v>
      </c>
      <c r="D93" s="7">
        <v>54.044354525892146</v>
      </c>
      <c r="E93" s="7">
        <v>19.055606597567156</v>
      </c>
      <c r="G93" s="38"/>
      <c r="H93" s="38"/>
      <c r="I93" s="38"/>
      <c r="L93" s="2"/>
      <c r="O93" s="2"/>
      <c r="Q93" s="2"/>
      <c r="R93" s="2"/>
      <c r="Y93" s="39"/>
      <c r="Z93" s="39"/>
      <c r="AA93" s="39"/>
      <c r="AB93"/>
      <c r="AD93" s="2"/>
      <c r="AE93"/>
      <c r="AF93"/>
    </row>
    <row r="94" spans="2:42" x14ac:dyDescent="0.3">
      <c r="B94" s="12" t="s">
        <v>13</v>
      </c>
      <c r="C94" s="7">
        <v>26.810004149610585</v>
      </c>
      <c r="D94" s="7">
        <v>54.975662055946358</v>
      </c>
      <c r="E94" s="7">
        <v>18.214333794443064</v>
      </c>
      <c r="G94" s="38"/>
      <c r="H94" s="38"/>
      <c r="I94" s="38"/>
      <c r="L94" s="2"/>
      <c r="O94" s="2"/>
      <c r="Q94" s="2"/>
      <c r="R94" s="2"/>
      <c r="T94" s="39"/>
      <c r="U94" s="39"/>
      <c r="V94" s="39"/>
      <c r="W94" s="39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10"/>
      <c r="AI94" s="10"/>
      <c r="AJ94" s="10"/>
      <c r="AK94" s="10"/>
    </row>
    <row r="95" spans="2:42" x14ac:dyDescent="0.3">
      <c r="B95" s="12" t="s">
        <v>14</v>
      </c>
      <c r="C95" s="7">
        <v>30.584599944984053</v>
      </c>
      <c r="D95" s="7">
        <v>51.341340037239256</v>
      </c>
      <c r="E95" s="7">
        <v>18.074060017776684</v>
      </c>
      <c r="G95" s="38"/>
      <c r="H95" s="38"/>
      <c r="I95" s="38"/>
      <c r="L95" s="2"/>
      <c r="O95" s="2"/>
      <c r="Q95" s="2"/>
      <c r="R95" s="2"/>
      <c r="T95" s="39"/>
      <c r="U95" s="39"/>
      <c r="V95" s="39"/>
      <c r="W95" s="41"/>
      <c r="X95" s="48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2:42" x14ac:dyDescent="0.3">
      <c r="B96" s="12" t="s">
        <v>15</v>
      </c>
      <c r="C96" s="7">
        <v>28.057278830301314</v>
      </c>
      <c r="D96" s="7">
        <v>54.963032210593965</v>
      </c>
      <c r="E96" s="7">
        <v>16.979688959104717</v>
      </c>
      <c r="G96" s="38"/>
      <c r="H96" s="38"/>
      <c r="I96" s="38"/>
      <c r="L96" s="2"/>
      <c r="O96" s="2"/>
      <c r="Q96" s="2"/>
      <c r="R96" s="2"/>
      <c r="T96" s="39"/>
      <c r="U96" s="39"/>
      <c r="V96" s="39"/>
      <c r="W96" s="41"/>
      <c r="X96" s="48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2:37" x14ac:dyDescent="0.3">
      <c r="B97" s="12" t="s">
        <v>16</v>
      </c>
      <c r="C97" s="7">
        <v>30.88043358962619</v>
      </c>
      <c r="D97" s="7">
        <v>53.254426080555383</v>
      </c>
      <c r="E97" s="7">
        <v>15.865140329818431</v>
      </c>
      <c r="G97" s="38"/>
      <c r="H97" s="38"/>
      <c r="I97" s="38"/>
      <c r="L97" s="2"/>
      <c r="O97" s="2"/>
      <c r="Q97" s="2"/>
      <c r="R97" s="2"/>
      <c r="T97" s="39"/>
      <c r="U97" s="39"/>
      <c r="V97" s="39"/>
      <c r="W97" s="41"/>
      <c r="X97" s="48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2:37" x14ac:dyDescent="0.3">
      <c r="B98" s="5" t="s">
        <v>22</v>
      </c>
      <c r="C98" s="7">
        <v>27.705111015159467</v>
      </c>
      <c r="D98" s="7">
        <v>54.879460026357897</v>
      </c>
      <c r="E98" s="7">
        <v>17.415428958482625</v>
      </c>
      <c r="G98" s="38"/>
      <c r="H98" s="38"/>
      <c r="I98" s="38"/>
      <c r="L98" s="2"/>
      <c r="O98" s="2"/>
      <c r="Q98" s="2"/>
      <c r="R98" s="2"/>
      <c r="T98" s="39"/>
      <c r="U98" s="39"/>
      <c r="V98" s="39"/>
      <c r="W98" s="41"/>
      <c r="X98" s="48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2:37" x14ac:dyDescent="0.3">
      <c r="B99" s="36" t="s">
        <v>2</v>
      </c>
      <c r="C99" s="7">
        <v>31.914893617021278</v>
      </c>
      <c r="D99" s="7">
        <v>53.191489361702125</v>
      </c>
      <c r="E99" s="7">
        <v>14.893617021276595</v>
      </c>
      <c r="F99" s="38"/>
      <c r="G99" s="38"/>
      <c r="H99" s="38"/>
      <c r="I99" s="38"/>
      <c r="L99" s="2"/>
      <c r="O99" s="2"/>
      <c r="Q99" s="2"/>
      <c r="R99" s="2"/>
      <c r="T99" s="39"/>
      <c r="U99" s="39"/>
      <c r="V99" s="39"/>
      <c r="W99" s="41"/>
      <c r="X99" s="48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2:37" x14ac:dyDescent="0.3">
      <c r="B100" s="5" t="s">
        <v>23</v>
      </c>
      <c r="C100" s="7">
        <v>25.096930883092295</v>
      </c>
      <c r="D100" s="7">
        <v>51.341340037239256</v>
      </c>
      <c r="E100" s="7">
        <v>14.385389837297266</v>
      </c>
      <c r="G100" s="38"/>
      <c r="H100" s="38"/>
      <c r="I100" s="38"/>
      <c r="L100" s="2"/>
      <c r="O100" s="2"/>
      <c r="Q100" s="2"/>
      <c r="R100" s="2"/>
      <c r="T100" s="30"/>
      <c r="U100" s="30"/>
      <c r="V100" s="30"/>
      <c r="W100" s="41"/>
      <c r="X100" s="48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2:37" x14ac:dyDescent="0.3">
      <c r="B101" s="5" t="s">
        <v>24</v>
      </c>
      <c r="C101" s="7">
        <v>30.88043358962619</v>
      </c>
      <c r="D101" s="7">
        <v>57.82916907939569</v>
      </c>
      <c r="E101" s="7">
        <v>20.00058535298411</v>
      </c>
      <c r="G101" s="38"/>
      <c r="H101" s="38"/>
      <c r="I101" s="38"/>
      <c r="L101" s="2"/>
      <c r="O101" s="2"/>
      <c r="Q101" s="2"/>
      <c r="R101" s="2"/>
      <c r="W101" s="41"/>
      <c r="X101" s="48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2:37" x14ac:dyDescent="0.3">
      <c r="B102" s="5" t="s">
        <v>30</v>
      </c>
      <c r="C102" s="7">
        <v>1.7574014776451927</v>
      </c>
      <c r="D102" s="7">
        <v>1.5088858877449665</v>
      </c>
      <c r="E102" s="7">
        <v>1.3897524283811629</v>
      </c>
      <c r="G102" s="38"/>
      <c r="H102" s="38"/>
      <c r="I102" s="38"/>
      <c r="L102" s="2"/>
      <c r="O102" s="2"/>
      <c r="Q102" s="2"/>
      <c r="R102" s="2"/>
      <c r="T102" s="18"/>
      <c r="U102" s="18"/>
      <c r="V102" s="18"/>
      <c r="W102" s="41"/>
      <c r="X102" s="48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2:37" x14ac:dyDescent="0.3">
      <c r="L103" s="2"/>
      <c r="O103" s="2"/>
      <c r="Q103" s="2"/>
      <c r="R103" s="2"/>
      <c r="X103" s="48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2:37" x14ac:dyDescent="0.3">
      <c r="B104" s="33" t="s">
        <v>42</v>
      </c>
      <c r="C104" s="1">
        <v>1</v>
      </c>
      <c r="D104" s="1">
        <v>2</v>
      </c>
      <c r="E104" s="1">
        <v>3</v>
      </c>
      <c r="F104" s="5"/>
      <c r="L104" s="2"/>
      <c r="O104" s="2"/>
      <c r="Q104" s="2"/>
      <c r="R104" s="2"/>
      <c r="T104" s="7"/>
      <c r="U104" s="7"/>
      <c r="V104" s="7"/>
      <c r="W104" s="7"/>
      <c r="X104" s="39"/>
      <c r="Y104" s="39"/>
      <c r="Z104"/>
      <c r="AE104"/>
      <c r="AF104"/>
    </row>
    <row r="105" spans="2:37" x14ac:dyDescent="0.3">
      <c r="B105" s="8" t="s">
        <v>4</v>
      </c>
      <c r="C105" s="7">
        <f t="shared" ref="C105:E105" si="110">C85</f>
        <v>29.528936163053316</v>
      </c>
      <c r="D105" s="7">
        <f t="shared" si="110"/>
        <v>54.243033484754399</v>
      </c>
      <c r="E105" s="7">
        <f t="shared" si="110"/>
        <v>16.228030352192281</v>
      </c>
      <c r="L105" s="2"/>
      <c r="O105" s="2"/>
      <c r="Q105" s="2"/>
      <c r="R105" s="2"/>
      <c r="T105" s="7"/>
      <c r="U105" s="7"/>
      <c r="V105" s="7"/>
      <c r="W105" s="7"/>
      <c r="X105" s="39"/>
      <c r="Y105" s="39"/>
      <c r="Z105" s="2"/>
      <c r="AE105"/>
      <c r="AF105"/>
    </row>
    <row r="106" spans="2:37" x14ac:dyDescent="0.3">
      <c r="B106" s="8" t="s">
        <v>6</v>
      </c>
      <c r="C106" s="7">
        <f t="shared" ref="C106:E110" si="111">C87</f>
        <v>27.093730137152811</v>
      </c>
      <c r="D106" s="7">
        <f t="shared" si="111"/>
        <v>55.450076652816385</v>
      </c>
      <c r="E106" s="7">
        <f t="shared" si="111"/>
        <v>17.456193210030801</v>
      </c>
      <c r="L106" s="2"/>
      <c r="O106" s="2"/>
      <c r="Q106" s="2"/>
      <c r="R106" s="2"/>
      <c r="T106" s="7"/>
      <c r="U106" s="7"/>
      <c r="V106" s="7"/>
      <c r="W106" s="7"/>
      <c r="X106" s="39"/>
      <c r="Y106" s="39"/>
      <c r="Z106" s="2"/>
      <c r="AE106"/>
      <c r="AF106"/>
    </row>
    <row r="107" spans="2:37" x14ac:dyDescent="0.3">
      <c r="B107" s="8" t="s">
        <v>7</v>
      </c>
      <c r="C107" s="7">
        <f t="shared" si="111"/>
        <v>25.391500314129079</v>
      </c>
      <c r="D107" s="7">
        <f t="shared" si="111"/>
        <v>54.6079143328868</v>
      </c>
      <c r="E107" s="7">
        <f t="shared" si="111"/>
        <v>20.00058535298411</v>
      </c>
      <c r="L107" s="2"/>
      <c r="O107" s="2"/>
      <c r="Q107" s="2"/>
      <c r="R107" s="2"/>
      <c r="T107" s="7"/>
      <c r="U107" s="7"/>
      <c r="V107" s="7"/>
      <c r="W107" s="7"/>
      <c r="X107" s="30"/>
      <c r="Y107" s="30"/>
      <c r="Z107"/>
      <c r="AE107"/>
      <c r="AF107"/>
    </row>
    <row r="108" spans="2:37" x14ac:dyDescent="0.3">
      <c r="B108" s="8" t="s">
        <v>8</v>
      </c>
      <c r="C108" s="7">
        <f t="shared" si="111"/>
        <v>29.169955056398088</v>
      </c>
      <c r="D108" s="7">
        <f t="shared" si="111"/>
        <v>56.444655106304651</v>
      </c>
      <c r="E108" s="7">
        <f t="shared" si="111"/>
        <v>14.385389837297266</v>
      </c>
      <c r="L108" s="2"/>
      <c r="O108" s="2"/>
      <c r="Q108" s="2"/>
      <c r="R108" s="2"/>
      <c r="T108" s="7"/>
      <c r="U108" s="7"/>
      <c r="V108" s="7"/>
      <c r="W108" s="7"/>
      <c r="Y108" s="2"/>
      <c r="Z108"/>
      <c r="AE108"/>
      <c r="AF108"/>
    </row>
    <row r="109" spans="2:37" x14ac:dyDescent="0.3">
      <c r="B109" s="8" t="s">
        <v>9</v>
      </c>
      <c r="C109" s="7">
        <f t="shared" si="111"/>
        <v>27.715542865069082</v>
      </c>
      <c r="D109" s="7">
        <f t="shared" si="111"/>
        <v>54.652463170800949</v>
      </c>
      <c r="E109" s="7">
        <f t="shared" si="111"/>
        <v>17.631993964129965</v>
      </c>
      <c r="L109" s="2"/>
      <c r="O109" s="2"/>
      <c r="Q109" s="2"/>
      <c r="R109" s="2"/>
      <c r="T109" s="7"/>
      <c r="U109" s="7"/>
      <c r="V109" s="7"/>
      <c r="W109" s="7"/>
      <c r="X109" s="18"/>
      <c r="Y109" s="18"/>
      <c r="Z109"/>
      <c r="AE109"/>
      <c r="AF109"/>
    </row>
    <row r="110" spans="2:37" x14ac:dyDescent="0.3">
      <c r="B110" s="8" t="s">
        <v>10</v>
      </c>
      <c r="C110" s="7">
        <f t="shared" si="111"/>
        <v>25.096930883092295</v>
      </c>
      <c r="D110" s="7">
        <f t="shared" si="111"/>
        <v>57.82916907939569</v>
      </c>
      <c r="E110" s="7">
        <f t="shared" si="111"/>
        <v>17.073900037512011</v>
      </c>
      <c r="L110" s="2"/>
      <c r="O110" s="2"/>
      <c r="Q110" s="2"/>
      <c r="R110" s="2"/>
      <c r="T110" s="7"/>
      <c r="U110" s="7"/>
      <c r="V110" s="7"/>
      <c r="W110" s="7"/>
      <c r="X110" s="39"/>
      <c r="Y110" s="39"/>
      <c r="Z110"/>
      <c r="AA110" s="18"/>
      <c r="AC110"/>
    </row>
    <row r="111" spans="2:37" x14ac:dyDescent="0.3">
      <c r="B111" s="8" t="s">
        <v>12</v>
      </c>
      <c r="C111" s="7">
        <f t="shared" ref="C111:E111" si="112">C93</f>
        <v>26.900038876540712</v>
      </c>
      <c r="D111" s="7">
        <f t="shared" si="112"/>
        <v>54.044354525892146</v>
      </c>
      <c r="E111" s="7">
        <f t="shared" si="112"/>
        <v>19.055606597567156</v>
      </c>
      <c r="L111" s="2"/>
      <c r="O111" s="2"/>
      <c r="Q111" s="2"/>
      <c r="R111" s="2"/>
      <c r="T111" s="7"/>
      <c r="U111" s="7"/>
      <c r="V111" s="7"/>
      <c r="W111" s="7"/>
      <c r="X111" s="39"/>
      <c r="Y111" s="39"/>
      <c r="Z111"/>
      <c r="AA111" s="2"/>
      <c r="AC111"/>
    </row>
    <row r="112" spans="2:37" x14ac:dyDescent="0.3">
      <c r="B112" s="12" t="s">
        <v>14</v>
      </c>
      <c r="C112" s="7">
        <f t="shared" ref="C112:E112" si="113">C95</f>
        <v>30.584599944984053</v>
      </c>
      <c r="D112" s="7">
        <f t="shared" si="113"/>
        <v>51.341340037239256</v>
      </c>
      <c r="E112" s="7">
        <f t="shared" si="113"/>
        <v>18.074060017776684</v>
      </c>
      <c r="L112" s="2"/>
      <c r="O112" s="2"/>
      <c r="Q112" s="2"/>
      <c r="R112" s="2"/>
      <c r="T112" s="7"/>
      <c r="U112" s="7"/>
      <c r="V112" s="7"/>
      <c r="W112" s="7"/>
      <c r="X112" s="39"/>
      <c r="Y112" s="39"/>
      <c r="Z112"/>
      <c r="AA112" s="7"/>
      <c r="AC112"/>
    </row>
    <row r="113" spans="2:36" x14ac:dyDescent="0.3">
      <c r="B113" s="5" t="s">
        <v>26</v>
      </c>
      <c r="C113" s="7">
        <v>27.685154280052434</v>
      </c>
      <c r="D113" s="7">
        <v>54.826625798761278</v>
      </c>
      <c r="E113" s="7">
        <v>17.488219921186282</v>
      </c>
      <c r="F113" s="38"/>
      <c r="G113" s="38"/>
      <c r="H113" s="38"/>
      <c r="L113" s="2"/>
      <c r="O113" s="2"/>
      <c r="Q113" s="2"/>
      <c r="R113" s="2"/>
      <c r="T113" s="7"/>
      <c r="U113" s="7"/>
      <c r="V113" s="7"/>
      <c r="W113" s="7"/>
      <c r="X113" s="39"/>
      <c r="Y113" s="39"/>
      <c r="Z113"/>
      <c r="AA113" s="7"/>
      <c r="AC113"/>
    </row>
    <row r="114" spans="2:36" x14ac:dyDescent="0.3">
      <c r="B114" s="36" t="s">
        <v>2</v>
      </c>
      <c r="C114" s="7">
        <f t="shared" ref="C114:E114" si="114">C99</f>
        <v>31.914893617021278</v>
      </c>
      <c r="D114" s="7">
        <f t="shared" si="114"/>
        <v>53.191489361702125</v>
      </c>
      <c r="E114" s="7">
        <f t="shared" si="114"/>
        <v>14.893617021276595</v>
      </c>
      <c r="F114" s="38"/>
      <c r="G114" s="38"/>
      <c r="H114" s="38"/>
      <c r="L114" s="2"/>
      <c r="O114" s="2"/>
      <c r="Q114" s="2"/>
      <c r="R114" s="2"/>
      <c r="T114" s="7"/>
      <c r="U114" s="7"/>
      <c r="V114" s="7"/>
      <c r="W114" s="7"/>
      <c r="X114" s="39"/>
      <c r="Y114" s="39"/>
      <c r="Z114"/>
      <c r="AA114" s="7"/>
      <c r="AC114"/>
    </row>
    <row r="115" spans="2:36" x14ac:dyDescent="0.3">
      <c r="B115" s="5" t="s">
        <v>29</v>
      </c>
      <c r="C115" s="7">
        <v>25.096930883092295</v>
      </c>
      <c r="D115" s="7">
        <v>51.341340037239256</v>
      </c>
      <c r="E115" s="7">
        <v>14.385389837297266</v>
      </c>
      <c r="F115" s="38"/>
      <c r="G115" s="38"/>
      <c r="H115" s="38"/>
      <c r="L115" s="2"/>
      <c r="O115" s="2"/>
      <c r="Q115" s="2"/>
      <c r="R115" s="2"/>
      <c r="T115" s="7"/>
      <c r="U115" s="7"/>
      <c r="V115" s="7"/>
      <c r="W115" s="7"/>
      <c r="X115" s="39"/>
      <c r="Y115" s="39"/>
      <c r="Z115"/>
      <c r="AA115" s="7"/>
      <c r="AC115"/>
    </row>
    <row r="116" spans="2:36" x14ac:dyDescent="0.3">
      <c r="B116" s="5" t="s">
        <v>27</v>
      </c>
      <c r="C116" s="7">
        <v>30.584599944984053</v>
      </c>
      <c r="D116" s="7">
        <v>57.82916907939569</v>
      </c>
      <c r="E116" s="7">
        <v>20.00058535298411</v>
      </c>
      <c r="F116" s="38"/>
      <c r="G116" s="38"/>
      <c r="H116" s="38"/>
      <c r="L116" s="2"/>
      <c r="O116" s="2"/>
      <c r="Q116" s="2"/>
      <c r="R116" s="2"/>
      <c r="T116" s="7"/>
      <c r="U116" s="7"/>
      <c r="V116" s="7"/>
      <c r="W116" s="7"/>
      <c r="X116" s="39"/>
      <c r="Y116" s="39"/>
      <c r="Z116"/>
      <c r="AA116" s="7"/>
      <c r="AC116"/>
    </row>
    <row r="117" spans="2:36" x14ac:dyDescent="0.3">
      <c r="B117" s="5" t="s">
        <v>47</v>
      </c>
      <c r="C117" s="7">
        <v>1.9616979230507998</v>
      </c>
      <c r="D117" s="7">
        <v>1.8973623969925626</v>
      </c>
      <c r="E117" s="7">
        <v>1.712178211932295</v>
      </c>
      <c r="L117" s="2"/>
      <c r="O117" s="2"/>
      <c r="Q117" s="2"/>
      <c r="R117" s="2"/>
      <c r="T117" s="7"/>
      <c r="U117" s="7"/>
      <c r="V117" s="7"/>
      <c r="W117" s="7"/>
      <c r="X117" s="39"/>
      <c r="Y117" s="39"/>
      <c r="Z117"/>
      <c r="AA117" s="7"/>
      <c r="AC117"/>
    </row>
    <row r="118" spans="2:36" x14ac:dyDescent="0.3">
      <c r="G118" s="7"/>
      <c r="P118"/>
      <c r="Q118" s="2"/>
      <c r="S118"/>
      <c r="X118" s="7"/>
      <c r="Y118" s="7"/>
      <c r="Z118" s="7"/>
      <c r="AA118" s="7"/>
      <c r="AB118" s="39"/>
      <c r="AC118" s="39"/>
      <c r="AE118" s="7"/>
      <c r="AI118" s="2"/>
      <c r="AJ118" s="2"/>
    </row>
    <row r="119" spans="2:36" x14ac:dyDescent="0.3">
      <c r="B119" s="33" t="s">
        <v>43</v>
      </c>
      <c r="C119" s="41" t="s">
        <v>48</v>
      </c>
      <c r="D119" s="41" t="s">
        <v>49</v>
      </c>
      <c r="E119" s="41" t="s">
        <v>54</v>
      </c>
      <c r="F119" s="41" t="s">
        <v>0</v>
      </c>
      <c r="G119" s="41" t="s">
        <v>1</v>
      </c>
      <c r="H119" s="41" t="s">
        <v>55</v>
      </c>
      <c r="I119" s="41" t="s">
        <v>56</v>
      </c>
      <c r="J119" s="41">
        <v>3</v>
      </c>
      <c r="K119" s="41" t="s">
        <v>20</v>
      </c>
      <c r="L119" s="18"/>
      <c r="M119" s="50"/>
      <c r="N119" s="50"/>
      <c r="O119" s="50"/>
      <c r="P119" s="50"/>
      <c r="Q119" s="32"/>
      <c r="R119" s="50"/>
      <c r="S119" s="50"/>
      <c r="T119" s="32"/>
      <c r="U119" s="32"/>
      <c r="X119" s="7"/>
      <c r="Y119" s="7"/>
      <c r="Z119" s="7"/>
      <c r="AA119" s="7"/>
      <c r="AB119" s="39"/>
      <c r="AC119" s="39"/>
      <c r="AD119" s="29"/>
      <c r="AE119" s="7"/>
      <c r="AI119" s="2"/>
      <c r="AJ119" s="2"/>
    </row>
    <row r="120" spans="2:36" x14ac:dyDescent="0.3">
      <c r="B120" s="8" t="s">
        <v>3</v>
      </c>
      <c r="C120" s="39">
        <v>6.6555387581018524E-5</v>
      </c>
      <c r="D120" s="39">
        <v>1.4296212314814814E-5</v>
      </c>
      <c r="E120" s="39">
        <v>3.1846812800925929E-5</v>
      </c>
      <c r="F120" s="39">
        <v>6.8867052997685196E-5</v>
      </c>
      <c r="G120" s="39">
        <v>1.5957000081018508E-5</v>
      </c>
      <c r="H120" s="39">
        <v>5.6806920300925905E-5</v>
      </c>
      <c r="I120" s="39">
        <v>9.2852943645833346E-5</v>
      </c>
      <c r="J120" s="39">
        <v>7.4958007893518544E-5</v>
      </c>
      <c r="K120" s="39">
        <v>4.221403376157408E-4</v>
      </c>
      <c r="L120" s="39"/>
      <c r="M120" s="50"/>
      <c r="N120" s="50"/>
      <c r="O120" s="50"/>
      <c r="P120" s="50"/>
      <c r="Q120" s="32"/>
      <c r="R120" s="50"/>
      <c r="S120" s="50"/>
      <c r="T120" s="32"/>
      <c r="U120" s="32"/>
      <c r="X120" s="7"/>
      <c r="Y120" s="7"/>
      <c r="Z120" s="7"/>
      <c r="AA120" s="7"/>
      <c r="AB120" s="39"/>
      <c r="AC120" s="39"/>
      <c r="AD120" s="29"/>
      <c r="AE120" s="7"/>
      <c r="AI120" s="2"/>
      <c r="AJ120" s="2"/>
    </row>
    <row r="121" spans="2:36" x14ac:dyDescent="0.3">
      <c r="B121" s="8" t="s">
        <v>4</v>
      </c>
      <c r="C121" s="39">
        <v>7.7666498703703697E-5</v>
      </c>
      <c r="D121" s="39">
        <v>2.7700092384259262E-5</v>
      </c>
      <c r="E121" s="39">
        <v>3.8028050729166658E-5</v>
      </c>
      <c r="F121" s="39">
        <v>8.6156777523148153E-5</v>
      </c>
      <c r="G121" s="39">
        <v>1.9528953553240745E-5</v>
      </c>
      <c r="H121" s="39">
        <v>6.5287226006944442E-5</v>
      </c>
      <c r="I121" s="39">
        <v>9.2435122187500005E-5</v>
      </c>
      <c r="J121" s="39">
        <v>7.8804484756944438E-5</v>
      </c>
      <c r="K121" s="39">
        <v>4.8560720584490746E-4</v>
      </c>
      <c r="L121" s="39"/>
      <c r="M121" s="50"/>
      <c r="N121" s="50"/>
      <c r="O121" s="50"/>
      <c r="P121" s="50"/>
      <c r="Q121" s="32"/>
      <c r="R121" s="50"/>
      <c r="S121" s="50"/>
      <c r="T121" s="32"/>
      <c r="U121" s="32"/>
      <c r="X121" s="7"/>
      <c r="Y121" s="7"/>
      <c r="Z121" s="7"/>
      <c r="AA121" s="7"/>
      <c r="AB121" s="30"/>
      <c r="AC121" s="30"/>
      <c r="AE121" s="7"/>
      <c r="AI121" s="2"/>
      <c r="AJ121" s="2"/>
    </row>
    <row r="122" spans="2:36" x14ac:dyDescent="0.3">
      <c r="B122" s="8" t="s">
        <v>5</v>
      </c>
      <c r="C122" s="39">
        <v>4.5502645497685189E-5</v>
      </c>
      <c r="D122" s="39">
        <v>8.1128747800925878E-6</v>
      </c>
      <c r="E122" s="39">
        <v>1.9862265902777777E-5</v>
      </c>
      <c r="F122" s="39">
        <v>4.583018392361111E-5</v>
      </c>
      <c r="G122" s="39">
        <v>1.0346854791666674E-5</v>
      </c>
      <c r="H122" s="39">
        <v>3.3938019652777763E-5</v>
      </c>
      <c r="I122" s="39">
        <v>6.1123708738425943E-5</v>
      </c>
      <c r="J122" s="39">
        <v>4.5326278657407417E-5</v>
      </c>
      <c r="K122" s="39">
        <v>2.7004283194444445E-4</v>
      </c>
      <c r="L122" s="39"/>
      <c r="M122" s="50"/>
      <c r="N122" s="50"/>
      <c r="O122" s="50"/>
      <c r="P122" s="50"/>
      <c r="Q122" s="32"/>
      <c r="R122" s="50"/>
      <c r="S122" s="50"/>
      <c r="T122" s="32"/>
      <c r="U122" s="32"/>
      <c r="Y122" s="2"/>
      <c r="Z122" s="2"/>
      <c r="AA122" s="2"/>
      <c r="AE122" s="7"/>
      <c r="AI122" s="2"/>
      <c r="AJ122" s="2"/>
    </row>
    <row r="123" spans="2:36" x14ac:dyDescent="0.3">
      <c r="B123" s="8" t="s">
        <v>6</v>
      </c>
      <c r="C123" s="39">
        <v>4.3698297222222217E-5</v>
      </c>
      <c r="D123" s="39">
        <v>1.4922682037037044E-5</v>
      </c>
      <c r="E123" s="39">
        <v>2.3152347361111108E-5</v>
      </c>
      <c r="F123" s="39">
        <v>5.0669774085648153E-5</v>
      </c>
      <c r="G123" s="39">
        <v>1.0850760057870372E-5</v>
      </c>
      <c r="H123" s="39">
        <v>4.1101872847222205E-5</v>
      </c>
      <c r="I123" s="39">
        <v>6.4735029814814825E-5</v>
      </c>
      <c r="J123" s="39">
        <v>5.268565759259261E-5</v>
      </c>
      <c r="K123" s="39">
        <v>3.0181642101851855E-4</v>
      </c>
      <c r="L123" s="39"/>
      <c r="M123" s="50"/>
      <c r="N123" s="50"/>
      <c r="O123" s="50"/>
      <c r="P123" s="32"/>
      <c r="Q123" s="50"/>
      <c r="R123" s="50"/>
      <c r="S123" s="32"/>
      <c r="T123" s="32"/>
      <c r="U123" s="32"/>
      <c r="W123" s="18"/>
      <c r="X123" s="18"/>
      <c r="Y123" s="18"/>
      <c r="Z123" s="18"/>
      <c r="AA123" s="7"/>
      <c r="AC123"/>
    </row>
    <row r="124" spans="2:36" x14ac:dyDescent="0.3">
      <c r="B124" s="8" t="s">
        <v>7</v>
      </c>
      <c r="C124" s="39">
        <v>5.6950218356481478E-5</v>
      </c>
      <c r="D124" s="39">
        <v>1.6391618379629626E-5</v>
      </c>
      <c r="E124" s="39">
        <v>3.595049130787037E-5</v>
      </c>
      <c r="F124" s="39">
        <v>7.40740740740741E-5</v>
      </c>
      <c r="G124" s="39">
        <v>1.6829386076388857E-5</v>
      </c>
      <c r="H124" s="39">
        <v>5.5118837662037068E-5</v>
      </c>
      <c r="I124" s="39">
        <v>8.9025888124999984E-5</v>
      </c>
      <c r="J124" s="39">
        <v>8.6088277905092608E-5</v>
      </c>
      <c r="K124" s="39">
        <v>4.3042879188657406E-4</v>
      </c>
      <c r="L124" s="39"/>
      <c r="M124" s="50"/>
      <c r="N124" s="50"/>
      <c r="O124" s="50"/>
      <c r="P124" s="32"/>
      <c r="Q124" s="50"/>
      <c r="R124" s="50"/>
      <c r="S124" s="32"/>
      <c r="T124" s="32"/>
      <c r="U124" s="32"/>
      <c r="W124" s="7"/>
      <c r="X124" s="7"/>
      <c r="Y124" s="7"/>
      <c r="Z124" s="7"/>
      <c r="AA124" s="7"/>
      <c r="AC124"/>
    </row>
    <row r="125" spans="2:36" x14ac:dyDescent="0.3">
      <c r="B125" s="8" t="s">
        <v>8</v>
      </c>
      <c r="C125" s="39">
        <v>7.1894158900462964E-5</v>
      </c>
      <c r="D125" s="39">
        <v>2.3994289074074063E-5</v>
      </c>
      <c r="E125" s="39">
        <v>3.8170823877314829E-5</v>
      </c>
      <c r="F125" s="39">
        <v>8.3475056689814812E-5</v>
      </c>
      <c r="G125" s="39">
        <v>1.8307508194444428E-5</v>
      </c>
      <c r="H125" s="39">
        <v>6.1577223483796312E-5</v>
      </c>
      <c r="I125" s="39">
        <v>9.6048542870370401E-5</v>
      </c>
      <c r="J125" s="39">
        <v>6.6112370868055511E-5</v>
      </c>
      <c r="K125" s="39">
        <v>4.5957997395833331E-4</v>
      </c>
      <c r="L125" s="39"/>
      <c r="M125" s="50"/>
      <c r="N125" s="50"/>
      <c r="O125" s="50"/>
      <c r="P125" s="32"/>
      <c r="Q125" s="50"/>
      <c r="R125" s="50"/>
      <c r="S125" s="32"/>
      <c r="T125" s="32"/>
      <c r="U125" s="32"/>
      <c r="W125" s="7"/>
      <c r="X125" s="7"/>
      <c r="Y125" s="7"/>
      <c r="Z125" s="7"/>
      <c r="AA125" s="7"/>
      <c r="AC125"/>
    </row>
    <row r="126" spans="2:36" x14ac:dyDescent="0.3">
      <c r="B126" s="8" t="s">
        <v>9</v>
      </c>
      <c r="C126" s="39">
        <v>5.9555303599537039E-5</v>
      </c>
      <c r="D126" s="39">
        <v>1.1556227430555555E-5</v>
      </c>
      <c r="E126" s="39">
        <v>3.6079617037037023E-5</v>
      </c>
      <c r="F126" s="39">
        <v>7.0110019317129647E-5</v>
      </c>
      <c r="G126" s="39">
        <v>1.4327706388888892E-5</v>
      </c>
      <c r="H126" s="39">
        <v>5.1087595532407412E-5</v>
      </c>
      <c r="I126" s="39">
        <v>7.584561601851852E-5</v>
      </c>
      <c r="J126" s="39">
        <v>6.8192554803240716E-5</v>
      </c>
      <c r="K126" s="39">
        <v>3.8675464012731482E-4</v>
      </c>
      <c r="L126" s="39"/>
      <c r="M126" s="50"/>
      <c r="N126" s="50"/>
      <c r="O126" s="50"/>
      <c r="P126" s="32"/>
      <c r="Q126" s="50"/>
      <c r="R126" s="50"/>
      <c r="S126" s="32"/>
      <c r="T126" s="32"/>
      <c r="U126" s="32"/>
      <c r="W126" s="7"/>
      <c r="X126" s="7"/>
      <c r="Y126" s="7"/>
      <c r="Z126" s="7"/>
      <c r="AA126" s="7"/>
      <c r="AC126"/>
    </row>
    <row r="127" spans="2:36" x14ac:dyDescent="0.3">
      <c r="B127" s="8" t="s">
        <v>10</v>
      </c>
      <c r="C127" s="39">
        <v>6.6124706064814816E-5</v>
      </c>
      <c r="D127" s="39">
        <v>1.3807266724537046E-5</v>
      </c>
      <c r="E127" s="39">
        <v>3.9019064421296287E-5</v>
      </c>
      <c r="F127" s="39">
        <v>8.374905517361111E-5</v>
      </c>
      <c r="G127" s="39">
        <v>1.8860754178240731E-5</v>
      </c>
      <c r="H127" s="39">
        <v>7.2278911562500032E-5</v>
      </c>
      <c r="I127" s="39">
        <v>9.920214999999996E-5</v>
      </c>
      <c r="J127" s="39">
        <v>8.0924561180555597E-5</v>
      </c>
      <c r="K127" s="39">
        <v>4.7396646930555555E-4</v>
      </c>
      <c r="L127" s="39"/>
      <c r="M127" s="50"/>
      <c r="N127" s="50"/>
      <c r="O127" s="50"/>
      <c r="P127" s="32"/>
      <c r="Q127" s="50"/>
      <c r="R127" s="50"/>
      <c r="S127" s="32"/>
      <c r="T127" s="32"/>
      <c r="U127" s="32"/>
      <c r="W127" s="7"/>
      <c r="X127" s="7"/>
      <c r="Y127" s="7"/>
      <c r="Z127" s="7"/>
      <c r="AA127" s="7"/>
      <c r="AC127"/>
    </row>
    <row r="128" spans="2:36" x14ac:dyDescent="0.3">
      <c r="B128" s="8" t="s">
        <v>11</v>
      </c>
      <c r="C128" s="39">
        <v>5.4739858912037033E-5</v>
      </c>
      <c r="D128" s="39">
        <v>1.4009616192129628E-5</v>
      </c>
      <c r="E128" s="39">
        <v>3.2132359120370367E-5</v>
      </c>
      <c r="F128" s="39">
        <v>6.7321743506944449E-5</v>
      </c>
      <c r="G128" s="39">
        <v>1.3504661122685163E-5</v>
      </c>
      <c r="H128" s="39">
        <v>4.7451079201388907E-5</v>
      </c>
      <c r="I128" s="39">
        <v>7.9079533043981465E-5</v>
      </c>
      <c r="J128" s="39">
        <v>6.9086724201388876E-5</v>
      </c>
      <c r="K128" s="39">
        <v>3.7732557530092595E-4</v>
      </c>
      <c r="L128" s="39"/>
      <c r="M128" s="50"/>
      <c r="N128" s="50"/>
      <c r="O128" s="50"/>
      <c r="P128" s="32"/>
      <c r="Q128" s="50"/>
      <c r="R128" s="50"/>
      <c r="S128" s="32"/>
      <c r="T128" s="32"/>
      <c r="U128" s="32"/>
      <c r="W128" s="7"/>
      <c r="X128" s="7"/>
      <c r="Y128" s="7"/>
      <c r="Z128" s="7"/>
      <c r="AA128" s="7"/>
      <c r="AC128"/>
    </row>
    <row r="129" spans="2:29" x14ac:dyDescent="0.3">
      <c r="B129" s="8" t="s">
        <v>12</v>
      </c>
      <c r="C129" s="39">
        <v>5.8307350717592598E-5</v>
      </c>
      <c r="D129" s="39">
        <v>1.2837774004629624E-5</v>
      </c>
      <c r="E129" s="39">
        <v>3.3824640972222226E-5</v>
      </c>
      <c r="F129" s="39">
        <v>6.9362559837962952E-5</v>
      </c>
      <c r="G129" s="39">
        <v>1.4891975300925909E-5</v>
      </c>
      <c r="H129" s="39">
        <v>5.1724300833333337E-5</v>
      </c>
      <c r="I129" s="39">
        <v>7.4913916180555567E-5</v>
      </c>
      <c r="J129" s="39">
        <v>7.4359095497685169E-5</v>
      </c>
      <c r="K129" s="39">
        <v>3.9022161334490736E-4</v>
      </c>
      <c r="L129" s="39"/>
      <c r="M129" s="50"/>
      <c r="N129" s="50"/>
      <c r="O129" s="50"/>
      <c r="P129" s="32"/>
      <c r="Q129" s="50"/>
      <c r="R129" s="50"/>
      <c r="S129" s="32"/>
      <c r="T129" s="32"/>
      <c r="U129" s="32"/>
      <c r="W129" s="7"/>
      <c r="X129" s="7"/>
      <c r="Y129" s="7"/>
      <c r="Z129" s="7"/>
      <c r="AA129" s="7"/>
      <c r="AC129"/>
    </row>
    <row r="130" spans="2:29" x14ac:dyDescent="0.3">
      <c r="B130" s="12" t="s">
        <v>13</v>
      </c>
      <c r="C130" s="39">
        <v>5.767064541666666E-5</v>
      </c>
      <c r="D130" s="39">
        <v>1.2226526412037043E-5</v>
      </c>
      <c r="E130" s="39">
        <v>3.3068783078703711E-5</v>
      </c>
      <c r="F130" s="39">
        <v>6.5106659942129627E-5</v>
      </c>
      <c r="G130" s="39">
        <v>1.4646846388888863E-5</v>
      </c>
      <c r="H130" s="39">
        <v>4.9025783159722246E-5</v>
      </c>
      <c r="I130" s="39">
        <v>8.2359116481481499E-5</v>
      </c>
      <c r="J130" s="39">
        <v>6.9953598726851842E-5</v>
      </c>
      <c r="K130" s="39">
        <v>3.8405795960648145E-4</v>
      </c>
      <c r="L130" s="39"/>
      <c r="M130" s="50"/>
      <c r="N130" s="50"/>
      <c r="O130" s="50"/>
      <c r="P130" s="32"/>
      <c r="Q130" s="50"/>
      <c r="R130" s="50"/>
      <c r="S130" s="32"/>
      <c r="T130" s="32"/>
      <c r="U130" s="32"/>
      <c r="AA130" s="2"/>
      <c r="AC130"/>
    </row>
    <row r="131" spans="2:29" x14ac:dyDescent="0.3">
      <c r="B131" s="12" t="s">
        <v>14</v>
      </c>
      <c r="C131" s="39">
        <v>6.8387293194444439E-5</v>
      </c>
      <c r="D131" s="39">
        <v>1.5053907361111109E-5</v>
      </c>
      <c r="E131" s="39">
        <v>4.5169858067129632E-5</v>
      </c>
      <c r="F131" s="39">
        <v>6.8236908969907401E-5</v>
      </c>
      <c r="G131" s="39">
        <v>1.460249222222222E-5</v>
      </c>
      <c r="H131" s="39">
        <v>4.81791173263889E-5</v>
      </c>
      <c r="I131" s="39">
        <v>8.4876543217592577E-5</v>
      </c>
      <c r="J131" s="39">
        <v>7.6003086412037069E-5</v>
      </c>
      <c r="K131" s="39">
        <v>4.2050920677083337E-4</v>
      </c>
      <c r="L131" s="39"/>
      <c r="M131" s="50"/>
      <c r="N131" s="50"/>
      <c r="O131" s="50"/>
      <c r="P131" s="32"/>
      <c r="Q131" s="50"/>
      <c r="R131" s="50"/>
      <c r="S131" s="32"/>
      <c r="T131" s="32"/>
      <c r="U131" s="32"/>
      <c r="AA131" s="18"/>
      <c r="AC131"/>
    </row>
    <row r="132" spans="2:29" x14ac:dyDescent="0.3">
      <c r="B132" s="12" t="s">
        <v>15</v>
      </c>
      <c r="C132" s="39">
        <v>6.1400856643518519E-5</v>
      </c>
      <c r="D132" s="39">
        <v>1.1850172164351848E-5</v>
      </c>
      <c r="E132" s="39">
        <v>3.7658520196759249E-5</v>
      </c>
      <c r="F132" s="39">
        <v>6.7355337199074091E-5</v>
      </c>
      <c r="G132" s="39">
        <v>1.5117157974537038E-5</v>
      </c>
      <c r="H132" s="39">
        <v>4.8929201307870356E-5</v>
      </c>
      <c r="I132" s="39">
        <v>8.5865457303240731E-5</v>
      </c>
      <c r="J132" s="39">
        <v>6.7120181400462937E-5</v>
      </c>
      <c r="K132" s="39">
        <v>3.9529688418981485E-4</v>
      </c>
      <c r="L132" s="39"/>
      <c r="M132" s="50"/>
      <c r="N132" s="50"/>
      <c r="O132" s="50"/>
      <c r="P132" s="32"/>
      <c r="Q132" s="50"/>
      <c r="R132" s="50"/>
      <c r="S132" s="32"/>
      <c r="T132" s="32"/>
      <c r="U132" s="32"/>
      <c r="AA132" s="7"/>
      <c r="AC132"/>
    </row>
    <row r="133" spans="2:29" x14ac:dyDescent="0.3">
      <c r="B133" s="12" t="s">
        <v>16</v>
      </c>
      <c r="C133" s="39">
        <v>7.0089023263888889E-5</v>
      </c>
      <c r="D133" s="39">
        <v>1.8812463252314817E-5</v>
      </c>
      <c r="E133" s="39">
        <v>4.1253044421296285E-5</v>
      </c>
      <c r="F133" s="39">
        <v>6.9606114050925941E-5</v>
      </c>
      <c r="G133" s="39">
        <v>1.5268329560185159E-5</v>
      </c>
      <c r="H133" s="39">
        <v>5.535399344907408E-5</v>
      </c>
      <c r="I133" s="39">
        <v>8.422776517361111E-5</v>
      </c>
      <c r="J133" s="39">
        <v>6.6868228773148128E-5</v>
      </c>
      <c r="K133" s="39">
        <v>4.2147896194444443E-4</v>
      </c>
      <c r="L133" s="39"/>
      <c r="M133" s="50"/>
      <c r="N133" s="50"/>
      <c r="O133" s="50"/>
      <c r="P133" s="32"/>
      <c r="Q133" s="50"/>
      <c r="R133" s="50"/>
      <c r="S133" s="32"/>
      <c r="T133" s="32"/>
      <c r="U133" s="32"/>
      <c r="AA133" s="7"/>
      <c r="AC133"/>
    </row>
    <row r="134" spans="2:29" x14ac:dyDescent="0.3">
      <c r="B134" s="5" t="s">
        <v>22</v>
      </c>
      <c r="C134" s="39">
        <v>6.1324446005291006E-5</v>
      </c>
      <c r="D134" s="39">
        <v>1.5397980179398145E-5</v>
      </c>
      <c r="E134" s="39">
        <v>3.4658334235284393E-5</v>
      </c>
      <c r="F134" s="39">
        <v>6.9280094092261923E-5</v>
      </c>
      <c r="G134" s="39">
        <v>1.5217170420800253E-5</v>
      </c>
      <c r="H134" s="39">
        <v>5.2704291594742068E-5</v>
      </c>
      <c r="I134" s="39">
        <v>8.3042238057209005E-5</v>
      </c>
      <c r="J134" s="39">
        <v>6.9748793476355825E-5</v>
      </c>
      <c r="K134" s="39">
        <v>4.0137334806134256E-4</v>
      </c>
      <c r="L134" s="39"/>
      <c r="M134" s="50"/>
      <c r="N134" s="50"/>
      <c r="O134" s="50"/>
      <c r="P134" s="32"/>
      <c r="Q134" s="50"/>
      <c r="R134" s="50"/>
      <c r="S134" s="32"/>
      <c r="T134" s="32"/>
      <c r="U134" s="32"/>
      <c r="AA134" s="7"/>
      <c r="AC134"/>
    </row>
    <row r="135" spans="2:29" x14ac:dyDescent="0.3">
      <c r="B135" s="5" t="s">
        <v>23</v>
      </c>
      <c r="C135" s="39">
        <v>4.3698297222222217E-5</v>
      </c>
      <c r="D135" s="39">
        <v>8.1128747800925878E-6</v>
      </c>
      <c r="E135" s="39">
        <v>1.9862265902777777E-5</v>
      </c>
      <c r="F135" s="39">
        <v>4.583018392361111E-5</v>
      </c>
      <c r="G135" s="39">
        <v>1.0346854791666674E-5</v>
      </c>
      <c r="H135" s="39">
        <v>3.3938019652777763E-5</v>
      </c>
      <c r="I135" s="39">
        <v>6.1123708738425943E-5</v>
      </c>
      <c r="J135" s="39">
        <v>4.5326278657407417E-5</v>
      </c>
      <c r="K135" s="39">
        <v>2.7004283194444445E-4</v>
      </c>
      <c r="L135" s="29" t="s">
        <v>52</v>
      </c>
      <c r="M135" s="50"/>
      <c r="N135" s="50"/>
      <c r="O135" s="50"/>
      <c r="P135" s="32"/>
      <c r="Q135" s="50"/>
      <c r="R135" s="50"/>
      <c r="S135" s="32"/>
      <c r="T135" s="32"/>
      <c r="U135" s="32"/>
      <c r="AA135" s="7"/>
      <c r="AC135"/>
    </row>
    <row r="136" spans="2:29" x14ac:dyDescent="0.3">
      <c r="B136" s="5" t="s">
        <v>24</v>
      </c>
      <c r="C136" s="39">
        <v>7.7666498703703697E-5</v>
      </c>
      <c r="D136" s="39">
        <v>2.7700092384259262E-5</v>
      </c>
      <c r="E136" s="39">
        <v>4.5169858067129632E-5</v>
      </c>
      <c r="F136" s="39">
        <v>8.6156777523148153E-5</v>
      </c>
      <c r="G136" s="39">
        <v>1.9528953553240745E-5</v>
      </c>
      <c r="H136" s="39">
        <v>7.2278911562500032E-5</v>
      </c>
      <c r="I136" s="39">
        <v>9.920214999999996E-5</v>
      </c>
      <c r="J136" s="39">
        <v>8.6088277905092608E-5</v>
      </c>
      <c r="K136" s="39">
        <v>4.8560720584490746E-4</v>
      </c>
      <c r="L136" s="29" t="s">
        <v>50</v>
      </c>
      <c r="M136" s="38"/>
      <c r="N136" s="38"/>
      <c r="O136" s="38"/>
      <c r="P136" s="30"/>
      <c r="Q136" s="38"/>
      <c r="R136" s="38"/>
      <c r="S136" s="30"/>
      <c r="T136" s="30"/>
      <c r="U136" s="30"/>
      <c r="AA136" s="7"/>
      <c r="AC136"/>
    </row>
    <row r="137" spans="2:29" x14ac:dyDescent="0.3">
      <c r="B137" s="5" t="s">
        <v>25</v>
      </c>
      <c r="C137" s="7">
        <v>15.699445529901828</v>
      </c>
      <c r="D137" s="7">
        <v>33.258185344397376</v>
      </c>
      <c r="E137" s="7">
        <v>19.242419641488144</v>
      </c>
      <c r="F137" s="7">
        <v>16.221645561527687</v>
      </c>
      <c r="G137" s="7">
        <v>17.471887166116428</v>
      </c>
      <c r="H137" s="7">
        <v>18.351508406999852</v>
      </c>
      <c r="I137" s="7">
        <v>13.413360685609488</v>
      </c>
      <c r="J137" s="7">
        <v>15.299286246001273</v>
      </c>
      <c r="K137" s="30">
        <v>14.854376341488789</v>
      </c>
      <c r="M137" s="50"/>
      <c r="N137" s="50"/>
      <c r="O137" s="50"/>
      <c r="P137" s="32"/>
      <c r="Q137" s="50"/>
      <c r="R137" s="50"/>
      <c r="S137" s="32"/>
      <c r="T137" s="32"/>
      <c r="U137" s="32"/>
      <c r="AA137" s="7"/>
      <c r="AC137"/>
    </row>
    <row r="138" spans="2:29" x14ac:dyDescent="0.3">
      <c r="B138"/>
      <c r="C138"/>
      <c r="D138"/>
      <c r="K138" s="2"/>
      <c r="M138" s="50"/>
      <c r="N138" s="50"/>
      <c r="O138" s="50"/>
      <c r="P138" s="32"/>
      <c r="Q138" s="50"/>
      <c r="R138" s="50"/>
      <c r="S138" s="32"/>
      <c r="T138" s="32"/>
      <c r="U138" s="32"/>
    </row>
    <row r="139" spans="2:29" x14ac:dyDescent="0.3">
      <c r="B139" s="33" t="s">
        <v>44</v>
      </c>
      <c r="C139" s="41" t="s">
        <v>48</v>
      </c>
      <c r="D139" s="41" t="s">
        <v>49</v>
      </c>
      <c r="E139" s="41" t="s">
        <v>54</v>
      </c>
      <c r="F139" s="41" t="s">
        <v>0</v>
      </c>
      <c r="G139" s="41" t="s">
        <v>1</v>
      </c>
      <c r="H139" s="41" t="s">
        <v>55</v>
      </c>
      <c r="I139" s="41" t="s">
        <v>56</v>
      </c>
      <c r="J139" s="41">
        <v>3</v>
      </c>
      <c r="K139" s="41" t="s">
        <v>20</v>
      </c>
      <c r="M139" s="50"/>
      <c r="N139" s="50"/>
      <c r="O139" s="50"/>
      <c r="P139" s="32"/>
      <c r="Q139" s="50"/>
      <c r="R139" s="50"/>
      <c r="S139" s="32"/>
      <c r="T139" s="32"/>
      <c r="U139" s="32"/>
    </row>
    <row r="140" spans="2:29" x14ac:dyDescent="0.3">
      <c r="B140" s="8" t="s">
        <v>4</v>
      </c>
      <c r="C140" s="39">
        <f>C121</f>
        <v>7.7666498703703697E-5</v>
      </c>
      <c r="D140" s="39">
        <f t="shared" ref="D140:K140" si="115">D121</f>
        <v>2.7700092384259262E-5</v>
      </c>
      <c r="E140" s="39">
        <f t="shared" si="115"/>
        <v>3.8028050729166658E-5</v>
      </c>
      <c r="F140" s="39">
        <f t="shared" si="115"/>
        <v>8.6156777523148153E-5</v>
      </c>
      <c r="G140" s="39">
        <f t="shared" si="115"/>
        <v>1.9528953553240745E-5</v>
      </c>
      <c r="H140" s="39">
        <f t="shared" si="115"/>
        <v>6.5287226006944442E-5</v>
      </c>
      <c r="I140" s="39">
        <f t="shared" si="115"/>
        <v>9.2435122187500005E-5</v>
      </c>
      <c r="J140" s="39">
        <f t="shared" si="115"/>
        <v>7.8804484756944438E-5</v>
      </c>
      <c r="K140" s="39">
        <f t="shared" si="115"/>
        <v>4.8560720584490746E-4</v>
      </c>
      <c r="M140" s="38"/>
      <c r="N140" s="38"/>
      <c r="O140" s="38"/>
      <c r="P140" s="30"/>
      <c r="Q140" s="38"/>
      <c r="R140" s="38"/>
      <c r="S140" s="30"/>
      <c r="T140" s="30"/>
      <c r="U140" s="30"/>
    </row>
    <row r="141" spans="2:29" x14ac:dyDescent="0.3">
      <c r="B141" s="8" t="s">
        <v>6</v>
      </c>
      <c r="C141" s="39">
        <f t="shared" ref="C141:K141" si="116">C123</f>
        <v>4.3698297222222217E-5</v>
      </c>
      <c r="D141" s="39">
        <f t="shared" si="116"/>
        <v>1.4922682037037044E-5</v>
      </c>
      <c r="E141" s="39">
        <f t="shared" si="116"/>
        <v>2.3152347361111108E-5</v>
      </c>
      <c r="F141" s="39">
        <f t="shared" si="116"/>
        <v>5.0669774085648153E-5</v>
      </c>
      <c r="G141" s="39">
        <f t="shared" si="116"/>
        <v>1.0850760057870372E-5</v>
      </c>
      <c r="H141" s="39">
        <f t="shared" si="116"/>
        <v>4.1101872847222205E-5</v>
      </c>
      <c r="I141" s="39">
        <f t="shared" si="116"/>
        <v>6.4735029814814825E-5</v>
      </c>
      <c r="J141" s="39">
        <f t="shared" si="116"/>
        <v>5.268565759259261E-5</v>
      </c>
      <c r="K141" s="39">
        <f t="shared" si="116"/>
        <v>3.0181642101851855E-4</v>
      </c>
    </row>
    <row r="142" spans="2:29" x14ac:dyDescent="0.3">
      <c r="B142" s="8" t="s">
        <v>7</v>
      </c>
      <c r="C142" s="39">
        <f t="shared" ref="C142:K142" si="117">C124</f>
        <v>5.6950218356481478E-5</v>
      </c>
      <c r="D142" s="39">
        <f t="shared" si="117"/>
        <v>1.6391618379629626E-5</v>
      </c>
      <c r="E142" s="39">
        <f t="shared" si="117"/>
        <v>3.595049130787037E-5</v>
      </c>
      <c r="F142" s="39">
        <f t="shared" si="117"/>
        <v>7.40740740740741E-5</v>
      </c>
      <c r="G142" s="39">
        <f t="shared" si="117"/>
        <v>1.6829386076388857E-5</v>
      </c>
      <c r="H142" s="39">
        <f t="shared" si="117"/>
        <v>5.5118837662037068E-5</v>
      </c>
      <c r="I142" s="39">
        <f t="shared" si="117"/>
        <v>8.9025888124999984E-5</v>
      </c>
      <c r="J142" s="39">
        <f t="shared" si="117"/>
        <v>8.6088277905092608E-5</v>
      </c>
      <c r="K142" s="39">
        <f t="shared" si="117"/>
        <v>4.3042879188657406E-4</v>
      </c>
    </row>
    <row r="143" spans="2:29" x14ac:dyDescent="0.3">
      <c r="B143" s="8" t="s">
        <v>8</v>
      </c>
      <c r="C143" s="39">
        <f t="shared" ref="C143:K143" si="118">C125</f>
        <v>7.1894158900462964E-5</v>
      </c>
      <c r="D143" s="39">
        <f t="shared" si="118"/>
        <v>2.3994289074074063E-5</v>
      </c>
      <c r="E143" s="39">
        <f t="shared" si="118"/>
        <v>3.8170823877314829E-5</v>
      </c>
      <c r="F143" s="39">
        <f t="shared" si="118"/>
        <v>8.3475056689814812E-5</v>
      </c>
      <c r="G143" s="39">
        <f t="shared" si="118"/>
        <v>1.8307508194444428E-5</v>
      </c>
      <c r="H143" s="39">
        <f t="shared" si="118"/>
        <v>6.1577223483796312E-5</v>
      </c>
      <c r="I143" s="39">
        <f t="shared" si="118"/>
        <v>9.6048542870370401E-5</v>
      </c>
      <c r="J143" s="39">
        <f t="shared" si="118"/>
        <v>6.6112370868055511E-5</v>
      </c>
      <c r="K143" s="39">
        <f t="shared" si="118"/>
        <v>4.5957997395833331E-4</v>
      </c>
    </row>
    <row r="144" spans="2:29" x14ac:dyDescent="0.3">
      <c r="B144" s="8" t="s">
        <v>9</v>
      </c>
      <c r="C144" s="39">
        <f t="shared" ref="C144:K144" si="119">C126</f>
        <v>5.9555303599537039E-5</v>
      </c>
      <c r="D144" s="39">
        <f t="shared" si="119"/>
        <v>1.1556227430555555E-5</v>
      </c>
      <c r="E144" s="39">
        <f t="shared" si="119"/>
        <v>3.6079617037037023E-5</v>
      </c>
      <c r="F144" s="39">
        <f t="shared" si="119"/>
        <v>7.0110019317129647E-5</v>
      </c>
      <c r="G144" s="39">
        <f t="shared" si="119"/>
        <v>1.4327706388888892E-5</v>
      </c>
      <c r="H144" s="39">
        <f t="shared" si="119"/>
        <v>5.1087595532407412E-5</v>
      </c>
      <c r="I144" s="39">
        <f t="shared" si="119"/>
        <v>7.584561601851852E-5</v>
      </c>
      <c r="J144" s="39">
        <f t="shared" si="119"/>
        <v>6.8192554803240716E-5</v>
      </c>
      <c r="K144" s="39">
        <f t="shared" si="119"/>
        <v>3.8675464012731482E-4</v>
      </c>
    </row>
    <row r="145" spans="2:19" x14ac:dyDescent="0.3">
      <c r="B145" s="8" t="s">
        <v>10</v>
      </c>
      <c r="C145" s="39">
        <f t="shared" ref="C145:K145" si="120">C127</f>
        <v>6.6124706064814816E-5</v>
      </c>
      <c r="D145" s="39">
        <f t="shared" si="120"/>
        <v>1.3807266724537046E-5</v>
      </c>
      <c r="E145" s="39">
        <f t="shared" si="120"/>
        <v>3.9019064421296287E-5</v>
      </c>
      <c r="F145" s="39">
        <f t="shared" si="120"/>
        <v>8.374905517361111E-5</v>
      </c>
      <c r="G145" s="39">
        <f t="shared" si="120"/>
        <v>1.8860754178240731E-5</v>
      </c>
      <c r="H145" s="39">
        <f t="shared" si="120"/>
        <v>7.2278911562500032E-5</v>
      </c>
      <c r="I145" s="39">
        <f t="shared" si="120"/>
        <v>9.920214999999996E-5</v>
      </c>
      <c r="J145" s="39">
        <f t="shared" si="120"/>
        <v>8.0924561180555597E-5</v>
      </c>
      <c r="K145" s="39">
        <f t="shared" si="120"/>
        <v>4.7396646930555555E-4</v>
      </c>
    </row>
    <row r="146" spans="2:19" x14ac:dyDescent="0.3">
      <c r="B146" s="8" t="s">
        <v>12</v>
      </c>
      <c r="C146" s="39">
        <f t="shared" ref="C146:K146" si="121">C129</f>
        <v>5.8307350717592598E-5</v>
      </c>
      <c r="D146" s="39">
        <f t="shared" si="121"/>
        <v>1.2837774004629624E-5</v>
      </c>
      <c r="E146" s="39">
        <f t="shared" si="121"/>
        <v>3.3824640972222226E-5</v>
      </c>
      <c r="F146" s="39">
        <f t="shared" si="121"/>
        <v>6.9362559837962952E-5</v>
      </c>
      <c r="G146" s="39">
        <f t="shared" si="121"/>
        <v>1.4891975300925909E-5</v>
      </c>
      <c r="H146" s="39">
        <f t="shared" si="121"/>
        <v>5.1724300833333337E-5</v>
      </c>
      <c r="I146" s="39">
        <f t="shared" si="121"/>
        <v>7.4913916180555567E-5</v>
      </c>
      <c r="J146" s="39">
        <f t="shared" si="121"/>
        <v>7.4359095497685169E-5</v>
      </c>
      <c r="K146" s="39">
        <f t="shared" si="121"/>
        <v>3.9022161334490736E-4</v>
      </c>
    </row>
    <row r="147" spans="2:19" x14ac:dyDescent="0.3">
      <c r="B147" s="12" t="s">
        <v>14</v>
      </c>
      <c r="C147" s="39">
        <f t="shared" ref="C147:K147" si="122">C131</f>
        <v>6.8387293194444439E-5</v>
      </c>
      <c r="D147" s="39">
        <f t="shared" si="122"/>
        <v>1.5053907361111109E-5</v>
      </c>
      <c r="E147" s="39">
        <f t="shared" si="122"/>
        <v>4.5169858067129632E-5</v>
      </c>
      <c r="F147" s="39">
        <f t="shared" si="122"/>
        <v>6.8236908969907401E-5</v>
      </c>
      <c r="G147" s="39">
        <f t="shared" si="122"/>
        <v>1.460249222222222E-5</v>
      </c>
      <c r="H147" s="39">
        <f t="shared" si="122"/>
        <v>4.81791173263889E-5</v>
      </c>
      <c r="I147" s="39">
        <f t="shared" si="122"/>
        <v>8.4876543217592577E-5</v>
      </c>
      <c r="J147" s="39">
        <f t="shared" si="122"/>
        <v>7.6003086412037069E-5</v>
      </c>
      <c r="K147" s="39">
        <f t="shared" si="122"/>
        <v>4.2050920677083337E-4</v>
      </c>
    </row>
    <row r="148" spans="2:19" x14ac:dyDescent="0.3">
      <c r="B148" s="5" t="s">
        <v>26</v>
      </c>
      <c r="C148" s="39">
        <v>6.2822978344907409E-5</v>
      </c>
      <c r="D148" s="39">
        <v>1.703298217447917E-5</v>
      </c>
      <c r="E148" s="39">
        <v>3.617436172164352E-5</v>
      </c>
      <c r="F148" s="39">
        <v>7.3229278208912044E-5</v>
      </c>
      <c r="G148" s="39">
        <v>1.6024941996527769E-5</v>
      </c>
      <c r="H148" s="39">
        <v>5.5794385656828712E-5</v>
      </c>
      <c r="I148" s="39">
        <v>8.463535105179399E-5</v>
      </c>
      <c r="J148" s="39">
        <v>7.2896261127025467E-5</v>
      </c>
      <c r="K148" s="39">
        <v>4.1861054028211807E-4</v>
      </c>
    </row>
    <row r="149" spans="2:19" x14ac:dyDescent="0.3">
      <c r="B149" s="5" t="s">
        <v>29</v>
      </c>
      <c r="C149" s="39">
        <v>4.3698297222222217E-5</v>
      </c>
      <c r="D149" s="39">
        <v>1.1556227430555555E-5</v>
      </c>
      <c r="E149" s="39">
        <v>2.3152347361111108E-5</v>
      </c>
      <c r="F149" s="39">
        <v>5.0669774085648153E-5</v>
      </c>
      <c r="G149" s="39">
        <v>1.0850760057870372E-5</v>
      </c>
      <c r="H149" s="39">
        <v>4.1101872847222205E-5</v>
      </c>
      <c r="I149" s="39">
        <v>6.4735029814814825E-5</v>
      </c>
      <c r="J149" s="39">
        <v>5.268565759259261E-5</v>
      </c>
      <c r="K149" s="39">
        <v>3.0181642101851855E-4</v>
      </c>
      <c r="L149" s="29" t="s">
        <v>53</v>
      </c>
    </row>
    <row r="150" spans="2:19" x14ac:dyDescent="0.3">
      <c r="B150" s="5" t="s">
        <v>27</v>
      </c>
      <c r="C150" s="39">
        <v>7.7666498703703697E-5</v>
      </c>
      <c r="D150" s="39">
        <v>2.7700092384259262E-5</v>
      </c>
      <c r="E150" s="39">
        <v>4.5169858067129632E-5</v>
      </c>
      <c r="F150" s="39">
        <v>8.6156777523148153E-5</v>
      </c>
      <c r="G150" s="39">
        <v>1.9528953553240745E-5</v>
      </c>
      <c r="H150" s="39">
        <v>7.2278911562500032E-5</v>
      </c>
      <c r="I150" s="39">
        <v>9.920214999999996E-5</v>
      </c>
      <c r="J150" s="39">
        <v>8.6088277905092608E-5</v>
      </c>
      <c r="K150" s="39">
        <v>4.8560720584490746E-4</v>
      </c>
      <c r="L150" s="29" t="s">
        <v>50</v>
      </c>
    </row>
    <row r="151" spans="2:19" x14ac:dyDescent="0.3">
      <c r="B151" s="5" t="s">
        <v>28</v>
      </c>
      <c r="C151" s="7">
        <v>16.757327449894198</v>
      </c>
      <c r="D151" s="7">
        <v>33.581871874521021</v>
      </c>
      <c r="E151" s="7">
        <v>17.218850443054652</v>
      </c>
      <c r="F151" s="7">
        <v>15.841431119641559</v>
      </c>
      <c r="G151" s="7">
        <v>18.137767506401712</v>
      </c>
      <c r="H151" s="7">
        <v>18.029313340924965</v>
      </c>
      <c r="I151" s="7">
        <v>14.054235977256338</v>
      </c>
      <c r="J151" s="7">
        <v>14.310845463094221</v>
      </c>
      <c r="K151" s="30">
        <v>14.22929492957021</v>
      </c>
      <c r="L151" s="38"/>
    </row>
    <row r="152" spans="2:19" x14ac:dyDescent="0.3">
      <c r="B152"/>
      <c r="C152"/>
      <c r="D152"/>
      <c r="K152" s="2"/>
    </row>
    <row r="153" spans="2:19" x14ac:dyDescent="0.3">
      <c r="B153" s="33" t="s">
        <v>45</v>
      </c>
      <c r="C153" s="41" t="s">
        <v>48</v>
      </c>
      <c r="D153" s="41" t="s">
        <v>49</v>
      </c>
      <c r="E153" s="41" t="s">
        <v>54</v>
      </c>
      <c r="F153" s="41" t="s">
        <v>0</v>
      </c>
      <c r="G153" s="41" t="s">
        <v>1</v>
      </c>
      <c r="H153" s="41" t="s">
        <v>55</v>
      </c>
      <c r="I153" s="41" t="s">
        <v>56</v>
      </c>
      <c r="J153" s="41">
        <v>3</v>
      </c>
      <c r="K153" s="41"/>
      <c r="L153" s="18"/>
    </row>
    <row r="154" spans="2:19" x14ac:dyDescent="0.3">
      <c r="B154" s="8" t="s">
        <v>3</v>
      </c>
      <c r="C154" s="7">
        <v>15.766175759683385</v>
      </c>
      <c r="D154" s="7">
        <v>3.3866018100900237</v>
      </c>
      <c r="E154" s="7">
        <v>7.544129277196661</v>
      </c>
      <c r="F154" s="7">
        <v>16.313781664800867</v>
      </c>
      <c r="G154" s="7">
        <v>3.7800225799657161</v>
      </c>
      <c r="H154" s="7">
        <v>13.456880387639053</v>
      </c>
      <c r="I154" s="7">
        <v>21.995752448171409</v>
      </c>
      <c r="J154" s="7">
        <v>17.756656072452884</v>
      </c>
      <c r="L154" s="28"/>
      <c r="M154" s="28"/>
      <c r="N154" s="28"/>
      <c r="O154" s="28"/>
      <c r="P154" s="28"/>
      <c r="Q154" s="28"/>
      <c r="R154" s="28"/>
      <c r="S154" s="28"/>
    </row>
    <row r="155" spans="2:19" x14ac:dyDescent="0.3">
      <c r="B155" s="8" t="s">
        <v>4</v>
      </c>
      <c r="C155" s="7">
        <v>15.993687443037805</v>
      </c>
      <c r="D155" s="7">
        <v>5.7042177403574357</v>
      </c>
      <c r="E155" s="7">
        <v>7.8310309796580757</v>
      </c>
      <c r="F155" s="7">
        <v>17.742071469727076</v>
      </c>
      <c r="G155" s="7">
        <v>4.0215534938906723</v>
      </c>
      <c r="H155" s="7">
        <v>13.444451651690642</v>
      </c>
      <c r="I155" s="7">
        <v>19.034956869446003</v>
      </c>
      <c r="J155" s="7">
        <v>16.228030352192281</v>
      </c>
      <c r="K155" s="7"/>
      <c r="L155" s="28"/>
      <c r="M155" s="28"/>
      <c r="N155" s="28"/>
      <c r="O155" s="28"/>
      <c r="P155" s="28"/>
      <c r="Q155" s="28"/>
      <c r="R155" s="28"/>
      <c r="S155" s="28"/>
    </row>
    <row r="156" spans="2:19" x14ac:dyDescent="0.3">
      <c r="B156" s="8" t="s">
        <v>5</v>
      </c>
      <c r="C156" s="7">
        <v>16.850158610040939</v>
      </c>
      <c r="D156" s="7">
        <v>3.0042918457326944</v>
      </c>
      <c r="E156" s="7">
        <v>7.3552279687483111</v>
      </c>
      <c r="F156" s="7">
        <v>16.971449896896242</v>
      </c>
      <c r="G156" s="7">
        <v>3.8315606147232675</v>
      </c>
      <c r="H156" s="7">
        <v>12.567643217339604</v>
      </c>
      <c r="I156" s="7">
        <v>22.634819927751622</v>
      </c>
      <c r="J156" s="7">
        <v>16.784847918767319</v>
      </c>
      <c r="K156" s="7"/>
      <c r="L156" s="28"/>
      <c r="M156" s="28"/>
      <c r="N156" s="28"/>
      <c r="O156" s="28"/>
      <c r="P156" s="28"/>
      <c r="Q156" s="28"/>
      <c r="R156" s="28"/>
      <c r="S156" s="28"/>
    </row>
    <row r="157" spans="2:19" x14ac:dyDescent="0.3">
      <c r="B157" s="8" t="s">
        <v>6</v>
      </c>
      <c r="C157" s="7">
        <v>14.47843595612083</v>
      </c>
      <c r="D157" s="7">
        <v>4.9442909655738827</v>
      </c>
      <c r="E157" s="7">
        <v>7.6710032154580974</v>
      </c>
      <c r="F157" s="7">
        <v>16.788276103287039</v>
      </c>
      <c r="G157" s="7">
        <v>3.595152318503108</v>
      </c>
      <c r="H157" s="7">
        <v>13.618169849247638</v>
      </c>
      <c r="I157" s="7">
        <v>21.448478381778596</v>
      </c>
      <c r="J157" s="7">
        <v>17.456193210030801</v>
      </c>
      <c r="K157" s="7"/>
      <c r="L157" s="28"/>
      <c r="M157" s="28"/>
      <c r="N157" s="28"/>
      <c r="O157" s="28"/>
      <c r="P157" s="28"/>
      <c r="Q157" s="28"/>
      <c r="R157" s="28"/>
      <c r="S157" s="28"/>
    </row>
    <row r="158" spans="2:19" x14ac:dyDescent="0.3">
      <c r="B158" s="8" t="s">
        <v>7</v>
      </c>
      <c r="C158" s="7">
        <v>13.231042957620948</v>
      </c>
      <c r="D158" s="7">
        <v>3.8082067669741573</v>
      </c>
      <c r="E158" s="7">
        <v>8.3522505895339805</v>
      </c>
      <c r="F158" s="7">
        <v>17.209367837454977</v>
      </c>
      <c r="G158" s="7">
        <v>3.9099117888061059</v>
      </c>
      <c r="H158" s="7">
        <v>12.805564753335993</v>
      </c>
      <c r="I158" s="7">
        <v>20.683069953289731</v>
      </c>
      <c r="J158" s="7">
        <v>20.000585352984114</v>
      </c>
      <c r="K158" s="7"/>
      <c r="L158" s="28"/>
      <c r="M158" s="28"/>
      <c r="N158" s="28"/>
      <c r="O158" s="28"/>
      <c r="P158" s="28"/>
      <c r="Q158" s="28"/>
      <c r="R158" s="28"/>
      <c r="S158" s="28"/>
    </row>
    <row r="159" spans="2:19" x14ac:dyDescent="0.3">
      <c r="B159" s="8" t="s">
        <v>8</v>
      </c>
      <c r="C159" s="7">
        <v>15.643449013072331</v>
      </c>
      <c r="D159" s="7">
        <v>5.2209170185142675</v>
      </c>
      <c r="E159" s="7">
        <v>8.3055890248114892</v>
      </c>
      <c r="F159" s="7">
        <v>18.163336398418192</v>
      </c>
      <c r="G159" s="7">
        <v>3.9835304477614666</v>
      </c>
      <c r="H159" s="7">
        <v>13.398587182429985</v>
      </c>
      <c r="I159" s="7">
        <v>20.899201077695</v>
      </c>
      <c r="J159" s="7">
        <v>14.385389837297266</v>
      </c>
      <c r="K159" s="7"/>
      <c r="L159" s="28"/>
      <c r="M159" s="28"/>
      <c r="N159" s="28"/>
      <c r="O159" s="28"/>
      <c r="P159" s="28"/>
      <c r="Q159" s="28"/>
      <c r="R159" s="28"/>
      <c r="S159" s="28"/>
    </row>
    <row r="160" spans="2:19" x14ac:dyDescent="0.3">
      <c r="B160" s="8" t="s">
        <v>9</v>
      </c>
      <c r="C160" s="7">
        <v>15.398730207847583</v>
      </c>
      <c r="D160" s="7">
        <v>2.9879996854727819</v>
      </c>
      <c r="E160" s="7">
        <v>9.3288129717487198</v>
      </c>
      <c r="F160" s="7">
        <v>18.127777159713016</v>
      </c>
      <c r="G160" s="7">
        <v>3.7045984462325752</v>
      </c>
      <c r="H160" s="7">
        <v>13.209303840696007</v>
      </c>
      <c r="I160" s="7">
        <v>19.610783724159354</v>
      </c>
      <c r="J160" s="7">
        <v>17.631993964129965</v>
      </c>
      <c r="K160" s="7"/>
      <c r="L160" s="28"/>
      <c r="M160" s="28"/>
      <c r="N160" s="28"/>
      <c r="O160" s="28"/>
      <c r="P160" s="28"/>
      <c r="Q160" s="28"/>
      <c r="R160" s="28"/>
      <c r="S160" s="28"/>
    </row>
    <row r="161" spans="2:19" x14ac:dyDescent="0.3">
      <c r="B161" s="8" t="s">
        <v>10</v>
      </c>
      <c r="C161" s="7">
        <v>13.951346845632173</v>
      </c>
      <c r="D161" s="7">
        <v>2.9131315438341296</v>
      </c>
      <c r="E161" s="7">
        <v>8.232452493625992</v>
      </c>
      <c r="F161" s="7">
        <v>17.66982700196456</v>
      </c>
      <c r="G161" s="7">
        <v>3.9793435611331454</v>
      </c>
      <c r="H161" s="7">
        <v>15.249794287853607</v>
      </c>
      <c r="I161" s="7">
        <v>20.930204228444389</v>
      </c>
      <c r="J161" s="7">
        <v>17.073900037512011</v>
      </c>
      <c r="K161" s="7"/>
      <c r="L161" s="28"/>
      <c r="M161" s="28"/>
      <c r="N161" s="28"/>
      <c r="O161" s="28"/>
      <c r="P161" s="28"/>
      <c r="Q161" s="28"/>
      <c r="R161" s="28"/>
      <c r="S161" s="28"/>
    </row>
    <row r="162" spans="2:19" x14ac:dyDescent="0.3">
      <c r="B162" s="8" t="s">
        <v>11</v>
      </c>
      <c r="C162" s="7">
        <v>14.507328019941589</v>
      </c>
      <c r="D162" s="7">
        <v>3.7128721478676954</v>
      </c>
      <c r="E162" s="7">
        <v>8.5158179629737685</v>
      </c>
      <c r="F162" s="7">
        <v>17.841818290014874</v>
      </c>
      <c r="G162" s="7">
        <v>3.5790473815391071</v>
      </c>
      <c r="H162" s="7">
        <v>12.575632903639134</v>
      </c>
      <c r="I162" s="7">
        <v>20.957904319343765</v>
      </c>
      <c r="J162" s="7">
        <v>18.309578974680051</v>
      </c>
      <c r="K162" s="7"/>
      <c r="L162" s="28"/>
      <c r="M162" s="28"/>
      <c r="N162" s="28"/>
      <c r="O162" s="28"/>
      <c r="P162" s="28"/>
      <c r="Q162" s="28"/>
      <c r="R162" s="28"/>
      <c r="S162" s="28"/>
    </row>
    <row r="163" spans="2:19" x14ac:dyDescent="0.3">
      <c r="B163" s="8" t="s">
        <v>12</v>
      </c>
      <c r="C163" s="7">
        <v>14.942112052121558</v>
      </c>
      <c r="D163" s="7">
        <v>3.2898674921121378</v>
      </c>
      <c r="E163" s="7">
        <v>8.6680593323070134</v>
      </c>
      <c r="F163" s="7">
        <v>17.775171201666652</v>
      </c>
      <c r="G163" s="7">
        <v>3.8162866411408265</v>
      </c>
      <c r="H163" s="7">
        <v>13.255109164754412</v>
      </c>
      <c r="I163" s="7">
        <v>19.197787518330252</v>
      </c>
      <c r="J163" s="7">
        <v>19.055606597567156</v>
      </c>
      <c r="K163" s="7"/>
      <c r="L163" s="28"/>
      <c r="M163" s="28"/>
      <c r="N163" s="28"/>
      <c r="O163" s="28"/>
      <c r="P163" s="28"/>
      <c r="Q163" s="28"/>
      <c r="R163" s="28"/>
      <c r="S163" s="28"/>
    </row>
    <row r="164" spans="2:19" x14ac:dyDescent="0.3">
      <c r="B164" s="12" t="s">
        <v>13</v>
      </c>
      <c r="C164" s="7">
        <v>15.016130762075056</v>
      </c>
      <c r="D164" s="7">
        <v>3.1835107452439595</v>
      </c>
      <c r="E164" s="7">
        <v>8.6103626422915642</v>
      </c>
      <c r="F164" s="7">
        <v>16.95230063942434</v>
      </c>
      <c r="G164" s="7">
        <v>3.8137072862378654</v>
      </c>
      <c r="H164" s="7">
        <v>12.765204296235833</v>
      </c>
      <c r="I164" s="7">
        <v>21.444449834048324</v>
      </c>
      <c r="J164" s="7">
        <v>18.214333794443064</v>
      </c>
      <c r="K164" s="7"/>
      <c r="L164" s="28"/>
      <c r="M164" s="28"/>
      <c r="N164" s="28"/>
      <c r="O164" s="28"/>
      <c r="P164" s="28"/>
      <c r="Q164" s="28"/>
      <c r="R164" s="28"/>
      <c r="S164" s="28"/>
    </row>
    <row r="165" spans="2:19" x14ac:dyDescent="0.3">
      <c r="B165" s="12" t="s">
        <v>14</v>
      </c>
      <c r="C165" s="7">
        <v>16.262971676554454</v>
      </c>
      <c r="D165" s="7">
        <v>3.5799233687920409</v>
      </c>
      <c r="E165" s="7">
        <v>10.741704899637556</v>
      </c>
      <c r="F165" s="7">
        <v>16.227209267048163</v>
      </c>
      <c r="G165" s="7">
        <v>3.4725737242134151</v>
      </c>
      <c r="H165" s="7">
        <v>11.457327580617104</v>
      </c>
      <c r="I165" s="7">
        <v>20.184229465360577</v>
      </c>
      <c r="J165" s="7">
        <v>18.074060017776684</v>
      </c>
      <c r="K165" s="7"/>
      <c r="L165" s="28"/>
      <c r="M165" s="28"/>
      <c r="N165" s="28"/>
      <c r="O165" s="28"/>
      <c r="P165" s="28"/>
      <c r="Q165" s="28"/>
      <c r="R165" s="28"/>
      <c r="S165" s="28"/>
    </row>
    <row r="166" spans="2:19" x14ac:dyDescent="0.3">
      <c r="B166" s="12" t="s">
        <v>15</v>
      </c>
      <c r="C166" s="7">
        <v>15.5328460960079</v>
      </c>
      <c r="D166" s="7">
        <v>2.9977904300054123</v>
      </c>
      <c r="E166" s="7">
        <v>9.5266423042880017</v>
      </c>
      <c r="F166" s="7">
        <v>17.039177360864603</v>
      </c>
      <c r="G166" s="7">
        <v>3.8242542704379212</v>
      </c>
      <c r="H166" s="7">
        <v>12.377836321213042</v>
      </c>
      <c r="I166" s="7">
        <v>21.721764258078395</v>
      </c>
      <c r="J166" s="7">
        <v>16.979688959104717</v>
      </c>
      <c r="K166" s="7"/>
      <c r="L166" s="28"/>
      <c r="M166" s="28"/>
      <c r="N166" s="28"/>
      <c r="O166" s="28"/>
      <c r="P166" s="28"/>
      <c r="Q166" s="28"/>
      <c r="R166" s="28"/>
      <c r="S166" s="28"/>
    </row>
    <row r="167" spans="2:19" x14ac:dyDescent="0.3">
      <c r="B167" s="12" t="s">
        <v>16</v>
      </c>
      <c r="C167" s="7">
        <v>16.629305277905519</v>
      </c>
      <c r="D167" s="7">
        <v>4.4634406342669379</v>
      </c>
      <c r="E167" s="7">
        <v>9.7876876774537305</v>
      </c>
      <c r="F167" s="7">
        <v>16.514730350906767</v>
      </c>
      <c r="G167" s="7">
        <v>3.6225603028313653</v>
      </c>
      <c r="H167" s="7">
        <v>13.133275548014268</v>
      </c>
      <c r="I167" s="7">
        <v>19.983859878802981</v>
      </c>
      <c r="J167" s="7">
        <v>15.865140329818431</v>
      </c>
      <c r="K167" s="7"/>
      <c r="L167" s="28"/>
      <c r="M167" s="28"/>
      <c r="N167" s="28"/>
      <c r="O167" s="28"/>
      <c r="P167" s="28"/>
      <c r="Q167" s="28"/>
      <c r="R167" s="28"/>
      <c r="S167" s="28"/>
    </row>
    <row r="168" spans="2:19" x14ac:dyDescent="0.3">
      <c r="B168" s="5" t="s">
        <v>22</v>
      </c>
      <c r="C168" s="7">
        <v>17.021276595744681</v>
      </c>
      <c r="D168" s="7">
        <v>6.3829787234042552</v>
      </c>
      <c r="E168" s="7">
        <v>8.5106382978723403</v>
      </c>
      <c r="F168" s="7">
        <v>19.148936170212767</v>
      </c>
      <c r="G168" s="7">
        <v>4.2553191489361701</v>
      </c>
      <c r="H168" s="7">
        <v>13.829787234042554</v>
      </c>
      <c r="I168" s="7">
        <v>15.957446808510639</v>
      </c>
      <c r="J168" s="7">
        <v>14.893617021276595</v>
      </c>
      <c r="K168" s="7"/>
      <c r="L168" s="51"/>
      <c r="M168" s="51"/>
      <c r="N168" s="51"/>
      <c r="O168" s="51"/>
      <c r="P168" s="51"/>
      <c r="Q168" s="51"/>
      <c r="R168" s="51"/>
      <c r="S168" s="51"/>
    </row>
    <row r="169" spans="2:19" x14ac:dyDescent="0.3">
      <c r="B169" s="1" t="s">
        <v>2</v>
      </c>
      <c r="C169" s="7">
        <v>15.300265762690147</v>
      </c>
      <c r="D169" s="7">
        <v>3.7997901567741108</v>
      </c>
      <c r="E169" s="7">
        <v>8.6050550956952119</v>
      </c>
      <c r="F169" s="7">
        <v>17.238306760156242</v>
      </c>
      <c r="G169" s="7">
        <v>3.7810073469583254</v>
      </c>
      <c r="H169" s="7">
        <v>13.093912927479023</v>
      </c>
      <c r="I169" s="7">
        <v>20.766232991764316</v>
      </c>
      <c r="J169" s="7">
        <v>17.415428958482625</v>
      </c>
      <c r="K169" s="7"/>
      <c r="L169" s="28"/>
      <c r="M169" s="28"/>
      <c r="N169" s="28"/>
      <c r="O169" s="28"/>
      <c r="P169" s="28"/>
      <c r="Q169" s="28"/>
      <c r="R169" s="28"/>
      <c r="S169" s="28"/>
    </row>
    <row r="170" spans="2:19" x14ac:dyDescent="0.3">
      <c r="B170" s="5" t="s">
        <v>23</v>
      </c>
      <c r="C170" s="7">
        <v>13.231042957620948</v>
      </c>
      <c r="D170" s="7">
        <v>2.9131315438341296</v>
      </c>
      <c r="E170" s="7">
        <v>7.3552279687483111</v>
      </c>
      <c r="F170" s="7">
        <v>16.227209267048163</v>
      </c>
      <c r="G170" s="7">
        <v>3.4725737242134151</v>
      </c>
      <c r="H170" s="7">
        <v>11.457327580617104</v>
      </c>
      <c r="I170" s="7">
        <v>19.034956869446003</v>
      </c>
      <c r="J170" s="7">
        <v>14.385389837297266</v>
      </c>
      <c r="K170" s="7"/>
      <c r="L170" s="28"/>
      <c r="M170" s="28"/>
      <c r="N170" s="28"/>
      <c r="O170" s="28"/>
      <c r="P170" s="28"/>
      <c r="Q170" s="28"/>
      <c r="R170" s="28"/>
      <c r="S170" s="28"/>
    </row>
    <row r="171" spans="2:19" x14ac:dyDescent="0.3">
      <c r="B171" s="5" t="s">
        <v>24</v>
      </c>
      <c r="C171" s="7">
        <v>16.850158610040939</v>
      </c>
      <c r="D171" s="7">
        <v>5.7042177403574357</v>
      </c>
      <c r="E171" s="7">
        <v>10.741704899637556</v>
      </c>
      <c r="F171" s="7">
        <v>18.163336398418192</v>
      </c>
      <c r="G171" s="7">
        <v>4.0215534938906723</v>
      </c>
      <c r="H171" s="7">
        <v>15.249794287853607</v>
      </c>
      <c r="I171" s="7">
        <v>22.634819927751622</v>
      </c>
      <c r="J171" s="7">
        <v>20.000585352984114</v>
      </c>
      <c r="K171" s="7"/>
      <c r="L171" s="28"/>
      <c r="M171" s="28"/>
      <c r="N171" s="28"/>
      <c r="O171" s="28"/>
      <c r="P171" s="28"/>
      <c r="Q171" s="28"/>
      <c r="R171" s="28"/>
      <c r="S171" s="28"/>
    </row>
    <row r="172" spans="2:19" x14ac:dyDescent="0.3">
      <c r="B172" s="5" t="s">
        <v>30</v>
      </c>
      <c r="C172" s="7">
        <v>1.0224108927624429</v>
      </c>
      <c r="D172" s="7">
        <v>0.91921628226691399</v>
      </c>
      <c r="E172" s="7">
        <v>0.95275398615958162</v>
      </c>
      <c r="F172" s="7">
        <v>0.6525649328381542</v>
      </c>
      <c r="G172" s="7">
        <v>0.16709681269937257</v>
      </c>
      <c r="H172" s="7">
        <v>0.84302171565887218</v>
      </c>
      <c r="I172" s="7">
        <v>1.0624090974285925</v>
      </c>
      <c r="J172" s="7">
        <v>1.3897524283811633</v>
      </c>
      <c r="K172" s="7"/>
      <c r="L172" s="28"/>
      <c r="M172" s="28"/>
      <c r="N172" s="28"/>
      <c r="O172" s="28"/>
      <c r="P172" s="28"/>
      <c r="Q172" s="28"/>
      <c r="R172" s="28"/>
      <c r="S172" s="28"/>
    </row>
    <row r="173" spans="2:19" x14ac:dyDescent="0.3">
      <c r="B173" s="36"/>
      <c r="C173" s="5"/>
      <c r="D173" s="5"/>
      <c r="E173" s="5"/>
      <c r="F173" s="5"/>
      <c r="G173" s="5"/>
      <c r="H173" s="5"/>
      <c r="I173" s="5"/>
      <c r="K173" s="2"/>
      <c r="L173" s="28"/>
      <c r="M173" s="28"/>
      <c r="N173" s="28"/>
      <c r="O173" s="28"/>
      <c r="P173" s="28"/>
      <c r="Q173" s="28"/>
      <c r="R173" s="28"/>
      <c r="S173" s="28"/>
    </row>
    <row r="174" spans="2:19" x14ac:dyDescent="0.3">
      <c r="B174" s="33" t="s">
        <v>46</v>
      </c>
      <c r="C174" s="41" t="s">
        <v>48</v>
      </c>
      <c r="D174" s="41" t="s">
        <v>49</v>
      </c>
      <c r="E174" s="41" t="s">
        <v>54</v>
      </c>
      <c r="F174" s="41" t="s">
        <v>0</v>
      </c>
      <c r="G174" s="41" t="s">
        <v>1</v>
      </c>
      <c r="H174" s="41" t="s">
        <v>55</v>
      </c>
      <c r="I174" s="41" t="s">
        <v>56</v>
      </c>
      <c r="J174" s="41">
        <v>3</v>
      </c>
      <c r="K174" s="41"/>
      <c r="L174" s="28"/>
      <c r="M174" s="28"/>
      <c r="N174" s="28"/>
      <c r="O174" s="28"/>
      <c r="P174" s="28"/>
      <c r="Q174" s="28"/>
      <c r="R174" s="28"/>
      <c r="S174" s="28"/>
    </row>
    <row r="175" spans="2:19" x14ac:dyDescent="0.3">
      <c r="B175" s="8" t="s">
        <v>4</v>
      </c>
      <c r="C175" s="7">
        <f t="shared" ref="C175:J175" si="123">C155</f>
        <v>15.993687443037805</v>
      </c>
      <c r="D175" s="7">
        <f t="shared" si="123"/>
        <v>5.7042177403574357</v>
      </c>
      <c r="E175" s="7">
        <f t="shared" si="123"/>
        <v>7.8310309796580757</v>
      </c>
      <c r="F175" s="7">
        <f t="shared" si="123"/>
        <v>17.742071469727076</v>
      </c>
      <c r="G175" s="7">
        <f t="shared" si="123"/>
        <v>4.0215534938906723</v>
      </c>
      <c r="H175" s="7">
        <f t="shared" si="123"/>
        <v>13.444451651690642</v>
      </c>
      <c r="I175" s="7">
        <f t="shared" si="123"/>
        <v>19.034956869446003</v>
      </c>
      <c r="J175" s="7">
        <f t="shared" si="123"/>
        <v>16.228030352192281</v>
      </c>
      <c r="L175" s="28"/>
      <c r="M175" s="28"/>
      <c r="N175" s="28"/>
      <c r="O175" s="28"/>
      <c r="P175" s="28"/>
      <c r="Q175" s="28"/>
      <c r="R175" s="28"/>
      <c r="S175" s="28"/>
    </row>
    <row r="176" spans="2:19" x14ac:dyDescent="0.3">
      <c r="B176" s="8" t="s">
        <v>6</v>
      </c>
      <c r="C176" s="7">
        <f t="shared" ref="C176:J176" si="124">C157</f>
        <v>14.47843595612083</v>
      </c>
      <c r="D176" s="7">
        <f t="shared" si="124"/>
        <v>4.9442909655738827</v>
      </c>
      <c r="E176" s="7">
        <f t="shared" si="124"/>
        <v>7.6710032154580974</v>
      </c>
      <c r="F176" s="7">
        <f t="shared" si="124"/>
        <v>16.788276103287039</v>
      </c>
      <c r="G176" s="7">
        <f t="shared" si="124"/>
        <v>3.595152318503108</v>
      </c>
      <c r="H176" s="7">
        <f t="shared" si="124"/>
        <v>13.618169849247638</v>
      </c>
      <c r="I176" s="7">
        <f t="shared" si="124"/>
        <v>21.448478381778596</v>
      </c>
      <c r="J176" s="7">
        <f t="shared" si="124"/>
        <v>17.456193210030801</v>
      </c>
      <c r="K176" s="7"/>
      <c r="L176" s="28"/>
      <c r="M176" s="28"/>
      <c r="N176" s="28"/>
      <c r="O176" s="28"/>
      <c r="P176" s="28"/>
      <c r="Q176" s="28"/>
      <c r="R176" s="28"/>
      <c r="S176" s="28"/>
    </row>
    <row r="177" spans="2:32" x14ac:dyDescent="0.3">
      <c r="B177" s="8" t="s">
        <v>7</v>
      </c>
      <c r="C177" s="7">
        <f t="shared" ref="C177:J177" si="125">C158</f>
        <v>13.231042957620948</v>
      </c>
      <c r="D177" s="7">
        <f t="shared" si="125"/>
        <v>3.8082067669741573</v>
      </c>
      <c r="E177" s="7">
        <f t="shared" si="125"/>
        <v>8.3522505895339805</v>
      </c>
      <c r="F177" s="7">
        <f t="shared" si="125"/>
        <v>17.209367837454977</v>
      </c>
      <c r="G177" s="7">
        <f t="shared" si="125"/>
        <v>3.9099117888061059</v>
      </c>
      <c r="H177" s="7">
        <f t="shared" si="125"/>
        <v>12.805564753335993</v>
      </c>
      <c r="I177" s="7">
        <f t="shared" si="125"/>
        <v>20.683069953289731</v>
      </c>
      <c r="J177" s="7">
        <f t="shared" si="125"/>
        <v>20.000585352984114</v>
      </c>
      <c r="K177" s="7"/>
      <c r="L177" s="51"/>
      <c r="M177" s="51"/>
      <c r="N177" s="51"/>
      <c r="O177" s="51"/>
      <c r="P177" s="51"/>
      <c r="Q177" s="51"/>
      <c r="R177" s="51"/>
      <c r="S177" s="51"/>
    </row>
    <row r="178" spans="2:32" x14ac:dyDescent="0.3">
      <c r="B178" s="8" t="s">
        <v>8</v>
      </c>
      <c r="C178" s="7">
        <f t="shared" ref="C178:J178" si="126">C159</f>
        <v>15.643449013072331</v>
      </c>
      <c r="D178" s="7">
        <f t="shared" si="126"/>
        <v>5.2209170185142675</v>
      </c>
      <c r="E178" s="7">
        <f t="shared" si="126"/>
        <v>8.3055890248114892</v>
      </c>
      <c r="F178" s="7">
        <f t="shared" si="126"/>
        <v>18.163336398418192</v>
      </c>
      <c r="G178" s="7">
        <f t="shared" si="126"/>
        <v>3.9835304477614666</v>
      </c>
      <c r="H178" s="7">
        <f t="shared" si="126"/>
        <v>13.398587182429985</v>
      </c>
      <c r="I178" s="7">
        <f t="shared" si="126"/>
        <v>20.899201077695</v>
      </c>
      <c r="J178" s="7">
        <f t="shared" si="126"/>
        <v>14.385389837297266</v>
      </c>
      <c r="K178" s="7"/>
      <c r="L178" s="7"/>
    </row>
    <row r="179" spans="2:32" x14ac:dyDescent="0.3">
      <c r="B179" s="8" t="s">
        <v>9</v>
      </c>
      <c r="C179" s="7">
        <f t="shared" ref="C179:J179" si="127">C160</f>
        <v>15.398730207847583</v>
      </c>
      <c r="D179" s="7">
        <f t="shared" si="127"/>
        <v>2.9879996854727819</v>
      </c>
      <c r="E179" s="7">
        <f t="shared" si="127"/>
        <v>9.3288129717487198</v>
      </c>
      <c r="F179" s="7">
        <f t="shared" si="127"/>
        <v>18.127777159713016</v>
      </c>
      <c r="G179" s="7">
        <f t="shared" si="127"/>
        <v>3.7045984462325752</v>
      </c>
      <c r="H179" s="7">
        <f t="shared" si="127"/>
        <v>13.209303840696007</v>
      </c>
      <c r="I179" s="7">
        <f t="shared" si="127"/>
        <v>19.610783724159354</v>
      </c>
      <c r="J179" s="7">
        <f t="shared" si="127"/>
        <v>17.631993964129965</v>
      </c>
      <c r="K179" s="7"/>
      <c r="L179" s="7"/>
    </row>
    <row r="180" spans="2:32" x14ac:dyDescent="0.3">
      <c r="B180" s="8" t="s">
        <v>10</v>
      </c>
      <c r="C180" s="7">
        <f t="shared" ref="C180:J180" si="128">C161</f>
        <v>13.951346845632173</v>
      </c>
      <c r="D180" s="7">
        <f t="shared" si="128"/>
        <v>2.9131315438341296</v>
      </c>
      <c r="E180" s="7">
        <f t="shared" si="128"/>
        <v>8.232452493625992</v>
      </c>
      <c r="F180" s="7">
        <f t="shared" si="128"/>
        <v>17.66982700196456</v>
      </c>
      <c r="G180" s="7">
        <f t="shared" si="128"/>
        <v>3.9793435611331454</v>
      </c>
      <c r="H180" s="7">
        <f t="shared" si="128"/>
        <v>15.249794287853607</v>
      </c>
      <c r="I180" s="7">
        <f t="shared" si="128"/>
        <v>20.930204228444389</v>
      </c>
      <c r="J180" s="7">
        <f t="shared" si="128"/>
        <v>17.073900037512011</v>
      </c>
      <c r="K180" s="7"/>
      <c r="L180" s="7"/>
    </row>
    <row r="181" spans="2:32" x14ac:dyDescent="0.3">
      <c r="B181" s="8" t="s">
        <v>12</v>
      </c>
      <c r="C181" s="7">
        <f t="shared" ref="C181:J181" si="129">C163</f>
        <v>14.942112052121558</v>
      </c>
      <c r="D181" s="7">
        <f t="shared" si="129"/>
        <v>3.2898674921121378</v>
      </c>
      <c r="E181" s="7">
        <f t="shared" si="129"/>
        <v>8.6680593323070134</v>
      </c>
      <c r="F181" s="7">
        <f t="shared" si="129"/>
        <v>17.775171201666652</v>
      </c>
      <c r="G181" s="7">
        <f t="shared" si="129"/>
        <v>3.8162866411408265</v>
      </c>
      <c r="H181" s="7">
        <f t="shared" si="129"/>
        <v>13.255109164754412</v>
      </c>
      <c r="I181" s="7">
        <f t="shared" si="129"/>
        <v>19.197787518330252</v>
      </c>
      <c r="J181" s="7">
        <f t="shared" si="129"/>
        <v>19.055606597567156</v>
      </c>
      <c r="K181" s="7"/>
      <c r="L181" s="7"/>
    </row>
    <row r="182" spans="2:32" x14ac:dyDescent="0.3">
      <c r="B182" s="12" t="s">
        <v>14</v>
      </c>
      <c r="C182" s="7">
        <f t="shared" ref="C182:J182" si="130">C165</f>
        <v>16.262971676554454</v>
      </c>
      <c r="D182" s="7">
        <f t="shared" si="130"/>
        <v>3.5799233687920409</v>
      </c>
      <c r="E182" s="7">
        <f t="shared" si="130"/>
        <v>10.741704899637556</v>
      </c>
      <c r="F182" s="7">
        <f t="shared" si="130"/>
        <v>16.227209267048163</v>
      </c>
      <c r="G182" s="7">
        <f t="shared" si="130"/>
        <v>3.4725737242134151</v>
      </c>
      <c r="H182" s="7">
        <f t="shared" si="130"/>
        <v>11.457327580617104</v>
      </c>
      <c r="I182" s="7">
        <f t="shared" si="130"/>
        <v>20.184229465360577</v>
      </c>
      <c r="J182" s="7">
        <f t="shared" si="130"/>
        <v>18.074060017776684</v>
      </c>
      <c r="K182" s="7"/>
      <c r="L182" s="7"/>
    </row>
    <row r="183" spans="2:32" x14ac:dyDescent="0.3">
      <c r="B183" s="5" t="s">
        <v>26</v>
      </c>
      <c r="C183" s="7">
        <v>14.987722019000961</v>
      </c>
      <c r="D183" s="7">
        <v>4.0560693227038538</v>
      </c>
      <c r="E183" s="7">
        <v>8.6413629383476156</v>
      </c>
      <c r="F183" s="7">
        <v>17.462879554909961</v>
      </c>
      <c r="G183" s="7">
        <v>3.8103688027101645</v>
      </c>
      <c r="H183" s="7">
        <v>13.304788538828173</v>
      </c>
      <c r="I183" s="7">
        <v>20.248588902312985</v>
      </c>
      <c r="J183" s="7">
        <v>17.488219921186285</v>
      </c>
      <c r="K183" s="7"/>
      <c r="L183" s="7"/>
    </row>
    <row r="184" spans="2:32" x14ac:dyDescent="0.3">
      <c r="B184" s="1" t="s">
        <v>2</v>
      </c>
      <c r="C184" s="7">
        <f t="shared" ref="C184:J184" si="131">C169</f>
        <v>15.300265762690147</v>
      </c>
      <c r="D184" s="7">
        <f t="shared" si="131"/>
        <v>3.7997901567741108</v>
      </c>
      <c r="E184" s="7">
        <f t="shared" si="131"/>
        <v>8.6050550956952119</v>
      </c>
      <c r="F184" s="7">
        <f t="shared" si="131"/>
        <v>17.238306760156242</v>
      </c>
      <c r="G184" s="7">
        <f t="shared" si="131"/>
        <v>3.7810073469583254</v>
      </c>
      <c r="H184" s="7">
        <f t="shared" si="131"/>
        <v>13.093912927479023</v>
      </c>
      <c r="I184" s="7">
        <f t="shared" si="131"/>
        <v>20.766232991764316</v>
      </c>
      <c r="J184" s="7">
        <f t="shared" si="131"/>
        <v>17.415428958482625</v>
      </c>
      <c r="K184" s="7"/>
      <c r="L184" s="7"/>
    </row>
    <row r="185" spans="2:32" x14ac:dyDescent="0.3">
      <c r="B185" s="5" t="s">
        <v>29</v>
      </c>
      <c r="C185" s="7">
        <v>13.231042957620948</v>
      </c>
      <c r="D185" s="7">
        <v>2.9131315438341296</v>
      </c>
      <c r="E185" s="7">
        <v>7.6710032154580974</v>
      </c>
      <c r="F185" s="7">
        <v>16.227209267048163</v>
      </c>
      <c r="G185" s="7">
        <v>3.4725737242134151</v>
      </c>
      <c r="H185" s="7">
        <v>11.457327580617104</v>
      </c>
      <c r="I185" s="7">
        <v>19.034956869446003</v>
      </c>
      <c r="J185" s="7">
        <v>14.385389837297266</v>
      </c>
      <c r="K185" s="7"/>
      <c r="L185" s="7"/>
    </row>
    <row r="186" spans="2:32" x14ac:dyDescent="0.3">
      <c r="B186" s="5" t="s">
        <v>27</v>
      </c>
      <c r="C186" s="7">
        <v>16.262971676554454</v>
      </c>
      <c r="D186" s="7">
        <v>5.7042177403574357</v>
      </c>
      <c r="E186" s="7">
        <v>10.741704899637556</v>
      </c>
      <c r="F186" s="7">
        <v>18.163336398418192</v>
      </c>
      <c r="G186" s="7">
        <v>4.0215534938906723</v>
      </c>
      <c r="H186" s="7">
        <v>15.249794287853607</v>
      </c>
      <c r="I186" s="7">
        <v>21.448478381778596</v>
      </c>
      <c r="J186" s="7">
        <v>20.000585352984114</v>
      </c>
      <c r="K186" s="7"/>
      <c r="L186" s="7"/>
    </row>
    <row r="187" spans="2:32" x14ac:dyDescent="0.3">
      <c r="B187" s="5" t="s">
        <v>31</v>
      </c>
      <c r="C187" s="7">
        <v>1.0459842345909438</v>
      </c>
      <c r="D187" s="7">
        <v>1.0813019021673895</v>
      </c>
      <c r="E187" s="7">
        <v>0.98897568209010622</v>
      </c>
      <c r="F187" s="7">
        <v>0.67583484102457803</v>
      </c>
      <c r="G187" s="7">
        <v>0.20166848447851954</v>
      </c>
      <c r="H187" s="7">
        <v>1.0408431285672235</v>
      </c>
      <c r="I187" s="7">
        <v>0.88676201061969107</v>
      </c>
      <c r="J187" s="7">
        <v>1.7121782119322957</v>
      </c>
      <c r="K187" s="7"/>
      <c r="L187" s="7"/>
    </row>
    <row r="188" spans="2:32" x14ac:dyDescent="0.3">
      <c r="L188" s="7"/>
      <c r="T188"/>
      <c r="W188"/>
      <c r="Y188" s="2"/>
      <c r="Z188"/>
      <c r="AB188"/>
      <c r="AC188"/>
      <c r="AE188"/>
      <c r="AF188"/>
    </row>
    <row r="189" spans="2:32" x14ac:dyDescent="0.3">
      <c r="L189" s="2"/>
      <c r="M189" s="2"/>
      <c r="N189" s="2"/>
      <c r="O189" s="2"/>
      <c r="Q189" s="2"/>
      <c r="S189" s="1"/>
      <c r="T189"/>
      <c r="W189"/>
      <c r="Y189" s="2"/>
      <c r="Z189"/>
      <c r="AB189"/>
      <c r="AC189"/>
      <c r="AE189"/>
      <c r="AF189"/>
    </row>
    <row r="190" spans="2:32" x14ac:dyDescent="0.3">
      <c r="L190" s="2"/>
      <c r="M190" s="2"/>
      <c r="N190" s="2"/>
      <c r="O190" s="2"/>
      <c r="Q190" s="2"/>
      <c r="S190" s="1"/>
      <c r="T190"/>
      <c r="W190"/>
      <c r="Y190" s="2"/>
      <c r="Z190"/>
      <c r="AB190"/>
      <c r="AC190"/>
      <c r="AE190"/>
      <c r="AF190"/>
    </row>
    <row r="191" spans="2:32" x14ac:dyDescent="0.3">
      <c r="L191" s="2"/>
      <c r="M191" s="2"/>
      <c r="N191" s="2"/>
      <c r="O191" s="2"/>
      <c r="Q191" s="2"/>
      <c r="S191" s="1"/>
      <c r="T191"/>
      <c r="W191"/>
      <c r="Y191" s="2"/>
      <c r="Z191"/>
      <c r="AB191"/>
      <c r="AC191"/>
      <c r="AE191"/>
      <c r="AF191"/>
    </row>
    <row r="192" spans="2:32" x14ac:dyDescent="0.3">
      <c r="L192" s="2"/>
      <c r="M192" s="2"/>
      <c r="N192" s="2"/>
      <c r="O192" s="2"/>
      <c r="Q192" s="2"/>
      <c r="S192" s="1"/>
    </row>
  </sheetData>
  <conditionalFormatting sqref="BJ26:BJ28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26:BG28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2:BG34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2:BL34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:AY13 AX21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Y14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:BC20 BB21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1:AW12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66 C50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0:C13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0:L134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9:Y85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9:Z85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5:K171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4:T117 X118:X120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4:U117 Y118:Y120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4:V117 Z118:Z120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4:W117 AA118:AA120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3:AA128 AA112:AA117 AE118:AE122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4:T99 Y89:Y93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:U99 Z89:Z93"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:X117 AB118:AB120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0:Y117 AC118:AC120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:K186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8:L187">
    <cfRule type="colorScale" priority="2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80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8:C150">
    <cfRule type="colorScale" priority="2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4:W129"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:X129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4:Y129"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4:Z129">
    <cfRule type="colorScale" priority="2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A137">
    <cfRule type="colorScale" priority="2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5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8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1:C145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6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:C15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7:C180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2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:I180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1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:X106">
    <cfRule type="colorScale" priority="2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4:Y106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4">
    <cfRule type="colorScale" priority="2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66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66 D50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D66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66 E50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E66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66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F6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80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7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80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8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75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80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:F80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F75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80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2 C114">
    <cfRule type="colorScale" priority="2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2 D11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2 E11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0:D13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E13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0:F13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G13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0:H13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0:I13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0:J13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0:K13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8:D15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1:D14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:D15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8:E15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:E14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:E150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8:F150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:F14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6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:F15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G15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G14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G150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8:H150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1:H14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6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:H15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8:I15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:I14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6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:I15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8:J150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0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1:J14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0:J150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8:K150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1:K14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0:K15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C171 C154:C168">
    <cfRule type="colorScale" priority="2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:C182">
    <cfRule type="colorScale" priority="2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:I182">
    <cfRule type="colorScale" priority="2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4:C17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D171 D154:D16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D17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1 E154:E16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:E17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71 F154:F16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4:F17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71 G154:G16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G17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71 H154:H16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4:H17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I171 I154:I16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4:I17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0:J171 J154:J16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4:J17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:C18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7:D18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:D18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:D18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7:E18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18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18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7:F18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F18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F18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G18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G18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G18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7:H18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:H18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:H18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:I18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7:J18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5:J18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5:J18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2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">
    <cfRule type="colorScale" priority="2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4:V99 AA93">
    <cfRule type="colorScale" priority="2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9"/>
  <sheetViews>
    <sheetView zoomScale="55" zoomScaleNormal="55" workbookViewId="0"/>
  </sheetViews>
  <sheetFormatPr baseColWidth="10" defaultColWidth="10.88671875" defaultRowHeight="14.4" x14ac:dyDescent="0.3"/>
  <cols>
    <col min="1" max="1" width="11" style="11" bestFit="1" customWidth="1"/>
    <col min="2" max="3" width="26.33203125" style="11" bestFit="1" customWidth="1"/>
    <col min="4" max="5" width="23.109375" style="11" bestFit="1" customWidth="1"/>
    <col min="6" max="6" width="34" style="11" bestFit="1" customWidth="1"/>
    <col min="7" max="7" width="36.21875" style="11" bestFit="1" customWidth="1"/>
    <col min="8" max="8" width="28.77734375" style="3" bestFit="1" customWidth="1"/>
    <col min="9" max="9" width="23.109375" style="3" bestFit="1" customWidth="1"/>
    <col min="10" max="10" width="28.77734375" style="3" bestFit="1" customWidth="1"/>
    <col min="11" max="11" width="22.33203125" style="3" bestFit="1" customWidth="1"/>
    <col min="12" max="12" width="22.33203125" style="42" bestFit="1" customWidth="1"/>
    <col min="13" max="13" width="28.44140625" style="42" bestFit="1" customWidth="1"/>
    <col min="14" max="15" width="22.33203125" style="42" bestFit="1" customWidth="1"/>
    <col min="16" max="16" width="4.44140625" style="42" bestFit="1" customWidth="1"/>
    <col min="17" max="17" width="7.88671875" style="42" bestFit="1" customWidth="1"/>
    <col min="18" max="18" width="10.88671875" style="42"/>
    <col min="19" max="19" width="3.44140625" style="42" customWidth="1"/>
    <col min="20" max="16384" width="10.88671875" style="42"/>
  </cols>
  <sheetData>
    <row r="1" spans="1:15" s="49" customFormat="1" x14ac:dyDescent="0.3">
      <c r="A1" s="12" t="s">
        <v>88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</row>
    <row r="2" spans="1:15" x14ac:dyDescent="0.3">
      <c r="A2" s="11" t="s">
        <v>57</v>
      </c>
      <c r="B2" s="11">
        <v>40.473599999999998</v>
      </c>
      <c r="C2" s="11">
        <v>33.261299999999999</v>
      </c>
      <c r="D2" s="11">
        <v>47.001600000000003</v>
      </c>
      <c r="E2" s="11">
        <v>56.021299999999997</v>
      </c>
      <c r="F2" s="11">
        <v>48.1494</v>
      </c>
      <c r="G2" s="11">
        <v>42.226500000000001</v>
      </c>
      <c r="H2" s="3">
        <v>47.001600000000003</v>
      </c>
      <c r="I2" s="3">
        <v>41.292099999999998</v>
      </c>
      <c r="J2" s="3">
        <v>45.963000000000001</v>
      </c>
      <c r="K2" s="3">
        <v>43.988599999999998</v>
      </c>
      <c r="L2" s="11">
        <v>43.935200000000002</v>
      </c>
      <c r="M2" s="11">
        <v>37.144100000000002</v>
      </c>
      <c r="N2" s="11">
        <v>43.842799999999997</v>
      </c>
      <c r="O2" s="11">
        <v>41.803600000000003</v>
      </c>
    </row>
    <row r="3" spans="1:15" x14ac:dyDescent="0.3">
      <c r="A3" s="11" t="s">
        <v>58</v>
      </c>
      <c r="B3" s="11">
        <v>35.8887</v>
      </c>
      <c r="C3" s="11">
        <v>36.782699999999998</v>
      </c>
      <c r="D3" s="11">
        <v>46.731000000000002</v>
      </c>
      <c r="E3" s="11">
        <v>73.493899999999996</v>
      </c>
      <c r="F3" s="11">
        <v>49.692</v>
      </c>
      <c r="G3" s="11">
        <v>39.1768</v>
      </c>
      <c r="H3" s="3">
        <v>46.731000000000002</v>
      </c>
      <c r="I3" s="3">
        <v>39.760199999999998</v>
      </c>
      <c r="J3" s="3">
        <v>52.734400000000001</v>
      </c>
      <c r="K3" s="3">
        <v>47.466999999999999</v>
      </c>
      <c r="L3" s="11">
        <v>47.115400000000001</v>
      </c>
      <c r="M3" s="11">
        <v>38.860900000000001</v>
      </c>
      <c r="N3" s="11">
        <v>42.230600000000003</v>
      </c>
      <c r="O3" s="11">
        <v>36.571199999999997</v>
      </c>
    </row>
    <row r="4" spans="1:15" x14ac:dyDescent="0.3">
      <c r="A4" s="11" t="s">
        <v>59</v>
      </c>
      <c r="B4" s="11">
        <v>42.707700000000003</v>
      </c>
      <c r="C4" s="11">
        <v>38.14</v>
      </c>
      <c r="D4" s="11">
        <v>44.110300000000002</v>
      </c>
      <c r="E4" s="11">
        <v>66.850300000000004</v>
      </c>
      <c r="F4" s="11">
        <v>45.1783</v>
      </c>
      <c r="G4" s="11">
        <v>41.232900000000001</v>
      </c>
      <c r="H4" s="3">
        <v>44.110300000000002</v>
      </c>
      <c r="I4" s="3">
        <v>41.846600000000002</v>
      </c>
      <c r="J4" s="3">
        <v>50.480800000000002</v>
      </c>
      <c r="K4" s="3">
        <v>49.692</v>
      </c>
      <c r="L4" s="11">
        <v>52.688200000000002</v>
      </c>
      <c r="M4" s="11">
        <v>40.339700000000001</v>
      </c>
      <c r="N4" s="11">
        <v>48.985500000000002</v>
      </c>
      <c r="O4" s="11">
        <v>43.912599999999998</v>
      </c>
    </row>
    <row r="5" spans="1:15" x14ac:dyDescent="0.3">
      <c r="A5" s="11" t="s">
        <v>60</v>
      </c>
      <c r="B5" s="11">
        <v>50.369300000000003</v>
      </c>
      <c r="C5" s="11">
        <v>35.249899999999997</v>
      </c>
      <c r="D5" s="11">
        <v>57.6873</v>
      </c>
      <c r="E5" s="11">
        <v>60.57</v>
      </c>
      <c r="F5" s="11">
        <v>52.683999999999997</v>
      </c>
      <c r="G5" s="11">
        <v>33.257899999999999</v>
      </c>
      <c r="H5" s="3">
        <v>57.6873</v>
      </c>
      <c r="I5" s="3">
        <v>45.549199999999999</v>
      </c>
      <c r="J5" s="3">
        <v>54.655900000000003</v>
      </c>
      <c r="K5" s="3">
        <v>49.904800000000002</v>
      </c>
      <c r="L5" s="11">
        <v>49.7986</v>
      </c>
      <c r="M5" s="11">
        <v>47.543799999999997</v>
      </c>
      <c r="N5" s="11">
        <v>46.479799999999997</v>
      </c>
      <c r="O5" s="11">
        <v>40.570999999999998</v>
      </c>
    </row>
    <row r="6" spans="1:15" x14ac:dyDescent="0.3">
      <c r="A6" s="11" t="s">
        <v>61</v>
      </c>
      <c r="B6" s="11">
        <v>72.864500000000007</v>
      </c>
      <c r="C6" s="11">
        <v>37.559600000000003</v>
      </c>
      <c r="D6" s="11">
        <v>75.3245</v>
      </c>
      <c r="E6" s="11">
        <v>74.100999999999999</v>
      </c>
      <c r="F6" s="11">
        <v>63.189599999999999</v>
      </c>
      <c r="G6" s="11">
        <v>42.155200000000001</v>
      </c>
      <c r="H6" s="3">
        <v>75.3245</v>
      </c>
      <c r="I6" s="3">
        <v>75.127799999999993</v>
      </c>
      <c r="J6" s="3">
        <v>73.647300000000001</v>
      </c>
      <c r="K6" s="3">
        <v>80.547899999999998</v>
      </c>
      <c r="L6" s="11">
        <v>86.278899999999993</v>
      </c>
      <c r="M6" s="11">
        <v>69.124099999999999</v>
      </c>
      <c r="N6" s="11">
        <v>88.911299999999997</v>
      </c>
      <c r="O6" s="11">
        <v>50.813299999999998</v>
      </c>
    </row>
    <row r="7" spans="1:15" x14ac:dyDescent="0.3">
      <c r="A7" s="11" t="s">
        <v>62</v>
      </c>
      <c r="B7" s="11">
        <v>50.968899999999998</v>
      </c>
      <c r="C7" s="11">
        <v>36.5107</v>
      </c>
      <c r="D7" s="11">
        <v>49.428400000000003</v>
      </c>
      <c r="E7" s="11">
        <v>56.753100000000003</v>
      </c>
      <c r="F7" s="11">
        <v>42.382100000000001</v>
      </c>
      <c r="G7" s="11">
        <v>49.446899999999999</v>
      </c>
      <c r="H7" s="3">
        <v>49.428400000000003</v>
      </c>
      <c r="I7" s="3">
        <v>49.65</v>
      </c>
      <c r="J7" s="3">
        <v>51.796999999999997</v>
      </c>
      <c r="K7" s="3">
        <v>54.524099999999997</v>
      </c>
      <c r="L7" s="11">
        <v>50.440399999999997</v>
      </c>
      <c r="M7" s="11">
        <v>41.303699999999999</v>
      </c>
      <c r="N7" s="11">
        <v>52.5</v>
      </c>
      <c r="O7" s="11">
        <v>46.489600000000003</v>
      </c>
    </row>
    <row r="8" spans="1:15" x14ac:dyDescent="0.3">
      <c r="A8" s="11" t="s">
        <v>63</v>
      </c>
      <c r="B8" s="11">
        <v>48.895000000000003</v>
      </c>
      <c r="C8" s="11">
        <v>36.409700000000001</v>
      </c>
      <c r="D8" s="11">
        <v>39.032899999999998</v>
      </c>
      <c r="E8" s="11">
        <v>60.048999999999999</v>
      </c>
      <c r="F8" s="11">
        <v>43.495399999999997</v>
      </c>
      <c r="G8" s="11">
        <v>34.3538</v>
      </c>
      <c r="H8" s="3">
        <v>39.032899999999998</v>
      </c>
      <c r="I8" s="3">
        <v>36.593499999999999</v>
      </c>
      <c r="J8" s="3">
        <v>43.542700000000004</v>
      </c>
      <c r="K8" s="3">
        <v>41.535200000000003</v>
      </c>
      <c r="L8" s="11">
        <v>42.919699999999999</v>
      </c>
      <c r="M8" s="11">
        <v>31.325800000000001</v>
      </c>
      <c r="N8" s="11">
        <v>36.035800000000002</v>
      </c>
      <c r="O8" s="11">
        <v>31.440100000000001</v>
      </c>
    </row>
    <row r="9" spans="1:15" x14ac:dyDescent="0.3">
      <c r="A9" s="11" t="s">
        <v>64</v>
      </c>
      <c r="B9" s="11">
        <v>42.403799999999997</v>
      </c>
      <c r="C9" s="11">
        <v>36.773000000000003</v>
      </c>
      <c r="D9" s="11">
        <v>40.821399999999997</v>
      </c>
      <c r="E9" s="11">
        <v>59.810099999999998</v>
      </c>
      <c r="F9" s="11">
        <v>39.248800000000003</v>
      </c>
      <c r="G9" s="11">
        <v>31.716000000000001</v>
      </c>
      <c r="H9" s="3">
        <v>40.821399999999997</v>
      </c>
      <c r="I9" s="3">
        <v>35.210500000000003</v>
      </c>
      <c r="J9" s="3">
        <v>45.486600000000003</v>
      </c>
      <c r="K9" s="3">
        <v>41.735700000000001</v>
      </c>
      <c r="L9" s="11">
        <v>46.950699999999998</v>
      </c>
      <c r="M9" s="11">
        <v>34.738999999999997</v>
      </c>
      <c r="N9" s="11">
        <v>39.860799999999998</v>
      </c>
      <c r="O9" s="11">
        <v>35.037100000000002</v>
      </c>
    </row>
    <row r="10" spans="1:15" x14ac:dyDescent="0.3">
      <c r="A10" s="11" t="s">
        <v>65</v>
      </c>
      <c r="B10" s="11">
        <v>45.333100000000002</v>
      </c>
      <c r="C10" s="11">
        <v>37.578800000000001</v>
      </c>
      <c r="D10" s="11">
        <v>44.659700000000001</v>
      </c>
      <c r="E10" s="11">
        <v>62.523600000000002</v>
      </c>
      <c r="F10" s="11">
        <v>43.683599999999998</v>
      </c>
      <c r="G10" s="11">
        <v>40.336599999999997</v>
      </c>
      <c r="H10" s="3">
        <v>44.659700000000001</v>
      </c>
      <c r="I10" s="3">
        <v>37.93</v>
      </c>
      <c r="J10" s="3">
        <v>45.213799999999999</v>
      </c>
      <c r="K10" s="3">
        <v>46.981499999999997</v>
      </c>
      <c r="L10" s="11">
        <v>48.792200000000001</v>
      </c>
      <c r="M10" s="11">
        <v>47.663699999999999</v>
      </c>
      <c r="N10" s="11">
        <v>46.297600000000003</v>
      </c>
      <c r="O10" s="11">
        <v>46.194099999999999</v>
      </c>
    </row>
    <row r="11" spans="1:15" x14ac:dyDescent="0.3">
      <c r="A11" s="11" t="s">
        <v>66</v>
      </c>
      <c r="B11" s="11">
        <v>45.592399999999998</v>
      </c>
      <c r="C11" s="11">
        <v>37.0443</v>
      </c>
      <c r="D11" s="11">
        <v>44.954099999999997</v>
      </c>
      <c r="E11" s="11">
        <v>63.410699999999999</v>
      </c>
      <c r="F11" s="11">
        <v>42.3645</v>
      </c>
      <c r="G11" s="11">
        <v>37.7806</v>
      </c>
      <c r="H11" s="3">
        <v>44.954099999999997</v>
      </c>
      <c r="I11" s="3">
        <v>38.069800000000001</v>
      </c>
      <c r="J11" s="3">
        <v>46.628</v>
      </c>
      <c r="K11" s="3">
        <v>43.411200000000001</v>
      </c>
      <c r="L11" s="11">
        <v>48.206400000000002</v>
      </c>
      <c r="M11" s="11">
        <v>45.079700000000003</v>
      </c>
      <c r="N11" s="11">
        <v>47.358199999999997</v>
      </c>
      <c r="O11" s="11">
        <v>43.5197</v>
      </c>
    </row>
    <row r="12" spans="1:15" x14ac:dyDescent="0.3">
      <c r="A12" s="11" t="s">
        <v>67</v>
      </c>
      <c r="B12" s="11">
        <v>44.012</v>
      </c>
      <c r="C12" s="11">
        <v>35.487699999999997</v>
      </c>
      <c r="D12" s="11">
        <v>45.370399999999997</v>
      </c>
      <c r="E12" s="11">
        <v>62.8324</v>
      </c>
      <c r="F12" s="11">
        <v>42.6492</v>
      </c>
      <c r="G12" s="11">
        <v>36.703600000000002</v>
      </c>
      <c r="H12" s="3">
        <v>45.370399999999997</v>
      </c>
      <c r="I12" s="3">
        <v>38.281300000000002</v>
      </c>
      <c r="J12" s="3">
        <v>47.741100000000003</v>
      </c>
      <c r="K12" s="3">
        <v>45.252400000000002</v>
      </c>
      <c r="L12" s="11">
        <v>46.992400000000004</v>
      </c>
      <c r="M12" s="11">
        <v>49.626800000000003</v>
      </c>
      <c r="N12" s="11">
        <v>49.781799999999997</v>
      </c>
      <c r="O12" s="11">
        <v>47.521599999999999</v>
      </c>
    </row>
    <row r="13" spans="1:15" x14ac:dyDescent="0.3">
      <c r="A13" s="11" t="s">
        <v>68</v>
      </c>
      <c r="B13" s="11">
        <v>46.4634</v>
      </c>
      <c r="C13" s="11">
        <v>35.389000000000003</v>
      </c>
      <c r="D13" s="11">
        <v>44.7776</v>
      </c>
      <c r="E13" s="11">
        <v>63.999600000000001</v>
      </c>
      <c r="F13" s="11">
        <v>41.312100000000001</v>
      </c>
      <c r="G13" s="11">
        <v>37.548400000000001</v>
      </c>
      <c r="H13" s="3">
        <v>44.7776</v>
      </c>
      <c r="I13" s="3">
        <v>34.801099999999998</v>
      </c>
      <c r="J13" s="3">
        <v>47.521599999999999</v>
      </c>
      <c r="K13" s="3">
        <v>45.734200000000001</v>
      </c>
      <c r="L13" s="11">
        <v>48.910299999999999</v>
      </c>
      <c r="M13" s="11">
        <v>44.876399999999997</v>
      </c>
      <c r="N13" s="11">
        <v>44.744300000000003</v>
      </c>
      <c r="O13" s="11">
        <v>44.938899999999997</v>
      </c>
    </row>
    <row r="14" spans="1:15" x14ac:dyDescent="0.3">
      <c r="A14" s="11" t="s">
        <v>69</v>
      </c>
      <c r="B14" s="11">
        <v>43.5197</v>
      </c>
      <c r="C14" s="11">
        <v>35.388500000000001</v>
      </c>
      <c r="D14" s="11">
        <v>48.468600000000002</v>
      </c>
      <c r="E14" s="11">
        <v>63.999600000000001</v>
      </c>
      <c r="F14" s="11">
        <v>41.263800000000003</v>
      </c>
      <c r="G14" s="11">
        <v>37.932200000000002</v>
      </c>
      <c r="H14" s="3">
        <v>48.468600000000002</v>
      </c>
      <c r="I14" s="3">
        <v>36.084400000000002</v>
      </c>
      <c r="J14" s="3">
        <v>51.422600000000003</v>
      </c>
      <c r="K14" s="3">
        <v>46.632100000000001</v>
      </c>
      <c r="L14" s="11">
        <v>47.412599999999998</v>
      </c>
      <c r="M14" s="11">
        <v>47.556600000000003</v>
      </c>
      <c r="N14" s="11">
        <v>45.9375</v>
      </c>
      <c r="O14" s="11">
        <v>44.938899999999997</v>
      </c>
    </row>
    <row r="15" spans="1:15" x14ac:dyDescent="0.3">
      <c r="A15" s="11" t="s">
        <v>70</v>
      </c>
      <c r="B15" s="11">
        <v>42.622399999999999</v>
      </c>
      <c r="C15" s="11">
        <v>35.125399999999999</v>
      </c>
      <c r="D15" s="11">
        <v>44.029600000000002</v>
      </c>
      <c r="E15" s="11">
        <v>57.985599999999998</v>
      </c>
      <c r="F15" s="11">
        <v>40.853499999999997</v>
      </c>
      <c r="G15" s="11">
        <v>37.0381</v>
      </c>
      <c r="H15" s="3">
        <v>44.029600000000002</v>
      </c>
      <c r="I15" s="3">
        <v>32.447899999999997</v>
      </c>
      <c r="J15" s="3">
        <v>45.407699999999998</v>
      </c>
      <c r="K15" s="3">
        <v>42.241399999999999</v>
      </c>
      <c r="L15" s="11">
        <v>45.7849</v>
      </c>
      <c r="M15" s="11">
        <v>47.343000000000004</v>
      </c>
      <c r="N15" s="11">
        <v>46.716099999999997</v>
      </c>
      <c r="O15" s="11">
        <v>43.066400000000002</v>
      </c>
    </row>
    <row r="16" spans="1:15" x14ac:dyDescent="0.3">
      <c r="A16" s="11" t="s">
        <v>71</v>
      </c>
      <c r="B16" s="11">
        <v>38.790799999999997</v>
      </c>
      <c r="C16" s="11">
        <v>34.669800000000002</v>
      </c>
      <c r="D16" s="11">
        <v>43.140099999999997</v>
      </c>
      <c r="E16" s="11">
        <v>58.894199999999998</v>
      </c>
      <c r="F16" s="11">
        <v>41.416200000000003</v>
      </c>
      <c r="G16" s="11">
        <v>38.323399999999999</v>
      </c>
      <c r="H16" s="3">
        <v>43.140099999999997</v>
      </c>
      <c r="I16" s="3">
        <v>32.283999999999999</v>
      </c>
      <c r="J16" s="3">
        <v>52.366999999999997</v>
      </c>
      <c r="K16" s="3">
        <v>47.704900000000002</v>
      </c>
      <c r="L16" s="11">
        <v>46.777999999999999</v>
      </c>
      <c r="M16" s="11">
        <v>48.103000000000002</v>
      </c>
      <c r="N16" s="11">
        <v>42.932200000000002</v>
      </c>
      <c r="O16" s="11">
        <v>47.686</v>
      </c>
    </row>
    <row r="17" spans="1:15" x14ac:dyDescent="0.3">
      <c r="A17" s="11" t="s">
        <v>72</v>
      </c>
      <c r="B17" s="11">
        <v>37.923499999999997</v>
      </c>
      <c r="C17" s="11">
        <v>33.920499999999997</v>
      </c>
      <c r="D17" s="11">
        <v>44.664999999999999</v>
      </c>
      <c r="E17" s="11">
        <v>53.004800000000003</v>
      </c>
      <c r="F17" s="11">
        <v>41.107399999999998</v>
      </c>
      <c r="G17" s="11">
        <v>31.078199999999999</v>
      </c>
      <c r="H17" s="3">
        <v>44.664999999999999</v>
      </c>
      <c r="I17" s="3">
        <v>31.731200000000001</v>
      </c>
      <c r="J17" s="3">
        <v>45.9375</v>
      </c>
      <c r="K17" s="3">
        <v>42.8752</v>
      </c>
      <c r="L17" s="11">
        <v>45.374299999999998</v>
      </c>
      <c r="M17" s="11">
        <v>46.487099999999998</v>
      </c>
      <c r="N17" s="11">
        <v>48.3553</v>
      </c>
      <c r="O17" s="11">
        <v>41.552199999999999</v>
      </c>
    </row>
    <row r="18" spans="1:15" x14ac:dyDescent="0.3">
      <c r="A18" s="11" t="s">
        <v>73</v>
      </c>
      <c r="B18" s="11">
        <v>43.0608</v>
      </c>
      <c r="C18" s="11">
        <v>36.330199999999998</v>
      </c>
      <c r="D18" s="11">
        <v>45.988599999999998</v>
      </c>
      <c r="E18" s="11">
        <v>55.938400000000001</v>
      </c>
      <c r="F18" s="11">
        <v>41.9268</v>
      </c>
      <c r="G18" s="11">
        <v>41.880299999999998</v>
      </c>
      <c r="H18" s="3">
        <v>45.988599999999998</v>
      </c>
      <c r="I18" s="3">
        <v>30.8248</v>
      </c>
      <c r="J18" s="3">
        <v>48.266199999999998</v>
      </c>
      <c r="K18" s="3">
        <v>42.372599999999998</v>
      </c>
      <c r="L18" s="11">
        <v>45.233899999999998</v>
      </c>
      <c r="M18" s="11">
        <v>46.729300000000002</v>
      </c>
      <c r="N18" s="11">
        <v>45.501399999999997</v>
      </c>
      <c r="O18" s="11">
        <v>46.662599999999998</v>
      </c>
    </row>
    <row r="19" spans="1:15" x14ac:dyDescent="0.3">
      <c r="A19" s="11" t="s">
        <v>74</v>
      </c>
      <c r="B19" s="11">
        <v>44.144100000000002</v>
      </c>
      <c r="C19" s="11">
        <v>36.587400000000002</v>
      </c>
      <c r="D19" s="11">
        <v>46.505899999999997</v>
      </c>
      <c r="E19" s="11">
        <v>68.864999999999995</v>
      </c>
      <c r="F19" s="11">
        <v>41.8459</v>
      </c>
      <c r="G19" s="11">
        <v>35.218000000000004</v>
      </c>
      <c r="H19" s="3">
        <v>46.505899999999997</v>
      </c>
      <c r="I19" s="3">
        <v>32.497399999999999</v>
      </c>
      <c r="J19" s="3">
        <v>48.700600000000001</v>
      </c>
      <c r="K19" s="3">
        <v>44.455599999999997</v>
      </c>
      <c r="L19" s="11">
        <v>49.336199999999998</v>
      </c>
      <c r="M19" s="11">
        <v>48.076700000000002</v>
      </c>
      <c r="N19" s="11">
        <v>46.278199999999998</v>
      </c>
      <c r="O19" s="11">
        <v>45.482700000000001</v>
      </c>
    </row>
    <row r="20" spans="1:15" x14ac:dyDescent="0.3">
      <c r="A20" s="11" t="s">
        <v>75</v>
      </c>
      <c r="B20" s="11">
        <v>42.982500000000002</v>
      </c>
      <c r="C20" s="11">
        <v>35.338000000000001</v>
      </c>
      <c r="D20" s="11">
        <v>46.453699999999998</v>
      </c>
      <c r="E20" s="11">
        <v>67.376300000000001</v>
      </c>
      <c r="F20" s="11">
        <v>42.148499999999999</v>
      </c>
      <c r="G20" s="11">
        <v>35.114699999999999</v>
      </c>
      <c r="H20" s="3">
        <v>46.453699999999998</v>
      </c>
      <c r="I20" s="3">
        <v>33.125100000000003</v>
      </c>
      <c r="J20" s="3">
        <v>51.5197</v>
      </c>
      <c r="K20" s="3">
        <v>47.166600000000003</v>
      </c>
      <c r="L20" s="11">
        <v>49.338099999999997</v>
      </c>
      <c r="M20" s="11">
        <v>45.871400000000001</v>
      </c>
      <c r="N20" s="11">
        <v>45.470199999999998</v>
      </c>
      <c r="O20" s="11">
        <v>45.482700000000001</v>
      </c>
    </row>
    <row r="21" spans="1:15" x14ac:dyDescent="0.3">
      <c r="A21" s="11" t="s">
        <v>76</v>
      </c>
      <c r="B21" s="11">
        <v>14.1325</v>
      </c>
      <c r="C21" s="11">
        <v>17.533000000000001</v>
      </c>
      <c r="D21" s="11">
        <v>20.109100000000002</v>
      </c>
      <c r="E21" s="11">
        <v>19.203600000000002</v>
      </c>
      <c r="F21" s="11">
        <v>15.836499999999999</v>
      </c>
      <c r="G21" s="11">
        <v>16.4039</v>
      </c>
      <c r="H21" s="3">
        <v>20.109100000000002</v>
      </c>
      <c r="I21" s="3">
        <v>16.759</v>
      </c>
      <c r="J21" s="3">
        <v>17.048999999999999</v>
      </c>
      <c r="K21" s="3">
        <v>21.229700000000001</v>
      </c>
      <c r="L21" s="11">
        <v>16.3154</v>
      </c>
      <c r="M21" s="11">
        <v>15.581799999999999</v>
      </c>
      <c r="N21" s="11">
        <v>15.836</v>
      </c>
      <c r="O21" s="11">
        <v>15.0123</v>
      </c>
    </row>
    <row r="22" spans="1:15" x14ac:dyDescent="0.3">
      <c r="A22" s="11" t="s">
        <v>77</v>
      </c>
      <c r="B22" s="11">
        <v>41.343800000000002</v>
      </c>
      <c r="C22" s="11">
        <v>38.783999999999999</v>
      </c>
      <c r="D22" s="11">
        <v>48.2759</v>
      </c>
      <c r="E22" s="11">
        <v>61.707099999999997</v>
      </c>
      <c r="F22" s="11">
        <v>39.3996</v>
      </c>
      <c r="G22" s="11">
        <v>38.908900000000003</v>
      </c>
      <c r="H22" s="3">
        <v>48.2759</v>
      </c>
      <c r="I22" s="3">
        <v>39.450099999999999</v>
      </c>
      <c r="J22" s="3">
        <v>45.184399999999997</v>
      </c>
      <c r="K22" s="3">
        <v>41.179000000000002</v>
      </c>
      <c r="L22" s="11">
        <v>40.217700000000001</v>
      </c>
      <c r="M22" s="11">
        <v>44.117600000000003</v>
      </c>
      <c r="N22" s="11">
        <v>39.945700000000002</v>
      </c>
      <c r="O22" s="11">
        <v>41.015599999999999</v>
      </c>
    </row>
    <row r="23" spans="1:15" x14ac:dyDescent="0.3">
      <c r="A23" s="11" t="s">
        <v>78</v>
      </c>
      <c r="B23" s="11">
        <v>35.641199999999998</v>
      </c>
      <c r="C23" s="11">
        <v>36.538899999999998</v>
      </c>
      <c r="D23" s="11" t="s">
        <v>79</v>
      </c>
      <c r="E23" s="11">
        <v>69.837400000000002</v>
      </c>
      <c r="F23" s="11">
        <v>35.472999999999999</v>
      </c>
      <c r="G23" s="11">
        <v>42.2988</v>
      </c>
      <c r="H23" s="3">
        <v>42</v>
      </c>
      <c r="I23" s="3">
        <v>38.3523</v>
      </c>
      <c r="J23" s="3">
        <v>44.660499999999999</v>
      </c>
      <c r="K23" s="3">
        <v>49.8568</v>
      </c>
      <c r="L23" s="11">
        <v>46.349499999999999</v>
      </c>
      <c r="M23" s="11">
        <v>45.569600000000001</v>
      </c>
      <c r="N23" s="11">
        <v>41.138100000000001</v>
      </c>
      <c r="O23" s="11">
        <v>38.281300000000002</v>
      </c>
    </row>
    <row r="24" spans="1:15" x14ac:dyDescent="0.3">
      <c r="A24" s="11" t="s">
        <v>80</v>
      </c>
      <c r="B24" s="11">
        <v>38.4236</v>
      </c>
      <c r="C24" s="11">
        <v>37.309600000000003</v>
      </c>
      <c r="D24" s="11">
        <v>40.833300000000001</v>
      </c>
      <c r="E24" s="11">
        <v>52.600200000000001</v>
      </c>
      <c r="F24" s="11">
        <v>31.840399999999999</v>
      </c>
      <c r="G24" s="11">
        <v>46.888300000000001</v>
      </c>
      <c r="H24" s="3">
        <v>40.833300000000001</v>
      </c>
      <c r="I24" s="3">
        <v>36.9801</v>
      </c>
      <c r="J24" s="3">
        <v>41.291499999999999</v>
      </c>
      <c r="K24" s="3">
        <v>40.551699999999997</v>
      </c>
      <c r="L24" s="11">
        <v>47.426200000000001</v>
      </c>
      <c r="M24" s="11">
        <v>43.878399999999999</v>
      </c>
      <c r="N24" s="11">
        <v>48.639699999999998</v>
      </c>
      <c r="O24" s="11">
        <v>41.015599999999999</v>
      </c>
    </row>
    <row r="25" spans="1:15" x14ac:dyDescent="0.3">
      <c r="A25" s="11" t="s">
        <v>81</v>
      </c>
      <c r="B25" s="11">
        <v>38.4236</v>
      </c>
      <c r="C25" s="11">
        <v>37.309600000000003</v>
      </c>
      <c r="D25" s="11">
        <v>40.833300000000001</v>
      </c>
      <c r="E25" s="11">
        <v>52.600200000000001</v>
      </c>
      <c r="F25" s="11">
        <v>31.840399999999999</v>
      </c>
      <c r="G25" s="11">
        <v>46.888300000000001</v>
      </c>
      <c r="H25" s="3">
        <v>40.833300000000001</v>
      </c>
      <c r="I25" s="3">
        <v>36.9801</v>
      </c>
      <c r="J25" s="3">
        <v>41.291499999999999</v>
      </c>
      <c r="K25" s="3">
        <v>40.551699999999997</v>
      </c>
      <c r="L25" s="11">
        <v>47.426200000000001</v>
      </c>
      <c r="M25" s="11">
        <v>43.878399999999999</v>
      </c>
      <c r="N25" s="11">
        <v>48.639699999999998</v>
      </c>
      <c r="O25" s="11">
        <v>41.015599999999999</v>
      </c>
    </row>
    <row r="27" spans="1:15" x14ac:dyDescent="0.3">
      <c r="A27" s="11" t="s">
        <v>82</v>
      </c>
      <c r="B27" s="11">
        <f>AVERAGE(B2:B25)</f>
        <v>42.790870833333322</v>
      </c>
      <c r="C27" s="11">
        <f t="shared" ref="C27:O27" si="0">AVERAGE(C2:C25)</f>
        <v>35.459233333333337</v>
      </c>
      <c r="D27" s="11">
        <f t="shared" si="0"/>
        <v>45.617491304347823</v>
      </c>
      <c r="E27" s="11">
        <f t="shared" si="0"/>
        <v>60.10114166666667</v>
      </c>
      <c r="F27" s="11">
        <f t="shared" si="0"/>
        <v>41.624208333333328</v>
      </c>
      <c r="G27" s="11">
        <f t="shared" si="0"/>
        <v>38.0795125</v>
      </c>
      <c r="H27" s="11">
        <f t="shared" si="0"/>
        <v>45.466762499999994</v>
      </c>
      <c r="I27" s="11">
        <f t="shared" si="0"/>
        <v>37.984520833333328</v>
      </c>
      <c r="J27" s="11">
        <f t="shared" si="0"/>
        <v>47.437933333333341</v>
      </c>
      <c r="K27" s="11">
        <f t="shared" si="0"/>
        <v>45.732995833333327</v>
      </c>
      <c r="L27" s="11">
        <f t="shared" si="0"/>
        <v>47.500891666666661</v>
      </c>
      <c r="M27" s="11">
        <f t="shared" si="0"/>
        <v>43.784191666666665</v>
      </c>
      <c r="N27" s="11">
        <f t="shared" si="0"/>
        <v>45.93410833333332</v>
      </c>
      <c r="O27" s="11">
        <f t="shared" si="0"/>
        <v>41.667695833333333</v>
      </c>
    </row>
    <row r="28" spans="1:15" x14ac:dyDescent="0.3">
      <c r="A28" s="11" t="s">
        <v>83</v>
      </c>
      <c r="B28" s="11">
        <f>STDEV(B2:B25)/B27*100</f>
        <v>22.347868755936197</v>
      </c>
      <c r="C28" s="11">
        <f t="shared" ref="C28:O28" si="1">STDEV(C2:C25)/C27*100</f>
        <v>11.380367159578404</v>
      </c>
      <c r="D28" s="11">
        <f t="shared" si="1"/>
        <v>20.044851850606161</v>
      </c>
      <c r="E28" s="11">
        <f t="shared" si="1"/>
        <v>17.655131486689474</v>
      </c>
      <c r="F28" s="11">
        <f t="shared" si="1"/>
        <v>20.18769625533378</v>
      </c>
      <c r="G28" s="11">
        <f t="shared" si="1"/>
        <v>17.179214400856679</v>
      </c>
      <c r="H28" s="11">
        <f t="shared" si="1"/>
        <v>19.736178736976186</v>
      </c>
      <c r="I28" s="11">
        <f t="shared" si="1"/>
        <v>26.254731125732377</v>
      </c>
      <c r="J28" s="11">
        <f t="shared" si="1"/>
        <v>19.157236770114068</v>
      </c>
      <c r="K28" s="11">
        <f t="shared" si="1"/>
        <v>20.899458908251731</v>
      </c>
      <c r="L28" s="11">
        <f t="shared" si="1"/>
        <v>22.511569421543527</v>
      </c>
      <c r="M28" s="11">
        <f t="shared" si="1"/>
        <v>20.838511956255147</v>
      </c>
      <c r="N28" s="11">
        <f t="shared" si="1"/>
        <v>25.137493406986529</v>
      </c>
      <c r="O28" s="11">
        <f t="shared" si="1"/>
        <v>17.210343466881731</v>
      </c>
    </row>
    <row r="29" spans="1:15" s="49" customFormat="1" x14ac:dyDescent="0.3">
      <c r="A29" s="12"/>
      <c r="B29" s="12" t="s">
        <v>3</v>
      </c>
      <c r="C29" s="12" t="s">
        <v>4</v>
      </c>
      <c r="D29" s="12" t="s">
        <v>5</v>
      </c>
      <c r="E29" s="12" t="s">
        <v>6</v>
      </c>
      <c r="F29" s="12" t="s">
        <v>7</v>
      </c>
      <c r="G29" s="12" t="s">
        <v>8</v>
      </c>
      <c r="H29" s="10" t="s">
        <v>9</v>
      </c>
      <c r="I29" s="10" t="s">
        <v>10</v>
      </c>
      <c r="J29" s="10" t="s">
        <v>11</v>
      </c>
      <c r="K29" s="10" t="s">
        <v>12</v>
      </c>
      <c r="L29" s="49" t="s">
        <v>13</v>
      </c>
      <c r="M29" s="49" t="s">
        <v>14</v>
      </c>
      <c r="N29" s="49" t="s">
        <v>15</v>
      </c>
      <c r="O29" s="49" t="s">
        <v>16</v>
      </c>
    </row>
  </sheetData>
  <pageMargins left="0.7" right="0.7" top="0.78740157499999996" bottom="0.78740157499999996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9"/>
  <sheetViews>
    <sheetView zoomScale="55" zoomScaleNormal="55" workbookViewId="0"/>
  </sheetViews>
  <sheetFormatPr baseColWidth="10" defaultColWidth="10.88671875" defaultRowHeight="14.4" x14ac:dyDescent="0.3"/>
  <cols>
    <col min="1" max="1" width="11" style="11" bestFit="1" customWidth="1"/>
    <col min="2" max="2" width="26.33203125" style="11" bestFit="1" customWidth="1"/>
    <col min="3" max="3" width="23.109375" style="11" bestFit="1" customWidth="1"/>
    <col min="4" max="4" width="34" style="11" bestFit="1" customWidth="1"/>
    <col min="5" max="5" width="36.21875" style="11" bestFit="1" customWidth="1"/>
    <col min="6" max="6" width="28.77734375" style="3" bestFit="1" customWidth="1"/>
    <col min="7" max="7" width="23.109375" style="3" bestFit="1" customWidth="1"/>
    <col min="8" max="8" width="22.33203125" style="3" bestFit="1" customWidth="1"/>
    <col min="9" max="9" width="28.44140625" style="42" bestFit="1" customWidth="1"/>
    <col min="10" max="10" width="11.44140625" style="42" bestFit="1" customWidth="1"/>
    <col min="11" max="11" width="7.88671875" style="42" bestFit="1" customWidth="1"/>
    <col min="12" max="12" width="10.88671875" style="42"/>
    <col min="13" max="13" width="3.44140625" style="42" customWidth="1"/>
    <col min="14" max="16384" width="10.88671875" style="42"/>
  </cols>
  <sheetData>
    <row r="1" spans="1:10" s="49" customFormat="1" x14ac:dyDescent="0.3">
      <c r="A1" s="12" t="s">
        <v>88</v>
      </c>
      <c r="B1" s="10" t="s">
        <v>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</v>
      </c>
      <c r="I1" s="10" t="s">
        <v>14</v>
      </c>
      <c r="J1" s="49" t="s">
        <v>84</v>
      </c>
    </row>
    <row r="2" spans="1:10" x14ac:dyDescent="0.3">
      <c r="A2" s="11" t="s">
        <v>57</v>
      </c>
      <c r="B2" s="11">
        <v>33.261299999999999</v>
      </c>
      <c r="C2" s="11">
        <v>56.021299999999997</v>
      </c>
      <c r="D2" s="11">
        <v>48.1494</v>
      </c>
      <c r="E2" s="11">
        <v>42.226500000000001</v>
      </c>
      <c r="F2" s="3">
        <v>47.001600000000003</v>
      </c>
      <c r="G2" s="3">
        <v>41.292099999999998</v>
      </c>
      <c r="H2" s="3">
        <v>43.988599999999998</v>
      </c>
      <c r="I2" s="11">
        <v>37.144100000000002</v>
      </c>
      <c r="J2" s="11">
        <f>AVERAGE(B2:I2)</f>
        <v>43.635612500000001</v>
      </c>
    </row>
    <row r="3" spans="1:10" x14ac:dyDescent="0.3">
      <c r="A3" s="11" t="s">
        <v>58</v>
      </c>
      <c r="B3" s="11">
        <v>36.782699999999998</v>
      </c>
      <c r="C3" s="11">
        <v>73.493899999999996</v>
      </c>
      <c r="D3" s="11">
        <v>49.692</v>
      </c>
      <c r="E3" s="11">
        <v>39.1768</v>
      </c>
      <c r="F3" s="3">
        <v>46.731000000000002</v>
      </c>
      <c r="G3" s="3">
        <v>39.760199999999998</v>
      </c>
      <c r="H3" s="3">
        <v>47.466999999999999</v>
      </c>
      <c r="I3" s="11">
        <v>38.860900000000001</v>
      </c>
      <c r="J3" s="11">
        <f t="shared" ref="J3:J25" si="0">AVERAGE(B3:I3)</f>
        <v>46.495562499999998</v>
      </c>
    </row>
    <row r="4" spans="1:10" x14ac:dyDescent="0.3">
      <c r="A4" s="11" t="s">
        <v>59</v>
      </c>
      <c r="B4" s="11">
        <v>38.14</v>
      </c>
      <c r="C4" s="11">
        <v>66.850300000000004</v>
      </c>
      <c r="D4" s="11">
        <v>45.1783</v>
      </c>
      <c r="E4" s="11">
        <v>41.232900000000001</v>
      </c>
      <c r="F4" s="3">
        <v>44.110300000000002</v>
      </c>
      <c r="G4" s="3">
        <v>41.846600000000002</v>
      </c>
      <c r="H4" s="3">
        <v>49.692</v>
      </c>
      <c r="I4" s="11">
        <v>40.339700000000001</v>
      </c>
      <c r="J4" s="11">
        <f t="shared" si="0"/>
        <v>45.923762500000002</v>
      </c>
    </row>
    <row r="5" spans="1:10" x14ac:dyDescent="0.3">
      <c r="A5" s="11" t="s">
        <v>60</v>
      </c>
      <c r="B5" s="11">
        <v>35.249899999999997</v>
      </c>
      <c r="C5" s="11">
        <v>60.57</v>
      </c>
      <c r="D5" s="11">
        <v>52.683999999999997</v>
      </c>
      <c r="E5" s="11">
        <v>33.257899999999999</v>
      </c>
      <c r="F5" s="3">
        <v>57.6873</v>
      </c>
      <c r="G5" s="3">
        <v>45.549199999999999</v>
      </c>
      <c r="H5" s="3">
        <v>49.904800000000002</v>
      </c>
      <c r="I5" s="11">
        <v>47.543799999999997</v>
      </c>
      <c r="J5" s="11">
        <f t="shared" si="0"/>
        <v>47.805862499999996</v>
      </c>
    </row>
    <row r="6" spans="1:10" x14ac:dyDescent="0.3">
      <c r="A6" s="11" t="s">
        <v>61</v>
      </c>
      <c r="B6" s="11">
        <v>37.559600000000003</v>
      </c>
      <c r="C6" s="11">
        <v>74.100999999999999</v>
      </c>
      <c r="D6" s="11">
        <v>63.189599999999999</v>
      </c>
      <c r="E6" s="11">
        <v>42.155200000000001</v>
      </c>
      <c r="F6" s="3">
        <v>75.3245</v>
      </c>
      <c r="G6" s="3">
        <v>75.127799999999993</v>
      </c>
      <c r="H6" s="3">
        <v>80.547899999999998</v>
      </c>
      <c r="I6" s="11">
        <v>69.124099999999999</v>
      </c>
      <c r="J6" s="11">
        <f t="shared" si="0"/>
        <v>64.641212499999995</v>
      </c>
    </row>
    <row r="7" spans="1:10" x14ac:dyDescent="0.3">
      <c r="A7" s="11" t="s">
        <v>62</v>
      </c>
      <c r="B7" s="11">
        <v>36.5107</v>
      </c>
      <c r="C7" s="11">
        <v>56.753100000000003</v>
      </c>
      <c r="D7" s="11">
        <v>42.382100000000001</v>
      </c>
      <c r="E7" s="11">
        <v>49.446899999999999</v>
      </c>
      <c r="F7" s="3">
        <v>49.428400000000003</v>
      </c>
      <c r="G7" s="3">
        <v>49.65</v>
      </c>
      <c r="H7" s="3">
        <v>54.524099999999997</v>
      </c>
      <c r="I7" s="11">
        <v>41.303699999999999</v>
      </c>
      <c r="J7" s="11">
        <f t="shared" si="0"/>
        <v>47.499874999999996</v>
      </c>
    </row>
    <row r="8" spans="1:10" x14ac:dyDescent="0.3">
      <c r="A8" s="11" t="s">
        <v>63</v>
      </c>
      <c r="B8" s="11">
        <v>36.409700000000001</v>
      </c>
      <c r="C8" s="11">
        <v>60.048999999999999</v>
      </c>
      <c r="D8" s="11">
        <v>43.495399999999997</v>
      </c>
      <c r="E8" s="11">
        <v>34.3538</v>
      </c>
      <c r="F8" s="3">
        <v>39.032899999999998</v>
      </c>
      <c r="G8" s="3">
        <v>36.593499999999999</v>
      </c>
      <c r="H8" s="3">
        <v>41.535200000000003</v>
      </c>
      <c r="I8" s="11">
        <v>31.325800000000001</v>
      </c>
      <c r="J8" s="11">
        <f t="shared" si="0"/>
        <v>40.349412500000007</v>
      </c>
    </row>
    <row r="9" spans="1:10" x14ac:dyDescent="0.3">
      <c r="A9" s="11" t="s">
        <v>64</v>
      </c>
      <c r="B9" s="11">
        <v>36.773000000000003</v>
      </c>
      <c r="C9" s="11">
        <v>59.810099999999998</v>
      </c>
      <c r="D9" s="11">
        <v>39.248800000000003</v>
      </c>
      <c r="E9" s="11">
        <v>31.716000000000001</v>
      </c>
      <c r="F9" s="3">
        <v>40.821399999999997</v>
      </c>
      <c r="G9" s="3">
        <v>35.210500000000003</v>
      </c>
      <c r="H9" s="3">
        <v>41.735700000000001</v>
      </c>
      <c r="I9" s="11">
        <v>34.738999999999997</v>
      </c>
      <c r="J9" s="11">
        <f t="shared" si="0"/>
        <v>40.006812499999995</v>
      </c>
    </row>
    <row r="10" spans="1:10" x14ac:dyDescent="0.3">
      <c r="A10" s="11" t="s">
        <v>65</v>
      </c>
      <c r="B10" s="11">
        <v>37.578800000000001</v>
      </c>
      <c r="C10" s="11">
        <v>62.523600000000002</v>
      </c>
      <c r="D10" s="11">
        <v>43.683599999999998</v>
      </c>
      <c r="E10" s="11">
        <v>40.336599999999997</v>
      </c>
      <c r="F10" s="3">
        <v>44.659700000000001</v>
      </c>
      <c r="G10" s="3">
        <v>37.93</v>
      </c>
      <c r="H10" s="3">
        <v>46.981499999999997</v>
      </c>
      <c r="I10" s="11">
        <v>47.663699999999999</v>
      </c>
      <c r="J10" s="11">
        <f t="shared" si="0"/>
        <v>45.169687500000002</v>
      </c>
    </row>
    <row r="11" spans="1:10" x14ac:dyDescent="0.3">
      <c r="A11" s="11" t="s">
        <v>66</v>
      </c>
      <c r="B11" s="11">
        <v>37.0443</v>
      </c>
      <c r="C11" s="11">
        <v>63.410699999999999</v>
      </c>
      <c r="D11" s="11">
        <v>42.3645</v>
      </c>
      <c r="E11" s="11">
        <v>37.7806</v>
      </c>
      <c r="F11" s="3">
        <v>44.954099999999997</v>
      </c>
      <c r="G11" s="3">
        <v>38.069800000000001</v>
      </c>
      <c r="H11" s="3">
        <v>43.411200000000001</v>
      </c>
      <c r="I11" s="11">
        <v>45.079700000000003</v>
      </c>
      <c r="J11" s="11">
        <f t="shared" si="0"/>
        <v>44.014362499999997</v>
      </c>
    </row>
    <row r="12" spans="1:10" x14ac:dyDescent="0.3">
      <c r="A12" s="11" t="s">
        <v>67</v>
      </c>
      <c r="B12" s="11">
        <v>35.487699999999997</v>
      </c>
      <c r="C12" s="11">
        <v>62.8324</v>
      </c>
      <c r="D12" s="11">
        <v>42.6492</v>
      </c>
      <c r="E12" s="11">
        <v>36.703600000000002</v>
      </c>
      <c r="F12" s="3">
        <v>45.370399999999997</v>
      </c>
      <c r="G12" s="3">
        <v>38.281300000000002</v>
      </c>
      <c r="H12" s="3">
        <v>45.252400000000002</v>
      </c>
      <c r="I12" s="11">
        <v>49.626800000000003</v>
      </c>
      <c r="J12" s="11">
        <f t="shared" si="0"/>
        <v>44.525475</v>
      </c>
    </row>
    <row r="13" spans="1:10" x14ac:dyDescent="0.3">
      <c r="A13" s="11" t="s">
        <v>68</v>
      </c>
      <c r="B13" s="11">
        <v>35.389000000000003</v>
      </c>
      <c r="C13" s="11">
        <v>63.999600000000001</v>
      </c>
      <c r="D13" s="11">
        <v>41.312100000000001</v>
      </c>
      <c r="E13" s="11">
        <v>37.548400000000001</v>
      </c>
      <c r="F13" s="3">
        <v>44.7776</v>
      </c>
      <c r="G13" s="3">
        <v>34.801099999999998</v>
      </c>
      <c r="H13" s="3">
        <v>45.734200000000001</v>
      </c>
      <c r="I13" s="11">
        <v>44.876399999999997</v>
      </c>
      <c r="J13" s="11">
        <f t="shared" si="0"/>
        <v>43.5548</v>
      </c>
    </row>
    <row r="14" spans="1:10" x14ac:dyDescent="0.3">
      <c r="A14" s="11" t="s">
        <v>69</v>
      </c>
      <c r="B14" s="11">
        <v>35.388500000000001</v>
      </c>
      <c r="C14" s="11">
        <v>63.999600000000001</v>
      </c>
      <c r="D14" s="11">
        <v>41.263800000000003</v>
      </c>
      <c r="E14" s="11">
        <v>37.932200000000002</v>
      </c>
      <c r="F14" s="3">
        <v>48.468600000000002</v>
      </c>
      <c r="G14" s="3">
        <v>36.084400000000002</v>
      </c>
      <c r="H14" s="3">
        <v>46.632100000000001</v>
      </c>
      <c r="I14" s="11">
        <v>47.556600000000003</v>
      </c>
      <c r="J14" s="11">
        <f t="shared" si="0"/>
        <v>44.665725000000002</v>
      </c>
    </row>
    <row r="15" spans="1:10" x14ac:dyDescent="0.3">
      <c r="A15" s="11" t="s">
        <v>70</v>
      </c>
      <c r="B15" s="11">
        <v>35.125399999999999</v>
      </c>
      <c r="C15" s="11">
        <v>57.985599999999998</v>
      </c>
      <c r="D15" s="11">
        <v>40.853499999999997</v>
      </c>
      <c r="E15" s="11">
        <v>37.0381</v>
      </c>
      <c r="F15" s="3">
        <v>44.029600000000002</v>
      </c>
      <c r="G15" s="3">
        <v>32.447899999999997</v>
      </c>
      <c r="H15" s="3">
        <v>42.241399999999999</v>
      </c>
      <c r="I15" s="11">
        <v>47.343000000000004</v>
      </c>
      <c r="J15" s="11">
        <f t="shared" si="0"/>
        <v>42.133062500000001</v>
      </c>
    </row>
    <row r="16" spans="1:10" x14ac:dyDescent="0.3">
      <c r="A16" s="11" t="s">
        <v>71</v>
      </c>
      <c r="B16" s="11">
        <v>34.669800000000002</v>
      </c>
      <c r="C16" s="11">
        <v>58.894199999999998</v>
      </c>
      <c r="D16" s="11">
        <v>41.416200000000003</v>
      </c>
      <c r="E16" s="11">
        <v>38.323399999999999</v>
      </c>
      <c r="F16" s="3">
        <v>43.140099999999997</v>
      </c>
      <c r="G16" s="3">
        <v>32.283999999999999</v>
      </c>
      <c r="H16" s="3">
        <v>47.704900000000002</v>
      </c>
      <c r="I16" s="11">
        <v>48.103000000000002</v>
      </c>
      <c r="J16" s="11">
        <f t="shared" si="0"/>
        <v>43.066949999999999</v>
      </c>
    </row>
    <row r="17" spans="1:10" x14ac:dyDescent="0.3">
      <c r="A17" s="11" t="s">
        <v>72</v>
      </c>
      <c r="B17" s="11">
        <v>33.920499999999997</v>
      </c>
      <c r="C17" s="11">
        <v>53.004800000000003</v>
      </c>
      <c r="D17" s="11">
        <v>41.107399999999998</v>
      </c>
      <c r="E17" s="11">
        <v>31.078199999999999</v>
      </c>
      <c r="F17" s="3">
        <v>44.664999999999999</v>
      </c>
      <c r="G17" s="3">
        <v>31.731200000000001</v>
      </c>
      <c r="H17" s="3">
        <v>42.8752</v>
      </c>
      <c r="I17" s="11">
        <v>46.487099999999998</v>
      </c>
      <c r="J17" s="11">
        <f t="shared" si="0"/>
        <v>40.608674999999998</v>
      </c>
    </row>
    <row r="18" spans="1:10" x14ac:dyDescent="0.3">
      <c r="A18" s="11" t="s">
        <v>73</v>
      </c>
      <c r="B18" s="11">
        <v>36.330199999999998</v>
      </c>
      <c r="C18" s="11">
        <v>55.938400000000001</v>
      </c>
      <c r="D18" s="11">
        <v>41.9268</v>
      </c>
      <c r="E18" s="11">
        <v>41.880299999999998</v>
      </c>
      <c r="F18" s="3">
        <v>45.988599999999998</v>
      </c>
      <c r="G18" s="3">
        <v>30.8248</v>
      </c>
      <c r="H18" s="3">
        <v>42.372599999999998</v>
      </c>
      <c r="I18" s="11">
        <v>46.729300000000002</v>
      </c>
      <c r="J18" s="11">
        <f t="shared" si="0"/>
        <v>42.748875000000005</v>
      </c>
    </row>
    <row r="19" spans="1:10" x14ac:dyDescent="0.3">
      <c r="A19" s="11" t="s">
        <v>74</v>
      </c>
      <c r="B19" s="11">
        <v>36.587400000000002</v>
      </c>
      <c r="C19" s="11">
        <v>68.864999999999995</v>
      </c>
      <c r="D19" s="11">
        <v>41.8459</v>
      </c>
      <c r="E19" s="11">
        <v>35.218000000000004</v>
      </c>
      <c r="F19" s="3">
        <v>46.505899999999997</v>
      </c>
      <c r="G19" s="3">
        <v>32.497399999999999</v>
      </c>
      <c r="H19" s="3">
        <v>44.455599999999997</v>
      </c>
      <c r="I19" s="11">
        <v>48.076700000000002</v>
      </c>
      <c r="J19" s="11">
        <f t="shared" si="0"/>
        <v>44.256487499999999</v>
      </c>
    </row>
    <row r="20" spans="1:10" x14ac:dyDescent="0.3">
      <c r="A20" s="11" t="s">
        <v>75</v>
      </c>
      <c r="B20" s="11">
        <v>35.338000000000001</v>
      </c>
      <c r="C20" s="11">
        <v>67.376300000000001</v>
      </c>
      <c r="D20" s="11">
        <v>42.148499999999999</v>
      </c>
      <c r="E20" s="11">
        <v>35.114699999999999</v>
      </c>
      <c r="F20" s="3">
        <v>46.453699999999998</v>
      </c>
      <c r="G20" s="3">
        <v>33.125100000000003</v>
      </c>
      <c r="H20" s="3">
        <v>47.166600000000003</v>
      </c>
      <c r="I20" s="11">
        <v>45.871400000000001</v>
      </c>
      <c r="J20" s="11">
        <f t="shared" si="0"/>
        <v>44.074287499999997</v>
      </c>
    </row>
    <row r="21" spans="1:10" x14ac:dyDescent="0.3">
      <c r="A21" s="11" t="s">
        <v>76</v>
      </c>
      <c r="B21" s="11">
        <v>17.533000000000001</v>
      </c>
      <c r="C21" s="11">
        <v>19.203600000000002</v>
      </c>
      <c r="D21" s="11">
        <v>15.836499999999999</v>
      </c>
      <c r="E21" s="11">
        <v>16.4039</v>
      </c>
      <c r="F21" s="3">
        <v>20.109100000000002</v>
      </c>
      <c r="G21" s="3">
        <v>16.759</v>
      </c>
      <c r="H21" s="3">
        <v>21.229700000000001</v>
      </c>
      <c r="I21" s="11">
        <v>15.581799999999999</v>
      </c>
      <c r="J21" s="11">
        <f t="shared" si="0"/>
        <v>17.832075</v>
      </c>
    </row>
    <row r="22" spans="1:10" x14ac:dyDescent="0.3">
      <c r="A22" s="11" t="s">
        <v>77</v>
      </c>
      <c r="B22" s="11">
        <v>38.783999999999999</v>
      </c>
      <c r="C22" s="11">
        <v>61.707099999999997</v>
      </c>
      <c r="D22" s="11">
        <v>39.3996</v>
      </c>
      <c r="E22" s="11">
        <v>38.908900000000003</v>
      </c>
      <c r="F22" s="3">
        <v>48.2759</v>
      </c>
      <c r="G22" s="3">
        <v>39.450099999999999</v>
      </c>
      <c r="H22" s="3">
        <v>41.179000000000002</v>
      </c>
      <c r="I22" s="11">
        <v>44.117600000000003</v>
      </c>
      <c r="J22" s="11">
        <f t="shared" si="0"/>
        <v>43.977775000000001</v>
      </c>
    </row>
    <row r="23" spans="1:10" x14ac:dyDescent="0.3">
      <c r="A23" s="11" t="s">
        <v>78</v>
      </c>
      <c r="B23" s="11">
        <v>36.538899999999998</v>
      </c>
      <c r="C23" s="11">
        <v>69.837400000000002</v>
      </c>
      <c r="D23" s="11">
        <v>35.472999999999999</v>
      </c>
      <c r="E23" s="11">
        <v>42.2988</v>
      </c>
      <c r="F23" s="3">
        <v>42</v>
      </c>
      <c r="G23" s="3">
        <v>38.3523</v>
      </c>
      <c r="H23" s="3">
        <v>49.8568</v>
      </c>
      <c r="I23" s="11">
        <v>45.569600000000001</v>
      </c>
      <c r="J23" s="11">
        <f t="shared" si="0"/>
        <v>44.990850000000002</v>
      </c>
    </row>
    <row r="24" spans="1:10" x14ac:dyDescent="0.3">
      <c r="A24" s="11" t="s">
        <v>80</v>
      </c>
      <c r="B24" s="11">
        <v>37.309600000000003</v>
      </c>
      <c r="C24" s="11">
        <v>52.600200000000001</v>
      </c>
      <c r="D24" s="11">
        <v>31.840399999999999</v>
      </c>
      <c r="E24" s="11">
        <v>46.888300000000001</v>
      </c>
      <c r="F24" s="3">
        <v>40.833300000000001</v>
      </c>
      <c r="G24" s="3">
        <v>36.9801</v>
      </c>
      <c r="H24" s="3">
        <v>40.551699999999997</v>
      </c>
      <c r="I24" s="11">
        <v>43.878399999999999</v>
      </c>
      <c r="J24" s="11">
        <f t="shared" si="0"/>
        <v>41.360250000000001</v>
      </c>
    </row>
    <row r="25" spans="1:10" x14ac:dyDescent="0.3">
      <c r="A25" s="11" t="s">
        <v>81</v>
      </c>
      <c r="B25" s="11">
        <v>37.309600000000003</v>
      </c>
      <c r="C25" s="11">
        <v>52.600200000000001</v>
      </c>
      <c r="D25" s="11">
        <v>31.840399999999999</v>
      </c>
      <c r="E25" s="11">
        <v>46.888300000000001</v>
      </c>
      <c r="F25" s="3">
        <v>40.833300000000001</v>
      </c>
      <c r="G25" s="3">
        <v>36.9801</v>
      </c>
      <c r="H25" s="3">
        <v>40.551699999999997</v>
      </c>
      <c r="I25" s="11">
        <v>43.878399999999999</v>
      </c>
      <c r="J25" s="11">
        <f t="shared" si="0"/>
        <v>41.360250000000001</v>
      </c>
    </row>
    <row r="27" spans="1:10" x14ac:dyDescent="0.3">
      <c r="A27" s="11" t="s">
        <v>82</v>
      </c>
      <c r="B27" s="11">
        <f>AVERAGE(B2:B25)</f>
        <v>35.459233333333337</v>
      </c>
      <c r="C27" s="11">
        <f t="shared" ref="C27:J27" si="1">AVERAGE(C2:C25)</f>
        <v>60.10114166666667</v>
      </c>
      <c r="D27" s="11">
        <f t="shared" si="1"/>
        <v>41.624208333333328</v>
      </c>
      <c r="E27" s="11">
        <f t="shared" si="1"/>
        <v>38.0795125</v>
      </c>
      <c r="F27" s="11">
        <f t="shared" si="1"/>
        <v>45.466762499999994</v>
      </c>
      <c r="G27" s="11">
        <f t="shared" si="1"/>
        <v>37.984520833333328</v>
      </c>
      <c r="H27" s="11">
        <f t="shared" si="1"/>
        <v>45.732995833333327</v>
      </c>
      <c r="I27" s="11">
        <f t="shared" si="1"/>
        <v>43.784191666666665</v>
      </c>
      <c r="J27" s="11">
        <f t="shared" si="1"/>
        <v>43.529070833333328</v>
      </c>
    </row>
    <row r="28" spans="1:10" x14ac:dyDescent="0.3">
      <c r="A28" s="11" t="s">
        <v>83</v>
      </c>
      <c r="B28" s="11">
        <f t="shared" ref="B28" si="2">STDEV(B2:B25)/B27*100</f>
        <v>11.380367159578404</v>
      </c>
      <c r="C28" s="11">
        <f t="shared" ref="C28" si="3">STDEV(C2:C25)/C27*100</f>
        <v>17.655131486689474</v>
      </c>
      <c r="D28" s="11">
        <f t="shared" ref="D28" si="4">STDEV(D2:D25)/D27*100</f>
        <v>20.18769625533378</v>
      </c>
      <c r="E28" s="11">
        <f t="shared" ref="E28" si="5">STDEV(E2:E25)/E27*100</f>
        <v>17.179214400856679</v>
      </c>
      <c r="F28" s="11">
        <f t="shared" ref="F28" si="6">STDEV(F2:F25)/F27*100</f>
        <v>19.736178736976186</v>
      </c>
      <c r="G28" s="11">
        <f t="shared" ref="G28" si="7">STDEV(G2:G25)/G27*100</f>
        <v>26.254731125732377</v>
      </c>
      <c r="H28" s="11">
        <f t="shared" ref="H28" si="8">STDEV(H2:H25)/H27*100</f>
        <v>20.899458908251731</v>
      </c>
      <c r="I28" s="11">
        <f t="shared" ref="I28:J28" si="9">STDEV(I2:I25)/I27*100</f>
        <v>20.838511956255147</v>
      </c>
      <c r="J28" s="11">
        <f t="shared" si="9"/>
        <v>16.637104861371274</v>
      </c>
    </row>
    <row r="29" spans="1:10" s="49" customFormat="1" x14ac:dyDescent="0.3">
      <c r="A29" s="12"/>
      <c r="B29" s="12" t="s">
        <v>4</v>
      </c>
      <c r="C29" s="12" t="s">
        <v>6</v>
      </c>
      <c r="D29" s="12" t="s">
        <v>7</v>
      </c>
      <c r="E29" s="12" t="s">
        <v>8</v>
      </c>
      <c r="F29" s="10" t="s">
        <v>9</v>
      </c>
      <c r="G29" s="10" t="s">
        <v>10</v>
      </c>
      <c r="H29" s="10" t="s">
        <v>12</v>
      </c>
      <c r="I29" s="49" t="s">
        <v>14</v>
      </c>
      <c r="J29" s="49" t="s">
        <v>84</v>
      </c>
    </row>
  </sheetData>
  <pageMargins left="0.7" right="0.7" top="0.78740157499999996" bottom="0.78740157499999996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9</vt:i4>
      </vt:variant>
      <vt:variant>
        <vt:lpstr>Benannte Bereiche</vt:lpstr>
      </vt:variant>
      <vt:variant>
        <vt:i4>79</vt:i4>
      </vt:variant>
    </vt:vector>
  </HeadingPairs>
  <TitlesOfParts>
    <vt:vector size="92" baseType="lpstr">
      <vt:lpstr>score</vt:lpstr>
      <vt:lpstr>KF_13_dur+rat</vt:lpstr>
      <vt:lpstr>KF13_tpo14</vt:lpstr>
      <vt:lpstr>KF13_tpo8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KF13_tpo8_diag</vt:lpstr>
      <vt:lpstr>'KF_13_dur+rat'!AP_27</vt:lpstr>
      <vt:lpstr>'KF_13_dur+rat'!Arnold_Pogossian_2006__live_DVD__06_dur</vt:lpstr>
      <vt:lpstr>'KF_13_dur+rat'!Arnold_Pogossian_2006__live_DVD__13_dur_1</vt:lpstr>
      <vt:lpstr>KF13_tpo14!Arnold_Pogossian_2006__live_DVD__13_tpo</vt:lpstr>
      <vt:lpstr>'KF_13_dur+rat'!Arnold_Pogossian_2006__live_DVD__14_dur</vt:lpstr>
      <vt:lpstr>'KF_13_dur+rat'!Arnold_Pogossian_2006__live_DVD__27_dur</vt:lpstr>
      <vt:lpstr>'KF_13_dur+rat'!Arnold_Pogossian_2009_13_dur_1</vt:lpstr>
      <vt:lpstr>KF13_tpo14!Arnold_Pogossian_2009_13_tpo</vt:lpstr>
      <vt:lpstr>KF13_tpo8!Arnold_Pogossian_2009_13_tpo</vt:lpstr>
      <vt:lpstr>KF13_tpo14!Arnold_Pogossian_2009_13_tpo_1</vt:lpstr>
      <vt:lpstr>'KF_13_dur+rat'!Arnold_Pogossian_2009_14</vt:lpstr>
      <vt:lpstr>'KF_13_dur+rat'!Arnold_Pogossian_2009_7</vt:lpstr>
      <vt:lpstr>'KF_13_dur+rat'!Banse_Keller_2005_13_dur_1</vt:lpstr>
      <vt:lpstr>KF13_tpo14!Banse_Keller_2005_13_tpo</vt:lpstr>
      <vt:lpstr>KF13_tpo8!Banse_Keller_2005_13_tpo</vt:lpstr>
      <vt:lpstr>KF13_tpo14!Banse_Keller_2005_13_tpo_2</vt:lpstr>
      <vt:lpstr>KF13_tpo8!Banse_Keller_2005_13_tpo_2</vt:lpstr>
      <vt:lpstr>'KF_13_dur+rat'!Banse_Keller_2005_14</vt:lpstr>
      <vt:lpstr>'KF_13_dur+rat'!Banse_Keller_2005_7</vt:lpstr>
      <vt:lpstr>'KF_13_dur+rat'!BK_2005_32_dur</vt:lpstr>
      <vt:lpstr>'KF_13_dur+rat'!BK_27</vt:lpstr>
      <vt:lpstr>'KF_13_dur+rat'!CK_1990_32_dur</vt:lpstr>
      <vt:lpstr>'KF_13_dur+rat'!Csengery_Keller_1987_04__Nimmermehr__1</vt:lpstr>
      <vt:lpstr>'KF_13_dur+rat'!Csengery_Keller_1987_11__Einmal_brach_ich_mir_das_Bein__dur_1</vt:lpstr>
      <vt:lpstr>KF13_tpo14!Csengery_Keller_1987_11__Einmal_brach_ich_mir_das_Bein__tpo</vt:lpstr>
      <vt:lpstr>KF13_tpo14!Csengery_Keller_1987_13_tpo</vt:lpstr>
      <vt:lpstr>KF13_tpo8!Csengery_Keller_1987_13_tpo</vt:lpstr>
      <vt:lpstr>KF13_tpo14!Csengery_Keller_1987_13_tpo_1</vt:lpstr>
      <vt:lpstr>KF13_tpo8!Csengery_Keller_1987_13_tpo_1</vt:lpstr>
      <vt:lpstr>'KF_13_dur+rat'!Csengery_Keller_1990_13_dur_1</vt:lpstr>
      <vt:lpstr>'KF_13_dur+rat'!Csengery_Keller_1990_7</vt:lpstr>
      <vt:lpstr>'KF_13_dur+rat'!Kammer_Widmann_2017_06_Abschnitte_Dauern</vt:lpstr>
      <vt:lpstr>'KF_13_dur+rat'!Kammer_Widmann_2017_13_Abschnitte_Dauern_1</vt:lpstr>
      <vt:lpstr>KF13_tpo14!Kammer_Widmann_2017_13_tpo</vt:lpstr>
      <vt:lpstr>KF13_tpo8!Kammer_Widmann_2017_13_tpo</vt:lpstr>
      <vt:lpstr>'KF_13_dur+rat'!Kammer_Widmann_2017_14_Abschnitte_Dauern</vt:lpstr>
      <vt:lpstr>'KF_13_dur+rat'!Kammer_Widmann_2017_27_Abschnitte_Dauern</vt:lpstr>
      <vt:lpstr>'KF_13_dur+rat'!KO_27</vt:lpstr>
      <vt:lpstr>'KF_13_dur+rat'!KO_94_27</vt:lpstr>
      <vt:lpstr>'KF_13_dur+rat'!Komsi_Oramo_1994_06</vt:lpstr>
      <vt:lpstr>'KF_13_dur+rat'!Komsi_Oramo_1994_13_dur_1</vt:lpstr>
      <vt:lpstr>'KF_13_dur+rat'!Komsi_Oramo_1994_14</vt:lpstr>
      <vt:lpstr>'KF_13_dur+rat'!Komsi_Oramo_1996_13_dur_1</vt:lpstr>
      <vt:lpstr>KF13_tpo14!Komsi_Oramo_1996_13_tpo</vt:lpstr>
      <vt:lpstr>KF13_tpo8!Komsi_Oramo_1996_13_tpo</vt:lpstr>
      <vt:lpstr>'KF_13_dur+rat'!Komsi_Oramo_1996_14</vt:lpstr>
      <vt:lpstr>'KF_13_dur+rat'!Komsi_Oramo_1996_7</vt:lpstr>
      <vt:lpstr>'KF_13_dur+rat'!Melzer_Stark_2012_13_dur_1</vt:lpstr>
      <vt:lpstr>KF13_tpo14!Melzer_Stark_2012_13_tpo</vt:lpstr>
      <vt:lpstr>KF13_tpo8!Melzer_Stark_2012_13_tpo</vt:lpstr>
      <vt:lpstr>'KF_13_dur+rat'!Melzer_Stark_2012_14</vt:lpstr>
      <vt:lpstr>'KF_13_dur+rat'!Melzer_Stark_2012_7</vt:lpstr>
      <vt:lpstr>'KF_13_dur+rat'!Melzer_Stark_2013_13_dur_1</vt:lpstr>
      <vt:lpstr>KF13_tpo14!Melzer_Stark_2013_19_tpo</vt:lpstr>
      <vt:lpstr>'KF_13_dur+rat'!Melzer_Stark_2013_7</vt:lpstr>
      <vt:lpstr>'KF_13_dur+rat'!Melzer_Stark_2014_14</vt:lpstr>
      <vt:lpstr>'KF_13_dur+rat'!Melzer_Stark_2017_Wien_modern_06_dur_1</vt:lpstr>
      <vt:lpstr>'KF_13_dur+rat'!Melzer_Stark_2017_Wien_modern_13_dur_1</vt:lpstr>
      <vt:lpstr>KF13_tpo14!Melzer_Stark_2017_Wien_modern_13_tpo</vt:lpstr>
      <vt:lpstr>'KF_13_dur+rat'!Melzer_Stark_2017_Wien_modern_14_dur</vt:lpstr>
      <vt:lpstr>'KF_13_dur+rat'!Melzer_Stark_2017_Wien_modern_27_dur</vt:lpstr>
      <vt:lpstr>'KF_13_dur+rat'!Melzer_Stark_2019_06</vt:lpstr>
      <vt:lpstr>'KF_13_dur+rat'!Melzer_Stark_2019_13_dur_5</vt:lpstr>
      <vt:lpstr>'KF_13_dur+rat'!Melzer_Stark_2019_14</vt:lpstr>
      <vt:lpstr>'KF_13_dur+rat'!MS_27</vt:lpstr>
      <vt:lpstr>'KF_13_dur+rat'!MS13_27</vt:lpstr>
      <vt:lpstr>'KF_13_dur+rat'!MS19_27</vt:lpstr>
      <vt:lpstr>'KF_13_dur+rat'!Pammer_Kopatchinskaja_2004_12</vt:lpstr>
      <vt:lpstr>'KF_13_dur+rat'!Pammer_Kopatchinskaja_2004_13_dur_1</vt:lpstr>
      <vt:lpstr>KF13_tpo14!Pammer_Kopatchinskaja_2004_13_tpo</vt:lpstr>
      <vt:lpstr>KF13_tpo8!Pammer_Kopatchinskaja_2004_13_tpo</vt:lpstr>
      <vt:lpstr>'KF_13_dur+rat'!Pammer_Kopatchinskaja_2004_7</vt:lpstr>
      <vt:lpstr>'KF_13_dur+rat'!PK_27</vt:lpstr>
      <vt:lpstr>'KF_13_dur+rat'!Whittlesey_Sallaberger_1997_13_dur_1</vt:lpstr>
      <vt:lpstr>KF13_tpo14!Whittlesey_Sallaberger_1997_13_tpo</vt:lpstr>
      <vt:lpstr>KF13_tpo8!Whittlesey_Sallaberger_1997_13_tpo</vt:lpstr>
      <vt:lpstr>'KF_13_dur+rat'!Whittlesey_Sallaberger_1997_14</vt:lpstr>
      <vt:lpstr>'KF_13_dur+rat'!Whittlesey_Sallaberger_1997_7</vt:lpstr>
      <vt:lpstr>'KF_13_dur+rat'!WS_27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2020-12-09T08:59:46Z</dcterms:modified>
</cp:coreProperties>
</file>