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74AAB45F-122D-48E0-A3DA-05729A0CBAD1}" xr6:coauthVersionLast="45" xr6:coauthVersionMax="45" xr10:uidLastSave="{00000000-0000-0000-0000-000000000000}"/>
  <bookViews>
    <workbookView xWindow="-108" yWindow="-108" windowWidth="23256" windowHeight="12576" tabRatio="766" activeTab="1" xr2:uid="{00000000-000D-0000-FFFF-FFFF00000000}"/>
  </bookViews>
  <sheets>
    <sheet name="score" sheetId="33" r:id="rId1"/>
    <sheet name="KF_14_dur+rat" sheetId="3" r:id="rId2"/>
    <sheet name="diag dur sec 14" sheetId="22" r:id="rId3"/>
    <sheet name="diag dur sec 8" sheetId="26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'KF_14_dur+rat'!#REF!</definedName>
    <definedName name="Arnold_Pogossian_2006__live_DVD__14_dur" localSheetId="1">'KF_14_dur+rat'!$AJ$45:$AJ$52</definedName>
    <definedName name="Arnold_Pogossian_2009_14" localSheetId="1">'KF_14_dur+rat'!$AH$45:$AH$52</definedName>
    <definedName name="Arnold_Pogossian_2009_6" localSheetId="1">'KF_14_dur+rat'!#REF!</definedName>
    <definedName name="Banse_Keller_2005_06" localSheetId="1">'KF_14_dur+rat'!#REF!</definedName>
    <definedName name="Banse_Keller_2005_14" localSheetId="1">'KF_14_dur+rat'!$AI$45:$AI$52</definedName>
    <definedName name="BK_2005_20" localSheetId="1">'KF_14_dur+rat'!#REF!</definedName>
    <definedName name="CK_1987_20" localSheetId="1">'KF_14_dur+rat'!#REF!</definedName>
    <definedName name="CK_1990_20" localSheetId="1">'KF_14_dur+rat'!#REF!</definedName>
    <definedName name="CK_1990_32_dur" localSheetId="1">'KF_14_dur+rat'!$AA$2:$AA$11</definedName>
    <definedName name="Csengery_Keller_1987_04__Nimmermehr" localSheetId="1">'KF_14_dur+rat'!#REF!</definedName>
    <definedName name="Csengery_Keller_1987_12__Umpanzert" localSheetId="1">'KF_14_dur+rat'!$AB$45:$AB$52</definedName>
    <definedName name="Csengery_Keller_1990_06" localSheetId="1">'KF_14_dur+rat'!#REF!</definedName>
    <definedName name="Csengery_Keller_1990_14" localSheetId="1">'KF_14_dur+rat'!$AC$45:$AC$52</definedName>
    <definedName name="Kammer_Widmann_2017_14_Abschnitte_Dauern" localSheetId="1">'KF_14_dur+rat'!$AM$45:$AM$52</definedName>
    <definedName name="KO_1996_20" localSheetId="1">'KF_14_dur+rat'!#REF!</definedName>
    <definedName name="Komsi_Oramo_1994_14" localSheetId="1">'KF_14_dur+rat'!$AD$45:$AD$52</definedName>
    <definedName name="Komsi_Oramo_1996_06" localSheetId="1">'KF_14_dur+rat'!#REF!</definedName>
    <definedName name="Komsi_Oramo_1996_14" localSheetId="1">'KF_14_dur+rat'!$AE$45:$AE$52</definedName>
    <definedName name="Melzer_Stark_2012_06" localSheetId="1">'KF_14_dur+rat'!#REF!</definedName>
    <definedName name="Melzer_Stark_2012_14" localSheetId="1">'KF_14_dur+rat'!$AK$45:$AK$52</definedName>
    <definedName name="Melzer_Stark_2013_06" localSheetId="1">'KF_14_dur+rat'!#REF!</definedName>
    <definedName name="Melzer_Stark_2014_14" localSheetId="1">'KF_14_dur+rat'!$AL$45:$AL$52</definedName>
    <definedName name="Melzer_Stark_2017_Wien_modern_14_dur" localSheetId="1">'KF_14_dur+rat'!$AN$45:$AN$52</definedName>
    <definedName name="Melzer_Stark_2019_14" localSheetId="1">'KF_14_dur+rat'!$AO$45:$AO$52</definedName>
    <definedName name="MS_2012_20" localSheetId="1">'KF_14_dur+rat'!#REF!</definedName>
    <definedName name="MS_2013_20" localSheetId="1">'KF_14_dur+rat'!#REF!</definedName>
    <definedName name="Pammer_Kopatchinskaja_2004_06" localSheetId="1">'KF_14_dur+rat'!#REF!</definedName>
    <definedName name="Pammer_Kopatchinskaja_2004_12" localSheetId="1">'KF_14_dur+rat'!$AG$45:$AG$52</definedName>
    <definedName name="PK_2004_20" localSheetId="1">'KF_14_dur+rat'!#REF!</definedName>
    <definedName name="Whittlesey_Sallaberger_1997_06" localSheetId="1">'KF_14_dur+rat'!#REF!</definedName>
    <definedName name="Whittlesey_Sallaberger_1997_14" localSheetId="1">'KF_14_dur+rat'!$AF$45:$AF$52</definedName>
    <definedName name="WS_1997_20" localSheetId="1">'KF_14_dur+rat'!#REF!</definedName>
  </definedNames>
  <calcPr calcId="181029"/>
</workbook>
</file>

<file path=xl/calcChain.xml><?xml version="1.0" encoding="utf-8"?>
<calcChain xmlns="http://schemas.openxmlformats.org/spreadsheetml/2006/main">
  <c r="AB9" i="3" l="1"/>
  <c r="AB3" i="3"/>
  <c r="AB2" i="3"/>
  <c r="AC2" i="3" l="1"/>
  <c r="AC3" i="3"/>
  <c r="AC4" i="3"/>
  <c r="AC5" i="3"/>
  <c r="C2" i="3"/>
  <c r="AC6" i="3"/>
  <c r="AC7" i="3"/>
  <c r="AC8" i="3"/>
  <c r="C3" i="3"/>
  <c r="AE2" i="3"/>
  <c r="AE3" i="3"/>
  <c r="AE4" i="3"/>
  <c r="AU4" i="3" s="1"/>
  <c r="AE5" i="3"/>
  <c r="AE6" i="3"/>
  <c r="E3" i="3" s="1"/>
  <c r="AE7" i="3"/>
  <c r="AE8" i="3"/>
  <c r="AF2" i="3"/>
  <c r="AF3" i="3"/>
  <c r="AU3" i="3" s="1"/>
  <c r="AU26" i="3" s="1"/>
  <c r="AF4" i="3"/>
  <c r="AF5" i="3"/>
  <c r="AF6" i="3"/>
  <c r="AF7" i="3"/>
  <c r="F3" i="3" s="1"/>
  <c r="AF8" i="3"/>
  <c r="AG2" i="3"/>
  <c r="AG3" i="3"/>
  <c r="AG4" i="3"/>
  <c r="AG5" i="3"/>
  <c r="AG6" i="3"/>
  <c r="AG7" i="3"/>
  <c r="AG8" i="3"/>
  <c r="G3" i="3"/>
  <c r="AH2" i="3"/>
  <c r="AH3" i="3"/>
  <c r="AH4" i="3"/>
  <c r="AH5" i="3"/>
  <c r="AH6" i="3"/>
  <c r="AH7" i="3"/>
  <c r="AH8" i="3"/>
  <c r="AU8" i="3" s="1"/>
  <c r="AU31" i="3" s="1"/>
  <c r="H3" i="3"/>
  <c r="AI2" i="3"/>
  <c r="I2" i="3" s="1"/>
  <c r="AI3" i="3"/>
  <c r="AI4" i="3"/>
  <c r="AI5" i="3"/>
  <c r="AI6" i="3"/>
  <c r="AI7" i="3"/>
  <c r="AU7" i="3" s="1"/>
  <c r="AU30" i="3" s="1"/>
  <c r="AI8" i="3"/>
  <c r="AI31" i="3" s="1"/>
  <c r="AK2" i="3"/>
  <c r="K2" i="3" s="1"/>
  <c r="AK3" i="3"/>
  <c r="AK4" i="3"/>
  <c r="AK5" i="3"/>
  <c r="AK6" i="3"/>
  <c r="AK7" i="3"/>
  <c r="AK8" i="3"/>
  <c r="AM2" i="3"/>
  <c r="AM3" i="3"/>
  <c r="AM4" i="3"/>
  <c r="AM5" i="3"/>
  <c r="M2" i="3"/>
  <c r="AM6" i="3"/>
  <c r="AM7" i="3"/>
  <c r="AM8" i="3"/>
  <c r="AB25" i="3"/>
  <c r="AB26" i="3"/>
  <c r="AB4" i="3"/>
  <c r="AQ4" i="3" s="1"/>
  <c r="AB5" i="3"/>
  <c r="AB6" i="3"/>
  <c r="B3" i="3" s="1"/>
  <c r="AB7" i="3"/>
  <c r="AB8" i="3"/>
  <c r="AD2" i="3"/>
  <c r="AD3" i="3"/>
  <c r="AD4" i="3"/>
  <c r="AD5" i="3"/>
  <c r="AD6" i="3"/>
  <c r="AD7" i="3"/>
  <c r="AD8" i="3"/>
  <c r="D3" i="3"/>
  <c r="D15" i="3" s="1"/>
  <c r="AJ2" i="3"/>
  <c r="AJ3" i="3"/>
  <c r="AJ4" i="3"/>
  <c r="AJ5" i="3"/>
  <c r="AJ6" i="3"/>
  <c r="AJ7" i="3"/>
  <c r="AJ8" i="3"/>
  <c r="J3" i="3"/>
  <c r="AL2" i="3"/>
  <c r="L2" i="3" s="1"/>
  <c r="AL3" i="3"/>
  <c r="AL4" i="3"/>
  <c r="AL5" i="3"/>
  <c r="AL6" i="3"/>
  <c r="AL7" i="3"/>
  <c r="AL30" i="3" s="1"/>
  <c r="AL8" i="3"/>
  <c r="AL31" i="3" s="1"/>
  <c r="AN2" i="3"/>
  <c r="N2" i="3" s="1"/>
  <c r="AN3" i="3"/>
  <c r="AN4" i="3"/>
  <c r="AN9" i="3" s="1"/>
  <c r="AN18" i="3" s="1"/>
  <c r="AN5" i="3"/>
  <c r="AN6" i="3"/>
  <c r="AN7" i="3"/>
  <c r="AN8" i="3"/>
  <c r="AO2" i="3"/>
  <c r="AO3" i="3"/>
  <c r="AO4" i="3"/>
  <c r="AO5" i="3"/>
  <c r="O2" i="3"/>
  <c r="AO6" i="3"/>
  <c r="AO7" i="3"/>
  <c r="AO8" i="3"/>
  <c r="T10" i="3"/>
  <c r="T9" i="3"/>
  <c r="T11" i="3"/>
  <c r="C15" i="3"/>
  <c r="F15" i="3"/>
  <c r="G15" i="3"/>
  <c r="K14" i="3"/>
  <c r="M14" i="3"/>
  <c r="N14" i="3"/>
  <c r="O14" i="3"/>
  <c r="AC9" i="3"/>
  <c r="AU27" i="3"/>
  <c r="AQ27" i="3"/>
  <c r="AN14" i="3"/>
  <c r="AC17" i="3"/>
  <c r="AC18" i="3"/>
  <c r="AC25" i="3"/>
  <c r="AD25" i="3"/>
  <c r="AE25" i="3"/>
  <c r="AF25" i="3"/>
  <c r="AG25" i="3"/>
  <c r="AH25" i="3"/>
  <c r="AI25" i="3"/>
  <c r="AK25" i="3"/>
  <c r="AL25" i="3"/>
  <c r="AM25" i="3"/>
  <c r="AN25" i="3"/>
  <c r="AO25" i="3"/>
  <c r="AC26" i="3"/>
  <c r="AE26" i="3"/>
  <c r="AG26" i="3"/>
  <c r="AH26" i="3"/>
  <c r="AI26" i="3"/>
  <c r="AJ26" i="3"/>
  <c r="AK26" i="3"/>
  <c r="AL26" i="3"/>
  <c r="AN26" i="3"/>
  <c r="AO26" i="3"/>
  <c r="AC27" i="3"/>
  <c r="AD27" i="3"/>
  <c r="AE27" i="3"/>
  <c r="AF27" i="3"/>
  <c r="AG27" i="3"/>
  <c r="AH27" i="3"/>
  <c r="AI27" i="3"/>
  <c r="AJ27" i="3"/>
  <c r="AL27" i="3"/>
  <c r="AM27" i="3"/>
  <c r="AN27" i="3"/>
  <c r="AO27" i="3"/>
  <c r="AD28" i="3"/>
  <c r="AE28" i="3"/>
  <c r="AF28" i="3"/>
  <c r="AG28" i="3"/>
  <c r="AH28" i="3"/>
  <c r="AI28" i="3"/>
  <c r="AJ28" i="3"/>
  <c r="AK28" i="3"/>
  <c r="AM28" i="3"/>
  <c r="AN28" i="3"/>
  <c r="AO28" i="3"/>
  <c r="AC29" i="3"/>
  <c r="AD29" i="3"/>
  <c r="AE29" i="3"/>
  <c r="AF29" i="3"/>
  <c r="AG29" i="3"/>
  <c r="AH29" i="3"/>
  <c r="AI29" i="3"/>
  <c r="AJ29" i="3"/>
  <c r="AK29" i="3"/>
  <c r="AL29" i="3"/>
  <c r="AC30" i="3"/>
  <c r="AD30" i="3"/>
  <c r="AE30" i="3"/>
  <c r="AF30" i="3"/>
  <c r="AG30" i="3"/>
  <c r="AH30" i="3"/>
  <c r="AJ30" i="3"/>
  <c r="AK30" i="3"/>
  <c r="AM30" i="3"/>
  <c r="AN30" i="3"/>
  <c r="AO30" i="3"/>
  <c r="AC31" i="3"/>
  <c r="AD31" i="3"/>
  <c r="AE31" i="3"/>
  <c r="AF31" i="3"/>
  <c r="AG31" i="3"/>
  <c r="AJ31" i="3"/>
  <c r="AK31" i="3"/>
  <c r="AM31" i="3"/>
  <c r="AN31" i="3"/>
  <c r="AO31" i="3"/>
  <c r="AB27" i="3"/>
  <c r="AB29" i="3"/>
  <c r="AB30" i="3"/>
  <c r="AB31" i="3"/>
  <c r="AE17" i="3" l="1"/>
  <c r="B15" i="3"/>
  <c r="AC14" i="3"/>
  <c r="AC20" i="3"/>
  <c r="AC10" i="3"/>
  <c r="AC19" i="3"/>
  <c r="AC32" i="3"/>
  <c r="AC16" i="3"/>
  <c r="AC15" i="3"/>
  <c r="O3" i="3"/>
  <c r="AO29" i="3"/>
  <c r="N3" i="3"/>
  <c r="AL17" i="3"/>
  <c r="I14" i="3"/>
  <c r="AH9" i="3"/>
  <c r="H2" i="3"/>
  <c r="AH14" i="3"/>
  <c r="G2" i="3"/>
  <c r="AE9" i="3"/>
  <c r="K9" i="3"/>
  <c r="K4" i="3"/>
  <c r="K16" i="3" s="1"/>
  <c r="H15" i="3"/>
  <c r="AQ3" i="3"/>
  <c r="AQ26" i="3" s="1"/>
  <c r="AP3" i="3"/>
  <c r="AG36" i="3" s="1"/>
  <c r="AR3" i="3"/>
  <c r="AR26" i="3" s="1"/>
  <c r="AD26" i="3"/>
  <c r="AN10" i="3"/>
  <c r="L4" i="3"/>
  <c r="L16" i="3" s="1"/>
  <c r="L14" i="3"/>
  <c r="AJ9" i="3"/>
  <c r="AJ25" i="3"/>
  <c r="J2" i="3"/>
  <c r="D2" i="3"/>
  <c r="C4" i="3"/>
  <c r="C9" i="3" s="1"/>
  <c r="C14" i="3"/>
  <c r="AJ14" i="3"/>
  <c r="AO9" i="3"/>
  <c r="AO18" i="3" s="1"/>
  <c r="J15" i="3"/>
  <c r="AQ8" i="3"/>
  <c r="AQ31" i="3" s="1"/>
  <c r="AU5" i="3"/>
  <c r="AU28" i="3" s="1"/>
  <c r="AN17" i="3"/>
  <c r="AN32" i="3"/>
  <c r="AN20" i="3"/>
  <c r="AI20" i="3"/>
  <c r="AI9" i="3"/>
  <c r="E15" i="3"/>
  <c r="AN15" i="3"/>
  <c r="AD9" i="3"/>
  <c r="AD15" i="3" s="1"/>
  <c r="W2" i="3"/>
  <c r="Z2" i="3" s="1"/>
  <c r="AJ20" i="3"/>
  <c r="M3" i="3"/>
  <c r="AM18" i="3"/>
  <c r="AM39" i="3"/>
  <c r="AM29" i="3"/>
  <c r="AU6" i="3"/>
  <c r="AU29" i="3" s="1"/>
  <c r="AF37" i="3"/>
  <c r="AF16" i="3"/>
  <c r="AN19" i="3"/>
  <c r="AQ6" i="3"/>
  <c r="AQ29" i="3" s="1"/>
  <c r="AQ5" i="3"/>
  <c r="AQ28" i="3" s="1"/>
  <c r="AB28" i="3"/>
  <c r="AP5" i="3"/>
  <c r="AR5" i="3"/>
  <c r="AR28" i="3" s="1"/>
  <c r="AL38" i="3"/>
  <c r="AI40" i="3"/>
  <c r="AI30" i="3"/>
  <c r="AN29" i="3"/>
  <c r="AC28" i="3"/>
  <c r="AM26" i="3"/>
  <c r="AL9" i="3"/>
  <c r="AL19" i="3" s="1"/>
  <c r="AG9" i="3"/>
  <c r="K3" i="3"/>
  <c r="F2" i="3"/>
  <c r="AB37" i="3"/>
  <c r="AH41" i="3"/>
  <c r="AK37" i="3"/>
  <c r="AK18" i="3"/>
  <c r="AG14" i="3"/>
  <c r="AR2" i="3"/>
  <c r="AR25" i="3" s="1"/>
  <c r="AV2" i="3"/>
  <c r="AV25" i="3" s="1"/>
  <c r="AV3" i="3"/>
  <c r="AV26" i="3" s="1"/>
  <c r="AR4" i="3"/>
  <c r="AR27" i="3" s="1"/>
  <c r="AV4" i="3"/>
  <c r="AV27" i="3" s="1"/>
  <c r="AV5" i="3"/>
  <c r="AV28" i="3" s="1"/>
  <c r="AR6" i="3"/>
  <c r="AR29" i="3" s="1"/>
  <c r="AV6" i="3"/>
  <c r="AV29" i="3" s="1"/>
  <c r="AR7" i="3"/>
  <c r="AR30" i="3" s="1"/>
  <c r="AV7" i="3"/>
  <c r="AV30" i="3" s="1"/>
  <c r="AR8" i="3"/>
  <c r="AR31" i="3" s="1"/>
  <c r="AV8" i="3"/>
  <c r="AV31" i="3" s="1"/>
  <c r="AF9" i="3"/>
  <c r="L3" i="3"/>
  <c r="B2" i="3"/>
  <c r="I3" i="3"/>
  <c r="P3" i="3" s="1"/>
  <c r="E2" i="3"/>
  <c r="M4" i="3"/>
  <c r="M16" i="3" s="1"/>
  <c r="AH31" i="3"/>
  <c r="AI19" i="3"/>
  <c r="AN16" i="3"/>
  <c r="AN21" i="3" s="1"/>
  <c r="AD14" i="3"/>
  <c r="AP2" i="3"/>
  <c r="AJ35" i="3" s="1"/>
  <c r="AT2" i="3"/>
  <c r="AT3" i="3"/>
  <c r="AP4" i="3"/>
  <c r="AT4" i="3"/>
  <c r="AT5" i="3"/>
  <c r="AP6" i="3"/>
  <c r="AO39" i="3" s="1"/>
  <c r="AT6" i="3"/>
  <c r="AP7" i="3"/>
  <c r="AT7" i="3"/>
  <c r="AP8" i="3"/>
  <c r="AI41" i="3" s="1"/>
  <c r="AT8" i="3"/>
  <c r="AM9" i="3"/>
  <c r="AM15" i="3" s="1"/>
  <c r="O4" i="3"/>
  <c r="O16" i="3" s="1"/>
  <c r="AK27" i="3"/>
  <c r="AE16" i="3"/>
  <c r="AK9" i="3"/>
  <c r="AK16" i="3" s="1"/>
  <c r="AL28" i="3"/>
  <c r="AF26" i="3"/>
  <c r="AQ2" i="3"/>
  <c r="AQ25" i="3" s="1"/>
  <c r="AU2" i="3"/>
  <c r="AU25" i="3" s="1"/>
  <c r="AQ7" i="3"/>
  <c r="AQ30" i="3" s="1"/>
  <c r="AO36" i="3" l="1"/>
  <c r="AD36" i="3"/>
  <c r="AM36" i="3"/>
  <c r="S3" i="3"/>
  <c r="B28" i="3"/>
  <c r="H28" i="3"/>
  <c r="F28" i="3"/>
  <c r="D28" i="3"/>
  <c r="C28" i="3"/>
  <c r="J28" i="3"/>
  <c r="E28" i="3"/>
  <c r="G28" i="3"/>
  <c r="AG40" i="3"/>
  <c r="AP30" i="3"/>
  <c r="AM40" i="3"/>
  <c r="AB40" i="3"/>
  <c r="AJ40" i="3"/>
  <c r="AF40" i="3"/>
  <c r="AH40" i="3"/>
  <c r="AS7" i="3"/>
  <c r="AS30" i="3" s="1"/>
  <c r="AL40" i="3"/>
  <c r="AO40" i="3"/>
  <c r="AD40" i="3"/>
  <c r="AK40" i="3"/>
  <c r="AE40" i="3"/>
  <c r="AC40" i="3"/>
  <c r="B14" i="3"/>
  <c r="B4" i="3"/>
  <c r="B9" i="3" s="1"/>
  <c r="P2" i="3"/>
  <c r="H27" i="3" s="1"/>
  <c r="R2" i="3"/>
  <c r="Q2" i="3"/>
  <c r="H9" i="3"/>
  <c r="H21" i="3"/>
  <c r="H4" i="3"/>
  <c r="H14" i="3"/>
  <c r="AT29" i="3"/>
  <c r="AW6" i="3"/>
  <c r="AW29" i="3" s="1"/>
  <c r="L28" i="3"/>
  <c r="L15" i="3"/>
  <c r="L10" i="3"/>
  <c r="AD18" i="3"/>
  <c r="AN40" i="3"/>
  <c r="M28" i="3"/>
  <c r="M10" i="3"/>
  <c r="M15" i="3"/>
  <c r="AI14" i="3"/>
  <c r="AI10" i="3"/>
  <c r="AI16" i="3"/>
  <c r="AI15" i="3"/>
  <c r="AU15" i="3" s="1"/>
  <c r="AI32" i="3"/>
  <c r="AI17" i="3"/>
  <c r="AI18" i="3"/>
  <c r="L9" i="3"/>
  <c r="L11" i="3" s="1"/>
  <c r="AN36" i="3"/>
  <c r="AL36" i="3"/>
  <c r="AB36" i="3"/>
  <c r="AP26" i="3"/>
  <c r="AI36" i="3"/>
  <c r="AJ36" i="3"/>
  <c r="AK36" i="3"/>
  <c r="AS3" i="3"/>
  <c r="AS26" i="3" s="1"/>
  <c r="AF36" i="3"/>
  <c r="AE36" i="3"/>
  <c r="AH36" i="3"/>
  <c r="AC36" i="3"/>
  <c r="AH32" i="3"/>
  <c r="AH19" i="3"/>
  <c r="AH18" i="3"/>
  <c r="AH15" i="3"/>
  <c r="AH10" i="3"/>
  <c r="AH17" i="3"/>
  <c r="AH21" i="3" s="1"/>
  <c r="AH20" i="3"/>
  <c r="AH16" i="3"/>
  <c r="AT30" i="3"/>
  <c r="AW7" i="3"/>
  <c r="AW30" i="3" s="1"/>
  <c r="I28" i="3"/>
  <c r="I15" i="3"/>
  <c r="W15" i="3" s="1"/>
  <c r="Z15" i="3" s="1"/>
  <c r="AP25" i="3"/>
  <c r="AK35" i="3"/>
  <c r="AE35" i="3"/>
  <c r="AN35" i="3"/>
  <c r="AI35" i="3"/>
  <c r="AP11" i="3"/>
  <c r="AM35" i="3"/>
  <c r="AL35" i="3"/>
  <c r="AC35" i="3"/>
  <c r="AF35" i="3"/>
  <c r="AS2" i="3"/>
  <c r="AS25" i="3" s="1"/>
  <c r="AG35" i="3"/>
  <c r="AD35" i="3"/>
  <c r="AH35" i="3"/>
  <c r="AO35" i="3"/>
  <c r="AL15" i="3"/>
  <c r="AL14" i="3"/>
  <c r="AL18" i="3"/>
  <c r="AL10" i="3"/>
  <c r="AL32" i="3"/>
  <c r="AL20" i="3"/>
  <c r="AL16" i="3"/>
  <c r="K21" i="3"/>
  <c r="N28" i="3"/>
  <c r="N15" i="3"/>
  <c r="O9" i="3"/>
  <c r="AJ39" i="3"/>
  <c r="AP29" i="3"/>
  <c r="AH39" i="3"/>
  <c r="AL39" i="3"/>
  <c r="AI39" i="3"/>
  <c r="AG39" i="3"/>
  <c r="AC39" i="3"/>
  <c r="AB39" i="3"/>
  <c r="AF39" i="3"/>
  <c r="AK39" i="3"/>
  <c r="AS6" i="3"/>
  <c r="AS29" i="3" s="1"/>
  <c r="AN39" i="3"/>
  <c r="AE39" i="3"/>
  <c r="M21" i="3"/>
  <c r="AF19" i="3"/>
  <c r="AF10" i="3"/>
  <c r="AF17" i="3"/>
  <c r="AU17" i="3" s="1"/>
  <c r="AF32" i="3"/>
  <c r="AF20" i="3"/>
  <c r="AF18" i="3"/>
  <c r="AF14" i="3"/>
  <c r="AF21" i="3" s="1"/>
  <c r="AF15" i="3"/>
  <c r="X3" i="3"/>
  <c r="C21" i="3"/>
  <c r="D27" i="3"/>
  <c r="D4" i="3"/>
  <c r="D14" i="3"/>
  <c r="P15" i="3"/>
  <c r="S15" i="3" s="1"/>
  <c r="AG21" i="3"/>
  <c r="AT28" i="3"/>
  <c r="AW5" i="3"/>
  <c r="AW28" i="3" s="1"/>
  <c r="AO20" i="3"/>
  <c r="AO17" i="3"/>
  <c r="AO14" i="3"/>
  <c r="AO32" i="3"/>
  <c r="AO16" i="3"/>
  <c r="AO15" i="3"/>
  <c r="AO10" i="3"/>
  <c r="AO19" i="3"/>
  <c r="AK14" i="3"/>
  <c r="AK21" i="3" s="1"/>
  <c r="AK32" i="3"/>
  <c r="AK10" i="3"/>
  <c r="AK17" i="3"/>
  <c r="AK19" i="3"/>
  <c r="AK20" i="3"/>
  <c r="AK15" i="3"/>
  <c r="AP28" i="3"/>
  <c r="AG38" i="3"/>
  <c r="AI38" i="3"/>
  <c r="AO38" i="3"/>
  <c r="AH38" i="3"/>
  <c r="AJ38" i="3"/>
  <c r="AF38" i="3"/>
  <c r="AK38" i="3"/>
  <c r="AC38" i="3"/>
  <c r="AS5" i="3"/>
  <c r="AS28" i="3" s="1"/>
  <c r="AD38" i="3"/>
  <c r="AM38" i="3"/>
  <c r="AE38" i="3"/>
  <c r="AN38" i="3"/>
  <c r="W3" i="3"/>
  <c r="M22" i="3" s="1"/>
  <c r="AB35" i="3"/>
  <c r="I4" i="3"/>
  <c r="O28" i="3"/>
  <c r="O15" i="3"/>
  <c r="O10" i="3"/>
  <c r="AC21" i="3"/>
  <c r="AW14" i="3"/>
  <c r="Q3" i="3"/>
  <c r="AT25" i="3"/>
  <c r="AW2" i="3"/>
  <c r="AW25" i="3" s="1"/>
  <c r="AG20" i="3"/>
  <c r="AG18" i="3"/>
  <c r="AG17" i="3"/>
  <c r="AV17" i="3" s="1"/>
  <c r="AG10" i="3"/>
  <c r="AG32" i="3"/>
  <c r="AG15" i="3"/>
  <c r="AG16" i="3"/>
  <c r="AV16" i="3" s="1"/>
  <c r="AG19" i="3"/>
  <c r="J9" i="3"/>
  <c r="J27" i="3"/>
  <c r="J4" i="3"/>
  <c r="J14" i="3"/>
  <c r="AU9" i="3"/>
  <c r="AU32" i="3" s="1"/>
  <c r="AT27" i="3"/>
  <c r="AW4" i="3"/>
  <c r="AW27" i="3" s="1"/>
  <c r="M9" i="3"/>
  <c r="M11" i="3" s="1"/>
  <c r="AD17" i="3"/>
  <c r="AD19" i="3"/>
  <c r="AD10" i="3"/>
  <c r="AD32" i="3"/>
  <c r="AD16" i="3"/>
  <c r="AD21" i="3" s="1"/>
  <c r="AD20" i="3"/>
  <c r="AQ9" i="3"/>
  <c r="AQ32" i="3" s="1"/>
  <c r="AB10" i="3"/>
  <c r="AB19" i="3"/>
  <c r="AP9" i="3"/>
  <c r="AI42" i="3" s="1"/>
  <c r="AB18" i="3"/>
  <c r="AR9" i="3"/>
  <c r="AR32" i="3" s="1"/>
  <c r="AB15" i="3"/>
  <c r="AB32" i="3"/>
  <c r="AB14" i="3"/>
  <c r="AB17" i="3"/>
  <c r="AB20" i="3"/>
  <c r="AB16" i="3"/>
  <c r="AT31" i="3"/>
  <c r="AW8" i="3"/>
  <c r="AW31" i="3" s="1"/>
  <c r="AP27" i="3"/>
  <c r="AG37" i="3"/>
  <c r="AC37" i="3"/>
  <c r="AO37" i="3"/>
  <c r="AM37" i="3"/>
  <c r="AI37" i="3"/>
  <c r="AS4" i="3"/>
  <c r="AS27" i="3" s="1"/>
  <c r="AL37" i="3"/>
  <c r="AD37" i="3"/>
  <c r="AJ37" i="3"/>
  <c r="AH37" i="3"/>
  <c r="AN37" i="3"/>
  <c r="F9" i="3"/>
  <c r="F4" i="3"/>
  <c r="F21" i="3"/>
  <c r="F14" i="3"/>
  <c r="AB38" i="3"/>
  <c r="Y14" i="3"/>
  <c r="AJ15" i="3"/>
  <c r="AJ32" i="3"/>
  <c r="AJ10" i="3"/>
  <c r="AJ17" i="3"/>
  <c r="AJ16" i="3"/>
  <c r="AJ21" i="3" s="1"/>
  <c r="AJ18" i="3"/>
  <c r="AJ19" i="3"/>
  <c r="AE18" i="3"/>
  <c r="AE10" i="3"/>
  <c r="AE15" i="3"/>
  <c r="AW15" i="3" s="1"/>
  <c r="AE20" i="3"/>
  <c r="AU20" i="3" s="1"/>
  <c r="AE19" i="3"/>
  <c r="AU19" i="3" s="1"/>
  <c r="AT9" i="3"/>
  <c r="AE32" i="3"/>
  <c r="AE14" i="3"/>
  <c r="AV14" i="3" s="1"/>
  <c r="I21" i="3"/>
  <c r="AT15" i="3"/>
  <c r="AV15" i="3"/>
  <c r="AV9" i="3"/>
  <c r="AV32" i="3" s="1"/>
  <c r="R3" i="3"/>
  <c r="C16" i="3"/>
  <c r="C10" i="3"/>
  <c r="X4" i="3"/>
  <c r="AM16" i="3"/>
  <c r="AT16" i="3" s="1"/>
  <c r="AM20" i="3"/>
  <c r="AM19" i="3"/>
  <c r="AM14" i="3"/>
  <c r="AM17" i="3"/>
  <c r="AM10" i="3"/>
  <c r="AM32" i="3"/>
  <c r="AN41" i="3"/>
  <c r="AP31" i="3"/>
  <c r="AO41" i="3"/>
  <c r="AM41" i="3"/>
  <c r="AC41" i="3"/>
  <c r="AF41" i="3"/>
  <c r="AE41" i="3"/>
  <c r="AS8" i="3"/>
  <c r="AS31" i="3" s="1"/>
  <c r="AK41" i="3"/>
  <c r="AG41" i="3"/>
  <c r="AD41" i="3"/>
  <c r="AL41" i="3"/>
  <c r="AB41" i="3"/>
  <c r="AJ41" i="3"/>
  <c r="AT26" i="3"/>
  <c r="AW3" i="3"/>
  <c r="AW26" i="3" s="1"/>
  <c r="AD39" i="3"/>
  <c r="E27" i="3"/>
  <c r="E21" i="3"/>
  <c r="E4" i="3"/>
  <c r="E14" i="3"/>
  <c r="X2" i="3"/>
  <c r="K28" i="3"/>
  <c r="K22" i="3"/>
  <c r="K15" i="3"/>
  <c r="K10" i="3"/>
  <c r="AE37" i="3"/>
  <c r="Y3" i="3"/>
  <c r="N4" i="3"/>
  <c r="N10" i="3" s="1"/>
  <c r="Y2" i="3"/>
  <c r="G9" i="3"/>
  <c r="G21" i="3"/>
  <c r="G4" i="3"/>
  <c r="G27" i="3"/>
  <c r="G14" i="3"/>
  <c r="X14" i="3" s="1"/>
  <c r="AW16" i="3"/>
  <c r="B27" i="3" l="1"/>
  <c r="F27" i="3"/>
  <c r="AM42" i="3"/>
  <c r="AL42" i="3"/>
  <c r="AB42" i="3"/>
  <c r="AQ17" i="3"/>
  <c r="AP17" i="3"/>
  <c r="AS17" i="3"/>
  <c r="AR17" i="3"/>
  <c r="AT17" i="3"/>
  <c r="G16" i="3"/>
  <c r="G10" i="3"/>
  <c r="W14" i="3"/>
  <c r="Z14" i="3" s="1"/>
  <c r="AP32" i="3"/>
  <c r="AP10" i="3"/>
  <c r="AC42" i="3"/>
  <c r="AS9" i="3"/>
  <c r="AS32" i="3" s="1"/>
  <c r="AN42" i="3"/>
  <c r="AG42" i="3"/>
  <c r="AV20" i="3"/>
  <c r="E16" i="3"/>
  <c r="E10" i="3"/>
  <c r="E9" i="3"/>
  <c r="AW9" i="3"/>
  <c r="AW32" i="3" s="1"/>
  <c r="AT32" i="3"/>
  <c r="AR20" i="3"/>
  <c r="AP20" i="3"/>
  <c r="AQ20" i="3"/>
  <c r="AS20" i="3"/>
  <c r="AS19" i="3"/>
  <c r="AQ19" i="3"/>
  <c r="AP19" i="3"/>
  <c r="AR19" i="3"/>
  <c r="J16" i="3"/>
  <c r="J10" i="3"/>
  <c r="AU14" i="3"/>
  <c r="I16" i="3"/>
  <c r="I9" i="3"/>
  <c r="AO21" i="3"/>
  <c r="AT20" i="3"/>
  <c r="AF42" i="3"/>
  <c r="AL21" i="3"/>
  <c r="H16" i="3"/>
  <c r="H10" i="3"/>
  <c r="H11" i="3" s="1"/>
  <c r="R14" i="3"/>
  <c r="P14" i="3"/>
  <c r="S14" i="3" s="1"/>
  <c r="Q14" i="3"/>
  <c r="AW17" i="3"/>
  <c r="G11" i="3"/>
  <c r="AS14" i="3"/>
  <c r="AB21" i="3"/>
  <c r="AR14" i="3"/>
  <c r="AQ14" i="3"/>
  <c r="AP14" i="3"/>
  <c r="AV19" i="3"/>
  <c r="AU16" i="3"/>
  <c r="N16" i="3"/>
  <c r="N9" i="3"/>
  <c r="Y4" i="3"/>
  <c r="AJ42" i="3"/>
  <c r="AD42" i="3"/>
  <c r="AT14" i="3"/>
  <c r="C22" i="3"/>
  <c r="Z3" i="3"/>
  <c r="H22" i="3"/>
  <c r="F22" i="3"/>
  <c r="G22" i="3"/>
  <c r="E22" i="3"/>
  <c r="Y15" i="3"/>
  <c r="Q15" i="3"/>
  <c r="I10" i="3"/>
  <c r="AH42" i="3"/>
  <c r="AW19" i="3"/>
  <c r="D16" i="3"/>
  <c r="D10" i="3"/>
  <c r="W4" i="3"/>
  <c r="Z4" i="3" s="1"/>
  <c r="AE42" i="3"/>
  <c r="AP15" i="3"/>
  <c r="AQ15" i="3"/>
  <c r="AR15" i="3"/>
  <c r="AS15" i="3"/>
  <c r="AK42" i="3"/>
  <c r="X15" i="3"/>
  <c r="R15" i="3"/>
  <c r="D9" i="3"/>
  <c r="R9" i="3" s="1"/>
  <c r="I22" i="3"/>
  <c r="AT19" i="3"/>
  <c r="AI21" i="3"/>
  <c r="P4" i="3"/>
  <c r="S2" i="3"/>
  <c r="P5" i="3"/>
  <c r="I27" i="3"/>
  <c r="N27" i="3"/>
  <c r="M27" i="3"/>
  <c r="O27" i="3"/>
  <c r="K27" i="3"/>
  <c r="L27" i="3"/>
  <c r="C27" i="3"/>
  <c r="AM21" i="3"/>
  <c r="AW20" i="3"/>
  <c r="W16" i="3"/>
  <c r="Z16" i="3" s="1"/>
  <c r="AE21" i="3"/>
  <c r="AV18" i="3"/>
  <c r="AW18" i="3"/>
  <c r="AU18" i="3"/>
  <c r="AT18" i="3"/>
  <c r="F16" i="3"/>
  <c r="X16" i="3" s="1"/>
  <c r="F10" i="3"/>
  <c r="F11" i="3" s="1"/>
  <c r="AR16" i="3"/>
  <c r="AP16" i="3"/>
  <c r="AQ16" i="3"/>
  <c r="AS16" i="3"/>
  <c r="AR18" i="3"/>
  <c r="AS18" i="3"/>
  <c r="AQ18" i="3"/>
  <c r="AP18" i="3"/>
  <c r="K11" i="3"/>
  <c r="AO42" i="3"/>
  <c r="O11" i="3"/>
  <c r="R4" i="3"/>
  <c r="R16" i="3" s="1"/>
  <c r="Q4" i="3"/>
  <c r="Q16" i="3" s="1"/>
  <c r="B16" i="3"/>
  <c r="B10" i="3"/>
  <c r="C11" i="3"/>
  <c r="Z10" i="3" l="1"/>
  <c r="P16" i="3"/>
  <c r="S16" i="3" s="1"/>
  <c r="S4" i="3"/>
  <c r="AP21" i="3"/>
  <c r="I11" i="3"/>
  <c r="Y16" i="3"/>
  <c r="W10" i="3"/>
  <c r="F33" i="3"/>
  <c r="H33" i="3"/>
  <c r="R10" i="3"/>
  <c r="Q10" i="3"/>
  <c r="S10" i="3"/>
  <c r="N11" i="3"/>
  <c r="S9" i="3"/>
  <c r="P10" i="3"/>
  <c r="H38" i="3" s="1"/>
  <c r="D11" i="3"/>
  <c r="P9" i="3"/>
  <c r="N37" i="3" s="1"/>
  <c r="G33" i="3"/>
  <c r="I33" i="3"/>
  <c r="B11" i="3"/>
  <c r="Y10" i="3"/>
  <c r="X10" i="3"/>
  <c r="J11" i="3"/>
  <c r="E11" i="3"/>
  <c r="X11" i="3" s="1"/>
  <c r="Y9" i="3"/>
  <c r="X9" i="3"/>
  <c r="Z9" i="3"/>
  <c r="W9" i="3"/>
  <c r="E32" i="3" s="1"/>
  <c r="Q9" i="3"/>
  <c r="I38" i="3" l="1"/>
  <c r="J38" i="3"/>
  <c r="G38" i="3"/>
  <c r="B38" i="3"/>
  <c r="D38" i="3"/>
  <c r="Q11" i="3"/>
  <c r="F38" i="3"/>
  <c r="E38" i="3"/>
  <c r="I37" i="3"/>
  <c r="Y11" i="3"/>
  <c r="I32" i="3"/>
  <c r="R11" i="3"/>
  <c r="P11" i="3"/>
  <c r="P37" i="3"/>
  <c r="F37" i="3"/>
  <c r="B37" i="3"/>
  <c r="C37" i="3"/>
  <c r="K37" i="3"/>
  <c r="O37" i="3"/>
  <c r="L37" i="3"/>
  <c r="U9" i="3"/>
  <c r="H37" i="3"/>
  <c r="J37" i="3"/>
  <c r="M37" i="3"/>
  <c r="G37" i="3"/>
  <c r="P38" i="3"/>
  <c r="P33" i="3"/>
  <c r="K33" i="3"/>
  <c r="C33" i="3"/>
  <c r="M33" i="3"/>
  <c r="D37" i="3"/>
  <c r="K32" i="3"/>
  <c r="C32" i="3"/>
  <c r="F32" i="3"/>
  <c r="W11" i="3"/>
  <c r="P32" i="3"/>
  <c r="G32" i="3"/>
  <c r="H32" i="3"/>
  <c r="M32" i="3"/>
  <c r="E37" i="3"/>
  <c r="U10" i="3"/>
  <c r="O38" i="3"/>
  <c r="N38" i="3"/>
  <c r="K38" i="3"/>
  <c r="C38" i="3"/>
  <c r="M38" i="3"/>
  <c r="L38" i="3"/>
  <c r="E3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2" xr16:uid="{00000000-0015-0000-FFFF-FFFF02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3" xr16:uid="{00000000-0015-0000-FFFF-FFFF04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4" xr16:uid="{00000000-0015-0000-FFFF-FFFF05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5" xr16:uid="{00000000-0015-0000-FFFF-FFFF07000000}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6" xr16:uid="{00000000-0015-0000-FFFF-FFFF09000000}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7" xr16:uid="{00000000-0015-0000-FFFF-FFFF0A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8" xr16:uid="{00000000-0015-0000-FFFF-FFFF0B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9" xr16:uid="{00000000-0015-0000-FFFF-FFFF0D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10" xr16:uid="{00000000-0015-0000-FFFF-FFFF0F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11" xr16:uid="{00000000-0015-0000-FFFF-FFFF11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12" xr16:uid="{00000000-0015-0000-FFFF-FFFF12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13" xr16:uid="{00000000-0015-0000-FFFF-FFFF13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14" xr16:uid="{00000000-0015-0000-FFFF-FFFF15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15" xr16:uid="{00000000-0015-0000-FFFF-FFFF17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<sst xmlns="http://schemas.openxmlformats.org/spreadsheetml/2006/main" count="452" uniqueCount="60">
  <si>
    <t>2a</t>
  </si>
  <si>
    <t>2b</t>
  </si>
  <si>
    <t>score</t>
  </si>
  <si>
    <t>1a</t>
  </si>
  <si>
    <t>1b</t>
  </si>
  <si>
    <t>1c</t>
  </si>
  <si>
    <t>1d</t>
  </si>
  <si>
    <t>2c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</si>
  <si>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</si>
  <si>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</si>
  <si>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</si>
  <si>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</si>
  <si>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</si>
  <si>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</si>
  <si>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</si>
  <si>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</si>
  <si>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</si>
  <si>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</si>
  <si>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</si>
  <si>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</si>
  <si>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</si>
  <si>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</si>
  <si>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</si>
  <si>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</si>
  <si>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</si>
  <si>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</si>
  <si>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</si>
  <si>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</si>
  <si>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</si>
  <si>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</si>
  <si>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</si>
  <si>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</si>
  <si>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</si>
  <si>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</si>
  <si>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</si>
  <si>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</si>
  <si>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</si>
  <si>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</si>
  <si>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</si>
  <si>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</si>
  <si>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</si>
  <si>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</si>
  <si>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</si>
  <si>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</si>
  <si>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</si>
  <si>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MS 2012</t>
  </si>
  <si>
    <t>AP 2004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</si>
  <si>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</si>
  <si>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</si>
  <si>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</si>
  <si>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</si>
  <si>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</si>
  <si>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</si>
  <si>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</si>
  <si>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 xml:space="preserve">abs stdv 8 </t>
  </si>
  <si>
    <t>0,745854167</t>
  </si>
  <si>
    <t>3,6525</t>
  </si>
  <si>
    <t>segment</t>
  </si>
  <si>
    <t>sixteenth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</si>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</sst>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'KF_14_dur+rat'!$B$13:$P$13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'KF_14_dur+rat'!$B$14:$P$14</c:f>
              <c:numCache>
                <c:formatCode>mm:ss</c:formatCode>
                <c:ptCount val="15"/>
                <c:pt idx="0">
                  <c:v>1.4784891010416666E-4</c:v>
                </c:pt>
                <c:pt idx="1">
                  <c:v>1.4658492476851849E-4</c:v>
                </c:pt>
                <c:pt idx="2">
                  <c:v>1.3299382716435186E-4</c:v>
                </c:pt>
                <c:pt idx="3">
                  <c:v>1.1221161265046295E-4</c:v>
                </c:pt>
                <c:pt idx="4">
                  <c:v>1.3800250770833333E-4</c:v>
                </c:pt>
                <c:pt idx="5">
                  <c:v>1.6553409528935185E-4</c:v>
                </c:pt>
                <c:pt idx="6">
                  <c:v>1.4397352430555558E-4</c:v>
                </c:pt>
                <c:pt idx="7">
                  <c:v>1.420949074074074E-4</c:v>
                </c:pt>
                <c:pt idx="8">
                  <c:v>1.5299382716435183E-4</c:v>
                </c:pt>
                <c:pt idx="9">
                  <c:v>1.1841435185185185E-4</c:v>
                </c:pt>
                <c:pt idx="10">
                  <c:v>1.1913580247685185E-4</c:v>
                </c:pt>
                <c:pt idx="11">
                  <c:v>1.4383487653935186E-4</c:v>
                </c:pt>
                <c:pt idx="12">
                  <c:v>1.366435185185185E-4</c:v>
                </c:pt>
                <c:pt idx="13">
                  <c:v>1.3888888888888889E-4</c:v>
                </c:pt>
                <c:pt idx="14">
                  <c:v>1.3851111248842593E-4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B-4020-88D5-8647D68C8528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'KF_14_dur+rat'!$B$13:$P$13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'KF_14_dur+rat'!$B$15:$P$15</c:f>
              <c:numCache>
                <c:formatCode>mm:ss</c:formatCode>
                <c:ptCount val="15"/>
                <c:pt idx="0">
                  <c:v>1.1117283950231482E-4</c:v>
                </c:pt>
                <c:pt idx="1">
                  <c:v>9.9702690972222231E-5</c:v>
                </c:pt>
                <c:pt idx="2">
                  <c:v>1.7773148148148148E-4</c:v>
                </c:pt>
                <c:pt idx="3">
                  <c:v>1.3247564622685185E-4</c:v>
                </c:pt>
                <c:pt idx="4">
                  <c:v>1.1755063657407408E-4</c:v>
                </c:pt>
                <c:pt idx="5">
                  <c:v>1.444212962962963E-4</c:v>
                </c:pt>
                <c:pt idx="6">
                  <c:v>1.6709418402777775E-4</c:v>
                </c:pt>
                <c:pt idx="7">
                  <c:v>1.1510416666666667E-4</c:v>
                </c:pt>
                <c:pt idx="8">
                  <c:v>1.4186728394675926E-4</c:v>
                </c:pt>
                <c:pt idx="9">
                  <c:v>1.1993971836805553E-4</c:v>
                </c:pt>
                <c:pt idx="10">
                  <c:v>1.2547140238425926E-4</c:v>
                </c:pt>
                <c:pt idx="11">
                  <c:v>1.3054783951388889E-4</c:v>
                </c:pt>
                <c:pt idx="12">
                  <c:v>1.1728129822916668E-4</c:v>
                </c:pt>
                <c:pt idx="13">
                  <c:v>1.1777777777777778E-4</c:v>
                </c:pt>
                <c:pt idx="14">
                  <c:v>1.2986701871197089E-4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B-4020-88D5-8647D68C8528}"/>
            </c:ext>
          </c:extLst>
        </c:ser>
        <c:ser>
          <c:idx val="2"/>
          <c:order val="2"/>
          <c:tx>
            <c:v>total</c:v>
          </c:tx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'KF_14_dur+rat'!$B$13:$P$13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'KF_14_dur+rat'!$B$16:$P$16</c:f>
              <c:numCache>
                <c:formatCode>mm:ss</c:formatCode>
                <c:ptCount val="15"/>
                <c:pt idx="0">
                  <c:v>2.590217496064815E-4</c:v>
                </c:pt>
                <c:pt idx="1">
                  <c:v>2.4628761574074071E-4</c:v>
                </c:pt>
                <c:pt idx="2">
                  <c:v>3.1072530864583337E-4</c:v>
                </c:pt>
                <c:pt idx="3">
                  <c:v>2.4468725887731476E-4</c:v>
                </c:pt>
                <c:pt idx="4">
                  <c:v>2.5555314428240736E-4</c:v>
                </c:pt>
                <c:pt idx="5">
                  <c:v>3.0995539158564813E-4</c:v>
                </c:pt>
                <c:pt idx="6">
                  <c:v>3.1106770833333333E-4</c:v>
                </c:pt>
                <c:pt idx="7">
                  <c:v>2.5719907407407408E-4</c:v>
                </c:pt>
                <c:pt idx="8">
                  <c:v>2.9486111111111108E-4</c:v>
                </c:pt>
                <c:pt idx="9">
                  <c:v>2.3835407021990739E-4</c:v>
                </c:pt>
                <c:pt idx="10">
                  <c:v>2.4460720486111108E-4</c:v>
                </c:pt>
                <c:pt idx="11">
                  <c:v>2.7438271605324073E-4</c:v>
                </c:pt>
                <c:pt idx="12">
                  <c:v>2.5392481674768521E-4</c:v>
                </c:pt>
                <c:pt idx="13">
                  <c:v>2.5666666666666671E-4</c:v>
                </c:pt>
                <c:pt idx="14">
                  <c:v>2.6837813120039684E-4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B-4020-88D5-8647D68C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30176"/>
        <c:axId val="145331712"/>
      </c:barChart>
      <c:catAx>
        <c:axId val="145330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45331712"/>
        <c:crosses val="autoZero"/>
        <c:auto val="1"/>
        <c:lblAlgn val="ctr"/>
        <c:lblOffset val="100"/>
        <c:noMultiLvlLbl val="0"/>
      </c:catAx>
      <c:valAx>
        <c:axId val="145331712"/>
        <c:scaling>
          <c:orientation val="minMax"/>
          <c:max val="3.472220000000000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45330176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'KF_14_dur+rat'!$B$62:$B$70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'KF_14_dur+rat'!$C$62:$C$70</c:f>
              <c:numCache>
                <c:formatCode>mm:ss</c:formatCode>
                <c:ptCount val="9"/>
                <c:pt idx="0">
                  <c:v>1.4658492476851849E-4</c:v>
                </c:pt>
                <c:pt idx="1">
                  <c:v>1.1221161265046295E-4</c:v>
                </c:pt>
                <c:pt idx="2">
                  <c:v>1.3800250770833333E-4</c:v>
                </c:pt>
                <c:pt idx="3">
                  <c:v>1.6553409528935185E-4</c:v>
                </c:pt>
                <c:pt idx="4">
                  <c:v>1.4397352430555558E-4</c:v>
                </c:pt>
                <c:pt idx="5">
                  <c:v>1.420949074074074E-4</c:v>
                </c:pt>
                <c:pt idx="6">
                  <c:v>1.1841435185185185E-4</c:v>
                </c:pt>
                <c:pt idx="7">
                  <c:v>1.4383487653935186E-4</c:v>
                </c:pt>
                <c:pt idx="8">
                  <c:v>1.3883135006510417E-4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8-4CE2-A76D-9DCA25211550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'KF_14_dur+rat'!$B$62:$B$70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'KF_14_dur+rat'!$D$62:$D$70</c:f>
              <c:numCache>
                <c:formatCode>mm:ss</c:formatCode>
                <c:ptCount val="9"/>
                <c:pt idx="0">
                  <c:v>9.9702690972222231E-5</c:v>
                </c:pt>
                <c:pt idx="1">
                  <c:v>1.3247564622685185E-4</c:v>
                </c:pt>
                <c:pt idx="2">
                  <c:v>1.1755063657407408E-4</c:v>
                </c:pt>
                <c:pt idx="3">
                  <c:v>1.444212962962963E-4</c:v>
                </c:pt>
                <c:pt idx="4">
                  <c:v>1.6709418402777775E-4</c:v>
                </c:pt>
                <c:pt idx="5">
                  <c:v>1.1510416666666667E-4</c:v>
                </c:pt>
                <c:pt idx="6">
                  <c:v>1.1993971836805553E-4</c:v>
                </c:pt>
                <c:pt idx="7">
                  <c:v>1.3054783951388889E-4</c:v>
                </c:pt>
                <c:pt idx="8">
                  <c:v>1.2835452233072916E-4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8-4CE2-A76D-9DCA25211550}"/>
            </c:ext>
          </c:extLst>
        </c:ser>
        <c:ser>
          <c:idx val="2"/>
          <c:order val="2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'KF_14_dur+rat'!$B$62:$B$70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'KF_14_dur+rat'!$E$62:$E$70</c:f>
              <c:numCache>
                <c:formatCode>mm:ss</c:formatCode>
                <c:ptCount val="9"/>
                <c:pt idx="0">
                  <c:v>2.4628761574074071E-4</c:v>
                </c:pt>
                <c:pt idx="1">
                  <c:v>2.4468725887731476E-4</c:v>
                </c:pt>
                <c:pt idx="2">
                  <c:v>2.5555314428240736E-4</c:v>
                </c:pt>
                <c:pt idx="3">
                  <c:v>3.0995539158564813E-4</c:v>
                </c:pt>
                <c:pt idx="4">
                  <c:v>3.1106770833333333E-4</c:v>
                </c:pt>
                <c:pt idx="5">
                  <c:v>2.5719907407407408E-4</c:v>
                </c:pt>
                <c:pt idx="6">
                  <c:v>2.3835407021990739E-4</c:v>
                </c:pt>
                <c:pt idx="7">
                  <c:v>2.7438271605324073E-4</c:v>
                </c:pt>
                <c:pt idx="8">
                  <c:v>2.6718587239583333E-4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8-4CE2-A76D-9DCA2521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86592"/>
        <c:axId val="145488128"/>
      </c:barChart>
      <c:catAx>
        <c:axId val="1454865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45488128"/>
        <c:crosses val="autoZero"/>
        <c:auto val="1"/>
        <c:lblAlgn val="ctr"/>
        <c:lblOffset val="100"/>
        <c:noMultiLvlLbl val="0"/>
      </c:catAx>
      <c:valAx>
        <c:axId val="145488128"/>
        <c:scaling>
          <c:orientation val="minMax"/>
          <c:max val="3.472220000000000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45486592"/>
        <c:crosses val="autoZero"/>
        <c:crossBetween val="between"/>
        <c:majorUnit val="5.7800000000000016E-5"/>
        <c:minorUnit val="5.7800000000000016E-5"/>
      </c:valAx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'KF_14_dur+rat'!$B$8:$P$8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'KF_14_dur+rat'!$B$9:$P$9</c:f>
              <c:numCache>
                <c:formatCode>0.00</c:formatCode>
                <c:ptCount val="15"/>
                <c:pt idx="0">
                  <c:v>57.079727987624963</c:v>
                </c:pt>
                <c:pt idx="1">
                  <c:v>59.517781406769508</c:v>
                </c:pt>
                <c:pt idx="2">
                  <c:v>42.801092625492906</c:v>
                </c:pt>
                <c:pt idx="3">
                  <c:v>45.859197232139252</c:v>
                </c:pt>
                <c:pt idx="4">
                  <c:v>54.001490803740268</c:v>
                </c:pt>
                <c:pt idx="5">
                  <c:v>53.405780245513427</c:v>
                </c:pt>
                <c:pt idx="6">
                  <c:v>46.283661225059305</c:v>
                </c:pt>
                <c:pt idx="7">
                  <c:v>55.247052470524693</c:v>
                </c:pt>
                <c:pt idx="8">
                  <c:v>51.886743079761345</c:v>
                </c:pt>
                <c:pt idx="9">
                  <c:v>49.680020879275027</c:v>
                </c:pt>
                <c:pt idx="10">
                  <c:v>48.704944134616809</c:v>
                </c:pt>
                <c:pt idx="11">
                  <c:v>52.421259840376536</c:v>
                </c:pt>
                <c:pt idx="12">
                  <c:v>53.81258920206119</c:v>
                </c:pt>
                <c:pt idx="13">
                  <c:v>54.112554112554115</c:v>
                </c:pt>
                <c:pt idx="14" formatCode="0.0">
                  <c:v>51.772421088964947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E-4983-B554-687D220813BF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'KF_14_dur+rat'!$B$8:$P$8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'KF_14_dur+rat'!$B$10:$P$10</c:f>
              <c:numCache>
                <c:formatCode>0.00</c:formatCode>
                <c:ptCount val="15"/>
                <c:pt idx="0">
                  <c:v>42.920272012375037</c:v>
                </c:pt>
                <c:pt idx="1">
                  <c:v>40.482218593230499</c:v>
                </c:pt>
                <c:pt idx="2">
                  <c:v>57.198907374507094</c:v>
                </c:pt>
                <c:pt idx="3">
                  <c:v>54.140802767860748</c:v>
                </c:pt>
                <c:pt idx="4">
                  <c:v>45.998509196259739</c:v>
                </c:pt>
                <c:pt idx="5">
                  <c:v>46.594219754486573</c:v>
                </c:pt>
                <c:pt idx="6">
                  <c:v>53.716338774940695</c:v>
                </c:pt>
                <c:pt idx="7">
                  <c:v>44.752947529475293</c:v>
                </c:pt>
                <c:pt idx="8">
                  <c:v>48.113256920238655</c:v>
                </c:pt>
                <c:pt idx="9">
                  <c:v>50.319979120724966</c:v>
                </c:pt>
                <c:pt idx="10">
                  <c:v>51.295055865383198</c:v>
                </c:pt>
                <c:pt idx="11">
                  <c:v>47.578740159623472</c:v>
                </c:pt>
                <c:pt idx="12">
                  <c:v>46.187410797938803</c:v>
                </c:pt>
                <c:pt idx="13">
                  <c:v>45.887445887445885</c:v>
                </c:pt>
                <c:pt idx="14" formatCode="0.0">
                  <c:v>48.227578911035053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E-4983-B554-687D2208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43552"/>
        <c:axId val="145545088"/>
      </c:barChart>
      <c:catAx>
        <c:axId val="1455435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45545088"/>
        <c:crosses val="autoZero"/>
        <c:auto val="1"/>
        <c:lblAlgn val="ctr"/>
        <c:lblOffset val="100"/>
        <c:noMultiLvlLbl val="0"/>
      </c:catAx>
      <c:valAx>
        <c:axId val="145545088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45543552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'KF_14_dur+rat'!$B$99:$B$107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'KF_14_dur+rat'!$C$99:$C$107</c:f>
              <c:numCache>
                <c:formatCode>0.00</c:formatCode>
                <c:ptCount val="9"/>
                <c:pt idx="0">
                  <c:v>59.517781406769508</c:v>
                </c:pt>
                <c:pt idx="1">
                  <c:v>45.859197232139252</c:v>
                </c:pt>
                <c:pt idx="2">
                  <c:v>54.001490803740268</c:v>
                </c:pt>
                <c:pt idx="3">
                  <c:v>53.405780245513427</c:v>
                </c:pt>
                <c:pt idx="4">
                  <c:v>46.283661225059305</c:v>
                </c:pt>
                <c:pt idx="5">
                  <c:v>55.247052470524693</c:v>
                </c:pt>
                <c:pt idx="6">
                  <c:v>49.680020879275027</c:v>
                </c:pt>
                <c:pt idx="7">
                  <c:v>52.421259840376536</c:v>
                </c:pt>
                <c:pt idx="8" formatCode="0.0">
                  <c:v>52.052030512924752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4B04-B563-F0C157C8D619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'KF_14_dur+rat'!$B$99:$B$107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'KF_14_dur+rat'!$D$99:$D$107</c:f>
              <c:numCache>
                <c:formatCode>0.00</c:formatCode>
                <c:ptCount val="9"/>
                <c:pt idx="0">
                  <c:v>40.482218593230499</c:v>
                </c:pt>
                <c:pt idx="1">
                  <c:v>54.140802767860748</c:v>
                </c:pt>
                <c:pt idx="2">
                  <c:v>45.998509196259739</c:v>
                </c:pt>
                <c:pt idx="3">
                  <c:v>46.594219754486573</c:v>
                </c:pt>
                <c:pt idx="4">
                  <c:v>53.716338774940695</c:v>
                </c:pt>
                <c:pt idx="5">
                  <c:v>44.752947529475293</c:v>
                </c:pt>
                <c:pt idx="6">
                  <c:v>50.319979120724966</c:v>
                </c:pt>
                <c:pt idx="7">
                  <c:v>47.578740159623472</c:v>
                </c:pt>
                <c:pt idx="8" formatCode="0.0">
                  <c:v>47.947969487075248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9-4B04-B563-F0C157C8D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8512"/>
        <c:axId val="149611264"/>
      </c:barChart>
      <c:catAx>
        <c:axId val="1495685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49611264"/>
        <c:crosses val="autoZero"/>
        <c:auto val="1"/>
        <c:lblAlgn val="ctr"/>
        <c:lblOffset val="100"/>
        <c:noMultiLvlLbl val="0"/>
      </c:catAx>
      <c:valAx>
        <c:axId val="149611264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49568512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'KF_14_dur+rat'!$B$26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'KF_14_dur+rat'!$B$27:$B$28</c:f>
              <c:numCache>
                <c:formatCode>0.00</c:formatCode>
                <c:ptCount val="2"/>
                <c:pt idx="0">
                  <c:v>6.7415512358410741</c:v>
                </c:pt>
                <c:pt idx="1">
                  <c:v>-14.39486283358632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2-48FC-B7F3-D36D37B61514}"/>
            </c:ext>
          </c:extLst>
        </c:ser>
        <c:ser>
          <c:idx val="1"/>
          <c:order val="1"/>
          <c:tx>
            <c:strRef>
              <c:f>'KF_14_dur+rat'!$C$26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'KF_14_dur+rat'!$C$27:$C$28</c:f>
              <c:numCache>
                <c:formatCode>0.00</c:formatCode>
                <c:ptCount val="2"/>
                <c:pt idx="0">
                  <c:v>5.8289996629456038</c:v>
                </c:pt>
                <c:pt idx="1">
                  <c:v>-23.227088785836735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2-48FC-B7F3-D36D37B61514}"/>
            </c:ext>
          </c:extLst>
        </c:ser>
        <c:ser>
          <c:idx val="2"/>
          <c:order val="2"/>
          <c:tx>
            <c:strRef>
              <c:f>'KF_14_dur+rat'!$D$26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'KF_14_dur+rat'!$D$27:$D$28</c:f>
              <c:numCache>
                <c:formatCode>0.00</c:formatCode>
                <c:ptCount val="2"/>
                <c:pt idx="0">
                  <c:v>-3.9832799152018454</c:v>
                </c:pt>
                <c:pt idx="1">
                  <c:v>36.856519264269906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2-48FC-B7F3-D36D37B61514}"/>
            </c:ext>
          </c:extLst>
        </c:ser>
        <c:ser>
          <c:idx val="3"/>
          <c:order val="3"/>
          <c:tx>
            <c:strRef>
              <c:f>'KF_14_dur+rat'!$E$26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'KF_14_dur+rat'!$E$27:$E$28</c:f>
              <c:numCache>
                <c:formatCode>0.00</c:formatCode>
                <c:ptCount val="2"/>
                <c:pt idx="0">
                  <c:v>-18.987285110543453</c:v>
                </c:pt>
                <c:pt idx="1">
                  <c:v>2.0086913065021927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2-48FC-B7F3-D36D37B61514}"/>
            </c:ext>
          </c:extLst>
        </c:ser>
        <c:ser>
          <c:idx val="4"/>
          <c:order val="4"/>
          <c:tx>
            <c:strRef>
              <c:f>'KF_14_dur+rat'!$F$26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'KF_14_dur+rat'!$F$27:$F$28</c:f>
              <c:numCache>
                <c:formatCode>0.00</c:formatCode>
                <c:ptCount val="2"/>
                <c:pt idx="0">
                  <c:v>-0.36719420626638916</c:v>
                </c:pt>
                <c:pt idx="1">
                  <c:v>-9.4838414403067617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2-48FC-B7F3-D36D37B61514}"/>
            </c:ext>
          </c:extLst>
        </c:ser>
        <c:ser>
          <c:idx val="5"/>
          <c:order val="5"/>
          <c:tx>
            <c:strRef>
              <c:f>'KF_14_dur+rat'!$G$26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'KF_14_dur+rat'!$G$27:$G$28</c:f>
              <c:numCache>
                <c:formatCode>0.00</c:formatCode>
                <c:ptCount val="2"/>
                <c:pt idx="0">
                  <c:v>19.50961357211245</c:v>
                </c:pt>
                <c:pt idx="1">
                  <c:v>11.207062215392021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02-48FC-B7F3-D36D37B61514}"/>
            </c:ext>
          </c:extLst>
        </c:ser>
        <c:ser>
          <c:idx val="6"/>
          <c:order val="6"/>
          <c:tx>
            <c:strRef>
              <c:f>'KF_14_dur+rat'!$H$26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'KF_14_dur+rat'!$H$27:$H$28</c:f>
              <c:numCache>
                <c:formatCode>0.00</c:formatCode>
                <c:ptCount val="2"/>
                <c:pt idx="0">
                  <c:v>3.9436632332196924</c:v>
                </c:pt>
                <c:pt idx="1">
                  <c:v>28.66560400402517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02-48FC-B7F3-D36D37B61514}"/>
            </c:ext>
          </c:extLst>
        </c:ser>
        <c:ser>
          <c:idx val="7"/>
          <c:order val="7"/>
          <c:tx>
            <c:strRef>
              <c:f>'KF_14_dur+rat'!$I$26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'KF_14_dur+rat'!$I$27:$I$28</c:f>
              <c:numCache>
                <c:formatCode>0.00</c:formatCode>
                <c:ptCount val="2"/>
                <c:pt idx="0">
                  <c:v>2.5873699623060298</c:v>
                </c:pt>
                <c:pt idx="1">
                  <c:v>-11.367668397814256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02-48FC-B7F3-D36D37B61514}"/>
            </c:ext>
          </c:extLst>
        </c:ser>
        <c:ser>
          <c:idx val="8"/>
          <c:order val="8"/>
          <c:tx>
            <c:strRef>
              <c:f>'KF_14_dur+rat'!$J$26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'KF_14_dur+rat'!$J$27:$J$28</c:f>
              <c:numCache>
                <c:formatCode>0.00</c:formatCode>
                <c:ptCount val="2"/>
                <c:pt idx="0">
                  <c:v>10.455994768749022</c:v>
                </c:pt>
                <c:pt idx="1">
                  <c:v>9.2404255936632058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02-48FC-B7F3-D36D37B61514}"/>
            </c:ext>
          </c:extLst>
        </c:ser>
        <c:ser>
          <c:idx val="9"/>
          <c:order val="9"/>
          <c:tx>
            <c:strRef>
              <c:f>'KF_14_dur+rat'!$K$26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'KF_14_dur+rat'!$K$27:$K$28</c:f>
              <c:numCache>
                <c:formatCode>0.00</c:formatCode>
                <c:ptCount val="2"/>
                <c:pt idx="0">
                  <c:v>-14.509132354455238</c:v>
                </c:pt>
                <c:pt idx="1">
                  <c:v>-7.6442043887470117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02-48FC-B7F3-D36D37B61514}"/>
            </c:ext>
          </c:extLst>
        </c:ser>
        <c:ser>
          <c:idx val="10"/>
          <c:order val="10"/>
          <c:tx>
            <c:strRef>
              <c:f>'KF_14_dur+rat'!$L$26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'KF_14_dur+rat'!$L$27:$L$28</c:f>
              <c:numCache>
                <c:formatCode>0.00</c:formatCode>
                <c:ptCount val="2"/>
                <c:pt idx="0">
                  <c:v>-13.988271167191089</c:v>
                </c:pt>
                <c:pt idx="1">
                  <c:v>-3.384705656068522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02-48FC-B7F3-D36D37B61514}"/>
            </c:ext>
          </c:extLst>
        </c:ser>
        <c:ser>
          <c:idx val="11"/>
          <c:order val="11"/>
          <c:tx>
            <c:strRef>
              <c:f>'KF_14_dur+rat'!$M$26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'KF_14_dur+rat'!$M$27:$M$28</c:f>
              <c:numCache>
                <c:formatCode>0.00</c:formatCode>
                <c:ptCount val="2"/>
                <c:pt idx="0">
                  <c:v>3.8435645741931048</c:v>
                </c:pt>
                <c:pt idx="1">
                  <c:v>0.52424457623683118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02-48FC-B7F3-D36D37B61514}"/>
            </c:ext>
          </c:extLst>
        </c:ser>
        <c:ser>
          <c:idx val="12"/>
          <c:order val="12"/>
          <c:tx>
            <c:strRef>
              <c:f>'KF_14_dur+rat'!$N$26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'KF_14_dur+rat'!$N$27:$N$28</c:f>
              <c:numCache>
                <c:formatCode>0.00</c:formatCode>
                <c:ptCount val="2"/>
                <c:pt idx="0">
                  <c:v>-1.3483351164791908</c:v>
                </c:pt>
                <c:pt idx="1">
                  <c:v>-9.6912369342348725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02-48FC-B7F3-D36D37B61514}"/>
            </c:ext>
          </c:extLst>
        </c:ser>
        <c:ser>
          <c:idx val="13"/>
          <c:order val="13"/>
          <c:tx>
            <c:strRef>
              <c:f>'KF_14_dur+rat'!$O$26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'KF_14_dur+rat'!$O$27:$O$28</c:f>
              <c:numCache>
                <c:formatCode>0.00</c:formatCode>
                <c:ptCount val="2"/>
                <c:pt idx="0">
                  <c:v>0.27274086076993004</c:v>
                </c:pt>
                <c:pt idx="1">
                  <c:v>-9.3089385234950104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02-48FC-B7F3-D36D37B61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23008"/>
        <c:axId val="151728896"/>
      </c:barChart>
      <c:catAx>
        <c:axId val="151723008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51728896"/>
        <c:crosses val="autoZero"/>
        <c:auto val="1"/>
        <c:lblAlgn val="ctr"/>
        <c:lblOffset val="100"/>
        <c:noMultiLvlLbl val="0"/>
      </c:catAx>
      <c:valAx>
        <c:axId val="15172889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17230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'KF_14_dur+rat'!$C$20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'KF_14_dur+rat'!$C$21:$C$22</c:f>
              <c:numCache>
                <c:formatCode>0.00</c:formatCode>
                <c:ptCount val="2"/>
                <c:pt idx="0">
                  <c:v>5.584887491030206</c:v>
                </c:pt>
                <c:pt idx="1">
                  <c:v>-22.322416723798948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4-48D2-8A09-E1F0C4D0FD54}"/>
            </c:ext>
          </c:extLst>
        </c:ser>
        <c:ser>
          <c:idx val="2"/>
          <c:order val="1"/>
          <c:tx>
            <c:strRef>
              <c:f>'KF_14_dur+rat'!$E$20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'KF_14_dur+rat'!$E$21:$E$22</c:f>
              <c:numCache>
                <c:formatCode>0.00</c:formatCode>
                <c:ptCount val="2"/>
                <c:pt idx="0">
                  <c:v>-19.174154398237878</c:v>
                </c:pt>
                <c:pt idx="1">
                  <c:v>3.2107352520886172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4-48D2-8A09-E1F0C4D0FD54}"/>
            </c:ext>
          </c:extLst>
        </c:ser>
        <c:ser>
          <c:idx val="3"/>
          <c:order val="2"/>
          <c:tx>
            <c:strRef>
              <c:f>'KF_14_dur+rat'!$F$20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'KF_14_dur+rat'!$F$21:$F$22</c:f>
              <c:numCache>
                <c:formatCode>0.00</c:formatCode>
                <c:ptCount val="2"/>
                <c:pt idx="0">
                  <c:v>-0.59701382748358955</c:v>
                </c:pt>
                <c:pt idx="1">
                  <c:v>-8.4172225181259144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4-48D2-8A09-E1F0C4D0FD54}"/>
            </c:ext>
          </c:extLst>
        </c:ser>
        <c:ser>
          <c:idx val="4"/>
          <c:order val="3"/>
          <c:tx>
            <c:strRef>
              <c:f>'KF_14_dur+rat'!$G$20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'KF_14_dur+rat'!$G$21:$G$22</c:f>
              <c:numCache>
                <c:formatCode>0.00</c:formatCode>
                <c:ptCount val="2"/>
                <c:pt idx="0">
                  <c:v>19.233944791090483</c:v>
                </c:pt>
                <c:pt idx="1">
                  <c:v>12.517497376655031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4-48D2-8A09-E1F0C4D0FD54}"/>
            </c:ext>
          </c:extLst>
        </c:ser>
        <c:ser>
          <c:idx val="5"/>
          <c:order val="4"/>
          <c:tx>
            <c:strRef>
              <c:f>'KF_14_dur+rat'!$H$20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'KF_14_dur+rat'!$H$21:$H$22</c:f>
              <c:numCache>
                <c:formatCode>0.00</c:formatCode>
                <c:ptCount val="2"/>
                <c:pt idx="0">
                  <c:v>3.7038999030406554</c:v>
                </c:pt>
                <c:pt idx="1">
                  <c:v>30.181766090974723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4-48D2-8A09-E1F0C4D0FD54}"/>
            </c:ext>
          </c:extLst>
        </c:ser>
        <c:ser>
          <c:idx val="6"/>
          <c:order val="5"/>
          <c:tx>
            <c:strRef>
              <c:f>'KF_14_dur+rat'!$I$20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'KF_14_dur+rat'!$I$21:$I$22</c:f>
              <c:numCache>
                <c:formatCode>0.00</c:formatCode>
                <c:ptCount val="2"/>
                <c:pt idx="0">
                  <c:v>2.3507351479135115</c:v>
                </c:pt>
                <c:pt idx="1">
                  <c:v>-10.323248003619623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4-48D2-8A09-E1F0C4D0FD54}"/>
            </c:ext>
          </c:extLst>
        </c:ser>
        <c:ser>
          <c:idx val="8"/>
          <c:order val="6"/>
          <c:tx>
            <c:strRef>
              <c:f>'KF_14_dur+rat'!$K$20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'KF_14_dur+rat'!$K$21:$K$22</c:f>
              <c:numCache>
                <c:formatCode>0.00</c:formatCode>
                <c:ptCount val="2"/>
                <c:pt idx="0">
                  <c:v>-14.706331245556473</c:v>
                </c:pt>
                <c:pt idx="1">
                  <c:v>-6.5559076609637028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44-48D2-8A09-E1F0C4D0FD54}"/>
            </c:ext>
          </c:extLst>
        </c:ser>
        <c:ser>
          <c:idx val="10"/>
          <c:order val="7"/>
          <c:tx>
            <c:strRef>
              <c:f>'KF_14_dur+rat'!$M$20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'KF_14_dur+rat'!$M$21:$M$22</c:f>
              <c:numCache>
                <c:formatCode>0.00</c:formatCode>
                <c:ptCount val="2"/>
                <c:pt idx="0">
                  <c:v>3.6040321382031717</c:v>
                </c:pt>
                <c:pt idx="1">
                  <c:v>1.7087961867897679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44-48D2-8A09-E1F0C4D0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89888"/>
        <c:axId val="152399872"/>
      </c:barChart>
      <c:catAx>
        <c:axId val="152389888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52399872"/>
        <c:crosses val="autoZero"/>
        <c:auto val="1"/>
        <c:lblAlgn val="ctr"/>
        <c:lblOffset val="100"/>
        <c:noMultiLvlLbl val="0"/>
      </c:catAx>
      <c:valAx>
        <c:axId val="15239987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23898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'KF_14_dur+rat'!$B$36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'KF_14_dur+rat'!$B$37:$B$38</c:f>
              <c:numCache>
                <c:formatCode>0.00</c:formatCode>
                <c:ptCount val="2"/>
                <c:pt idx="0">
                  <c:v>5.3073068986600163</c:v>
                </c:pt>
                <c:pt idx="1">
                  <c:v>-5.3073068986600163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6-4111-A0CA-361FEEFABD8C}"/>
            </c:ext>
          </c:extLst>
        </c:ser>
        <c:ser>
          <c:idx val="1"/>
          <c:order val="1"/>
          <c:tx>
            <c:strRef>
              <c:f>'KF_14_dur+rat'!$C$36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'KF_14_dur+rat'!$C$37:$C$38</c:f>
              <c:numCache>
                <c:formatCode>0.00</c:formatCode>
                <c:ptCount val="2"/>
                <c:pt idx="0">
                  <c:v>7.7453603178045611</c:v>
                </c:pt>
                <c:pt idx="1">
                  <c:v>-7.745360317804554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6-4111-A0CA-361FEEFABD8C}"/>
            </c:ext>
          </c:extLst>
        </c:ser>
        <c:ser>
          <c:idx val="2"/>
          <c:order val="2"/>
          <c:tx>
            <c:strRef>
              <c:f>'KF_14_dur+rat'!$D$36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'KF_14_dur+rat'!$D$37:$D$38</c:f>
              <c:numCache>
                <c:formatCode>0.00</c:formatCode>
                <c:ptCount val="2"/>
                <c:pt idx="0">
                  <c:v>-8.9713284634720409</c:v>
                </c:pt>
                <c:pt idx="1">
                  <c:v>8.9713284634720409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6-4111-A0CA-361FEEFABD8C}"/>
            </c:ext>
          </c:extLst>
        </c:ser>
        <c:ser>
          <c:idx val="3"/>
          <c:order val="3"/>
          <c:tx>
            <c:strRef>
              <c:f>'KF_14_dur+rat'!$E$36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'KF_14_dur+rat'!$E$37:$E$38</c:f>
              <c:numCache>
                <c:formatCode>0.00</c:formatCode>
                <c:ptCount val="2"/>
                <c:pt idx="0">
                  <c:v>-5.9132238568256952</c:v>
                </c:pt>
                <c:pt idx="1">
                  <c:v>5.9132238568256952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6-4111-A0CA-361FEEFABD8C}"/>
            </c:ext>
          </c:extLst>
        </c:ser>
        <c:ser>
          <c:idx val="4"/>
          <c:order val="4"/>
          <c:tx>
            <c:strRef>
              <c:f>'KF_14_dur+rat'!$F$36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'KF_14_dur+rat'!$F$37:$F$38</c:f>
              <c:numCache>
                <c:formatCode>0.00</c:formatCode>
                <c:ptCount val="2"/>
                <c:pt idx="0">
                  <c:v>2.2290697147753207</c:v>
                </c:pt>
                <c:pt idx="1">
                  <c:v>-2.2290697147753136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6-4111-A0CA-361FEEFABD8C}"/>
            </c:ext>
          </c:extLst>
        </c:ser>
        <c:ser>
          <c:idx val="5"/>
          <c:order val="5"/>
          <c:tx>
            <c:strRef>
              <c:f>'KF_14_dur+rat'!$G$36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'KF_14_dur+rat'!$G$37:$G$38</c:f>
              <c:numCache>
                <c:formatCode>0.00</c:formatCode>
                <c:ptCount val="2"/>
                <c:pt idx="0">
                  <c:v>1.6333591565484795</c:v>
                </c:pt>
                <c:pt idx="1">
                  <c:v>-1.6333591565484795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6-4111-A0CA-361FEEFABD8C}"/>
            </c:ext>
          </c:extLst>
        </c:ser>
        <c:ser>
          <c:idx val="6"/>
          <c:order val="6"/>
          <c:tx>
            <c:strRef>
              <c:f>'KF_14_dur+rat'!$H$36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'KF_14_dur+rat'!$H$37:$H$38</c:f>
              <c:numCache>
                <c:formatCode>0.00</c:formatCode>
                <c:ptCount val="2"/>
                <c:pt idx="0">
                  <c:v>-5.4887598639056421</c:v>
                </c:pt>
                <c:pt idx="1">
                  <c:v>5.4887598639056421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D6-4111-A0CA-361FEEFABD8C}"/>
            </c:ext>
          </c:extLst>
        </c:ser>
        <c:ser>
          <c:idx val="7"/>
          <c:order val="7"/>
          <c:tx>
            <c:strRef>
              <c:f>'KF_14_dur+rat'!$I$36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'KF_14_dur+rat'!$I$37:$I$38</c:f>
              <c:numCache>
                <c:formatCode>0.00</c:formatCode>
                <c:ptCount val="2"/>
                <c:pt idx="0">
                  <c:v>3.474631381559746</c:v>
                </c:pt>
                <c:pt idx="1">
                  <c:v>-3.4746313815597603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D6-4111-A0CA-361FEEFABD8C}"/>
            </c:ext>
          </c:extLst>
        </c:ser>
        <c:ser>
          <c:idx val="8"/>
          <c:order val="8"/>
          <c:tx>
            <c:strRef>
              <c:f>'KF_14_dur+rat'!$J$36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'KF_14_dur+rat'!$J$37:$J$38</c:f>
              <c:numCache>
                <c:formatCode>0.00</c:formatCode>
                <c:ptCount val="2"/>
                <c:pt idx="0">
                  <c:v>0.11432199079639815</c:v>
                </c:pt>
                <c:pt idx="1">
                  <c:v>-0.11432199079639815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D6-4111-A0CA-361FEEFABD8C}"/>
            </c:ext>
          </c:extLst>
        </c:ser>
        <c:ser>
          <c:idx val="9"/>
          <c:order val="9"/>
          <c:tx>
            <c:strRef>
              <c:f>'KF_14_dur+rat'!$K$36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'KF_14_dur+rat'!$K$37:$K$38</c:f>
              <c:numCache>
                <c:formatCode>0.00</c:formatCode>
                <c:ptCount val="2"/>
                <c:pt idx="0">
                  <c:v>-2.0924002096899201</c:v>
                </c:pt>
                <c:pt idx="1">
                  <c:v>2.092400209689913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6-4111-A0CA-361FEEFABD8C}"/>
            </c:ext>
          </c:extLst>
        </c:ser>
        <c:ser>
          <c:idx val="10"/>
          <c:order val="10"/>
          <c:tx>
            <c:strRef>
              <c:f>'KF_14_dur+rat'!$L$36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'KF_14_dur+rat'!$L$37:$L$38</c:f>
              <c:numCache>
                <c:formatCode>0.00</c:formatCode>
                <c:ptCount val="2"/>
                <c:pt idx="0">
                  <c:v>-3.0674769543481375</c:v>
                </c:pt>
                <c:pt idx="1">
                  <c:v>3.0674769543481446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6-4111-A0CA-361FEEFABD8C}"/>
            </c:ext>
          </c:extLst>
        </c:ser>
        <c:ser>
          <c:idx val="11"/>
          <c:order val="11"/>
          <c:tx>
            <c:strRef>
              <c:f>'KF_14_dur+rat'!$M$36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'KF_14_dur+rat'!$M$37:$M$38</c:f>
              <c:numCache>
                <c:formatCode>0.00</c:formatCode>
                <c:ptCount val="2"/>
                <c:pt idx="0">
                  <c:v>0.64883875141158853</c:v>
                </c:pt>
                <c:pt idx="1">
                  <c:v>-0.64883875141158143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6-4111-A0CA-361FEEFABD8C}"/>
            </c:ext>
          </c:extLst>
        </c:ser>
        <c:ser>
          <c:idx val="12"/>
          <c:order val="12"/>
          <c:tx>
            <c:strRef>
              <c:f>'KF_14_dur+rat'!$N$36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'KF_14_dur+rat'!$N$37:$N$38</c:f>
              <c:numCache>
                <c:formatCode>0.00</c:formatCode>
                <c:ptCount val="2"/>
                <c:pt idx="0">
                  <c:v>2.040168113096243</c:v>
                </c:pt>
                <c:pt idx="1">
                  <c:v>-2.0401681130962501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D6-4111-A0CA-361FEEFABD8C}"/>
            </c:ext>
          </c:extLst>
        </c:ser>
        <c:ser>
          <c:idx val="13"/>
          <c:order val="13"/>
          <c:tx>
            <c:strRef>
              <c:f>'KF_14_dur+rat'!$O$36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'KF_14_dur+rat'!$O$37:$O$38</c:f>
              <c:numCache>
                <c:formatCode>0.00</c:formatCode>
                <c:ptCount val="2"/>
                <c:pt idx="0">
                  <c:v>2.3401330235891677</c:v>
                </c:pt>
                <c:pt idx="1">
                  <c:v>-2.3401330235891677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D6-4111-A0CA-361FEEFABD8C}"/>
            </c:ext>
          </c:extLst>
        </c:ser>
        <c:ser>
          <c:idx val="14"/>
          <c:order val="14"/>
          <c:tx>
            <c:strRef>
              <c:f>'KF_14_dur+rat'!$P$36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'KF_14_dur+rat'!$P$37:$P$38</c:f>
              <c:numCache>
                <c:formatCode>0.0</c:formatCode>
                <c:ptCount val="2"/>
                <c:pt idx="0">
                  <c:v>2.9214564620554597</c:v>
                </c:pt>
                <c:pt idx="1">
                  <c:v>-0.27960942395980481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D6-4111-A0CA-361FEEFA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29504"/>
        <c:axId val="151831296"/>
      </c:barChart>
      <c:catAx>
        <c:axId val="15182950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51831296"/>
        <c:crosses val="autoZero"/>
        <c:auto val="1"/>
        <c:lblAlgn val="ctr"/>
        <c:lblOffset val="100"/>
        <c:noMultiLvlLbl val="0"/>
      </c:catAx>
      <c:valAx>
        <c:axId val="15183129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18295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'KF_14_dur+rat'!$C$31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'KF_14_dur+rat'!$C$32:$C$33</c:f>
              <c:numCache>
                <c:formatCode>0.00</c:formatCode>
                <c:ptCount val="2"/>
                <c:pt idx="0">
                  <c:v>7.4657508938447563</c:v>
                </c:pt>
                <c:pt idx="1">
                  <c:v>-7.4657508938447492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7-4711-9EEA-B3C7B01B7ABB}"/>
            </c:ext>
          </c:extLst>
        </c:ser>
        <c:ser>
          <c:idx val="4"/>
          <c:order val="1"/>
          <c:tx>
            <c:strRef>
              <c:f>'KF_14_dur+rat'!$E$31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'KF_14_dur+rat'!$E$32:$E$33</c:f>
              <c:numCache>
                <c:formatCode>0.00</c:formatCode>
                <c:ptCount val="2"/>
                <c:pt idx="0">
                  <c:v>-6.1928332807855</c:v>
                </c:pt>
                <c:pt idx="1">
                  <c:v>6.1928332807855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7-4711-9EEA-B3C7B01B7ABB}"/>
            </c:ext>
          </c:extLst>
        </c:ser>
        <c:ser>
          <c:idx val="5"/>
          <c:order val="2"/>
          <c:tx>
            <c:strRef>
              <c:f>'KF_14_dur+rat'!$F$31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'KF_14_dur+rat'!$F$32:$F$33</c:f>
              <c:numCache>
                <c:formatCode>0.00</c:formatCode>
                <c:ptCount val="2"/>
                <c:pt idx="0">
                  <c:v>1.9494602908155159</c:v>
                </c:pt>
                <c:pt idx="1">
                  <c:v>-1.9494602908155088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7-4711-9EEA-B3C7B01B7ABB}"/>
            </c:ext>
          </c:extLst>
        </c:ser>
        <c:ser>
          <c:idx val="6"/>
          <c:order val="3"/>
          <c:tx>
            <c:strRef>
              <c:f>'KF_14_dur+rat'!$G$31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'KF_14_dur+rat'!$G$32:$G$33</c:f>
              <c:numCache>
                <c:formatCode>0.00</c:formatCode>
                <c:ptCount val="2"/>
                <c:pt idx="0">
                  <c:v>1.3537497325886747</c:v>
                </c:pt>
                <c:pt idx="1">
                  <c:v>-1.3537497325886747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47-4711-9EEA-B3C7B01B7ABB}"/>
            </c:ext>
          </c:extLst>
        </c:ser>
        <c:ser>
          <c:idx val="7"/>
          <c:order val="4"/>
          <c:tx>
            <c:strRef>
              <c:f>'KF_14_dur+rat'!$H$31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'KF_14_dur+rat'!$H$32:$H$33</c:f>
              <c:numCache>
                <c:formatCode>0.00</c:formatCode>
                <c:ptCount val="2"/>
                <c:pt idx="0">
                  <c:v>-5.7683692878654469</c:v>
                </c:pt>
                <c:pt idx="1">
                  <c:v>5.7683692878654469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47-4711-9EEA-B3C7B01B7ABB}"/>
            </c:ext>
          </c:extLst>
        </c:ser>
        <c:ser>
          <c:idx val="9"/>
          <c:order val="5"/>
          <c:tx>
            <c:strRef>
              <c:f>'KF_14_dur+rat'!$I$31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'KF_14_dur+rat'!$I$32:$I$33</c:f>
              <c:numCache>
                <c:formatCode>0.00</c:formatCode>
                <c:ptCount val="2"/>
                <c:pt idx="0">
                  <c:v>3.1950219575999412</c:v>
                </c:pt>
                <c:pt idx="1">
                  <c:v>-3.1950219575999554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47-4711-9EEA-B3C7B01B7ABB}"/>
            </c:ext>
          </c:extLst>
        </c:ser>
        <c:ser>
          <c:idx val="14"/>
          <c:order val="6"/>
          <c:tx>
            <c:strRef>
              <c:f>'KF_14_dur+rat'!$K$31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'KF_14_dur+rat'!$K$32:$K$33</c:f>
              <c:numCache>
                <c:formatCode>0.00</c:formatCode>
                <c:ptCount val="2"/>
                <c:pt idx="0">
                  <c:v>-2.3720096336497249</c:v>
                </c:pt>
                <c:pt idx="1">
                  <c:v>2.3720096336497178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47-4711-9EEA-B3C7B01B7ABB}"/>
            </c:ext>
          </c:extLst>
        </c:ser>
        <c:ser>
          <c:idx val="2"/>
          <c:order val="7"/>
          <c:tx>
            <c:strRef>
              <c:f>'KF_14_dur+rat'!$M$31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'KF_14_dur+rat'!$M$32:$M$33</c:f>
              <c:numCache>
                <c:formatCode>0.00</c:formatCode>
                <c:ptCount val="2"/>
                <c:pt idx="0">
                  <c:v>0.36922932745178372</c:v>
                </c:pt>
                <c:pt idx="1">
                  <c:v>-0.36922932745177661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47-4711-9EEA-B3C7B01B7ABB}"/>
            </c:ext>
          </c:extLst>
        </c:ser>
        <c:ser>
          <c:idx val="12"/>
          <c:order val="8"/>
          <c:tx>
            <c:strRef>
              <c:f>'KF_14_dur+rat'!$P$31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'KF_14_dur+rat'!$P$32:$P$33</c:f>
              <c:numCache>
                <c:formatCode>0.00</c:formatCode>
                <c:ptCount val="2"/>
                <c:pt idx="0">
                  <c:v>2.6418470380956549</c:v>
                </c:pt>
                <c:pt idx="1">
                  <c:v>-2.6418470380956549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47-4711-9EEA-B3C7B01B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39104"/>
        <c:axId val="152253184"/>
      </c:barChart>
      <c:catAx>
        <c:axId val="15223910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52253184"/>
        <c:crosses val="autoZero"/>
        <c:auto val="1"/>
        <c:lblAlgn val="ctr"/>
        <c:lblOffset val="100"/>
        <c:noMultiLvlLbl val="0"/>
      </c:catAx>
      <c:valAx>
        <c:axId val="152253184"/>
        <c:scaling>
          <c:orientation val="minMax"/>
          <c:max val="8"/>
          <c:min val="-8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22391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597" cy="311727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7597" cy="311727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7597" cy="311727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10" xr16:uid="{00000000-0016-0000-0000-00000D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3" xr16:uid="{00000000-0016-0000-00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8" xr16:uid="{00000000-0016-0000-0000-000002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2" xr16:uid="{00000000-0016-0000-0000-000004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2 (Umpanzert)" connectionId="5" xr16:uid="{00000000-0016-0000-0000-000007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12" xr16:uid="{00000000-0016-0000-0000-000009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4" connectionId="6" xr16:uid="{00000000-0016-0000-0000-000005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15" xr16:uid="{00000000-0016-0000-0000-00000C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14" xr16:uid="{00000000-0016-0000-0000-00000A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11" xr16:uid="{00000000-0016-0000-00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13" xr16:uid="{00000000-0016-0000-0000-000000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4" xr16:uid="{00000000-0016-0000-0000-000006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1" xr16:uid="{00000000-0016-0000-0000-000001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9" xr16:uid="{00000000-0016-0000-0000-00000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7" xr16:uid="{00000000-0016-0000-0000-00000E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0E6B-73C7-4AAD-8C1E-A7DE6C83AEA0}">
  <dimension ref="A1:E9"/>
  <sheetViews>
    <sheetView workbookViewId="0"/>
  </sheetViews>
  <sheetFormatPr baseColWidth="10" defaultRowHeight="14.4" x14ac:dyDescent="0.3"/>
  <cols>
    <col min="1" max="1" width="7.88671875" style="7" bestFit="1" customWidth="1"/>
    <col min="2" max="2" width="13.44140625" style="7" bestFit="1" customWidth="1"/>
    <col min="3" max="3" width="10.109375" style="7" bestFit="1" customWidth="1"/>
    <col min="4" max="4" width="13.44140625" style="7" bestFit="1" customWidth="1"/>
    <col min="5" max="5" width="10.109375" style="7" bestFit="1" customWidth="1"/>
  </cols>
  <sheetData>
    <row r="1" spans="1:5" s="31" customFormat="1" x14ac:dyDescent="0.3">
      <c r="A1" s="6" t="s">
        <v>57</v>
      </c>
      <c r="B1" s="6" t="s">
        <v>58</v>
      </c>
      <c r="C1" s="6" t="s">
        <v>59</v>
      </c>
      <c r="D1" s="6" t="s">
        <v>58</v>
      </c>
      <c r="E1" s="6" t="s">
        <v>59</v>
      </c>
    </row>
    <row r="2" spans="1:5" x14ac:dyDescent="0.3">
      <c r="A2" s="7" t="s">
        <v>3</v>
      </c>
      <c r="B2" s="7">
        <v>21</v>
      </c>
      <c r="C2" s="7">
        <v>17.100000000000001</v>
      </c>
      <c r="D2" s="7">
        <v>67</v>
      </c>
      <c r="E2" s="7">
        <v>54.7</v>
      </c>
    </row>
    <row r="3" spans="1:5" x14ac:dyDescent="0.3">
      <c r="A3" s="7" t="s">
        <v>4</v>
      </c>
      <c r="B3" s="7">
        <v>21</v>
      </c>
      <c r="C3" s="7">
        <v>17.100000000000001</v>
      </c>
    </row>
    <row r="4" spans="1:5" x14ac:dyDescent="0.3">
      <c r="A4" s="7" t="s">
        <v>5</v>
      </c>
      <c r="B4" s="7">
        <v>5</v>
      </c>
      <c r="C4" s="7">
        <v>4.0999999999999996</v>
      </c>
    </row>
    <row r="5" spans="1:5" x14ac:dyDescent="0.3">
      <c r="A5" s="7" t="s">
        <v>6</v>
      </c>
      <c r="B5" s="7">
        <v>20</v>
      </c>
      <c r="C5" s="7">
        <v>16.3</v>
      </c>
    </row>
    <row r="6" spans="1:5" x14ac:dyDescent="0.3">
      <c r="A6" s="7" t="s">
        <v>0</v>
      </c>
      <c r="B6" s="7">
        <v>24</v>
      </c>
      <c r="C6" s="7">
        <v>19.600000000000001</v>
      </c>
      <c r="D6" s="7">
        <v>55.5</v>
      </c>
      <c r="E6" s="7">
        <v>45.3</v>
      </c>
    </row>
    <row r="7" spans="1:5" x14ac:dyDescent="0.3">
      <c r="A7" s="7" t="s">
        <v>1</v>
      </c>
      <c r="B7" s="7">
        <v>25.5</v>
      </c>
      <c r="C7" s="7">
        <v>20.8</v>
      </c>
    </row>
    <row r="8" spans="1:5" x14ac:dyDescent="0.3">
      <c r="A8" s="7" t="s">
        <v>7</v>
      </c>
      <c r="B8" s="7">
        <v>6</v>
      </c>
      <c r="C8" s="7">
        <v>4.9000000000000004</v>
      </c>
    </row>
    <row r="9" spans="1:5" x14ac:dyDescent="0.3">
      <c r="B9" s="7">
        <v>122.5</v>
      </c>
      <c r="C9" s="7">
        <v>100</v>
      </c>
      <c r="D9" s="7">
        <v>122.5</v>
      </c>
      <c r="E9" s="7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10"/>
  <sheetViews>
    <sheetView tabSelected="1" zoomScale="55" zoomScaleNormal="55" workbookViewId="0"/>
  </sheetViews>
  <sheetFormatPr baseColWidth="10" defaultRowHeight="14.4" x14ac:dyDescent="0.3"/>
  <cols>
    <col min="1" max="1" width="21.44140625" style="1" bestFit="1" customWidth="1"/>
    <col min="2" max="3" width="26.44140625" style="2" bestFit="1" customWidth="1"/>
    <col min="4" max="4" width="24" style="2" bestFit="1" customWidth="1"/>
    <col min="5" max="5" width="24" bestFit="1" customWidth="1"/>
    <col min="6" max="6" width="34.109375" bestFit="1" customWidth="1"/>
    <col min="7" max="7" width="37.44140625" bestFit="1" customWidth="1"/>
    <col min="8" max="8" width="29.88671875" bestFit="1" customWidth="1"/>
    <col min="9" max="9" width="23.33203125" bestFit="1" customWidth="1"/>
    <col min="10" max="10" width="29.88671875" bestFit="1" customWidth="1"/>
    <col min="11" max="12" width="22.88671875" bestFit="1" customWidth="1"/>
    <col min="13" max="13" width="28.6640625" bestFit="1" customWidth="1"/>
    <col min="14" max="15" width="22.88671875" bestFit="1" customWidth="1"/>
    <col min="16" max="16" width="11" style="2" bestFit="1" customWidth="1"/>
    <col min="17" max="17" width="9" bestFit="1" customWidth="1"/>
    <col min="18" max="18" width="9.44140625" bestFit="1" customWidth="1"/>
    <col min="19" max="19" width="17.88671875" style="2" bestFit="1" customWidth="1"/>
    <col min="20" max="20" width="8.5546875" style="2" bestFit="1" customWidth="1"/>
    <col min="21" max="21" width="13.33203125" style="2" bestFit="1" customWidth="1"/>
    <col min="22" max="22" width="7.44140625" style="2" bestFit="1" customWidth="1"/>
    <col min="23" max="23" width="10.109375" style="2" bestFit="1" customWidth="1"/>
    <col min="24" max="24" width="8.109375" style="2" bestFit="1" customWidth="1"/>
    <col min="25" max="25" width="8.5546875" bestFit="1" customWidth="1"/>
    <col min="26" max="26" width="17.5546875" style="1" bestFit="1" customWidth="1"/>
    <col min="27" max="27" width="15.109375" bestFit="1" customWidth="1"/>
    <col min="28" max="29" width="26.44140625" style="2" bestFit="1" customWidth="1"/>
    <col min="30" max="30" width="24" bestFit="1" customWidth="1"/>
    <col min="31" max="31" width="24" style="2" bestFit="1" customWidth="1"/>
    <col min="32" max="32" width="34.109375" style="2" bestFit="1" customWidth="1"/>
    <col min="33" max="33" width="14.6640625" bestFit="1" customWidth="1"/>
    <col min="34" max="34" width="29.88671875" bestFit="1" customWidth="1"/>
    <col min="35" max="35" width="23.33203125" bestFit="1" customWidth="1"/>
    <col min="36" max="36" width="29.88671875" bestFit="1" customWidth="1"/>
    <col min="37" max="38" width="22.88671875" bestFit="1" customWidth="1"/>
    <col min="39" max="39" width="28.6640625" bestFit="1" customWidth="1"/>
    <col min="40" max="41" width="22.88671875" bestFit="1" customWidth="1"/>
    <col min="42" max="42" width="11" bestFit="1" customWidth="1"/>
    <col min="43" max="43" width="9" bestFit="1" customWidth="1"/>
    <col min="44" max="44" width="9.44140625" bestFit="1" customWidth="1"/>
    <col min="45" max="45" width="17.88671875" bestFit="1" customWidth="1"/>
    <col min="46" max="46" width="10.109375" bestFit="1" customWidth="1"/>
    <col min="47" max="47" width="8.109375" bestFit="1" customWidth="1"/>
    <col min="48" max="48" width="8.5546875" bestFit="1" customWidth="1"/>
    <col min="49" max="49" width="16.88671875" bestFit="1" customWidth="1"/>
    <col min="50" max="51" width="8.5546875" bestFit="1" customWidth="1"/>
    <col min="52" max="52" width="18.33203125" bestFit="1" customWidth="1"/>
    <col min="53" max="53" width="17.88671875" bestFit="1" customWidth="1"/>
    <col min="54" max="54" width="22.44140625" bestFit="1" customWidth="1"/>
    <col min="55" max="55" width="5.44140625" bestFit="1" customWidth="1"/>
    <col min="56" max="56" width="23.109375" bestFit="1" customWidth="1"/>
    <col min="57" max="57" width="23.5546875" bestFit="1" customWidth="1"/>
    <col min="58" max="59" width="26.44140625" bestFit="1" customWidth="1"/>
    <col min="60" max="61" width="24" bestFit="1" customWidth="1"/>
    <col min="62" max="62" width="34.109375" bestFit="1" customWidth="1"/>
    <col min="63" max="63" width="37.44140625" bestFit="1" customWidth="1"/>
    <col min="64" max="64" width="29.88671875" bestFit="1" customWidth="1"/>
    <col min="65" max="65" width="23.33203125" bestFit="1" customWidth="1"/>
    <col min="66" max="66" width="29.88671875" bestFit="1" customWidth="1"/>
    <col min="67" max="68" width="22.88671875" bestFit="1" customWidth="1"/>
    <col min="69" max="69" width="28.6640625" bestFit="1" customWidth="1"/>
    <col min="70" max="71" width="22.88671875" bestFit="1" customWidth="1"/>
    <col min="72" max="72" width="8.5546875" bestFit="1" customWidth="1"/>
  </cols>
  <sheetData>
    <row r="1" spans="1:72" x14ac:dyDescent="0.3">
      <c r="A1" s="35" t="s">
        <v>23</v>
      </c>
      <c r="B1" s="27" t="s">
        <v>8</v>
      </c>
      <c r="C1" s="27" t="s">
        <v>9</v>
      </c>
      <c r="D1" s="27" t="s">
        <v>10</v>
      </c>
      <c r="E1" s="27" t="s">
        <v>11</v>
      </c>
      <c r="F1" s="27" t="s">
        <v>12</v>
      </c>
      <c r="G1" s="27" t="s">
        <v>13</v>
      </c>
      <c r="H1" s="27" t="s">
        <v>14</v>
      </c>
      <c r="I1" s="27" t="s">
        <v>15</v>
      </c>
      <c r="J1" s="27" t="s">
        <v>16</v>
      </c>
      <c r="K1" s="27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" t="s">
        <v>27</v>
      </c>
      <c r="Q1" s="1" t="s">
        <v>28</v>
      </c>
      <c r="R1" s="1" t="s">
        <v>29</v>
      </c>
      <c r="S1" s="1" t="s">
        <v>30</v>
      </c>
      <c r="T1" s="1"/>
      <c r="U1" s="1"/>
      <c r="V1" s="6" t="s">
        <v>23</v>
      </c>
      <c r="W1" s="1" t="s">
        <v>31</v>
      </c>
      <c r="X1" s="1" t="s">
        <v>34</v>
      </c>
      <c r="Y1" s="1" t="s">
        <v>32</v>
      </c>
      <c r="Z1" s="6" t="s">
        <v>43</v>
      </c>
      <c r="AA1" s="6" t="s">
        <v>23</v>
      </c>
      <c r="AB1" s="27" t="s">
        <v>8</v>
      </c>
      <c r="AC1" s="27" t="s">
        <v>9</v>
      </c>
      <c r="AD1" s="27" t="s">
        <v>10</v>
      </c>
      <c r="AE1" s="27" t="s">
        <v>11</v>
      </c>
      <c r="AF1" s="27" t="s">
        <v>12</v>
      </c>
      <c r="AG1" s="27" t="s">
        <v>13</v>
      </c>
      <c r="AH1" s="27" t="s">
        <v>14</v>
      </c>
      <c r="AI1" s="27" t="s">
        <v>15</v>
      </c>
      <c r="AJ1" s="27" t="s">
        <v>16</v>
      </c>
      <c r="AK1" s="27" t="s">
        <v>17</v>
      </c>
      <c r="AL1" s="12" t="s">
        <v>18</v>
      </c>
      <c r="AM1" s="12" t="s">
        <v>19</v>
      </c>
      <c r="AN1" s="12" t="s">
        <v>20</v>
      </c>
      <c r="AO1" s="12" t="s">
        <v>21</v>
      </c>
      <c r="AP1" s="6" t="s">
        <v>27</v>
      </c>
      <c r="AQ1" s="1" t="s">
        <v>28</v>
      </c>
      <c r="AR1" s="6" t="s">
        <v>29</v>
      </c>
      <c r="AS1" s="6" t="s">
        <v>30</v>
      </c>
      <c r="AT1" s="6" t="s">
        <v>31</v>
      </c>
      <c r="AU1" s="6" t="s">
        <v>34</v>
      </c>
      <c r="AV1" s="1" t="s">
        <v>32</v>
      </c>
      <c r="AW1" s="6" t="s">
        <v>33</v>
      </c>
      <c r="AX1" s="21" t="s">
        <v>2</v>
      </c>
      <c r="AY1" s="21"/>
      <c r="AZ1" s="28"/>
      <c r="BA1" s="28"/>
      <c r="BB1" s="6"/>
      <c r="BC1" s="14"/>
      <c r="BD1" s="7"/>
    </row>
    <row r="2" spans="1:72" x14ac:dyDescent="0.3">
      <c r="A2" s="6">
        <v>1</v>
      </c>
      <c r="B2" s="8">
        <f t="shared" ref="B2:O2" si="0">SUM(AB2:AB5)</f>
        <v>12.774145832999999</v>
      </c>
      <c r="C2" s="8">
        <f t="shared" si="0"/>
        <v>12.664937499999999</v>
      </c>
      <c r="D2" s="8">
        <f t="shared" si="0"/>
        <v>11.490666666999999</v>
      </c>
      <c r="E2" s="8">
        <f t="shared" si="0"/>
        <v>9.6950833329999995</v>
      </c>
      <c r="F2" s="8">
        <f t="shared" si="0"/>
        <v>11.923416666</v>
      </c>
      <c r="G2" s="8">
        <f t="shared" si="0"/>
        <v>14.302145832999999</v>
      </c>
      <c r="H2" s="8">
        <f t="shared" si="0"/>
        <v>12.439312500000002</v>
      </c>
      <c r="I2" s="8">
        <f t="shared" si="0"/>
        <v>12.276999999999999</v>
      </c>
      <c r="J2" s="8">
        <f t="shared" si="0"/>
        <v>13.218666666999999</v>
      </c>
      <c r="K2" s="8">
        <f t="shared" si="0"/>
        <v>10.231</v>
      </c>
      <c r="L2" s="8">
        <f t="shared" si="0"/>
        <v>10.293333334</v>
      </c>
      <c r="M2" s="8">
        <f t="shared" si="0"/>
        <v>12.427333333</v>
      </c>
      <c r="N2" s="8">
        <f t="shared" si="0"/>
        <v>11.805999999999999</v>
      </c>
      <c r="O2" s="8">
        <f t="shared" si="0"/>
        <v>12</v>
      </c>
      <c r="P2" s="3">
        <f>AVERAGE(B2:O2)</f>
        <v>11.967360119000002</v>
      </c>
      <c r="Q2" s="13">
        <f>MIN(B2:O2)</f>
        <v>9.6950833329999995</v>
      </c>
      <c r="R2" s="3">
        <f>MAX(B2:O2)</f>
        <v>14.302145832999999</v>
      </c>
      <c r="S2" s="8">
        <f>STDEV(B2:O2)/P2*100</f>
        <v>10.344065350032656</v>
      </c>
      <c r="V2" s="6">
        <v>1</v>
      </c>
      <c r="W2" s="13">
        <f>AVERAGE(C2,E2:I2,K2,M2)</f>
        <v>11.995028645624998</v>
      </c>
      <c r="X2" s="3">
        <f>MIN(C2,E2:I2,K2,M2)</f>
        <v>9.6950833329999995</v>
      </c>
      <c r="Y2" s="3">
        <f>MAX(C2,E2:I2,K2,M2)</f>
        <v>14.302145832999999</v>
      </c>
      <c r="Z2" s="8">
        <f>STDEV(C2,E2:I2,K2,M2)/W2*100</f>
        <v>12.057305310750078</v>
      </c>
      <c r="AA2" s="6" t="s">
        <v>3</v>
      </c>
      <c r="AB2" s="13">
        <f>AB46-AB45</f>
        <v>2.9066458329999998</v>
      </c>
      <c r="AC2" s="13">
        <f t="shared" ref="AC2:AO2" si="1">AC46-AC45</f>
        <v>2.9099999999999997</v>
      </c>
      <c r="AD2" s="13">
        <f t="shared" si="1"/>
        <v>2.38</v>
      </c>
      <c r="AE2" s="13">
        <f t="shared" si="1"/>
        <v>1.8787500000000001</v>
      </c>
      <c r="AF2" s="13">
        <f t="shared" si="1"/>
        <v>3.5066875</v>
      </c>
      <c r="AG2" s="13">
        <f t="shared" si="1"/>
        <v>3.1026458329999995</v>
      </c>
      <c r="AH2" s="13">
        <f t="shared" si="1"/>
        <v>3.1408541669999996</v>
      </c>
      <c r="AI2" s="13">
        <f t="shared" si="1"/>
        <v>3.8613333330000001</v>
      </c>
      <c r="AJ2" s="13">
        <f t="shared" si="1"/>
        <v>3.3333333329999997</v>
      </c>
      <c r="AK2" s="13">
        <f t="shared" si="1"/>
        <v>2.6816666669999996</v>
      </c>
      <c r="AL2" s="13">
        <f t="shared" si="1"/>
        <v>2.5386666669999998</v>
      </c>
      <c r="AM2" s="13">
        <f t="shared" si="1"/>
        <v>3.5620000000000003</v>
      </c>
      <c r="AN2" s="13">
        <f t="shared" si="1"/>
        <v>3.2979999999999996</v>
      </c>
      <c r="AO2" s="13">
        <f t="shared" si="1"/>
        <v>2.9379999999999997</v>
      </c>
      <c r="AP2" s="13">
        <f>AVERAGE(AB2:AO2)</f>
        <v>3.0027559523571425</v>
      </c>
      <c r="AQ2" s="13">
        <f t="shared" ref="AQ2:AQ9" si="2">MIN(AB2:AO2)</f>
        <v>1.8787500000000001</v>
      </c>
      <c r="AR2" s="13">
        <f>MAX(AB2:AO2)</f>
        <v>3.8613333330000001</v>
      </c>
      <c r="AS2" s="8">
        <f t="shared" ref="AS2:AS9" si="3">STDEV(AB2:AO2)/AP2*100</f>
        <v>17.33190553071077</v>
      </c>
      <c r="AT2" s="13">
        <f t="shared" ref="AT2:AT9" si="4">AVERAGE(AC2,AE2:AI2,AK2,AM2)</f>
        <v>3.0804921875</v>
      </c>
      <c r="AU2" s="3">
        <f t="shared" ref="AU2:AU9" si="5">MIN(AC2,AE2:AI2,AK2,AM2)</f>
        <v>1.8787500000000001</v>
      </c>
      <c r="AV2" s="3">
        <f t="shared" ref="AV2:AV9" si="6">MAX(AC2,AE2:AI2,AK2,AM2)</f>
        <v>3.8613333330000001</v>
      </c>
      <c r="AW2" s="8">
        <f t="shared" ref="AW2:AW9" si="7">STDEV(AC2,AE2:AI2,AK2,AM2)/AT2*100</f>
        <v>20.009828593126951</v>
      </c>
      <c r="AX2" s="22">
        <v>17.142857142857142</v>
      </c>
      <c r="AY2" s="22"/>
      <c r="AZ2" s="13"/>
      <c r="BA2" s="13"/>
      <c r="BB2" s="13"/>
      <c r="BC2" s="13"/>
      <c r="BD2" s="7"/>
    </row>
    <row r="3" spans="1:72" x14ac:dyDescent="0.3">
      <c r="A3" s="6">
        <v>2</v>
      </c>
      <c r="B3" s="8">
        <f t="shared" ref="B3:O3" si="8">SUM(AB6:AB8)</f>
        <v>9.6053333330000008</v>
      </c>
      <c r="C3" s="8">
        <f t="shared" si="8"/>
        <v>8.6143125000000005</v>
      </c>
      <c r="D3" s="8">
        <f t="shared" si="8"/>
        <v>15.356</v>
      </c>
      <c r="E3" s="8">
        <f t="shared" si="8"/>
        <v>11.445895834</v>
      </c>
      <c r="F3" s="8">
        <f t="shared" si="8"/>
        <v>10.156375000000001</v>
      </c>
      <c r="G3" s="8">
        <f t="shared" si="8"/>
        <v>12.478</v>
      </c>
      <c r="H3" s="8">
        <f t="shared" si="8"/>
        <v>14.436937499999999</v>
      </c>
      <c r="I3" s="8">
        <f t="shared" si="8"/>
        <v>9.9450000000000003</v>
      </c>
      <c r="J3" s="8">
        <f t="shared" si="8"/>
        <v>12.257333333</v>
      </c>
      <c r="K3" s="8">
        <f t="shared" si="8"/>
        <v>10.362791666999998</v>
      </c>
      <c r="L3" s="8">
        <f t="shared" si="8"/>
        <v>10.840729166000001</v>
      </c>
      <c r="M3" s="8">
        <f t="shared" si="8"/>
        <v>11.279333334</v>
      </c>
      <c r="N3" s="8">
        <f t="shared" si="8"/>
        <v>10.133104167000001</v>
      </c>
      <c r="O3" s="8">
        <f t="shared" si="8"/>
        <v>10.176</v>
      </c>
      <c r="P3" s="3">
        <f>AVERAGE(B3:O3)</f>
        <v>11.220510416714287</v>
      </c>
      <c r="Q3" s="13">
        <f>MIN(B3:O3)</f>
        <v>8.6143125000000005</v>
      </c>
      <c r="R3" s="3">
        <f t="shared" ref="R3:R4" si="9">MAX(B3:O3)</f>
        <v>15.356</v>
      </c>
      <c r="S3" s="8">
        <f>STDEV(B3:O3)/P3*100</f>
        <v>16.668156218879389</v>
      </c>
      <c r="V3" s="6">
        <v>2</v>
      </c>
      <c r="W3" s="13">
        <f>AVERAGE(C3,E3:I3,K3,M3)</f>
        <v>11.089830729375</v>
      </c>
      <c r="X3" s="3">
        <f>MIN(C3,E3:I3,K3,M3)</f>
        <v>8.6143125000000005</v>
      </c>
      <c r="Y3" s="3">
        <f>MAX(C3,E3:I3,K3,M3)</f>
        <v>14.436937499999999</v>
      </c>
      <c r="Z3" s="8">
        <f>STDEV(C3,E3:I3,K3,M3)/W3*100</f>
        <v>16.033646978979451</v>
      </c>
      <c r="AA3" s="6" t="s">
        <v>4</v>
      </c>
      <c r="AB3" s="13">
        <f>AB47-AB46</f>
        <v>4.6274999999999995</v>
      </c>
      <c r="AC3" s="13">
        <f t="shared" ref="AC3:AO3" si="10">AC47-AC46</f>
        <v>4.2540000000000004</v>
      </c>
      <c r="AD3" s="13">
        <f t="shared" si="10"/>
        <v>3.5186666669999997</v>
      </c>
      <c r="AE3" s="13">
        <f t="shared" si="10"/>
        <v>3.5709999999999997</v>
      </c>
      <c r="AF3" s="13">
        <f t="shared" si="10"/>
        <v>3.7330833329999997</v>
      </c>
      <c r="AG3" s="13">
        <f t="shared" si="10"/>
        <v>4.8900000000000006</v>
      </c>
      <c r="AH3" s="13">
        <f t="shared" si="10"/>
        <v>4.2731250000000003</v>
      </c>
      <c r="AI3" s="13">
        <f t="shared" si="10"/>
        <v>3.7653333339999993</v>
      </c>
      <c r="AJ3" s="13">
        <f t="shared" si="10"/>
        <v>3.7466666670000004</v>
      </c>
      <c r="AK3" s="13">
        <f t="shared" si="10"/>
        <v>2.6960000000000006</v>
      </c>
      <c r="AL3" s="13">
        <f t="shared" si="10"/>
        <v>2.8742500000000004</v>
      </c>
      <c r="AM3" s="13">
        <f t="shared" si="10"/>
        <v>3.2326666669999997</v>
      </c>
      <c r="AN3" s="13">
        <f t="shared" si="10"/>
        <v>2.8560000000000008</v>
      </c>
      <c r="AO3" s="13">
        <f t="shared" si="10"/>
        <v>3.423333333</v>
      </c>
      <c r="AP3" s="13">
        <f t="shared" ref="AP3:AP8" si="11">AVERAGE(AB3:AO3)</f>
        <v>3.6758303572142856</v>
      </c>
      <c r="AQ3" s="13">
        <f t="shared" si="2"/>
        <v>2.6960000000000006</v>
      </c>
      <c r="AR3" s="13">
        <f t="shared" ref="AR3:AR9" si="12">MAX(AB3:AO3)</f>
        <v>4.8900000000000006</v>
      </c>
      <c r="AS3" s="8">
        <f t="shared" si="3"/>
        <v>17.947181676801748</v>
      </c>
      <c r="AT3" s="13">
        <f t="shared" si="4"/>
        <v>3.8019010417499999</v>
      </c>
      <c r="AU3" s="3">
        <f t="shared" si="5"/>
        <v>2.6960000000000006</v>
      </c>
      <c r="AV3" s="3">
        <f t="shared" si="6"/>
        <v>4.8900000000000006</v>
      </c>
      <c r="AW3" s="8">
        <f t="shared" si="7"/>
        <v>17.830551337437534</v>
      </c>
      <c r="AX3" s="22">
        <v>17.142857142857142</v>
      </c>
      <c r="AY3" s="22"/>
      <c r="AZ3" s="13"/>
      <c r="BA3" s="13"/>
      <c r="BB3" s="13"/>
      <c r="BC3" s="13"/>
      <c r="BD3" s="7"/>
    </row>
    <row r="4" spans="1:72" x14ac:dyDescent="0.3">
      <c r="A4" s="6" t="s">
        <v>25</v>
      </c>
      <c r="B4" s="8">
        <f t="shared" ref="B4:P4" si="13">SUM(B2:B3)</f>
        <v>22.379479165999999</v>
      </c>
      <c r="C4" s="8">
        <f t="shared" si="13"/>
        <v>21.279249999999998</v>
      </c>
      <c r="D4" s="8">
        <f t="shared" si="13"/>
        <v>26.846666667000001</v>
      </c>
      <c r="E4" s="8">
        <f t="shared" si="13"/>
        <v>21.140979166999998</v>
      </c>
      <c r="F4" s="8">
        <f t="shared" si="13"/>
        <v>22.079791665999998</v>
      </c>
      <c r="G4" s="8">
        <f t="shared" si="13"/>
        <v>26.780145832999999</v>
      </c>
      <c r="H4" s="8">
        <f t="shared" si="13"/>
        <v>26.876249999999999</v>
      </c>
      <c r="I4" s="8">
        <f t="shared" si="13"/>
        <v>22.222000000000001</v>
      </c>
      <c r="J4" s="8">
        <f t="shared" si="13"/>
        <v>25.475999999999999</v>
      </c>
      <c r="K4" s="8">
        <f t="shared" si="13"/>
        <v>20.593791666999998</v>
      </c>
      <c r="L4" s="8">
        <f t="shared" si="13"/>
        <v>21.134062499999999</v>
      </c>
      <c r="M4" s="8">
        <f t="shared" si="13"/>
        <v>23.706666667</v>
      </c>
      <c r="N4" s="8">
        <f t="shared" si="13"/>
        <v>21.939104167</v>
      </c>
      <c r="O4" s="8">
        <f t="shared" si="13"/>
        <v>22.176000000000002</v>
      </c>
      <c r="P4" s="8">
        <f t="shared" si="13"/>
        <v>23.187870535714289</v>
      </c>
      <c r="Q4" s="13">
        <f>MIN(B4:O4)</f>
        <v>20.593791666999998</v>
      </c>
      <c r="R4" s="3">
        <f t="shared" si="9"/>
        <v>26.876249999999999</v>
      </c>
      <c r="S4" s="8">
        <f>STDEV(B4:O4)/P4*100</f>
        <v>9.9770485342120452</v>
      </c>
      <c r="V4" s="6" t="s">
        <v>25</v>
      </c>
      <c r="W4" s="13">
        <f>AVERAGE(C4,E4:I4,K4,M4)</f>
        <v>23.084859375000001</v>
      </c>
      <c r="X4" s="3">
        <f>MIN(C4,E4:I4,K4,M4)</f>
        <v>20.593791666999998</v>
      </c>
      <c r="Y4" s="3">
        <f>MAX(C4,E4:I4,K4,M4)</f>
        <v>26.876249999999999</v>
      </c>
      <c r="Z4" s="8">
        <f>STDEV(C4,E4:I4,K4,M4)/W4*100</f>
        <v>10.788120829531136</v>
      </c>
      <c r="AA4" s="6" t="s">
        <v>5</v>
      </c>
      <c r="AB4" s="13">
        <f t="shared" ref="AB4:AO4" si="14">AB48-AB47</f>
        <v>1.3574999999999999</v>
      </c>
      <c r="AC4" s="13">
        <f t="shared" si="14"/>
        <v>1.4133333329999997</v>
      </c>
      <c r="AD4" s="13">
        <f t="shared" si="14"/>
        <v>2.4953333330000005</v>
      </c>
      <c r="AE4" s="13">
        <f t="shared" si="14"/>
        <v>1.3940000000000001</v>
      </c>
      <c r="AF4" s="13">
        <f t="shared" si="14"/>
        <v>1.1685833330000008</v>
      </c>
      <c r="AG4" s="13">
        <f t="shared" si="14"/>
        <v>1.7148333329999996</v>
      </c>
      <c r="AH4" s="13">
        <f t="shared" si="14"/>
        <v>1.6920000000000002</v>
      </c>
      <c r="AI4" s="13">
        <f t="shared" si="14"/>
        <v>1.474666666000001</v>
      </c>
      <c r="AJ4" s="13">
        <f t="shared" si="14"/>
        <v>2.0633333329999992</v>
      </c>
      <c r="AK4" s="13">
        <f t="shared" si="14"/>
        <v>1.6104583330000004</v>
      </c>
      <c r="AL4" s="13">
        <f t="shared" si="14"/>
        <v>1.4697499999999994</v>
      </c>
      <c r="AM4" s="13">
        <f t="shared" si="14"/>
        <v>2.0593333329999997</v>
      </c>
      <c r="AN4" s="13">
        <f t="shared" si="14"/>
        <v>1.5839999999999996</v>
      </c>
      <c r="AO4" s="13">
        <f t="shared" si="14"/>
        <v>1.749333334000001</v>
      </c>
      <c r="AP4" s="13">
        <f t="shared" si="11"/>
        <v>1.6604613093571428</v>
      </c>
      <c r="AQ4" s="13">
        <f t="shared" si="2"/>
        <v>1.1685833330000008</v>
      </c>
      <c r="AR4" s="13">
        <f t="shared" si="12"/>
        <v>2.4953333330000005</v>
      </c>
      <c r="AS4" s="8">
        <f t="shared" si="3"/>
        <v>20.964378483191517</v>
      </c>
      <c r="AT4" s="13">
        <f t="shared" si="4"/>
        <v>1.5659010413750003</v>
      </c>
      <c r="AU4" s="3">
        <f t="shared" si="5"/>
        <v>1.1685833330000008</v>
      </c>
      <c r="AV4" s="3">
        <f t="shared" si="6"/>
        <v>2.0593333329999997</v>
      </c>
      <c r="AW4" s="8">
        <f t="shared" si="7"/>
        <v>17.111112633761028</v>
      </c>
      <c r="AX4" s="22">
        <v>4.0816326530612246</v>
      </c>
      <c r="AY4" s="22"/>
      <c r="AZ4" s="13"/>
      <c r="BA4" s="13"/>
      <c r="BB4" s="13"/>
      <c r="BC4" s="13"/>
      <c r="BD4" s="7"/>
    </row>
    <row r="5" spans="1:72" x14ac:dyDescent="0.3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33">
        <f>SUM(P2:P3)</f>
        <v>23.187870535714289</v>
      </c>
      <c r="Q5" s="13"/>
      <c r="R5" s="3"/>
      <c r="S5" s="8"/>
      <c r="W5" s="13"/>
      <c r="X5" s="3"/>
      <c r="Y5" s="3"/>
      <c r="Z5" s="8"/>
      <c r="AA5" s="6" t="s">
        <v>6</v>
      </c>
      <c r="AB5" s="13">
        <f t="shared" ref="AB5:AO5" si="15">AB49-AB48</f>
        <v>3.8825000000000003</v>
      </c>
      <c r="AC5" s="13">
        <f t="shared" si="15"/>
        <v>4.0876041670000003</v>
      </c>
      <c r="AD5" s="13">
        <f t="shared" si="15"/>
        <v>3.0966666669999992</v>
      </c>
      <c r="AE5" s="13">
        <f t="shared" si="15"/>
        <v>2.8513333329999995</v>
      </c>
      <c r="AF5" s="13">
        <f t="shared" si="15"/>
        <v>3.5150624999999991</v>
      </c>
      <c r="AG5" s="13">
        <f t="shared" si="15"/>
        <v>4.5946666670000003</v>
      </c>
      <c r="AH5" s="13">
        <f t="shared" si="15"/>
        <v>3.3333333330000006</v>
      </c>
      <c r="AI5" s="13">
        <f t="shared" si="15"/>
        <v>3.1756666669999998</v>
      </c>
      <c r="AJ5" s="13">
        <f t="shared" si="15"/>
        <v>4.0753333339999998</v>
      </c>
      <c r="AK5" s="13">
        <f t="shared" si="15"/>
        <v>3.2428749999999997</v>
      </c>
      <c r="AL5" s="13">
        <f t="shared" si="15"/>
        <v>3.4106666670000001</v>
      </c>
      <c r="AM5" s="13">
        <f t="shared" si="15"/>
        <v>3.5733333330000008</v>
      </c>
      <c r="AN5" s="13">
        <f t="shared" si="15"/>
        <v>4.0679999999999996</v>
      </c>
      <c r="AO5" s="13">
        <f t="shared" si="15"/>
        <v>3.8893333329999997</v>
      </c>
      <c r="AP5" s="13">
        <f t="shared" si="11"/>
        <v>3.6283125000714285</v>
      </c>
      <c r="AQ5" s="13">
        <f t="shared" si="2"/>
        <v>2.8513333329999995</v>
      </c>
      <c r="AR5" s="13">
        <f t="shared" si="12"/>
        <v>4.5946666670000003</v>
      </c>
      <c r="AS5" s="8">
        <f t="shared" si="3"/>
        <v>13.373181270115595</v>
      </c>
      <c r="AT5" s="13">
        <f t="shared" si="4"/>
        <v>3.5467343749999998</v>
      </c>
      <c r="AU5" s="3">
        <f t="shared" si="5"/>
        <v>2.8513333329999995</v>
      </c>
      <c r="AV5" s="3">
        <f t="shared" si="6"/>
        <v>4.5946666670000003</v>
      </c>
      <c r="AW5" s="8">
        <f t="shared" si="7"/>
        <v>15.631431979979912</v>
      </c>
      <c r="AX5" s="22">
        <v>16.326530612244898</v>
      </c>
      <c r="AY5" s="22"/>
      <c r="AZ5" s="13"/>
      <c r="BA5" s="13"/>
      <c r="BB5" s="13"/>
      <c r="BC5" s="13"/>
      <c r="BD5" s="7"/>
    </row>
    <row r="6" spans="1:72" x14ac:dyDescent="0.3"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3"/>
      <c r="R6" s="3"/>
      <c r="S6" s="13"/>
      <c r="U6" s="7"/>
      <c r="Y6" s="7"/>
      <c r="AA6" s="6" t="s">
        <v>0</v>
      </c>
      <c r="AB6" s="13">
        <f t="shared" ref="AB6:AO6" si="16">AB50-AB49</f>
        <v>3.7412500000000009</v>
      </c>
      <c r="AC6" s="13">
        <f t="shared" si="16"/>
        <v>3.2190624999999997</v>
      </c>
      <c r="AD6" s="13">
        <f t="shared" si="16"/>
        <v>6.0033333330000023</v>
      </c>
      <c r="AE6" s="13">
        <f t="shared" si="16"/>
        <v>4.048</v>
      </c>
      <c r="AF6" s="13">
        <f t="shared" si="16"/>
        <v>4.1276041670000012</v>
      </c>
      <c r="AG6" s="13">
        <f t="shared" si="16"/>
        <v>5.4373333329999998</v>
      </c>
      <c r="AH6" s="13">
        <f t="shared" si="16"/>
        <v>5.3599999999999994</v>
      </c>
      <c r="AI6" s="13">
        <f t="shared" si="16"/>
        <v>3.5925000000000011</v>
      </c>
      <c r="AJ6" s="13">
        <f t="shared" si="16"/>
        <v>4.813333333000001</v>
      </c>
      <c r="AK6" s="13">
        <f t="shared" si="16"/>
        <v>4.394666667000001</v>
      </c>
      <c r="AL6" s="13">
        <f t="shared" si="16"/>
        <v>4.4000000000000004</v>
      </c>
      <c r="AM6" s="13">
        <f t="shared" si="16"/>
        <v>4.1673333339999985</v>
      </c>
      <c r="AN6" s="13">
        <f t="shared" si="16"/>
        <v>4.2000000000000011</v>
      </c>
      <c r="AO6" s="13">
        <f t="shared" si="16"/>
        <v>4.3919999999999977</v>
      </c>
      <c r="AP6" s="13">
        <f t="shared" si="11"/>
        <v>4.4211726190714291</v>
      </c>
      <c r="AQ6" s="13">
        <f t="shared" si="2"/>
        <v>3.2190624999999997</v>
      </c>
      <c r="AR6" s="13">
        <f t="shared" si="12"/>
        <v>6.0033333330000023</v>
      </c>
      <c r="AS6" s="8">
        <f t="shared" si="3"/>
        <v>17.186641340593361</v>
      </c>
      <c r="AT6" s="13">
        <f t="shared" si="4"/>
        <v>4.2933125001250003</v>
      </c>
      <c r="AU6" s="3">
        <f t="shared" si="5"/>
        <v>3.2190624999999997</v>
      </c>
      <c r="AV6" s="3">
        <f t="shared" si="6"/>
        <v>5.4373333329999998</v>
      </c>
      <c r="AW6" s="8">
        <f t="shared" si="7"/>
        <v>18.053826312811839</v>
      </c>
      <c r="AX6" s="22">
        <v>19.591836734693878</v>
      </c>
      <c r="AY6" s="22"/>
      <c r="AZ6" s="13"/>
      <c r="BA6" s="13"/>
      <c r="BB6" s="13"/>
      <c r="BC6" s="13"/>
      <c r="BD6" s="7"/>
    </row>
    <row r="7" spans="1:72" x14ac:dyDescent="0.3">
      <c r="Q7" s="2"/>
      <c r="R7" s="32"/>
      <c r="S7" s="8"/>
      <c r="T7" s="8"/>
      <c r="U7" s="8"/>
      <c r="Y7" s="7"/>
      <c r="AA7" s="6" t="s">
        <v>1</v>
      </c>
      <c r="AB7" s="13">
        <f t="shared" ref="AB7:AO7" si="17">AB51-AB50</f>
        <v>3.6827499999999986</v>
      </c>
      <c r="AC7" s="13">
        <f t="shared" si="17"/>
        <v>3.4773333330000007</v>
      </c>
      <c r="AD7" s="13">
        <f t="shared" si="17"/>
        <v>4.7966666669999967</v>
      </c>
      <c r="AE7" s="13">
        <f t="shared" si="17"/>
        <v>3.8406666670000007</v>
      </c>
      <c r="AF7" s="13">
        <f t="shared" si="17"/>
        <v>4.0479999999999983</v>
      </c>
      <c r="AG7" s="13">
        <f t="shared" si="17"/>
        <v>4.599666667000001</v>
      </c>
      <c r="AH7" s="13">
        <f t="shared" si="17"/>
        <v>5.7280000000000015</v>
      </c>
      <c r="AI7" s="13">
        <f t="shared" si="17"/>
        <v>4.2851666669999986</v>
      </c>
      <c r="AJ7" s="13">
        <f t="shared" si="17"/>
        <v>5.2719999999999985</v>
      </c>
      <c r="AK7" s="13">
        <f t="shared" si="17"/>
        <v>3.7493333329999992</v>
      </c>
      <c r="AL7" s="13">
        <f t="shared" si="17"/>
        <v>3.7545833329999994</v>
      </c>
      <c r="AM7" s="13">
        <f t="shared" si="17"/>
        <v>4.5533333330000012</v>
      </c>
      <c r="AN7" s="13">
        <f t="shared" si="17"/>
        <v>3.7040000000000006</v>
      </c>
      <c r="AO7" s="13">
        <f t="shared" si="17"/>
        <v>3.5640000000000001</v>
      </c>
      <c r="AP7" s="13">
        <f t="shared" si="11"/>
        <v>4.2182499999999994</v>
      </c>
      <c r="AQ7" s="13">
        <f t="shared" si="2"/>
        <v>3.4773333330000007</v>
      </c>
      <c r="AR7" s="13">
        <f t="shared" si="12"/>
        <v>5.7280000000000015</v>
      </c>
      <c r="AS7" s="8">
        <f t="shared" si="3"/>
        <v>16.267222563409689</v>
      </c>
      <c r="AT7" s="13">
        <f t="shared" si="4"/>
        <v>4.2851875000000001</v>
      </c>
      <c r="AU7" s="3">
        <f t="shared" si="5"/>
        <v>3.4773333330000007</v>
      </c>
      <c r="AV7" s="3">
        <f t="shared" si="6"/>
        <v>5.7280000000000015</v>
      </c>
      <c r="AW7" s="8">
        <f t="shared" si="7"/>
        <v>16.373710330211118</v>
      </c>
      <c r="AX7" s="22">
        <v>20.816326530612244</v>
      </c>
      <c r="AY7" s="22"/>
      <c r="AZ7" s="13"/>
      <c r="BA7" s="13"/>
      <c r="BB7" s="13"/>
      <c r="BC7" s="13"/>
      <c r="BD7" s="7"/>
    </row>
    <row r="8" spans="1:72" x14ac:dyDescent="0.3">
      <c r="A8" s="35" t="s">
        <v>24</v>
      </c>
      <c r="B8" s="27" t="s">
        <v>8</v>
      </c>
      <c r="C8" s="27" t="s">
        <v>9</v>
      </c>
      <c r="D8" s="27" t="s">
        <v>10</v>
      </c>
      <c r="E8" s="27" t="s">
        <v>11</v>
      </c>
      <c r="F8" s="27" t="s">
        <v>12</v>
      </c>
      <c r="G8" s="27" t="s">
        <v>13</v>
      </c>
      <c r="H8" s="27" t="s">
        <v>14</v>
      </c>
      <c r="I8" s="27" t="s">
        <v>15</v>
      </c>
      <c r="J8" s="27" t="s">
        <v>16</v>
      </c>
      <c r="K8" s="27" t="s">
        <v>17</v>
      </c>
      <c r="L8" s="12" t="s">
        <v>18</v>
      </c>
      <c r="M8" s="12" t="s">
        <v>19</v>
      </c>
      <c r="N8" s="12" t="s">
        <v>20</v>
      </c>
      <c r="O8" s="12" t="s">
        <v>21</v>
      </c>
      <c r="P8" s="1" t="s">
        <v>27</v>
      </c>
      <c r="Q8" s="1" t="s">
        <v>28</v>
      </c>
      <c r="R8" s="1" t="s">
        <v>29</v>
      </c>
      <c r="S8" s="1" t="s">
        <v>35</v>
      </c>
      <c r="T8" s="1" t="s">
        <v>2</v>
      </c>
      <c r="U8" s="1" t="s">
        <v>38</v>
      </c>
      <c r="V8" s="6" t="s">
        <v>24</v>
      </c>
      <c r="W8" s="1" t="s">
        <v>31</v>
      </c>
      <c r="X8" s="1" t="s">
        <v>34</v>
      </c>
      <c r="Y8" s="1" t="s">
        <v>32</v>
      </c>
      <c r="Z8" s="6" t="s">
        <v>54</v>
      </c>
      <c r="AA8" s="6" t="s">
        <v>7</v>
      </c>
      <c r="AB8" s="13">
        <f t="shared" ref="AB8:AO8" si="18">AB52-AB51</f>
        <v>2.1813333330000013</v>
      </c>
      <c r="AC8" s="13">
        <f t="shared" si="18"/>
        <v>1.9179166670000001</v>
      </c>
      <c r="AD8" s="13">
        <f t="shared" si="18"/>
        <v>4.5560000000000009</v>
      </c>
      <c r="AE8" s="13">
        <f t="shared" si="18"/>
        <v>3.5572291669999991</v>
      </c>
      <c r="AF8" s="13">
        <f t="shared" si="18"/>
        <v>1.9807708330000011</v>
      </c>
      <c r="AG8" s="13">
        <f t="shared" si="18"/>
        <v>2.4409999999999989</v>
      </c>
      <c r="AH8" s="13">
        <f t="shared" si="18"/>
        <v>3.3489374999999981</v>
      </c>
      <c r="AI8" s="13">
        <f t="shared" si="18"/>
        <v>2.0673333330000006</v>
      </c>
      <c r="AJ8" s="13">
        <f t="shared" si="18"/>
        <v>2.1720000000000006</v>
      </c>
      <c r="AK8" s="13">
        <f t="shared" si="18"/>
        <v>2.2187916669999979</v>
      </c>
      <c r="AL8" s="13">
        <f t="shared" si="18"/>
        <v>2.6861458330000012</v>
      </c>
      <c r="AM8" s="13">
        <f t="shared" si="18"/>
        <v>2.5586666670000007</v>
      </c>
      <c r="AN8" s="13">
        <f t="shared" si="18"/>
        <v>2.2291041669999991</v>
      </c>
      <c r="AO8" s="13">
        <f t="shared" si="18"/>
        <v>2.2200000000000024</v>
      </c>
      <c r="AP8" s="13">
        <f t="shared" si="11"/>
        <v>2.5810877976428577</v>
      </c>
      <c r="AQ8" s="13">
        <f t="shared" si="2"/>
        <v>1.9179166670000001</v>
      </c>
      <c r="AR8" s="13">
        <f t="shared" si="12"/>
        <v>4.5560000000000009</v>
      </c>
      <c r="AS8" s="8">
        <f t="shared" si="3"/>
        <v>28.934468268481272</v>
      </c>
      <c r="AT8" s="13">
        <f t="shared" si="4"/>
        <v>2.5113307292499996</v>
      </c>
      <c r="AU8" s="3">
        <f t="shared" si="5"/>
        <v>1.9179166670000001</v>
      </c>
      <c r="AV8" s="3">
        <f t="shared" si="6"/>
        <v>3.5572291669999991</v>
      </c>
      <c r="AW8" s="8">
        <f t="shared" si="7"/>
        <v>24.817239797940335</v>
      </c>
      <c r="AX8" s="22">
        <v>4.8979591836734695</v>
      </c>
      <c r="AY8" s="22"/>
      <c r="AZ8" s="13"/>
      <c r="BA8" s="13"/>
      <c r="BB8" s="13"/>
      <c r="BC8" s="13"/>
      <c r="BD8" s="7"/>
      <c r="BE8" s="15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">
      <c r="A9" s="6">
        <v>1</v>
      </c>
      <c r="B9" s="8">
        <f t="shared" ref="B9:O9" si="19">B2/B$4*100</f>
        <v>57.079727987624963</v>
      </c>
      <c r="C9" s="8">
        <f t="shared" si="19"/>
        <v>59.517781406769508</v>
      </c>
      <c r="D9" s="8">
        <f t="shared" si="19"/>
        <v>42.801092625492906</v>
      </c>
      <c r="E9" s="8">
        <f t="shared" si="19"/>
        <v>45.859197232139252</v>
      </c>
      <c r="F9" s="8">
        <f t="shared" si="19"/>
        <v>54.001490803740268</v>
      </c>
      <c r="G9" s="8">
        <f t="shared" si="19"/>
        <v>53.405780245513427</v>
      </c>
      <c r="H9" s="8">
        <f t="shared" si="19"/>
        <v>46.283661225059305</v>
      </c>
      <c r="I9" s="8">
        <f t="shared" si="19"/>
        <v>55.247052470524693</v>
      </c>
      <c r="J9" s="8">
        <f t="shared" si="19"/>
        <v>51.886743079761345</v>
      </c>
      <c r="K9" s="8">
        <f t="shared" si="19"/>
        <v>49.680020879275027</v>
      </c>
      <c r="L9" s="8">
        <f t="shared" si="19"/>
        <v>48.704944134616809</v>
      </c>
      <c r="M9" s="8">
        <f t="shared" si="19"/>
        <v>52.421259840376536</v>
      </c>
      <c r="N9" s="8">
        <f t="shared" si="19"/>
        <v>53.81258920206119</v>
      </c>
      <c r="O9" s="8">
        <f t="shared" si="19"/>
        <v>54.112554112554115</v>
      </c>
      <c r="P9" s="3">
        <f>AVERAGE(B9:O9)</f>
        <v>51.772421088964947</v>
      </c>
      <c r="Q9" s="13">
        <f>MIN(B9:O9)</f>
        <v>42.801092625492906</v>
      </c>
      <c r="R9" s="3">
        <f>MAX(B9:O9)</f>
        <v>59.517781406769508</v>
      </c>
      <c r="S9" s="8">
        <f>STDEV(B9:O9)</f>
        <v>4.6185691174302042</v>
      </c>
      <c r="T9" s="11">
        <f>SUM(AX2:AX5)</f>
        <v>54.693877551020407</v>
      </c>
      <c r="U9" s="8">
        <f>T9-P9</f>
        <v>2.9214564620554597</v>
      </c>
      <c r="V9" s="6">
        <v>1</v>
      </c>
      <c r="W9" s="13">
        <f>AVERAGE(C9,E9:I9,K9,M9)</f>
        <v>52.052030512924752</v>
      </c>
      <c r="X9" s="3">
        <f>MIN(C9,E9:I9,K9,M9)</f>
        <v>45.859197232139252</v>
      </c>
      <c r="Y9" s="3">
        <f>MAX(C9,E9:I9,K9,M9)</f>
        <v>59.517781406769508</v>
      </c>
      <c r="Z9" s="8">
        <f>STDEV(C9,E9:I9,K9,M9)</f>
        <v>4.6131282191714451</v>
      </c>
      <c r="AA9" s="20" t="s">
        <v>25</v>
      </c>
      <c r="AB9" s="13">
        <f>SUM(AB2:AB8)</f>
        <v>22.379479165999999</v>
      </c>
      <c r="AC9" s="13">
        <f t="shared" ref="AC9" si="20">SUM(AC2:AC8)</f>
        <v>21.279249999999998</v>
      </c>
      <c r="AD9" s="13">
        <f t="shared" ref="AD9:AO9" si="21">SUM(AD2:AD8)</f>
        <v>26.846666666999997</v>
      </c>
      <c r="AE9" s="13">
        <f t="shared" si="21"/>
        <v>21.140979167000001</v>
      </c>
      <c r="AF9" s="13">
        <f t="shared" si="21"/>
        <v>22.079791666000002</v>
      </c>
      <c r="AG9" s="13">
        <f t="shared" si="21"/>
        <v>26.780145832999999</v>
      </c>
      <c r="AH9" s="13">
        <f t="shared" si="21"/>
        <v>26.876249999999999</v>
      </c>
      <c r="AI9" s="13">
        <f t="shared" si="21"/>
        <v>22.222000000000001</v>
      </c>
      <c r="AJ9" s="13">
        <f t="shared" si="21"/>
        <v>25.475999999999999</v>
      </c>
      <c r="AK9" s="13">
        <f t="shared" si="21"/>
        <v>20.593791666999998</v>
      </c>
      <c r="AL9" s="13">
        <f t="shared" si="21"/>
        <v>21.134062500000002</v>
      </c>
      <c r="AM9" s="13">
        <f t="shared" si="21"/>
        <v>23.706666667</v>
      </c>
      <c r="AN9" s="13">
        <f t="shared" si="21"/>
        <v>21.939104167</v>
      </c>
      <c r="AO9" s="13">
        <f t="shared" si="21"/>
        <v>22.175999999999998</v>
      </c>
      <c r="AP9" s="14">
        <f>AVERAGE(AB9:AO9)</f>
        <v>23.187870535714286</v>
      </c>
      <c r="AQ9" s="14">
        <f t="shared" si="2"/>
        <v>20.593791666999998</v>
      </c>
      <c r="AR9" s="14">
        <f t="shared" si="12"/>
        <v>26.876249999999999</v>
      </c>
      <c r="AS9" s="8">
        <f t="shared" si="3"/>
        <v>9.9770485342120452</v>
      </c>
      <c r="AT9" s="13">
        <f t="shared" si="4"/>
        <v>23.084859375000004</v>
      </c>
      <c r="AU9" s="3">
        <f t="shared" si="5"/>
        <v>20.593791666999998</v>
      </c>
      <c r="AV9" s="3">
        <f t="shared" si="6"/>
        <v>26.876249999999999</v>
      </c>
      <c r="AW9" s="8">
        <f t="shared" si="7"/>
        <v>10.788120829531135</v>
      </c>
      <c r="AZ9" s="13"/>
      <c r="BA9" s="13"/>
      <c r="BB9" s="13"/>
      <c r="BC9" s="13"/>
      <c r="BD9" s="7"/>
      <c r="BE9" s="1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12"/>
      <c r="BQ9" s="12"/>
      <c r="BR9" s="12"/>
      <c r="BS9" s="12"/>
      <c r="BT9" s="26"/>
    </row>
    <row r="10" spans="1:72" x14ac:dyDescent="0.3">
      <c r="A10" s="6">
        <v>2</v>
      </c>
      <c r="B10" s="8">
        <f t="shared" ref="B10:O10" si="22">B3/B$4*100</f>
        <v>42.920272012375037</v>
      </c>
      <c r="C10" s="8">
        <f t="shared" si="22"/>
        <v>40.482218593230499</v>
      </c>
      <c r="D10" s="8">
        <f t="shared" si="22"/>
        <v>57.198907374507094</v>
      </c>
      <c r="E10" s="8">
        <f t="shared" si="22"/>
        <v>54.140802767860748</v>
      </c>
      <c r="F10" s="8">
        <f t="shared" si="22"/>
        <v>45.998509196259739</v>
      </c>
      <c r="G10" s="8">
        <f t="shared" si="22"/>
        <v>46.594219754486573</v>
      </c>
      <c r="H10" s="8">
        <f t="shared" si="22"/>
        <v>53.716338774940695</v>
      </c>
      <c r="I10" s="8">
        <f t="shared" si="22"/>
        <v>44.752947529475293</v>
      </c>
      <c r="J10" s="8">
        <f t="shared" si="22"/>
        <v>48.113256920238655</v>
      </c>
      <c r="K10" s="8">
        <f t="shared" si="22"/>
        <v>50.319979120724966</v>
      </c>
      <c r="L10" s="8">
        <f t="shared" si="22"/>
        <v>51.295055865383198</v>
      </c>
      <c r="M10" s="8">
        <f t="shared" si="22"/>
        <v>47.578740159623472</v>
      </c>
      <c r="N10" s="8">
        <f t="shared" si="22"/>
        <v>46.187410797938803</v>
      </c>
      <c r="O10" s="8">
        <f t="shared" si="22"/>
        <v>45.887445887445885</v>
      </c>
      <c r="P10" s="3">
        <f>AVERAGE(B10:O10)</f>
        <v>48.227578911035053</v>
      </c>
      <c r="Q10" s="13">
        <f>MIN(B10:O10)</f>
        <v>40.482218593230499</v>
      </c>
      <c r="R10" s="3">
        <f t="shared" ref="R10:R11" si="23">MAX(B10:O10)</f>
        <v>57.198907374507094</v>
      </c>
      <c r="S10" s="8">
        <f>STDEV(B10:O10)</f>
        <v>4.6185691174302042</v>
      </c>
      <c r="T10" s="11">
        <f>SUM(AX6:AX8)</f>
        <v>45.306122448979593</v>
      </c>
      <c r="U10" s="8">
        <f>T10-P10</f>
        <v>-2.9214564620554597</v>
      </c>
      <c r="V10" s="6">
        <v>2</v>
      </c>
      <c r="W10" s="13">
        <f>AVERAGE(C10,E10:I10,K10,M10)</f>
        <v>47.947969487075248</v>
      </c>
      <c r="X10" s="3">
        <f>MIN(C10,E10:I10,K10,M10)</f>
        <v>40.482218593230499</v>
      </c>
      <c r="Y10" s="3">
        <f>MAX(C10,E10:I10,K10,M10)</f>
        <v>54.140802767860748</v>
      </c>
      <c r="Z10" s="8">
        <f>STDEV(C10,E10:I10,K10,M10)</f>
        <v>4.6131282191714442</v>
      </c>
      <c r="AA10" s="20"/>
      <c r="AB10" s="9">
        <f t="shared" ref="AB10:AC10" si="24">AB9/86400</f>
        <v>2.590217496064815E-4</v>
      </c>
      <c r="AC10" s="9">
        <f t="shared" si="24"/>
        <v>2.4628761574074071E-4</v>
      </c>
      <c r="AD10" s="9">
        <f t="shared" ref="AD10:AP10" si="25">AD9/86400</f>
        <v>3.1072530864583331E-4</v>
      </c>
      <c r="AE10" s="9">
        <f t="shared" si="25"/>
        <v>2.4468725887731482E-4</v>
      </c>
      <c r="AF10" s="9">
        <f t="shared" si="25"/>
        <v>2.5555314428240742E-4</v>
      </c>
      <c r="AG10" s="9">
        <f t="shared" si="25"/>
        <v>3.0995539158564813E-4</v>
      </c>
      <c r="AH10" s="9">
        <f t="shared" si="25"/>
        <v>3.1106770833333333E-4</v>
      </c>
      <c r="AI10" s="9">
        <f t="shared" si="25"/>
        <v>2.5719907407407408E-4</v>
      </c>
      <c r="AJ10" s="9">
        <f t="shared" si="25"/>
        <v>2.9486111111111108E-4</v>
      </c>
      <c r="AK10" s="9">
        <f t="shared" si="25"/>
        <v>2.3835407021990739E-4</v>
      </c>
      <c r="AL10" s="9">
        <f t="shared" si="25"/>
        <v>2.4460720486111113E-4</v>
      </c>
      <c r="AM10" s="9">
        <f t="shared" si="25"/>
        <v>2.7438271605324073E-4</v>
      </c>
      <c r="AN10" s="9">
        <f t="shared" si="25"/>
        <v>2.5392481674768521E-4</v>
      </c>
      <c r="AO10" s="9">
        <f t="shared" si="25"/>
        <v>2.5666666666666665E-4</v>
      </c>
      <c r="AP10" s="9">
        <f t="shared" si="25"/>
        <v>2.6837813120039684E-4</v>
      </c>
      <c r="AQ10" s="13"/>
      <c r="AR10" s="13"/>
      <c r="AS10" s="14"/>
      <c r="AT10" s="13"/>
      <c r="AU10" s="3"/>
      <c r="AV10" s="3"/>
      <c r="AW10" s="13"/>
      <c r="AZ10" s="13"/>
      <c r="BA10" s="13"/>
      <c r="BB10" s="13"/>
      <c r="BC10" s="13"/>
      <c r="BD10" s="7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22"/>
    </row>
    <row r="11" spans="1:72" x14ac:dyDescent="0.3">
      <c r="A11" s="6"/>
      <c r="B11" s="8">
        <f>SUM(B9:B10)</f>
        <v>100</v>
      </c>
      <c r="C11" s="8">
        <f>SUM(C9:C10)</f>
        <v>100</v>
      </c>
      <c r="D11" s="8">
        <f t="shared" ref="D11:O11" si="26">SUM(D9:D10)</f>
        <v>100</v>
      </c>
      <c r="E11" s="8">
        <f t="shared" si="26"/>
        <v>100</v>
      </c>
      <c r="F11" s="8">
        <f t="shared" si="26"/>
        <v>100</v>
      </c>
      <c r="G11" s="8">
        <f t="shared" si="26"/>
        <v>100</v>
      </c>
      <c r="H11" s="8">
        <f t="shared" si="26"/>
        <v>100</v>
      </c>
      <c r="I11" s="8">
        <f t="shared" si="26"/>
        <v>99.999999999999986</v>
      </c>
      <c r="J11" s="8">
        <f t="shared" si="26"/>
        <v>100</v>
      </c>
      <c r="K11" s="8">
        <f t="shared" si="26"/>
        <v>100</v>
      </c>
      <c r="L11" s="8">
        <f t="shared" si="26"/>
        <v>100</v>
      </c>
      <c r="M11" s="8">
        <f t="shared" si="26"/>
        <v>100</v>
      </c>
      <c r="N11" s="8">
        <f t="shared" si="26"/>
        <v>100</v>
      </c>
      <c r="O11" s="8">
        <f t="shared" si="26"/>
        <v>100</v>
      </c>
      <c r="P11" s="3">
        <f>SUM(P9:P10)</f>
        <v>100</v>
      </c>
      <c r="Q11" s="13">
        <f>MIN(B11:O11)</f>
        <v>99.999999999999986</v>
      </c>
      <c r="R11" s="3">
        <f t="shared" si="23"/>
        <v>100</v>
      </c>
      <c r="S11" s="8"/>
      <c r="T11" s="36">
        <f>SUM(T9:T10)</f>
        <v>100</v>
      </c>
      <c r="U11" s="8"/>
      <c r="V11" s="6" t="s">
        <v>25</v>
      </c>
      <c r="W11" s="36">
        <f>SUM(W9:W10)</f>
        <v>100</v>
      </c>
      <c r="X11" s="3">
        <f>MIN(C11,E11:I11,K11,M11)</f>
        <v>99.999999999999986</v>
      </c>
      <c r="Y11" s="3">
        <f>MAX(C11,E11:I11,K11,M11)</f>
        <v>100</v>
      </c>
      <c r="Z11" s="8"/>
      <c r="AA11" s="20"/>
      <c r="AB11" s="20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29">
        <f>SUM(AP2:AP8)</f>
        <v>23.187870535714289</v>
      </c>
      <c r="AQ11" s="13"/>
      <c r="AR11" s="13"/>
      <c r="AS11" s="9"/>
      <c r="AT11" s="13"/>
      <c r="AU11" s="3"/>
      <c r="AV11" s="3"/>
      <c r="AW11" s="13"/>
      <c r="AZ11" s="9"/>
      <c r="BA11" s="9"/>
      <c r="BB11" s="9"/>
      <c r="BC11" s="9"/>
      <c r="BD11" s="7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22"/>
    </row>
    <row r="12" spans="1:72" x14ac:dyDescent="0.3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4"/>
      <c r="Q12" s="8"/>
      <c r="R12" s="32"/>
      <c r="S12" s="8"/>
      <c r="T12" s="8"/>
      <c r="U12" s="8"/>
      <c r="Y12" s="7"/>
      <c r="AA12" s="20"/>
      <c r="AB12" s="20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8"/>
      <c r="AQ12" s="13"/>
      <c r="AR12" s="13"/>
      <c r="AS12" s="9"/>
      <c r="AT12" s="9"/>
      <c r="AU12" s="9"/>
      <c r="AV12" s="2"/>
      <c r="AW12" s="2"/>
      <c r="AZ12" s="9"/>
      <c r="BA12" s="9"/>
      <c r="BB12" s="9"/>
      <c r="BC12" s="9"/>
      <c r="BD12" s="7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22"/>
    </row>
    <row r="13" spans="1:72" x14ac:dyDescent="0.3">
      <c r="A13" s="35" t="s">
        <v>37</v>
      </c>
      <c r="B13" s="27" t="s">
        <v>8</v>
      </c>
      <c r="C13" s="27" t="s">
        <v>9</v>
      </c>
      <c r="D13" s="27" t="s">
        <v>10</v>
      </c>
      <c r="E13" s="27" t="s">
        <v>11</v>
      </c>
      <c r="F13" s="27" t="s">
        <v>12</v>
      </c>
      <c r="G13" s="27" t="s">
        <v>13</v>
      </c>
      <c r="H13" s="27" t="s">
        <v>14</v>
      </c>
      <c r="I13" s="27" t="s">
        <v>15</v>
      </c>
      <c r="J13" s="27" t="s">
        <v>16</v>
      </c>
      <c r="K13" s="27" t="s">
        <v>17</v>
      </c>
      <c r="L13" s="12" t="s">
        <v>18</v>
      </c>
      <c r="M13" s="12" t="s">
        <v>19</v>
      </c>
      <c r="N13" s="12" t="s">
        <v>20</v>
      </c>
      <c r="O13" s="12" t="s">
        <v>21</v>
      </c>
      <c r="P13" s="1" t="s">
        <v>27</v>
      </c>
      <c r="Q13" s="1" t="s">
        <v>28</v>
      </c>
      <c r="R13" s="1" t="s">
        <v>29</v>
      </c>
      <c r="S13" s="1" t="s">
        <v>30</v>
      </c>
      <c r="T13" s="8"/>
      <c r="U13" s="8"/>
      <c r="V13" s="6" t="s">
        <v>23</v>
      </c>
      <c r="W13" s="1" t="s">
        <v>31</v>
      </c>
      <c r="X13" s="1" t="s">
        <v>34</v>
      </c>
      <c r="Y13" s="1" t="s">
        <v>32</v>
      </c>
      <c r="Z13" s="6" t="s">
        <v>43</v>
      </c>
      <c r="AA13" s="6" t="s">
        <v>24</v>
      </c>
      <c r="AB13" s="27" t="s">
        <v>8</v>
      </c>
      <c r="AC13" s="27" t="s">
        <v>9</v>
      </c>
      <c r="AD13" s="27" t="s">
        <v>10</v>
      </c>
      <c r="AE13" s="27" t="s">
        <v>11</v>
      </c>
      <c r="AF13" s="27" t="s">
        <v>12</v>
      </c>
      <c r="AG13" s="27" t="s">
        <v>13</v>
      </c>
      <c r="AH13" s="27" t="s">
        <v>14</v>
      </c>
      <c r="AI13" s="27" t="s">
        <v>15</v>
      </c>
      <c r="AJ13" s="27" t="s">
        <v>16</v>
      </c>
      <c r="AK13" s="27" t="s">
        <v>17</v>
      </c>
      <c r="AL13" s="12" t="s">
        <v>18</v>
      </c>
      <c r="AM13" s="12" t="s">
        <v>19</v>
      </c>
      <c r="AN13" s="12" t="s">
        <v>20</v>
      </c>
      <c r="AO13" s="12" t="s">
        <v>21</v>
      </c>
      <c r="AP13" s="6" t="s">
        <v>27</v>
      </c>
      <c r="AQ13" s="1" t="s">
        <v>28</v>
      </c>
      <c r="AR13" s="6" t="s">
        <v>29</v>
      </c>
      <c r="AS13" s="6" t="s">
        <v>35</v>
      </c>
      <c r="AT13" s="6" t="s">
        <v>31</v>
      </c>
      <c r="AU13" s="6" t="s">
        <v>34</v>
      </c>
      <c r="AV13" s="1" t="s">
        <v>32</v>
      </c>
      <c r="AW13" s="6" t="s">
        <v>36</v>
      </c>
      <c r="AZ13" s="28"/>
      <c r="BA13" s="28"/>
      <c r="BB13" s="6"/>
      <c r="BD13" s="19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22"/>
    </row>
    <row r="14" spans="1:72" x14ac:dyDescent="0.3">
      <c r="A14" s="6">
        <v>1</v>
      </c>
      <c r="B14" s="23">
        <f t="shared" ref="B14:O14" si="27">B2/86400</f>
        <v>1.4784891010416666E-4</v>
      </c>
      <c r="C14" s="23">
        <f t="shared" si="27"/>
        <v>1.4658492476851849E-4</v>
      </c>
      <c r="D14" s="23">
        <f t="shared" si="27"/>
        <v>1.3299382716435186E-4</v>
      </c>
      <c r="E14" s="23">
        <f t="shared" si="27"/>
        <v>1.1221161265046295E-4</v>
      </c>
      <c r="F14" s="23">
        <f t="shared" si="27"/>
        <v>1.3800250770833333E-4</v>
      </c>
      <c r="G14" s="23">
        <f t="shared" si="27"/>
        <v>1.6553409528935185E-4</v>
      </c>
      <c r="H14" s="23">
        <f t="shared" si="27"/>
        <v>1.4397352430555558E-4</v>
      </c>
      <c r="I14" s="23">
        <f t="shared" si="27"/>
        <v>1.420949074074074E-4</v>
      </c>
      <c r="J14" s="23">
        <f t="shared" si="27"/>
        <v>1.5299382716435183E-4</v>
      </c>
      <c r="K14" s="23">
        <f t="shared" si="27"/>
        <v>1.1841435185185185E-4</v>
      </c>
      <c r="L14" s="23">
        <f t="shared" si="27"/>
        <v>1.1913580247685185E-4</v>
      </c>
      <c r="M14" s="23">
        <f t="shared" si="27"/>
        <v>1.4383487653935186E-4</v>
      </c>
      <c r="N14" s="23">
        <f t="shared" si="27"/>
        <v>1.366435185185185E-4</v>
      </c>
      <c r="O14" s="23">
        <f t="shared" si="27"/>
        <v>1.3888888888888889E-4</v>
      </c>
      <c r="P14" s="34">
        <f>AVERAGE(B14:O14)</f>
        <v>1.3851111248842593E-4</v>
      </c>
      <c r="Q14" s="23">
        <f>MIN(B14:O14)</f>
        <v>1.1221161265046295E-4</v>
      </c>
      <c r="R14" s="34">
        <f>MAX(B14:O14)</f>
        <v>1.6553409528935185E-4</v>
      </c>
      <c r="S14" s="8">
        <f>STDEV(B14:O14)/P14*100</f>
        <v>10.344065350032659</v>
      </c>
      <c r="T14" s="1"/>
      <c r="U14" s="1"/>
      <c r="V14" s="6">
        <v>1</v>
      </c>
      <c r="W14" s="23">
        <f>AVERAGE(C14,E14:I14,K14,M14)</f>
        <v>1.3883135006510417E-4</v>
      </c>
      <c r="X14" s="34">
        <f>MIN(C14,E14:I14,K14,M14)</f>
        <v>1.1221161265046295E-4</v>
      </c>
      <c r="Y14" s="34">
        <f>MAX(C14,E14:I14,K14,M14)</f>
        <v>1.6553409528935185E-4</v>
      </c>
      <c r="Z14" s="8">
        <f>STDEV(C14,E14:I14,K14,M14)/W14*100</f>
        <v>12.057305310749916</v>
      </c>
      <c r="AA14" s="6" t="s">
        <v>3</v>
      </c>
      <c r="AB14" s="13">
        <f t="shared" ref="AB14:AO14" si="28">AB2/AB$9*100</f>
        <v>12.987995884264897</v>
      </c>
      <c r="AC14" s="13">
        <f t="shared" si="28"/>
        <v>13.675294007072619</v>
      </c>
      <c r="AD14" s="13">
        <f t="shared" si="28"/>
        <v>8.8651601687501227</v>
      </c>
      <c r="AE14" s="13">
        <f t="shared" si="28"/>
        <v>8.8867690808410327</v>
      </c>
      <c r="AF14" s="13">
        <f t="shared" si="28"/>
        <v>15.881886718160665</v>
      </c>
      <c r="AG14" s="13">
        <f t="shared" si="28"/>
        <v>11.585619631603144</v>
      </c>
      <c r="AH14" s="13">
        <f t="shared" si="28"/>
        <v>11.686355674619785</v>
      </c>
      <c r="AI14" s="13">
        <f t="shared" si="28"/>
        <v>17.376173760237602</v>
      </c>
      <c r="AJ14" s="13">
        <f t="shared" si="28"/>
        <v>13.084209974093264</v>
      </c>
      <c r="AK14" s="13">
        <f t="shared" si="28"/>
        <v>13.021723781430538</v>
      </c>
      <c r="AL14" s="13">
        <f t="shared" si="28"/>
        <v>12.012203839181414</v>
      </c>
      <c r="AM14" s="13">
        <f t="shared" si="28"/>
        <v>15.025309336121692</v>
      </c>
      <c r="AN14" s="13">
        <f t="shared" si="28"/>
        <v>15.032518989361154</v>
      </c>
      <c r="AO14" s="13">
        <f t="shared" si="28"/>
        <v>13.248556998556998</v>
      </c>
      <c r="AP14" s="8">
        <f>AVERAGE(AB14:AO14)</f>
        <v>13.026412703163926</v>
      </c>
      <c r="AQ14" s="8">
        <f t="shared" ref="AQ14:AQ20" si="29">MIN(AB14:AO14)</f>
        <v>8.8651601687501227</v>
      </c>
      <c r="AR14" s="8">
        <f>MAX(AB14:AO14)</f>
        <v>17.376173760237602</v>
      </c>
      <c r="AS14" s="8">
        <f t="shared" ref="AS14:AS20" si="30">STDEV(AB14:AO14)</f>
        <v>2.4006788429580621</v>
      </c>
      <c r="AT14" s="8">
        <f t="shared" ref="AT14:AT20" si="31">AVERAGE(AC14,AE14:AI14,AK14,AM14)</f>
        <v>13.392391498760885</v>
      </c>
      <c r="AU14" s="32">
        <f t="shared" ref="AU14:AU20" si="32">MIN(AC14,AE14:AI14,AK14,AM14)</f>
        <v>8.8867690808410327</v>
      </c>
      <c r="AV14" s="32">
        <f t="shared" ref="AV14:AV20" si="33">MAX(AC14,AE14:AI14,AK14,AM14)</f>
        <v>17.376173760237602</v>
      </c>
      <c r="AW14" s="8">
        <f t="shared" ref="AW14:AW20" si="34">STDEV(AC14,AE14:AI14,AK14,AM14)</f>
        <v>2.7104973921454061</v>
      </c>
      <c r="AZ14" s="13"/>
      <c r="BA14" s="13"/>
      <c r="BB14" s="13"/>
      <c r="BD14" s="13"/>
      <c r="BE14" s="6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22"/>
    </row>
    <row r="15" spans="1:72" x14ac:dyDescent="0.3">
      <c r="A15" s="6">
        <v>2</v>
      </c>
      <c r="B15" s="23">
        <f t="shared" ref="B15:O15" si="35">B3/86400</f>
        <v>1.1117283950231482E-4</v>
      </c>
      <c r="C15" s="23">
        <f t="shared" si="35"/>
        <v>9.9702690972222231E-5</v>
      </c>
      <c r="D15" s="23">
        <f t="shared" si="35"/>
        <v>1.7773148148148148E-4</v>
      </c>
      <c r="E15" s="23">
        <f t="shared" si="35"/>
        <v>1.3247564622685185E-4</v>
      </c>
      <c r="F15" s="23">
        <f t="shared" si="35"/>
        <v>1.1755063657407408E-4</v>
      </c>
      <c r="G15" s="23">
        <f t="shared" si="35"/>
        <v>1.444212962962963E-4</v>
      </c>
      <c r="H15" s="23">
        <f t="shared" si="35"/>
        <v>1.6709418402777775E-4</v>
      </c>
      <c r="I15" s="23">
        <f t="shared" si="35"/>
        <v>1.1510416666666667E-4</v>
      </c>
      <c r="J15" s="23">
        <f t="shared" si="35"/>
        <v>1.4186728394675926E-4</v>
      </c>
      <c r="K15" s="23">
        <f t="shared" si="35"/>
        <v>1.1993971836805553E-4</v>
      </c>
      <c r="L15" s="23">
        <f t="shared" si="35"/>
        <v>1.2547140238425926E-4</v>
      </c>
      <c r="M15" s="23">
        <f t="shared" si="35"/>
        <v>1.3054783951388889E-4</v>
      </c>
      <c r="N15" s="23">
        <f t="shared" si="35"/>
        <v>1.1728129822916668E-4</v>
      </c>
      <c r="O15" s="23">
        <f t="shared" si="35"/>
        <v>1.1777777777777778E-4</v>
      </c>
      <c r="P15" s="34">
        <f>AVERAGE(B15:O15)</f>
        <v>1.2986701871197089E-4</v>
      </c>
      <c r="Q15" s="23">
        <f>MIN(B15:O15)</f>
        <v>9.9702690972222231E-5</v>
      </c>
      <c r="R15" s="34">
        <f t="shared" ref="R15" si="36">MAX(B15:O15)</f>
        <v>1.7773148148148148E-4</v>
      </c>
      <c r="S15" s="8">
        <f>STDEV(B15:O15)/P15*100</f>
        <v>16.66815621887946</v>
      </c>
      <c r="T15" s="18"/>
      <c r="U15" s="18"/>
      <c r="V15" s="6">
        <v>2</v>
      </c>
      <c r="W15" s="23">
        <f>AVERAGE(C15,E15:I15,K15,M15)</f>
        <v>1.2835452233072916E-4</v>
      </c>
      <c r="X15" s="34">
        <f>MIN(C15,E15:I15,K15,M15)</f>
        <v>9.9702690972222231E-5</v>
      </c>
      <c r="Y15" s="34">
        <f>MAX(C15,E15:I15,K15,M15)</f>
        <v>1.6709418402777775E-4</v>
      </c>
      <c r="Z15" s="8">
        <f>STDEV(C15,E15:I15,K15,M15)/W15*100</f>
        <v>16.033646978979515</v>
      </c>
      <c r="AA15" s="6" t="s">
        <v>4</v>
      </c>
      <c r="AB15" s="13">
        <f t="shared" ref="AB15:AO15" si="37">AB3/AB$9*100</f>
        <v>20.677424910899287</v>
      </c>
      <c r="AC15" s="13">
        <f t="shared" si="37"/>
        <v>19.991306084565956</v>
      </c>
      <c r="AD15" s="13">
        <f t="shared" si="37"/>
        <v>13.10653091739376</v>
      </c>
      <c r="AE15" s="13">
        <f t="shared" si="37"/>
        <v>16.891365209678415</v>
      </c>
      <c r="AF15" s="13">
        <f t="shared" si="37"/>
        <v>16.907239839352563</v>
      </c>
      <c r="AG15" s="13">
        <f t="shared" si="37"/>
        <v>18.25979600893087</v>
      </c>
      <c r="AH15" s="13">
        <f t="shared" si="37"/>
        <v>15.899260499511653</v>
      </c>
      <c r="AI15" s="13">
        <f t="shared" si="37"/>
        <v>16.944169444694442</v>
      </c>
      <c r="AJ15" s="13">
        <f t="shared" si="37"/>
        <v>14.706652013659918</v>
      </c>
      <c r="AK15" s="13">
        <f t="shared" si="37"/>
        <v>13.091324043644367</v>
      </c>
      <c r="AL15" s="13">
        <f t="shared" si="37"/>
        <v>13.600082804713953</v>
      </c>
      <c r="AM15" s="13">
        <f t="shared" si="37"/>
        <v>13.636107987716025</v>
      </c>
      <c r="AN15" s="13">
        <f t="shared" si="37"/>
        <v>13.017851495941624</v>
      </c>
      <c r="AO15" s="13">
        <f t="shared" si="37"/>
        <v>15.437109185606063</v>
      </c>
      <c r="AP15" s="8">
        <f t="shared" ref="AP15:AP20" si="38">AVERAGE(AB15:AO15)</f>
        <v>15.869015746164921</v>
      </c>
      <c r="AQ15" s="8">
        <f t="shared" si="29"/>
        <v>13.017851495941624</v>
      </c>
      <c r="AR15" s="8">
        <f t="shared" ref="AR15:AR20" si="39">MAX(AB15:AO15)</f>
        <v>20.677424910899287</v>
      </c>
      <c r="AS15" s="8">
        <f t="shared" si="30"/>
        <v>2.5458485390265757</v>
      </c>
      <c r="AT15" s="8">
        <f t="shared" si="31"/>
        <v>16.452571139761787</v>
      </c>
      <c r="AU15" s="32">
        <f t="shared" si="32"/>
        <v>13.091324043644367</v>
      </c>
      <c r="AV15" s="32">
        <f t="shared" si="33"/>
        <v>19.991306084565956</v>
      </c>
      <c r="AW15" s="8">
        <f t="shared" si="34"/>
        <v>2.2667232134741813</v>
      </c>
      <c r="AZ15" s="13"/>
      <c r="BA15" s="13"/>
      <c r="BB15" s="13"/>
      <c r="BD15" s="13"/>
      <c r="BE15" s="6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22"/>
    </row>
    <row r="16" spans="1:72" x14ac:dyDescent="0.3">
      <c r="A16" s="6" t="s">
        <v>25</v>
      </c>
      <c r="B16" s="9">
        <f t="shared" ref="B16:R16" si="40">B4/86400</f>
        <v>2.590217496064815E-4</v>
      </c>
      <c r="C16" s="9">
        <f t="shared" si="40"/>
        <v>2.4628761574074071E-4</v>
      </c>
      <c r="D16" s="9">
        <f t="shared" si="40"/>
        <v>3.1072530864583337E-4</v>
      </c>
      <c r="E16" s="9">
        <f t="shared" si="40"/>
        <v>2.4468725887731476E-4</v>
      </c>
      <c r="F16" s="9">
        <f t="shared" si="40"/>
        <v>2.5555314428240736E-4</v>
      </c>
      <c r="G16" s="9">
        <f t="shared" si="40"/>
        <v>3.0995539158564813E-4</v>
      </c>
      <c r="H16" s="9">
        <f t="shared" si="40"/>
        <v>3.1106770833333333E-4</v>
      </c>
      <c r="I16" s="9">
        <f t="shared" si="40"/>
        <v>2.5719907407407408E-4</v>
      </c>
      <c r="J16" s="9">
        <f t="shared" si="40"/>
        <v>2.9486111111111108E-4</v>
      </c>
      <c r="K16" s="9">
        <f t="shared" si="40"/>
        <v>2.3835407021990739E-4</v>
      </c>
      <c r="L16" s="9">
        <f t="shared" si="40"/>
        <v>2.4460720486111108E-4</v>
      </c>
      <c r="M16" s="9">
        <f t="shared" si="40"/>
        <v>2.7438271605324073E-4</v>
      </c>
      <c r="N16" s="9">
        <f t="shared" si="40"/>
        <v>2.5392481674768521E-4</v>
      </c>
      <c r="O16" s="9">
        <f t="shared" si="40"/>
        <v>2.5666666666666671E-4</v>
      </c>
      <c r="P16" s="9">
        <f t="shared" si="40"/>
        <v>2.6837813120039684E-4</v>
      </c>
      <c r="Q16" s="9">
        <f t="shared" si="40"/>
        <v>2.3835407021990739E-4</v>
      </c>
      <c r="R16" s="9">
        <f t="shared" si="40"/>
        <v>3.1106770833333333E-4</v>
      </c>
      <c r="S16" s="8">
        <f>STDEV(B16:O16)/P16*100</f>
        <v>9.9770485342120487</v>
      </c>
      <c r="T16" s="18"/>
      <c r="U16" s="18"/>
      <c r="V16" s="6" t="s">
        <v>25</v>
      </c>
      <c r="W16" s="23">
        <f>AVERAGE(C16,E16:I16,K16,M16)</f>
        <v>2.6718587239583333E-4</v>
      </c>
      <c r="X16" s="34">
        <f>MIN(C16,E16:I16,K16,M16)</f>
        <v>2.3835407021990739E-4</v>
      </c>
      <c r="Y16" s="34">
        <f>MAX(C16,E16:I16,K16,M16)</f>
        <v>3.1106770833333333E-4</v>
      </c>
      <c r="Z16" s="8">
        <f>STDEV(C16,E16:I16,K16,M16)/W16*100</f>
        <v>10.788120829531254</v>
      </c>
      <c r="AA16" s="6" t="s">
        <v>5</v>
      </c>
      <c r="AB16" s="13">
        <f t="shared" ref="AB16:AO16" si="41">AB4/AB$9*100</f>
        <v>6.0658248117873113</v>
      </c>
      <c r="AC16" s="13">
        <f t="shared" si="41"/>
        <v>6.6418380957975494</v>
      </c>
      <c r="AD16" s="13">
        <f t="shared" si="41"/>
        <v>9.2947603661622225</v>
      </c>
      <c r="AE16" s="13">
        <f t="shared" si="41"/>
        <v>6.5938289281130533</v>
      </c>
      <c r="AF16" s="13">
        <f t="shared" si="41"/>
        <v>5.2925469165520562</v>
      </c>
      <c r="AG16" s="13">
        <f t="shared" si="41"/>
        <v>6.4033756339253607</v>
      </c>
      <c r="AH16" s="13">
        <f t="shared" si="41"/>
        <v>6.2955211385516963</v>
      </c>
      <c r="AI16" s="13">
        <f t="shared" si="41"/>
        <v>6.636066357663581</v>
      </c>
      <c r="AJ16" s="13">
        <f t="shared" si="41"/>
        <v>8.0991259734652203</v>
      </c>
      <c r="AK16" s="13">
        <f t="shared" si="41"/>
        <v>7.8201156884608034</v>
      </c>
      <c r="AL16" s="13">
        <f t="shared" si="41"/>
        <v>6.9544130476570665</v>
      </c>
      <c r="AM16" s="13">
        <f t="shared" si="41"/>
        <v>8.6867266576393867</v>
      </c>
      <c r="AN16" s="13">
        <f t="shared" si="41"/>
        <v>7.2199848632953509</v>
      </c>
      <c r="AO16" s="13">
        <f t="shared" si="41"/>
        <v>7.8884078914141469</v>
      </c>
      <c r="AP16" s="8">
        <f t="shared" si="38"/>
        <v>7.1351811693203446</v>
      </c>
      <c r="AQ16" s="8">
        <f t="shared" si="29"/>
        <v>5.2925469165520562</v>
      </c>
      <c r="AR16" s="8">
        <f t="shared" si="39"/>
        <v>9.2947603661622225</v>
      </c>
      <c r="AS16" s="8">
        <f t="shared" si="30"/>
        <v>1.0969039441903863</v>
      </c>
      <c r="AT16" s="8">
        <f t="shared" si="31"/>
        <v>6.7962524270879356</v>
      </c>
      <c r="AU16" s="32">
        <f t="shared" si="32"/>
        <v>5.2925469165520562</v>
      </c>
      <c r="AV16" s="32">
        <f t="shared" si="33"/>
        <v>8.6867266576393867</v>
      </c>
      <c r="AW16" s="8">
        <f t="shared" si="34"/>
        <v>1.0267063629595747</v>
      </c>
      <c r="AZ16" s="13"/>
      <c r="BA16" s="13"/>
      <c r="BB16" s="13"/>
      <c r="BD16" s="13"/>
      <c r="BE16" s="6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22"/>
    </row>
    <row r="17" spans="1:66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3"/>
      <c r="Q17" s="23"/>
      <c r="R17" s="23"/>
      <c r="S17" s="8"/>
      <c r="T17" s="18"/>
      <c r="U17" s="18"/>
      <c r="V17" s="24"/>
      <c r="W17" s="24"/>
      <c r="X17" s="24"/>
      <c r="Y17" s="7"/>
      <c r="AA17" s="6" t="s">
        <v>6</v>
      </c>
      <c r="AB17" s="13">
        <f t="shared" ref="AB17:AO17" si="42">AB5/AB$9*100</f>
        <v>17.34848238067347</v>
      </c>
      <c r="AC17" s="13">
        <f t="shared" si="42"/>
        <v>19.209343219333391</v>
      </c>
      <c r="AD17" s="13">
        <f t="shared" si="42"/>
        <v>11.534641173186804</v>
      </c>
      <c r="AE17" s="13">
        <f t="shared" si="42"/>
        <v>13.487234013506747</v>
      </c>
      <c r="AF17" s="13">
        <f t="shared" si="42"/>
        <v>15.919817329674974</v>
      </c>
      <c r="AG17" s="13">
        <f t="shared" si="42"/>
        <v>17.156988971054048</v>
      </c>
      <c r="AH17" s="13">
        <f t="shared" si="42"/>
        <v>12.402523912376171</v>
      </c>
      <c r="AI17" s="13">
        <f t="shared" si="42"/>
        <v>14.290642907929078</v>
      </c>
      <c r="AJ17" s="13">
        <f t="shared" si="42"/>
        <v>15.996755118542941</v>
      </c>
      <c r="AK17" s="13">
        <f t="shared" si="42"/>
        <v>15.746857365739322</v>
      </c>
      <c r="AL17" s="13">
        <f t="shared" si="42"/>
        <v>16.138244443064366</v>
      </c>
      <c r="AM17" s="13">
        <f t="shared" si="42"/>
        <v>15.073115858899424</v>
      </c>
      <c r="AN17" s="13">
        <f t="shared" si="42"/>
        <v>18.542233853463063</v>
      </c>
      <c r="AO17" s="13">
        <f t="shared" si="42"/>
        <v>17.53848003697691</v>
      </c>
      <c r="AP17" s="8">
        <f t="shared" si="38"/>
        <v>15.741811470315767</v>
      </c>
      <c r="AQ17" s="8">
        <f t="shared" si="29"/>
        <v>11.534641173186804</v>
      </c>
      <c r="AR17" s="8">
        <f t="shared" si="39"/>
        <v>19.209343219333391</v>
      </c>
      <c r="AS17" s="8">
        <f t="shared" si="30"/>
        <v>2.2260595127845826</v>
      </c>
      <c r="AT17" s="8">
        <f t="shared" si="31"/>
        <v>15.410815447314144</v>
      </c>
      <c r="AU17" s="32">
        <f t="shared" si="32"/>
        <v>12.402523912376171</v>
      </c>
      <c r="AV17" s="32">
        <f t="shared" si="33"/>
        <v>19.209343219333391</v>
      </c>
      <c r="AW17" s="8">
        <f t="shared" si="34"/>
        <v>2.1370458019917327</v>
      </c>
      <c r="AZ17" s="13"/>
      <c r="BA17" s="13"/>
      <c r="BB17" s="13"/>
      <c r="BD17" s="13"/>
      <c r="BE17" s="6"/>
      <c r="BF17" s="17"/>
      <c r="BG17" s="17"/>
      <c r="BH17" s="7"/>
      <c r="BI17" s="7"/>
      <c r="BJ17" s="7"/>
      <c r="BK17" s="7"/>
    </row>
    <row r="18" spans="1:66" x14ac:dyDescent="0.3">
      <c r="P18" s="9"/>
      <c r="Q18" s="9"/>
      <c r="R18" s="9"/>
      <c r="S18" s="8"/>
      <c r="T18" s="11"/>
      <c r="U18" s="11"/>
      <c r="V18" s="24"/>
      <c r="W18" s="24"/>
      <c r="X18" s="24"/>
      <c r="Y18" s="7"/>
      <c r="AA18" s="6" t="s">
        <v>0</v>
      </c>
      <c r="AB18" s="13">
        <f t="shared" ref="AB18:AO18" si="43">AB6/AB$9*100</f>
        <v>16.717323813701128</v>
      </c>
      <c r="AC18" s="13">
        <f t="shared" si="43"/>
        <v>15.127706568605568</v>
      </c>
      <c r="AD18" s="13">
        <f t="shared" si="43"/>
        <v>22.361559472034259</v>
      </c>
      <c r="AE18" s="13">
        <f t="shared" si="43"/>
        <v>19.147646700862008</v>
      </c>
      <c r="AF18" s="13">
        <f t="shared" si="43"/>
        <v>18.69403583801007</v>
      </c>
      <c r="AG18" s="13">
        <f t="shared" si="43"/>
        <v>20.303598669353818</v>
      </c>
      <c r="AH18" s="13">
        <f t="shared" si="43"/>
        <v>19.943258453095204</v>
      </c>
      <c r="AI18" s="13">
        <f t="shared" si="43"/>
        <v>16.166411664116644</v>
      </c>
      <c r="AJ18" s="13">
        <f t="shared" si="43"/>
        <v>18.893599203171618</v>
      </c>
      <c r="AK18" s="13">
        <f t="shared" si="43"/>
        <v>21.339764614799535</v>
      </c>
      <c r="AL18" s="13">
        <f t="shared" si="43"/>
        <v>20.819470937024057</v>
      </c>
      <c r="AM18" s="13">
        <f t="shared" si="43"/>
        <v>17.578740160045285</v>
      </c>
      <c r="AN18" s="13">
        <f t="shared" si="43"/>
        <v>19.143899258737683</v>
      </c>
      <c r="AO18" s="13">
        <f t="shared" si="43"/>
        <v>19.805194805194795</v>
      </c>
      <c r="AP18" s="8">
        <f t="shared" si="38"/>
        <v>19.003015011339407</v>
      </c>
      <c r="AQ18" s="8">
        <f t="shared" si="29"/>
        <v>15.127706568605568</v>
      </c>
      <c r="AR18" s="8">
        <f t="shared" si="39"/>
        <v>22.361559472034259</v>
      </c>
      <c r="AS18" s="8">
        <f t="shared" si="30"/>
        <v>2.0328888796453759</v>
      </c>
      <c r="AT18" s="8">
        <f t="shared" si="31"/>
        <v>18.537645333611017</v>
      </c>
      <c r="AU18" s="32">
        <f t="shared" si="32"/>
        <v>15.127706568605568</v>
      </c>
      <c r="AV18" s="32">
        <f t="shared" si="33"/>
        <v>21.339764614799535</v>
      </c>
      <c r="AW18" s="8">
        <f t="shared" si="34"/>
        <v>2.1217480050296555</v>
      </c>
      <c r="AZ18" s="13"/>
      <c r="BA18" s="13"/>
      <c r="BB18" s="13"/>
      <c r="BD18" s="13"/>
      <c r="BE18" s="6"/>
      <c r="BF18" s="17"/>
      <c r="BG18" s="17"/>
      <c r="BH18" s="7"/>
      <c r="BI18" s="7"/>
      <c r="BJ18" s="7"/>
      <c r="BK18" s="7"/>
    </row>
    <row r="19" spans="1:66" x14ac:dyDescent="0.3">
      <c r="P19" s="7"/>
      <c r="Q19" s="6"/>
      <c r="R19" s="6"/>
      <c r="S19" s="24"/>
      <c r="T19" s="24"/>
      <c r="U19" s="24"/>
      <c r="V19" s="24"/>
      <c r="W19" s="24"/>
      <c r="X19" s="24"/>
      <c r="Y19" s="7"/>
      <c r="AA19" s="6" t="s">
        <v>1</v>
      </c>
      <c r="AB19" s="13">
        <f t="shared" ref="AB19:AO19" si="44">AB7/AB$9*100</f>
        <v>16.455923628441777</v>
      </c>
      <c r="AC19" s="13">
        <f t="shared" si="44"/>
        <v>16.34142807194803</v>
      </c>
      <c r="AD19" s="13">
        <f t="shared" si="44"/>
        <v>17.866898436579739</v>
      </c>
      <c r="AE19" s="13">
        <f t="shared" si="44"/>
        <v>18.166928961337263</v>
      </c>
      <c r="AF19" s="13">
        <f t="shared" si="44"/>
        <v>18.333506317604392</v>
      </c>
      <c r="AG19" s="13">
        <f t="shared" si="44"/>
        <v>17.175659519120444</v>
      </c>
      <c r="AH19" s="13">
        <f t="shared" si="44"/>
        <v>21.312497093158463</v>
      </c>
      <c r="AI19" s="13">
        <f t="shared" si="44"/>
        <v>19.283442835928351</v>
      </c>
      <c r="AJ19" s="13">
        <f t="shared" si="44"/>
        <v>20.693986497095302</v>
      </c>
      <c r="AK19" s="13">
        <f t="shared" si="44"/>
        <v>18.20613412831608</v>
      </c>
      <c r="AL19" s="13">
        <f t="shared" si="44"/>
        <v>17.765554223188275</v>
      </c>
      <c r="AM19" s="13">
        <f t="shared" si="44"/>
        <v>19.206974126557839</v>
      </c>
      <c r="AN19" s="13">
        <f t="shared" si="44"/>
        <v>16.883095917705802</v>
      </c>
      <c r="AO19" s="13">
        <f t="shared" si="44"/>
        <v>16.071428571428573</v>
      </c>
      <c r="AP19" s="8">
        <f t="shared" si="38"/>
        <v>18.125961309172165</v>
      </c>
      <c r="AQ19" s="8">
        <f t="shared" si="29"/>
        <v>16.071428571428573</v>
      </c>
      <c r="AR19" s="8">
        <f t="shared" si="39"/>
        <v>21.312497093158463</v>
      </c>
      <c r="AS19" s="8">
        <f t="shared" si="30"/>
        <v>1.5725476888423902</v>
      </c>
      <c r="AT19" s="8">
        <f t="shared" si="31"/>
        <v>18.503321381746357</v>
      </c>
      <c r="AU19" s="32">
        <f t="shared" si="32"/>
        <v>16.34142807194803</v>
      </c>
      <c r="AV19" s="32">
        <f t="shared" si="33"/>
        <v>21.312497093158463</v>
      </c>
      <c r="AW19" s="8">
        <f t="shared" si="34"/>
        <v>1.4958022611239765</v>
      </c>
      <c r="AZ19" s="13"/>
      <c r="BA19" s="13"/>
      <c r="BB19" s="13"/>
      <c r="BD19" s="13"/>
      <c r="BE19" s="6"/>
      <c r="BF19" s="17"/>
      <c r="BG19" s="17"/>
      <c r="BH19" s="7"/>
      <c r="BI19" s="7"/>
      <c r="BJ19" s="7"/>
      <c r="BK19" s="7"/>
    </row>
    <row r="20" spans="1:66" x14ac:dyDescent="0.3">
      <c r="A20" s="35" t="s">
        <v>39</v>
      </c>
      <c r="B20" s="27"/>
      <c r="C20" s="9" t="s">
        <v>9</v>
      </c>
      <c r="D20" s="9"/>
      <c r="E20" s="9" t="s">
        <v>11</v>
      </c>
      <c r="F20" s="9" t="s">
        <v>12</v>
      </c>
      <c r="G20" s="27" t="s">
        <v>13</v>
      </c>
      <c r="H20" s="9" t="s">
        <v>14</v>
      </c>
      <c r="I20" s="9" t="s">
        <v>15</v>
      </c>
      <c r="J20" s="9"/>
      <c r="K20" s="9" t="s">
        <v>17</v>
      </c>
      <c r="L20" s="14"/>
      <c r="M20" s="14" t="s">
        <v>19</v>
      </c>
      <c r="N20" s="14"/>
      <c r="O20" s="14"/>
      <c r="Q20" s="23"/>
      <c r="R20" s="23"/>
      <c r="S20" s="24"/>
      <c r="T20" s="24"/>
      <c r="U20" s="24"/>
      <c r="V20" s="24"/>
      <c r="W20" s="24"/>
      <c r="X20" s="24"/>
      <c r="Y20" s="7"/>
      <c r="AA20" s="6" t="s">
        <v>7</v>
      </c>
      <c r="AB20" s="13">
        <f t="shared" ref="AB20:AO20" si="45">AB8/AB$9*100</f>
        <v>9.7470245702321332</v>
      </c>
      <c r="AC20" s="13">
        <f t="shared" si="45"/>
        <v>9.0130839526769044</v>
      </c>
      <c r="AD20" s="13">
        <f t="shared" si="45"/>
        <v>16.970449465893093</v>
      </c>
      <c r="AE20" s="13">
        <f t="shared" si="45"/>
        <v>16.826227105661474</v>
      </c>
      <c r="AF20" s="13">
        <f t="shared" si="45"/>
        <v>8.9709670406452702</v>
      </c>
      <c r="AG20" s="13">
        <f t="shared" si="45"/>
        <v>9.1149615660123171</v>
      </c>
      <c r="AH20" s="13">
        <f t="shared" si="45"/>
        <v>12.460583228687032</v>
      </c>
      <c r="AI20" s="13">
        <f t="shared" si="45"/>
        <v>9.3030930294302969</v>
      </c>
      <c r="AJ20" s="13">
        <f t="shared" si="45"/>
        <v>8.5256712199717413</v>
      </c>
      <c r="AK20" s="13">
        <f t="shared" si="45"/>
        <v>10.774080377609357</v>
      </c>
      <c r="AL20" s="13">
        <f t="shared" si="45"/>
        <v>12.710030705170864</v>
      </c>
      <c r="AM20" s="13">
        <f t="shared" si="45"/>
        <v>10.793025873020348</v>
      </c>
      <c r="AN20" s="13">
        <f t="shared" si="45"/>
        <v>10.160415621495321</v>
      </c>
      <c r="AO20" s="13">
        <f t="shared" si="45"/>
        <v>10.010822510822523</v>
      </c>
      <c r="AP20" s="8">
        <f t="shared" si="38"/>
        <v>11.098602590523479</v>
      </c>
      <c r="AQ20" s="8">
        <f t="shared" si="29"/>
        <v>8.5256712199717413</v>
      </c>
      <c r="AR20" s="8">
        <f t="shared" si="39"/>
        <v>16.970449465893093</v>
      </c>
      <c r="AS20" s="8">
        <f t="shared" si="30"/>
        <v>2.7523382860582162</v>
      </c>
      <c r="AT20" s="8">
        <f t="shared" si="31"/>
        <v>10.907002771717874</v>
      </c>
      <c r="AU20" s="32">
        <f t="shared" si="32"/>
        <v>8.9709670406452702</v>
      </c>
      <c r="AV20" s="32">
        <f t="shared" si="33"/>
        <v>16.826227105661474</v>
      </c>
      <c r="AW20" s="8">
        <f t="shared" si="34"/>
        <v>2.688615922142255</v>
      </c>
      <c r="AZ20" s="13"/>
      <c r="BA20" s="13"/>
      <c r="BB20" s="13"/>
      <c r="BD20" s="13"/>
      <c r="BE20" s="6"/>
      <c r="BF20" s="7"/>
      <c r="BG20" s="7"/>
      <c r="BH20" s="7"/>
      <c r="BI20" s="7"/>
      <c r="BJ20" s="7"/>
      <c r="BK20" s="7"/>
    </row>
    <row r="21" spans="1:66" x14ac:dyDescent="0.3">
      <c r="A21" s="6">
        <v>1</v>
      </c>
      <c r="B21" s="8"/>
      <c r="C21" s="8">
        <f t="shared" ref="C21:M22" si="46">(C2-$W2)/$W2*100</f>
        <v>5.584887491030206</v>
      </c>
      <c r="D21" s="8"/>
      <c r="E21" s="8">
        <f t="shared" si="46"/>
        <v>-19.174154398237878</v>
      </c>
      <c r="F21" s="8">
        <f t="shared" si="46"/>
        <v>-0.59701382748358955</v>
      </c>
      <c r="G21" s="8">
        <f t="shared" si="46"/>
        <v>19.233944791090483</v>
      </c>
      <c r="H21" s="8">
        <f t="shared" si="46"/>
        <v>3.7038999030406554</v>
      </c>
      <c r="I21" s="8">
        <f t="shared" si="46"/>
        <v>2.3507351479135115</v>
      </c>
      <c r="J21" s="8"/>
      <c r="K21" s="8">
        <f t="shared" si="46"/>
        <v>-14.706331245556473</v>
      </c>
      <c r="L21" s="8"/>
      <c r="M21" s="8">
        <f t="shared" si="46"/>
        <v>3.6040321382031717</v>
      </c>
      <c r="N21" s="8"/>
      <c r="O21" s="8"/>
      <c r="Q21" s="23"/>
      <c r="R21" s="23"/>
      <c r="S21" s="24"/>
      <c r="T21" s="24"/>
      <c r="U21" s="24"/>
      <c r="V21" s="24"/>
      <c r="W21" s="24"/>
      <c r="X21" s="24"/>
      <c r="Y21" s="7"/>
      <c r="AA21" s="20" t="s">
        <v>25</v>
      </c>
      <c r="AB21" s="16">
        <f>SUM(AB14:AB20)</f>
        <v>100</v>
      </c>
      <c r="AC21" s="16">
        <f>SUM(AC14:AC20)</f>
        <v>100.00000000000003</v>
      </c>
      <c r="AD21" s="16">
        <f t="shared" ref="AD21:AO21" si="47">SUM(AD14:AD20)</f>
        <v>100</v>
      </c>
      <c r="AE21" s="16">
        <f t="shared" si="47"/>
        <v>100</v>
      </c>
      <c r="AF21" s="16">
        <f t="shared" si="47"/>
        <v>99.999999999999972</v>
      </c>
      <c r="AG21" s="16">
        <f t="shared" si="47"/>
        <v>100</v>
      </c>
      <c r="AH21" s="16">
        <f t="shared" si="47"/>
        <v>100</v>
      </c>
      <c r="AI21" s="16">
        <f t="shared" si="47"/>
        <v>100</v>
      </c>
      <c r="AJ21" s="16">
        <f t="shared" si="47"/>
        <v>100</v>
      </c>
      <c r="AK21" s="16">
        <f t="shared" si="47"/>
        <v>100</v>
      </c>
      <c r="AL21" s="16">
        <f t="shared" si="47"/>
        <v>99.999999999999986</v>
      </c>
      <c r="AM21" s="16">
        <f t="shared" si="47"/>
        <v>100</v>
      </c>
      <c r="AN21" s="16">
        <f t="shared" si="47"/>
        <v>100</v>
      </c>
      <c r="AO21" s="16">
        <f t="shared" si="47"/>
        <v>100.00000000000001</v>
      </c>
      <c r="AP21" s="16">
        <f t="shared" ref="AP21" si="48">SUM(AP14:AP20)</f>
        <v>100.00000000000003</v>
      </c>
      <c r="AQ21" s="25"/>
      <c r="AS21" s="13"/>
      <c r="AT21" s="13"/>
      <c r="AU21" s="3"/>
      <c r="AV21" s="3"/>
      <c r="AW21" s="13"/>
      <c r="AX21" s="13"/>
      <c r="AY21" s="13"/>
      <c r="AZ21" s="13"/>
      <c r="BA21" s="13"/>
      <c r="BB21" s="25"/>
      <c r="BC21" s="13"/>
      <c r="BD21" s="7"/>
      <c r="BE21" s="7"/>
      <c r="BF21" s="7"/>
      <c r="BG21" s="7"/>
      <c r="BH21" s="7"/>
      <c r="BI21" s="7"/>
      <c r="BJ21" s="7"/>
      <c r="BK21" s="7"/>
    </row>
    <row r="22" spans="1:66" x14ac:dyDescent="0.3">
      <c r="A22" s="6">
        <v>2</v>
      </c>
      <c r="B22" s="8"/>
      <c r="C22" s="8">
        <f t="shared" si="46"/>
        <v>-22.322416723798948</v>
      </c>
      <c r="D22" s="8"/>
      <c r="E22" s="8">
        <f t="shared" si="46"/>
        <v>3.2107352520886172</v>
      </c>
      <c r="F22" s="8">
        <f t="shared" si="46"/>
        <v>-8.4172225181259144</v>
      </c>
      <c r="G22" s="8">
        <f t="shared" si="46"/>
        <v>12.517497376655031</v>
      </c>
      <c r="H22" s="8">
        <f t="shared" si="46"/>
        <v>30.181766090974723</v>
      </c>
      <c r="I22" s="8">
        <f t="shared" si="46"/>
        <v>-10.323248003619623</v>
      </c>
      <c r="J22" s="8"/>
      <c r="K22" s="8">
        <f t="shared" si="46"/>
        <v>-6.5559076609637028</v>
      </c>
      <c r="L22" s="8"/>
      <c r="M22" s="8">
        <f t="shared" si="46"/>
        <v>1.7087961867897679</v>
      </c>
      <c r="N22" s="8"/>
      <c r="O22" s="8"/>
      <c r="Q22" s="23"/>
      <c r="R22" s="23"/>
      <c r="S22" s="24"/>
      <c r="T22" s="24"/>
      <c r="U22" s="24"/>
      <c r="V22" s="24"/>
      <c r="W22" s="24"/>
      <c r="X22" s="24"/>
      <c r="Y22" s="7"/>
      <c r="AA22" s="6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2"/>
      <c r="AW22" s="2"/>
      <c r="AX22" s="13"/>
      <c r="AY22" s="13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Q23" s="23"/>
      <c r="R23" s="23"/>
      <c r="S23" s="24"/>
      <c r="T23" s="24"/>
      <c r="U23" s="24"/>
      <c r="V23" s="24"/>
      <c r="W23" s="24"/>
      <c r="X23" s="24"/>
      <c r="Y23" s="7"/>
      <c r="AA23" s="1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2"/>
      <c r="AW23" s="2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Q24" s="23"/>
      <c r="R24" s="23"/>
      <c r="S24" s="24"/>
      <c r="T24" s="24"/>
      <c r="U24" s="24"/>
      <c r="V24" s="24"/>
      <c r="W24" s="24"/>
      <c r="X24" s="24"/>
      <c r="Y24" s="7"/>
      <c r="AA24" s="1" t="s">
        <v>23</v>
      </c>
      <c r="AB24" s="27" t="s">
        <v>8</v>
      </c>
      <c r="AC24" s="27" t="s">
        <v>9</v>
      </c>
      <c r="AD24" s="27" t="s">
        <v>10</v>
      </c>
      <c r="AE24" s="27" t="s">
        <v>11</v>
      </c>
      <c r="AF24" s="27" t="s">
        <v>12</v>
      </c>
      <c r="AG24" s="27" t="s">
        <v>13</v>
      </c>
      <c r="AH24" s="27" t="s">
        <v>14</v>
      </c>
      <c r="AI24" s="27" t="s">
        <v>15</v>
      </c>
      <c r="AJ24" s="27" t="s">
        <v>16</v>
      </c>
      <c r="AK24" s="27" t="s">
        <v>17</v>
      </c>
      <c r="AL24" s="12" t="s">
        <v>18</v>
      </c>
      <c r="AM24" s="12" t="s">
        <v>19</v>
      </c>
      <c r="AN24" s="12" t="s">
        <v>20</v>
      </c>
      <c r="AO24" s="12" t="s">
        <v>21</v>
      </c>
      <c r="AP24" s="6" t="s">
        <v>27</v>
      </c>
      <c r="AQ24" s="1" t="s">
        <v>28</v>
      </c>
      <c r="AR24" s="6" t="s">
        <v>29</v>
      </c>
      <c r="AS24" s="6" t="s">
        <v>30</v>
      </c>
      <c r="AT24" s="6" t="s">
        <v>31</v>
      </c>
      <c r="AU24" s="6" t="s">
        <v>34</v>
      </c>
      <c r="AV24" s="1" t="s">
        <v>32</v>
      </c>
      <c r="AW24" s="6" t="s">
        <v>33</v>
      </c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3"/>
      <c r="R25" s="23"/>
      <c r="S25" s="24"/>
      <c r="T25" s="24"/>
      <c r="U25" s="24"/>
      <c r="V25" s="24"/>
      <c r="W25" s="24"/>
      <c r="X25" s="24"/>
      <c r="Y25" s="7"/>
      <c r="AA25" s="6" t="s">
        <v>3</v>
      </c>
      <c r="AB25" s="23">
        <f>AB2/86400</f>
        <v>3.3641734178240736E-5</v>
      </c>
      <c r="AC25" s="23">
        <f t="shared" ref="AC25:AV32" si="49">AC2/86400</f>
        <v>3.3680555555555555E-5</v>
      </c>
      <c r="AD25" s="23">
        <f t="shared" si="49"/>
        <v>2.7546296296296296E-5</v>
      </c>
      <c r="AE25" s="23">
        <f t="shared" si="49"/>
        <v>2.1744791666666667E-5</v>
      </c>
      <c r="AF25" s="23">
        <f t="shared" si="49"/>
        <v>4.0586660879629627E-5</v>
      </c>
      <c r="AG25" s="23">
        <f t="shared" si="49"/>
        <v>3.5910252696759256E-5</v>
      </c>
      <c r="AH25" s="23">
        <f t="shared" si="49"/>
        <v>3.6352478784722216E-5</v>
      </c>
      <c r="AI25" s="23">
        <f t="shared" si="49"/>
        <v>4.4691358020833333E-5</v>
      </c>
      <c r="AJ25" s="23">
        <f t="shared" si="49"/>
        <v>3.8580246909722221E-5</v>
      </c>
      <c r="AK25" s="23">
        <f t="shared" si="49"/>
        <v>3.1037808645833327E-5</v>
      </c>
      <c r="AL25" s="23">
        <f t="shared" si="49"/>
        <v>2.9382716053240737E-5</v>
      </c>
      <c r="AM25" s="23">
        <f t="shared" si="49"/>
        <v>4.1226851851851856E-5</v>
      </c>
      <c r="AN25" s="23">
        <f t="shared" si="49"/>
        <v>3.8171296296296293E-5</v>
      </c>
      <c r="AO25" s="23">
        <f t="shared" si="49"/>
        <v>3.4004629629629624E-5</v>
      </c>
      <c r="AP25" s="23">
        <f t="shared" si="49"/>
        <v>3.475411981894841E-5</v>
      </c>
      <c r="AQ25" s="23">
        <f t="shared" si="49"/>
        <v>2.1744791666666667E-5</v>
      </c>
      <c r="AR25" s="23">
        <f t="shared" si="49"/>
        <v>4.4691358020833333E-5</v>
      </c>
      <c r="AS25" s="8">
        <f>AS2</f>
        <v>17.33190553071077</v>
      </c>
      <c r="AT25" s="23">
        <f t="shared" si="49"/>
        <v>3.5653844762731479E-5</v>
      </c>
      <c r="AU25" s="23">
        <f t="shared" si="49"/>
        <v>2.1744791666666667E-5</v>
      </c>
      <c r="AV25" s="23">
        <f t="shared" si="49"/>
        <v>4.4691358020833333E-5</v>
      </c>
      <c r="AW25" s="8">
        <f>AW2</f>
        <v>20.009828593126951</v>
      </c>
      <c r="AX25" s="7"/>
      <c r="AY25" s="7"/>
      <c r="AZ25" s="7"/>
      <c r="BA25" s="7"/>
      <c r="BB25" s="7"/>
      <c r="BC25" s="7"/>
      <c r="BD25" s="7"/>
      <c r="BE25" s="28"/>
      <c r="BF25" s="6"/>
      <c r="BG25" s="1"/>
      <c r="BH25" s="28"/>
      <c r="BI25" s="28"/>
      <c r="BJ25" s="28"/>
      <c r="BK25" s="6"/>
      <c r="BL25" s="6"/>
      <c r="BM25" s="6"/>
    </row>
    <row r="26" spans="1:66" x14ac:dyDescent="0.3">
      <c r="A26" s="35" t="s">
        <v>40</v>
      </c>
      <c r="B26" s="27" t="s">
        <v>8</v>
      </c>
      <c r="C26" s="9" t="s">
        <v>9</v>
      </c>
      <c r="D26" s="9" t="s">
        <v>10</v>
      </c>
      <c r="E26" s="9" t="s">
        <v>11</v>
      </c>
      <c r="F26" s="9" t="s">
        <v>12</v>
      </c>
      <c r="G26" s="27" t="s">
        <v>13</v>
      </c>
      <c r="H26" s="9" t="s">
        <v>14</v>
      </c>
      <c r="I26" s="9" t="s">
        <v>15</v>
      </c>
      <c r="J26" s="9" t="s">
        <v>16</v>
      </c>
      <c r="K26" s="9" t="s">
        <v>17</v>
      </c>
      <c r="L26" s="14" t="s">
        <v>18</v>
      </c>
      <c r="M26" s="14" t="s">
        <v>19</v>
      </c>
      <c r="N26" s="14" t="s">
        <v>20</v>
      </c>
      <c r="O26" s="14" t="s">
        <v>21</v>
      </c>
      <c r="P26" s="12"/>
      <c r="Q26" s="23"/>
      <c r="R26" s="23"/>
      <c r="S26" s="7"/>
      <c r="T26" s="7"/>
      <c r="U26" s="7"/>
      <c r="V26" s="7"/>
      <c r="W26" s="7"/>
      <c r="X26" s="7"/>
      <c r="Y26" s="7"/>
      <c r="AA26" s="6" t="s">
        <v>4</v>
      </c>
      <c r="AB26" s="23">
        <f t="shared" ref="AB26:AO32" si="50">AB3/86400</f>
        <v>5.3559027777777772E-5</v>
      </c>
      <c r="AC26" s="23">
        <f t="shared" si="50"/>
        <v>4.9236111111111117E-5</v>
      </c>
      <c r="AD26" s="23">
        <f t="shared" si="50"/>
        <v>4.0725308645833332E-5</v>
      </c>
      <c r="AE26" s="23">
        <f t="shared" si="50"/>
        <v>4.1331018518518514E-5</v>
      </c>
      <c r="AF26" s="23">
        <f t="shared" si="50"/>
        <v>4.3206983020833333E-5</v>
      </c>
      <c r="AG26" s="23">
        <f t="shared" si="50"/>
        <v>5.6597222222222232E-5</v>
      </c>
      <c r="AH26" s="23">
        <f t="shared" si="50"/>
        <v>4.9457465277777783E-5</v>
      </c>
      <c r="AI26" s="23">
        <f t="shared" si="50"/>
        <v>4.3580246921296289E-5</v>
      </c>
      <c r="AJ26" s="23">
        <f t="shared" si="50"/>
        <v>4.3364197534722229E-5</v>
      </c>
      <c r="AK26" s="23">
        <f t="shared" si="50"/>
        <v>3.1203703703703713E-5</v>
      </c>
      <c r="AL26" s="23">
        <f t="shared" si="50"/>
        <v>3.3266782407407413E-5</v>
      </c>
      <c r="AM26" s="23">
        <f t="shared" si="50"/>
        <v>3.7415123460648145E-5</v>
      </c>
      <c r="AN26" s="23">
        <f t="shared" si="50"/>
        <v>3.3055555555555567E-5</v>
      </c>
      <c r="AO26" s="23">
        <f t="shared" si="50"/>
        <v>3.9621913576388888E-5</v>
      </c>
      <c r="AP26" s="23">
        <f t="shared" si="49"/>
        <v>4.2544332838128306E-5</v>
      </c>
      <c r="AQ26" s="23">
        <f t="shared" si="49"/>
        <v>3.1203703703703713E-5</v>
      </c>
      <c r="AR26" s="23">
        <f t="shared" si="49"/>
        <v>5.6597222222222232E-5</v>
      </c>
      <c r="AS26" s="8">
        <f t="shared" ref="AS26:AS32" si="51">AS3</f>
        <v>17.947181676801748</v>
      </c>
      <c r="AT26" s="23">
        <f t="shared" si="49"/>
        <v>4.4003484279513889E-5</v>
      </c>
      <c r="AU26" s="23">
        <f t="shared" si="49"/>
        <v>3.1203703703703713E-5</v>
      </c>
      <c r="AV26" s="23">
        <f t="shared" si="49"/>
        <v>5.6597222222222232E-5</v>
      </c>
      <c r="AW26" s="8">
        <f t="shared" ref="AW26:AW32" si="52">AW3</f>
        <v>17.830551337437534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">
      <c r="A27" s="6">
        <v>1</v>
      </c>
      <c r="B27" s="8">
        <f>(B2-$P2)/$P2*100</f>
        <v>6.7415512358410741</v>
      </c>
      <c r="C27" s="8">
        <f t="shared" ref="C27:O27" si="53">(C2-$P2)/$P2*100</f>
        <v>5.8289996629456038</v>
      </c>
      <c r="D27" s="8">
        <f t="shared" si="53"/>
        <v>-3.9832799152018454</v>
      </c>
      <c r="E27" s="8">
        <f t="shared" si="53"/>
        <v>-18.987285110543453</v>
      </c>
      <c r="F27" s="8">
        <f t="shared" si="53"/>
        <v>-0.36719420626638916</v>
      </c>
      <c r="G27" s="8">
        <f t="shared" si="53"/>
        <v>19.50961357211245</v>
      </c>
      <c r="H27" s="8">
        <f t="shared" si="53"/>
        <v>3.9436632332196924</v>
      </c>
      <c r="I27" s="8">
        <f t="shared" si="53"/>
        <v>2.5873699623060298</v>
      </c>
      <c r="J27" s="8">
        <f t="shared" si="53"/>
        <v>10.455994768749022</v>
      </c>
      <c r="K27" s="8">
        <f t="shared" si="53"/>
        <v>-14.509132354455238</v>
      </c>
      <c r="L27" s="8">
        <f t="shared" si="53"/>
        <v>-13.988271167191089</v>
      </c>
      <c r="M27" s="8">
        <f t="shared" si="53"/>
        <v>3.8435645741931048</v>
      </c>
      <c r="N27" s="8">
        <f t="shared" si="53"/>
        <v>-1.3483351164791908</v>
      </c>
      <c r="O27" s="8">
        <f t="shared" si="53"/>
        <v>0.27274086076993004</v>
      </c>
      <c r="Q27" s="23"/>
      <c r="R27" s="23"/>
      <c r="S27" s="7"/>
      <c r="T27" s="7"/>
      <c r="U27" s="7"/>
      <c r="V27" s="7"/>
      <c r="W27" s="7"/>
      <c r="X27" s="7"/>
      <c r="Y27" s="7"/>
      <c r="AA27" s="6" t="s">
        <v>5</v>
      </c>
      <c r="AB27" s="23">
        <f t="shared" si="50"/>
        <v>1.5711805555555555E-5</v>
      </c>
      <c r="AC27" s="23">
        <f t="shared" si="50"/>
        <v>1.6358024687499998E-5</v>
      </c>
      <c r="AD27" s="23">
        <f t="shared" si="50"/>
        <v>2.8881172835648154E-5</v>
      </c>
      <c r="AE27" s="23">
        <f t="shared" si="50"/>
        <v>1.6134259259259262E-5</v>
      </c>
      <c r="AF27" s="23">
        <f t="shared" si="50"/>
        <v>1.3525270057870381E-5</v>
      </c>
      <c r="AG27" s="23">
        <f t="shared" si="50"/>
        <v>1.9847608020833329E-5</v>
      </c>
      <c r="AH27" s="23">
        <f t="shared" si="50"/>
        <v>1.9583333333333336E-5</v>
      </c>
      <c r="AI27" s="23">
        <f t="shared" si="50"/>
        <v>1.7067901226851862E-5</v>
      </c>
      <c r="AJ27" s="23">
        <f t="shared" si="50"/>
        <v>2.3881172835648138E-5</v>
      </c>
      <c r="AK27" s="23">
        <f t="shared" si="50"/>
        <v>1.8639564039351858E-5</v>
      </c>
      <c r="AL27" s="23">
        <f t="shared" si="50"/>
        <v>1.7010995370370364E-5</v>
      </c>
      <c r="AM27" s="23">
        <f t="shared" si="50"/>
        <v>2.3834876539351846E-5</v>
      </c>
      <c r="AN27" s="23">
        <f t="shared" si="50"/>
        <v>1.8333333333333329E-5</v>
      </c>
      <c r="AO27" s="23">
        <f t="shared" si="50"/>
        <v>2.0246913587962973E-5</v>
      </c>
      <c r="AP27" s="23">
        <f t="shared" si="49"/>
        <v>1.9218302191633595E-5</v>
      </c>
      <c r="AQ27" s="23">
        <f t="shared" si="49"/>
        <v>1.3525270057870381E-5</v>
      </c>
      <c r="AR27" s="23">
        <f t="shared" si="49"/>
        <v>2.8881172835648154E-5</v>
      </c>
      <c r="AS27" s="8">
        <f t="shared" si="51"/>
        <v>20.964378483191517</v>
      </c>
      <c r="AT27" s="23">
        <f t="shared" si="49"/>
        <v>1.8123854645543984E-5</v>
      </c>
      <c r="AU27" s="23">
        <f t="shared" si="49"/>
        <v>1.3525270057870381E-5</v>
      </c>
      <c r="AV27" s="23">
        <f t="shared" si="49"/>
        <v>2.3834876539351846E-5</v>
      </c>
      <c r="AW27" s="8">
        <f t="shared" si="52"/>
        <v>17.111112633761028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">
      <c r="A28" s="6">
        <v>2</v>
      </c>
      <c r="B28" s="8">
        <f t="shared" ref="B28:O28" si="54">(B3-$P3)/$P3*100</f>
        <v>-14.39486283358632</v>
      </c>
      <c r="C28" s="8">
        <f t="shared" si="54"/>
        <v>-23.227088785836735</v>
      </c>
      <c r="D28" s="8">
        <f t="shared" si="54"/>
        <v>36.856519264269906</v>
      </c>
      <c r="E28" s="8">
        <f t="shared" si="54"/>
        <v>2.0086913065021927</v>
      </c>
      <c r="F28" s="8">
        <f t="shared" si="54"/>
        <v>-9.4838414403067617</v>
      </c>
      <c r="G28" s="8">
        <f t="shared" si="54"/>
        <v>11.207062215392021</v>
      </c>
      <c r="H28" s="8">
        <f t="shared" si="54"/>
        <v>28.66560400402517</v>
      </c>
      <c r="I28" s="8">
        <f t="shared" si="54"/>
        <v>-11.367668397814256</v>
      </c>
      <c r="J28" s="8">
        <f t="shared" si="54"/>
        <v>9.2404255936632058</v>
      </c>
      <c r="K28" s="8">
        <f t="shared" si="54"/>
        <v>-7.6442043887470117</v>
      </c>
      <c r="L28" s="8">
        <f t="shared" si="54"/>
        <v>-3.384705656068522</v>
      </c>
      <c r="M28" s="8">
        <f t="shared" si="54"/>
        <v>0.52424457623683118</v>
      </c>
      <c r="N28" s="8">
        <f t="shared" si="54"/>
        <v>-9.6912369342348725</v>
      </c>
      <c r="O28" s="8">
        <f t="shared" si="54"/>
        <v>-9.3089385234950104</v>
      </c>
      <c r="Q28" s="23"/>
      <c r="R28" s="23"/>
      <c r="S28" s="7"/>
      <c r="T28" s="7"/>
      <c r="U28" s="7"/>
      <c r="V28" s="7"/>
      <c r="W28" s="7"/>
      <c r="X28" s="7"/>
      <c r="Y28" s="7"/>
      <c r="AA28" s="6" t="s">
        <v>6</v>
      </c>
      <c r="AB28" s="23">
        <f t="shared" si="50"/>
        <v>4.4936342592592599E-5</v>
      </c>
      <c r="AC28" s="23">
        <f t="shared" si="50"/>
        <v>4.7310233414351858E-5</v>
      </c>
      <c r="AD28" s="23">
        <f t="shared" si="50"/>
        <v>3.5841049386574065E-5</v>
      </c>
      <c r="AE28" s="23">
        <f t="shared" si="50"/>
        <v>3.3001543206018515E-5</v>
      </c>
      <c r="AF28" s="23">
        <f t="shared" si="50"/>
        <v>4.0683593749999989E-5</v>
      </c>
      <c r="AG28" s="23">
        <f t="shared" si="50"/>
        <v>5.3179012349537043E-5</v>
      </c>
      <c r="AH28" s="23">
        <f t="shared" si="50"/>
        <v>3.8580246909722228E-5</v>
      </c>
      <c r="AI28" s="23">
        <f t="shared" si="50"/>
        <v>3.6755401238425924E-5</v>
      </c>
      <c r="AJ28" s="23">
        <f t="shared" si="50"/>
        <v>4.7168209884259257E-5</v>
      </c>
      <c r="AK28" s="23">
        <f t="shared" si="50"/>
        <v>3.7533275462962961E-5</v>
      </c>
      <c r="AL28" s="23">
        <f t="shared" si="50"/>
        <v>3.9475308645833335E-5</v>
      </c>
      <c r="AM28" s="23">
        <f t="shared" si="50"/>
        <v>4.1358024687500009E-5</v>
      </c>
      <c r="AN28" s="23">
        <f t="shared" si="50"/>
        <v>4.708333333333333E-5</v>
      </c>
      <c r="AO28" s="23">
        <f t="shared" si="50"/>
        <v>4.5015432094907403E-5</v>
      </c>
      <c r="AP28" s="23">
        <f t="shared" si="49"/>
        <v>4.1994357639715611E-5</v>
      </c>
      <c r="AQ28" s="23">
        <f t="shared" si="49"/>
        <v>3.3001543206018515E-5</v>
      </c>
      <c r="AR28" s="23">
        <f t="shared" si="49"/>
        <v>5.3179012349537043E-5</v>
      </c>
      <c r="AS28" s="8">
        <f t="shared" si="51"/>
        <v>13.373181270115595</v>
      </c>
      <c r="AT28" s="23">
        <f t="shared" si="49"/>
        <v>4.1050166377314813E-5</v>
      </c>
      <c r="AU28" s="23">
        <f t="shared" si="49"/>
        <v>3.3001543206018515E-5</v>
      </c>
      <c r="AV28" s="23">
        <f t="shared" si="49"/>
        <v>5.3179012349537043E-5</v>
      </c>
      <c r="AW28" s="8">
        <f t="shared" si="52"/>
        <v>15.631431979979912</v>
      </c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Q29" s="23"/>
      <c r="R29" s="23"/>
      <c r="S29" s="7"/>
      <c r="T29" s="7"/>
      <c r="U29" s="7"/>
      <c r="V29" s="7"/>
      <c r="W29" s="7"/>
      <c r="X29" s="7"/>
      <c r="Y29" s="7"/>
      <c r="AA29" s="6" t="s">
        <v>0</v>
      </c>
      <c r="AB29" s="23">
        <f t="shared" si="50"/>
        <v>4.3301504629629639E-5</v>
      </c>
      <c r="AC29" s="23">
        <f t="shared" si="50"/>
        <v>3.7257667824074069E-5</v>
      </c>
      <c r="AD29" s="23">
        <f t="shared" si="50"/>
        <v>6.9483024687500022E-5</v>
      </c>
      <c r="AE29" s="23">
        <f t="shared" si="50"/>
        <v>4.685185185185185E-5</v>
      </c>
      <c r="AF29" s="23">
        <f t="shared" si="50"/>
        <v>4.7773196377314832E-5</v>
      </c>
      <c r="AG29" s="23">
        <f t="shared" si="50"/>
        <v>6.2932098761574073E-5</v>
      </c>
      <c r="AH29" s="23">
        <f t="shared" si="50"/>
        <v>6.2037037037037028E-5</v>
      </c>
      <c r="AI29" s="23">
        <f t="shared" si="50"/>
        <v>4.1579861111111124E-5</v>
      </c>
      <c r="AJ29" s="23">
        <f t="shared" si="50"/>
        <v>5.5709876539351862E-5</v>
      </c>
      <c r="AK29" s="23">
        <f t="shared" si="50"/>
        <v>5.0864197534722235E-5</v>
      </c>
      <c r="AL29" s="23">
        <f t="shared" si="50"/>
        <v>5.0925925925925929E-5</v>
      </c>
      <c r="AM29" s="23">
        <f t="shared" si="50"/>
        <v>4.8233024699074055E-5</v>
      </c>
      <c r="AN29" s="23">
        <f t="shared" si="50"/>
        <v>4.8611111111111122E-5</v>
      </c>
      <c r="AO29" s="23">
        <f t="shared" si="50"/>
        <v>5.0833333333333306E-5</v>
      </c>
      <c r="AP29" s="23">
        <f t="shared" si="49"/>
        <v>5.1170979387400802E-5</v>
      </c>
      <c r="AQ29" s="23">
        <f t="shared" si="49"/>
        <v>3.7257667824074069E-5</v>
      </c>
      <c r="AR29" s="23">
        <f t="shared" si="49"/>
        <v>6.9483024687500022E-5</v>
      </c>
      <c r="AS29" s="8">
        <f t="shared" si="51"/>
        <v>17.186641340593361</v>
      </c>
      <c r="AT29" s="23">
        <f t="shared" si="49"/>
        <v>4.9691116899594912E-5</v>
      </c>
      <c r="AU29" s="23">
        <f t="shared" si="49"/>
        <v>3.7257667824074069E-5</v>
      </c>
      <c r="AV29" s="23">
        <f t="shared" si="49"/>
        <v>6.2932098761574073E-5</v>
      </c>
      <c r="AW29" s="8">
        <f t="shared" si="52"/>
        <v>18.053826312811839</v>
      </c>
      <c r="AX29" s="7"/>
      <c r="AY29" s="7"/>
      <c r="AZ29" s="7"/>
      <c r="BA29" s="7"/>
      <c r="BB29" s="7"/>
      <c r="BC29" s="7"/>
      <c r="BD29" s="7"/>
      <c r="BE29" s="18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Q30" s="23"/>
      <c r="R30" s="23"/>
      <c r="S30" s="7"/>
      <c r="T30" s="7"/>
      <c r="U30" s="7"/>
      <c r="V30" s="7"/>
      <c r="W30" s="7"/>
      <c r="X30" s="7"/>
      <c r="Y30" s="7"/>
      <c r="AA30" s="6" t="s">
        <v>1</v>
      </c>
      <c r="AB30" s="23">
        <f t="shared" si="50"/>
        <v>4.2624421296296281E-5</v>
      </c>
      <c r="AC30" s="23">
        <f t="shared" si="50"/>
        <v>4.0246913576388897E-5</v>
      </c>
      <c r="AD30" s="23">
        <f t="shared" si="50"/>
        <v>5.551697531249996E-5</v>
      </c>
      <c r="AE30" s="23">
        <f t="shared" si="50"/>
        <v>4.4452160497685191E-5</v>
      </c>
      <c r="AF30" s="23">
        <f t="shared" si="50"/>
        <v>4.685185185185183E-5</v>
      </c>
      <c r="AG30" s="23">
        <f t="shared" si="50"/>
        <v>5.3236882719907419E-5</v>
      </c>
      <c r="AH30" s="23">
        <f t="shared" si="50"/>
        <v>6.6296296296296313E-5</v>
      </c>
      <c r="AI30" s="23">
        <f t="shared" si="50"/>
        <v>4.9596836423611095E-5</v>
      </c>
      <c r="AJ30" s="23">
        <f t="shared" si="50"/>
        <v>6.1018518518518498E-5</v>
      </c>
      <c r="AK30" s="23">
        <f t="shared" si="50"/>
        <v>4.3395061724537028E-5</v>
      </c>
      <c r="AL30" s="23">
        <f t="shared" si="50"/>
        <v>4.3455825613425916E-5</v>
      </c>
      <c r="AM30" s="23">
        <f t="shared" si="50"/>
        <v>5.2700617280092608E-5</v>
      </c>
      <c r="AN30" s="23">
        <f t="shared" si="50"/>
        <v>4.2870370370370381E-5</v>
      </c>
      <c r="AO30" s="23">
        <f t="shared" si="50"/>
        <v>4.125E-5</v>
      </c>
      <c r="AP30" s="23">
        <f t="shared" si="49"/>
        <v>4.8822337962962955E-5</v>
      </c>
      <c r="AQ30" s="23">
        <f t="shared" si="49"/>
        <v>4.0246913576388897E-5</v>
      </c>
      <c r="AR30" s="23">
        <f t="shared" si="49"/>
        <v>6.6296296296296313E-5</v>
      </c>
      <c r="AS30" s="8">
        <f t="shared" si="51"/>
        <v>16.267222563409689</v>
      </c>
      <c r="AT30" s="23">
        <f t="shared" si="49"/>
        <v>4.9597077546296295E-5</v>
      </c>
      <c r="AU30" s="23">
        <f t="shared" si="49"/>
        <v>4.0246913576388897E-5</v>
      </c>
      <c r="AV30" s="23">
        <f t="shared" si="49"/>
        <v>6.6296296296296313E-5</v>
      </c>
      <c r="AW30" s="8">
        <f t="shared" si="52"/>
        <v>16.373710330211118</v>
      </c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">
      <c r="A31" s="35" t="s">
        <v>41</v>
      </c>
      <c r="B31" s="27"/>
      <c r="C31" s="9" t="s">
        <v>9</v>
      </c>
      <c r="D31" s="9"/>
      <c r="E31" s="9" t="s">
        <v>11</v>
      </c>
      <c r="F31" s="9" t="s">
        <v>12</v>
      </c>
      <c r="G31" s="27" t="s">
        <v>13</v>
      </c>
      <c r="H31" s="9" t="s">
        <v>14</v>
      </c>
      <c r="I31" s="9" t="s">
        <v>15</v>
      </c>
      <c r="J31" s="9"/>
      <c r="K31" s="9" t="s">
        <v>17</v>
      </c>
      <c r="L31" s="14"/>
      <c r="M31" s="14" t="s">
        <v>19</v>
      </c>
      <c r="N31" s="14"/>
      <c r="O31" s="14"/>
      <c r="P31" s="1" t="s">
        <v>2</v>
      </c>
      <c r="Q31" s="9"/>
      <c r="R31" s="9"/>
      <c r="S31" s="7"/>
      <c r="T31" s="7"/>
      <c r="U31" s="7"/>
      <c r="V31" s="7"/>
      <c r="W31" s="7"/>
      <c r="X31" s="7"/>
      <c r="Y31" s="7"/>
      <c r="AA31" s="6" t="s">
        <v>7</v>
      </c>
      <c r="AB31" s="23">
        <f t="shared" si="50"/>
        <v>2.5246913576388905E-5</v>
      </c>
      <c r="AC31" s="23">
        <f t="shared" si="50"/>
        <v>2.2198109571759259E-5</v>
      </c>
      <c r="AD31" s="23">
        <f t="shared" si="50"/>
        <v>5.2731481481481489E-5</v>
      </c>
      <c r="AE31" s="23">
        <f t="shared" si="50"/>
        <v>4.1171633877314803E-5</v>
      </c>
      <c r="AF31" s="23">
        <f t="shared" si="50"/>
        <v>2.2925588344907422E-5</v>
      </c>
      <c r="AG31" s="23">
        <f t="shared" si="50"/>
        <v>2.8252314814814801E-5</v>
      </c>
      <c r="AH31" s="23">
        <f t="shared" si="50"/>
        <v>3.8760850694444421E-5</v>
      </c>
      <c r="AI31" s="23">
        <f t="shared" si="50"/>
        <v>2.3927469131944449E-5</v>
      </c>
      <c r="AJ31" s="23">
        <f t="shared" si="50"/>
        <v>2.5138888888888895E-5</v>
      </c>
      <c r="AK31" s="23">
        <f t="shared" si="50"/>
        <v>2.5680459108796273E-5</v>
      </c>
      <c r="AL31" s="23">
        <f t="shared" si="50"/>
        <v>3.1089650844907421E-5</v>
      </c>
      <c r="AM31" s="23">
        <f t="shared" si="50"/>
        <v>2.961419753472223E-5</v>
      </c>
      <c r="AN31" s="23">
        <f t="shared" si="50"/>
        <v>2.5799816747685175E-5</v>
      </c>
      <c r="AO31" s="23">
        <f t="shared" si="50"/>
        <v>2.5694444444444472E-5</v>
      </c>
      <c r="AP31" s="23">
        <f t="shared" si="49"/>
        <v>2.9873701361607148E-5</v>
      </c>
      <c r="AQ31" s="23">
        <f t="shared" si="49"/>
        <v>2.2198109571759259E-5</v>
      </c>
      <c r="AR31" s="23">
        <f t="shared" si="49"/>
        <v>5.2731481481481489E-5</v>
      </c>
      <c r="AS31" s="8">
        <f t="shared" si="51"/>
        <v>28.934468268481272</v>
      </c>
      <c r="AT31" s="23">
        <f t="shared" si="49"/>
        <v>2.9066327884837959E-5</v>
      </c>
      <c r="AU31" s="23">
        <f t="shared" si="49"/>
        <v>2.2198109571759259E-5</v>
      </c>
      <c r="AV31" s="23">
        <f t="shared" si="49"/>
        <v>4.1171633877314803E-5</v>
      </c>
      <c r="AW31" s="8">
        <f t="shared" si="52"/>
        <v>24.817239797940335</v>
      </c>
      <c r="AX31" s="7"/>
      <c r="AY31" s="7"/>
      <c r="AZ31" s="7"/>
      <c r="BA31" s="7"/>
      <c r="BB31" s="7"/>
      <c r="BC31" s="7"/>
      <c r="BD31" s="7"/>
      <c r="BE31" s="28"/>
      <c r="BF31" s="6"/>
      <c r="BG31" s="1"/>
      <c r="BH31" s="28"/>
      <c r="BI31" s="28"/>
      <c r="BJ31" s="28"/>
      <c r="BK31" s="6"/>
      <c r="BL31" s="19"/>
      <c r="BM31" s="19"/>
      <c r="BN31" s="5"/>
    </row>
    <row r="32" spans="1:66" x14ac:dyDescent="0.3">
      <c r="A32" s="6">
        <v>1</v>
      </c>
      <c r="B32" s="8"/>
      <c r="C32" s="8">
        <f>C9-$W9</f>
        <v>7.4657508938447563</v>
      </c>
      <c r="D32" s="8"/>
      <c r="E32" s="8">
        <f t="shared" ref="E32:M32" si="55">E9-$W9</f>
        <v>-6.1928332807855</v>
      </c>
      <c r="F32" s="8">
        <f t="shared" si="55"/>
        <v>1.9494602908155159</v>
      </c>
      <c r="G32" s="8">
        <f t="shared" si="55"/>
        <v>1.3537497325886747</v>
      </c>
      <c r="H32" s="8">
        <f t="shared" si="55"/>
        <v>-5.7683692878654469</v>
      </c>
      <c r="I32" s="8">
        <f t="shared" si="55"/>
        <v>3.1950219575999412</v>
      </c>
      <c r="J32" s="8"/>
      <c r="K32" s="8">
        <f t="shared" si="55"/>
        <v>-2.3720096336497249</v>
      </c>
      <c r="L32" s="8"/>
      <c r="M32" s="8">
        <f t="shared" si="55"/>
        <v>0.36922932745178372</v>
      </c>
      <c r="N32" s="8"/>
      <c r="O32" s="8"/>
      <c r="P32" s="8">
        <f>T9-$W9</f>
        <v>2.6418470380956549</v>
      </c>
      <c r="Q32" s="10"/>
      <c r="R32" s="10"/>
      <c r="Y32" s="7"/>
      <c r="AA32" s="20" t="s">
        <v>25</v>
      </c>
      <c r="AB32" s="23">
        <f t="shared" si="50"/>
        <v>2.590217496064815E-4</v>
      </c>
      <c r="AC32" s="23">
        <f t="shared" si="50"/>
        <v>2.4628761574074071E-4</v>
      </c>
      <c r="AD32" s="23">
        <f t="shared" si="50"/>
        <v>3.1072530864583331E-4</v>
      </c>
      <c r="AE32" s="23">
        <f t="shared" si="50"/>
        <v>2.4468725887731482E-4</v>
      </c>
      <c r="AF32" s="23">
        <f t="shared" si="50"/>
        <v>2.5555314428240742E-4</v>
      </c>
      <c r="AG32" s="23">
        <f t="shared" si="50"/>
        <v>3.0995539158564813E-4</v>
      </c>
      <c r="AH32" s="23">
        <f t="shared" si="50"/>
        <v>3.1106770833333333E-4</v>
      </c>
      <c r="AI32" s="23">
        <f t="shared" si="50"/>
        <v>2.5719907407407408E-4</v>
      </c>
      <c r="AJ32" s="23">
        <f t="shared" si="50"/>
        <v>2.9486111111111108E-4</v>
      </c>
      <c r="AK32" s="23">
        <f t="shared" si="50"/>
        <v>2.3835407021990739E-4</v>
      </c>
      <c r="AL32" s="23">
        <f t="shared" si="50"/>
        <v>2.4460720486111113E-4</v>
      </c>
      <c r="AM32" s="23">
        <f t="shared" si="50"/>
        <v>2.7438271605324073E-4</v>
      </c>
      <c r="AN32" s="23">
        <f t="shared" si="50"/>
        <v>2.5392481674768521E-4</v>
      </c>
      <c r="AO32" s="23">
        <f t="shared" si="50"/>
        <v>2.5666666666666665E-4</v>
      </c>
      <c r="AP32" s="23">
        <f t="shared" si="49"/>
        <v>2.6837813120039684E-4</v>
      </c>
      <c r="AQ32" s="23">
        <f t="shared" si="49"/>
        <v>2.3835407021990739E-4</v>
      </c>
      <c r="AR32" s="23">
        <f t="shared" si="49"/>
        <v>3.1106770833333333E-4</v>
      </c>
      <c r="AS32" s="8">
        <f t="shared" si="51"/>
        <v>9.9770485342120452</v>
      </c>
      <c r="AT32" s="23">
        <f t="shared" si="49"/>
        <v>2.6718587239583339E-4</v>
      </c>
      <c r="AU32" s="23">
        <f t="shared" si="49"/>
        <v>2.3835407021990739E-4</v>
      </c>
      <c r="AV32" s="23">
        <f t="shared" si="49"/>
        <v>3.1106770833333333E-4</v>
      </c>
      <c r="AW32" s="8">
        <f t="shared" si="52"/>
        <v>10.788120829531135</v>
      </c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1"/>
      <c r="BM32" s="13"/>
      <c r="BN32" s="5"/>
    </row>
    <row r="33" spans="1:66" x14ac:dyDescent="0.3">
      <c r="A33" s="6">
        <v>2</v>
      </c>
      <c r="B33" s="8"/>
      <c r="C33" s="8">
        <f t="shared" ref="C33:M33" si="56">C10-$W10</f>
        <v>-7.4657508938447492</v>
      </c>
      <c r="D33" s="8"/>
      <c r="E33" s="8">
        <f t="shared" si="56"/>
        <v>6.1928332807855</v>
      </c>
      <c r="F33" s="8">
        <f t="shared" si="56"/>
        <v>-1.9494602908155088</v>
      </c>
      <c r="G33" s="8">
        <f t="shared" si="56"/>
        <v>-1.3537497325886747</v>
      </c>
      <c r="H33" s="8">
        <f t="shared" si="56"/>
        <v>5.7683692878654469</v>
      </c>
      <c r="I33" s="8">
        <f t="shared" si="56"/>
        <v>-3.1950219575999554</v>
      </c>
      <c r="J33" s="8"/>
      <c r="K33" s="8">
        <f t="shared" si="56"/>
        <v>2.3720096336497178</v>
      </c>
      <c r="L33" s="8"/>
      <c r="M33" s="8">
        <f t="shared" si="56"/>
        <v>-0.36922932745177661</v>
      </c>
      <c r="N33" s="8"/>
      <c r="O33" s="8"/>
      <c r="P33" s="8">
        <f>T10-$W10</f>
        <v>-2.6418470380956549</v>
      </c>
      <c r="Q33" s="10"/>
      <c r="R33" s="10"/>
      <c r="Y33" s="7"/>
      <c r="AA33" s="1"/>
      <c r="AB33"/>
      <c r="AD33" s="2"/>
      <c r="AE33"/>
      <c r="AG33" s="2"/>
      <c r="AP33" s="7"/>
      <c r="AQ33" s="7"/>
      <c r="AR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1"/>
      <c r="BM33" s="13"/>
      <c r="BN33" s="5"/>
    </row>
    <row r="34" spans="1:66" x14ac:dyDescent="0.3">
      <c r="A34" s="6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32"/>
      <c r="Q34" s="10"/>
      <c r="R34" s="10"/>
      <c r="Y34" s="7"/>
      <c r="AA34" s="20" t="s">
        <v>26</v>
      </c>
      <c r="AB34" s="27" t="s">
        <v>8</v>
      </c>
      <c r="AC34" s="27" t="s">
        <v>9</v>
      </c>
      <c r="AD34" s="27" t="s">
        <v>10</v>
      </c>
      <c r="AE34" s="27" t="s">
        <v>11</v>
      </c>
      <c r="AF34" s="27" t="s">
        <v>12</v>
      </c>
      <c r="AG34" s="27" t="s">
        <v>13</v>
      </c>
      <c r="AH34" s="27" t="s">
        <v>14</v>
      </c>
      <c r="AI34" s="27" t="s">
        <v>15</v>
      </c>
      <c r="AJ34" s="27" t="s">
        <v>16</v>
      </c>
      <c r="AK34" s="27" t="s">
        <v>17</v>
      </c>
      <c r="AL34" s="12" t="s">
        <v>18</v>
      </c>
      <c r="AM34" s="12" t="s">
        <v>19</v>
      </c>
      <c r="AN34" s="12" t="s">
        <v>20</v>
      </c>
      <c r="AO34" s="12" t="s">
        <v>21</v>
      </c>
      <c r="AP34" s="7"/>
      <c r="AQ34" s="7"/>
      <c r="AR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8"/>
      <c r="BG34" s="11"/>
      <c r="BH34" s="8"/>
      <c r="BI34" s="8"/>
      <c r="BJ34" s="8"/>
      <c r="BK34" s="8"/>
      <c r="BL34" s="11"/>
      <c r="BM34" s="8"/>
      <c r="BN34" s="5"/>
    </row>
    <row r="35" spans="1:66" x14ac:dyDescent="0.3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10"/>
      <c r="R35" s="10"/>
      <c r="Y35" s="7"/>
      <c r="AA35" s="6" t="s">
        <v>3</v>
      </c>
      <c r="AB35" s="13">
        <f>AB2-$AP2</f>
        <v>-9.6110119357142754E-2</v>
      </c>
      <c r="AC35" s="13">
        <f t="shared" ref="AC35:AO35" si="57">AC2-$AP2</f>
        <v>-9.2755952357142846E-2</v>
      </c>
      <c r="AD35" s="13">
        <f t="shared" si="57"/>
        <v>-0.62275595235714265</v>
      </c>
      <c r="AE35" s="13">
        <f t="shared" si="57"/>
        <v>-1.1240059523571424</v>
      </c>
      <c r="AF35" s="13">
        <f t="shared" si="57"/>
        <v>0.50393154764285741</v>
      </c>
      <c r="AG35" s="13">
        <f t="shared" si="57"/>
        <v>9.9889880642856976E-2</v>
      </c>
      <c r="AH35" s="13">
        <f t="shared" si="57"/>
        <v>0.1380982146428571</v>
      </c>
      <c r="AI35" s="13">
        <f t="shared" si="57"/>
        <v>0.8585773806428576</v>
      </c>
      <c r="AJ35" s="13">
        <f t="shared" si="57"/>
        <v>0.33057738064285713</v>
      </c>
      <c r="AK35" s="13">
        <f t="shared" si="57"/>
        <v>-0.32108928535714298</v>
      </c>
      <c r="AL35" s="13">
        <f t="shared" si="57"/>
        <v>-0.46408928535714278</v>
      </c>
      <c r="AM35" s="13">
        <f t="shared" si="57"/>
        <v>0.55924404764285773</v>
      </c>
      <c r="AN35" s="13">
        <f t="shared" si="57"/>
        <v>0.29524404764285705</v>
      </c>
      <c r="AO35" s="13">
        <f t="shared" si="57"/>
        <v>-6.4755952357142821E-2</v>
      </c>
      <c r="AP35" s="7"/>
      <c r="AQ35" s="7"/>
      <c r="AR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">
      <c r="A36" s="35" t="s">
        <v>42</v>
      </c>
      <c r="B36" s="27" t="s">
        <v>8</v>
      </c>
      <c r="C36" s="9" t="s">
        <v>9</v>
      </c>
      <c r="D36" s="9" t="s">
        <v>10</v>
      </c>
      <c r="E36" s="9" t="s">
        <v>11</v>
      </c>
      <c r="F36" s="9" t="s">
        <v>12</v>
      </c>
      <c r="G36" s="27" t="s">
        <v>13</v>
      </c>
      <c r="H36" s="9" t="s">
        <v>14</v>
      </c>
      <c r="I36" s="9" t="s">
        <v>15</v>
      </c>
      <c r="J36" s="9" t="s">
        <v>16</v>
      </c>
      <c r="K36" s="9" t="s">
        <v>17</v>
      </c>
      <c r="L36" s="14" t="s">
        <v>18</v>
      </c>
      <c r="M36" s="14" t="s">
        <v>19</v>
      </c>
      <c r="N36" s="14" t="s">
        <v>20</v>
      </c>
      <c r="O36" s="14" t="s">
        <v>21</v>
      </c>
      <c r="P36" s="14" t="s">
        <v>2</v>
      </c>
      <c r="Q36" s="10"/>
      <c r="R36" s="10"/>
      <c r="Y36" s="7"/>
      <c r="AA36" s="6" t="s">
        <v>4</v>
      </c>
      <c r="AB36" s="13">
        <f t="shared" ref="AB36:AO36" si="58">AB3-$AP3</f>
        <v>0.95166964278571387</v>
      </c>
      <c r="AC36" s="13">
        <f t="shared" si="58"/>
        <v>0.57816964278571481</v>
      </c>
      <c r="AD36" s="13">
        <f t="shared" si="58"/>
        <v>-0.15716369021428589</v>
      </c>
      <c r="AE36" s="13">
        <f t="shared" si="58"/>
        <v>-0.10483035721428591</v>
      </c>
      <c r="AF36" s="13">
        <f t="shared" si="58"/>
        <v>5.7252975785714089E-2</v>
      </c>
      <c r="AG36" s="13">
        <f t="shared" si="58"/>
        <v>1.2141696427857149</v>
      </c>
      <c r="AH36" s="13">
        <f t="shared" si="58"/>
        <v>0.59729464278571465</v>
      </c>
      <c r="AI36" s="13">
        <f t="shared" si="58"/>
        <v>8.9502976785713617E-2</v>
      </c>
      <c r="AJ36" s="13">
        <f t="shared" si="58"/>
        <v>7.0836309785714757E-2</v>
      </c>
      <c r="AK36" s="13">
        <f t="shared" si="58"/>
        <v>-0.97983035721428502</v>
      </c>
      <c r="AL36" s="13">
        <f t="shared" si="58"/>
        <v>-0.80158035721428522</v>
      </c>
      <c r="AM36" s="13">
        <f t="shared" si="58"/>
        <v>-0.44316369021428592</v>
      </c>
      <c r="AN36" s="13">
        <f t="shared" si="58"/>
        <v>-0.81983035721428488</v>
      </c>
      <c r="AO36" s="13">
        <f t="shared" si="58"/>
        <v>-0.25249702421428566</v>
      </c>
      <c r="AP36" s="7"/>
      <c r="AQ36" s="7"/>
      <c r="AR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28"/>
      <c r="BF36" s="6"/>
      <c r="BG36" s="1"/>
      <c r="BH36" s="28"/>
      <c r="BI36" s="28"/>
      <c r="BJ36" s="28"/>
      <c r="BK36" s="6"/>
      <c r="BL36" s="6"/>
      <c r="BM36" s="6"/>
      <c r="BN36" s="5"/>
    </row>
    <row r="37" spans="1:66" x14ac:dyDescent="0.3">
      <c r="A37" s="6">
        <v>1</v>
      </c>
      <c r="B37" s="8">
        <f>B9-$P9</f>
        <v>5.3073068986600163</v>
      </c>
      <c r="C37" s="8">
        <f t="shared" ref="C37:O37" si="59">C9-$P9</f>
        <v>7.7453603178045611</v>
      </c>
      <c r="D37" s="8">
        <f t="shared" si="59"/>
        <v>-8.9713284634720409</v>
      </c>
      <c r="E37" s="8">
        <f t="shared" si="59"/>
        <v>-5.9132238568256952</v>
      </c>
      <c r="F37" s="8">
        <f t="shared" si="59"/>
        <v>2.2290697147753207</v>
      </c>
      <c r="G37" s="8">
        <f t="shared" si="59"/>
        <v>1.6333591565484795</v>
      </c>
      <c r="H37" s="8">
        <f t="shared" si="59"/>
        <v>-5.4887598639056421</v>
      </c>
      <c r="I37" s="8">
        <f t="shared" si="59"/>
        <v>3.474631381559746</v>
      </c>
      <c r="J37" s="8">
        <f t="shared" si="59"/>
        <v>0.11432199079639815</v>
      </c>
      <c r="K37" s="8">
        <f t="shared" si="59"/>
        <v>-2.0924002096899201</v>
      </c>
      <c r="L37" s="8">
        <f t="shared" si="59"/>
        <v>-3.0674769543481375</v>
      </c>
      <c r="M37" s="8">
        <f t="shared" si="59"/>
        <v>0.64883875141158853</v>
      </c>
      <c r="N37" s="8">
        <f t="shared" si="59"/>
        <v>2.040168113096243</v>
      </c>
      <c r="O37" s="8">
        <f t="shared" si="59"/>
        <v>2.3401330235891677</v>
      </c>
      <c r="P37" s="13">
        <f>T9-$P$9</f>
        <v>2.9214564620554597</v>
      </c>
      <c r="Q37" s="10"/>
      <c r="R37" s="10"/>
      <c r="Y37" s="7"/>
      <c r="AA37" s="6" t="s">
        <v>5</v>
      </c>
      <c r="AB37" s="13">
        <f t="shared" ref="AB37:AO37" si="60">AB4-$AP4</f>
        <v>-0.30296130935714283</v>
      </c>
      <c r="AC37" s="13">
        <f t="shared" si="60"/>
        <v>-0.24712797635714301</v>
      </c>
      <c r="AD37" s="13">
        <f t="shared" si="60"/>
        <v>0.83487202364285773</v>
      </c>
      <c r="AE37" s="13">
        <f t="shared" si="60"/>
        <v>-0.26646130935714263</v>
      </c>
      <c r="AF37" s="13">
        <f t="shared" si="60"/>
        <v>-0.49187797635714192</v>
      </c>
      <c r="AG37" s="13">
        <f t="shared" si="60"/>
        <v>5.437202364285687E-2</v>
      </c>
      <c r="AH37" s="13">
        <f t="shared" si="60"/>
        <v>3.1538690642857414E-2</v>
      </c>
      <c r="AI37" s="13">
        <f t="shared" si="60"/>
        <v>-0.1857946433571418</v>
      </c>
      <c r="AJ37" s="13">
        <f t="shared" si="60"/>
        <v>0.40287202364285646</v>
      </c>
      <c r="AK37" s="13">
        <f t="shared" si="60"/>
        <v>-5.0002976357142348E-2</v>
      </c>
      <c r="AL37" s="13">
        <f t="shared" si="60"/>
        <v>-0.19071130935714331</v>
      </c>
      <c r="AM37" s="13">
        <f t="shared" si="60"/>
        <v>0.3988720236428569</v>
      </c>
      <c r="AN37" s="13">
        <f t="shared" si="60"/>
        <v>-7.6461309357143126E-2</v>
      </c>
      <c r="AO37" s="13">
        <f t="shared" si="60"/>
        <v>8.8872024642858261E-2</v>
      </c>
      <c r="AX37" s="7"/>
      <c r="AY37" s="7"/>
      <c r="AZ37" s="7"/>
      <c r="BA37" s="7"/>
      <c r="BB37" s="7"/>
      <c r="BC37" s="7"/>
      <c r="BD37" s="7"/>
      <c r="BE37" s="23"/>
      <c r="BF37" s="23"/>
      <c r="BG37" s="23"/>
      <c r="BH37" s="8"/>
      <c r="BI37" s="8"/>
      <c r="BJ37" s="8"/>
      <c r="BK37" s="8"/>
      <c r="BL37" s="18"/>
      <c r="BM37" s="18"/>
      <c r="BN37" s="5"/>
    </row>
    <row r="38" spans="1:66" x14ac:dyDescent="0.3">
      <c r="A38" s="6">
        <v>2</v>
      </c>
      <c r="B38" s="8">
        <f t="shared" ref="B38:O38" si="61">B10-$P10</f>
        <v>-5.3073068986600163</v>
      </c>
      <c r="C38" s="8">
        <f t="shared" si="61"/>
        <v>-7.745360317804554</v>
      </c>
      <c r="D38" s="8">
        <f t="shared" si="61"/>
        <v>8.9713284634720409</v>
      </c>
      <c r="E38" s="8">
        <f t="shared" si="61"/>
        <v>5.9132238568256952</v>
      </c>
      <c r="F38" s="8">
        <f t="shared" si="61"/>
        <v>-2.2290697147753136</v>
      </c>
      <c r="G38" s="8">
        <f t="shared" si="61"/>
        <v>-1.6333591565484795</v>
      </c>
      <c r="H38" s="8">
        <f t="shared" si="61"/>
        <v>5.4887598639056421</v>
      </c>
      <c r="I38" s="8">
        <f t="shared" si="61"/>
        <v>-3.4746313815597603</v>
      </c>
      <c r="J38" s="8">
        <f t="shared" si="61"/>
        <v>-0.11432199079639815</v>
      </c>
      <c r="K38" s="8">
        <f t="shared" si="61"/>
        <v>2.092400209689913</v>
      </c>
      <c r="L38" s="8">
        <f t="shared" si="61"/>
        <v>3.0674769543481446</v>
      </c>
      <c r="M38" s="8">
        <f t="shared" si="61"/>
        <v>-0.64883875141158143</v>
      </c>
      <c r="N38" s="8">
        <f t="shared" si="61"/>
        <v>-2.0401681130962501</v>
      </c>
      <c r="O38" s="8">
        <f t="shared" si="61"/>
        <v>-2.3401330235891677</v>
      </c>
      <c r="P38" s="13">
        <f>W10-$P$10</f>
        <v>-0.27960942395980481</v>
      </c>
      <c r="Q38" s="10"/>
      <c r="R38" s="10"/>
      <c r="Y38" s="7"/>
      <c r="AA38" s="6" t="s">
        <v>6</v>
      </c>
      <c r="AB38" s="13">
        <f t="shared" ref="AB38:AO38" si="62">AB5-$AP5</f>
        <v>0.25418749992857181</v>
      </c>
      <c r="AC38" s="13">
        <f t="shared" si="62"/>
        <v>0.45929166692857182</v>
      </c>
      <c r="AD38" s="13">
        <f t="shared" si="62"/>
        <v>-0.53164583307142932</v>
      </c>
      <c r="AE38" s="13">
        <f t="shared" si="62"/>
        <v>-0.776979167071429</v>
      </c>
      <c r="AF38" s="13">
        <f t="shared" si="62"/>
        <v>-0.11325000007142938</v>
      </c>
      <c r="AG38" s="13">
        <f t="shared" si="62"/>
        <v>0.96635416692857179</v>
      </c>
      <c r="AH38" s="13">
        <f t="shared" si="62"/>
        <v>-0.29497916707142791</v>
      </c>
      <c r="AI38" s="13">
        <f t="shared" si="62"/>
        <v>-0.45264583307142869</v>
      </c>
      <c r="AJ38" s="13">
        <f t="shared" si="62"/>
        <v>0.44702083392857128</v>
      </c>
      <c r="AK38" s="13">
        <f t="shared" si="62"/>
        <v>-0.38543750007142874</v>
      </c>
      <c r="AL38" s="13">
        <f t="shared" si="62"/>
        <v>-0.21764583307142837</v>
      </c>
      <c r="AM38" s="13">
        <f t="shared" si="62"/>
        <v>-5.4979167071427693E-2</v>
      </c>
      <c r="AN38" s="13">
        <f t="shared" si="62"/>
        <v>0.43968749992857115</v>
      </c>
      <c r="AO38" s="13">
        <f t="shared" si="62"/>
        <v>0.26102083292857126</v>
      </c>
      <c r="AX38" s="7"/>
      <c r="AY38" s="7"/>
      <c r="AZ38" s="7"/>
      <c r="BA38" s="7"/>
      <c r="BB38" s="7"/>
      <c r="BC38" s="7"/>
      <c r="BD38" s="7"/>
      <c r="BE38" s="23"/>
      <c r="BF38" s="23"/>
      <c r="BG38" s="23"/>
      <c r="BH38" s="8"/>
      <c r="BI38" s="8"/>
      <c r="BJ38" s="8"/>
      <c r="BK38" s="8"/>
      <c r="BL38" s="18"/>
      <c r="BM38" s="18"/>
      <c r="BN38" s="5"/>
    </row>
    <row r="39" spans="1:66" x14ac:dyDescent="0.3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2"/>
      <c r="Q39" s="10"/>
      <c r="R39" s="10"/>
      <c r="Y39" s="7"/>
      <c r="AA39" s="6" t="s">
        <v>0</v>
      </c>
      <c r="AB39" s="13">
        <f t="shared" ref="AB39:AO39" si="63">AB6-$AP6</f>
        <v>-0.67992261907142826</v>
      </c>
      <c r="AC39" s="13">
        <f t="shared" si="63"/>
        <v>-1.2021101190714294</v>
      </c>
      <c r="AD39" s="13">
        <f t="shared" si="63"/>
        <v>1.5821607139285732</v>
      </c>
      <c r="AE39" s="13">
        <f t="shared" si="63"/>
        <v>-0.37317261907142907</v>
      </c>
      <c r="AF39" s="13">
        <f t="shared" si="63"/>
        <v>-0.2935684520714279</v>
      </c>
      <c r="AG39" s="13">
        <f t="shared" si="63"/>
        <v>1.0161607139285707</v>
      </c>
      <c r="AH39" s="13">
        <f t="shared" si="63"/>
        <v>0.93882738092857032</v>
      </c>
      <c r="AI39" s="13">
        <f t="shared" si="63"/>
        <v>-0.82867261907142797</v>
      </c>
      <c r="AJ39" s="13">
        <f t="shared" si="63"/>
        <v>0.39216071392857188</v>
      </c>
      <c r="AK39" s="13">
        <f t="shared" si="63"/>
        <v>-2.650595207142814E-2</v>
      </c>
      <c r="AL39" s="13">
        <f t="shared" si="63"/>
        <v>-2.1172619071428755E-2</v>
      </c>
      <c r="AM39" s="13">
        <f t="shared" si="63"/>
        <v>-0.25383928507143061</v>
      </c>
      <c r="AN39" s="13">
        <f t="shared" si="63"/>
        <v>-0.22117261907142804</v>
      </c>
      <c r="AO39" s="13">
        <f t="shared" si="63"/>
        <v>-2.9172619071431427E-2</v>
      </c>
      <c r="AX39" s="7"/>
      <c r="AY39" s="7"/>
      <c r="AZ39" s="7"/>
      <c r="BA39" s="7"/>
      <c r="BB39" s="7"/>
      <c r="BC39" s="7"/>
      <c r="BD39" s="7"/>
      <c r="BE39" s="23"/>
      <c r="BF39" s="23"/>
      <c r="BG39" s="23"/>
      <c r="BH39" s="8"/>
      <c r="BI39" s="8"/>
      <c r="BJ39" s="8"/>
      <c r="BK39" s="8"/>
      <c r="BL39" s="11"/>
      <c r="BM39" s="11"/>
    </row>
    <row r="40" spans="1:66" x14ac:dyDescent="0.3">
      <c r="Q40" s="10"/>
      <c r="R40" s="10"/>
      <c r="Y40" s="7"/>
      <c r="AA40" s="6" t="s">
        <v>1</v>
      </c>
      <c r="AB40" s="13">
        <f t="shared" ref="AB40:AO40" si="64">AB7-$AP7</f>
        <v>-0.53550000000000075</v>
      </c>
      <c r="AC40" s="13">
        <f t="shared" si="64"/>
        <v>-0.7409166669999987</v>
      </c>
      <c r="AD40" s="13">
        <f t="shared" si="64"/>
        <v>0.57841666699999728</v>
      </c>
      <c r="AE40" s="13">
        <f t="shared" si="64"/>
        <v>-0.37758333299999869</v>
      </c>
      <c r="AF40" s="13">
        <f t="shared" si="64"/>
        <v>-0.17025000000000112</v>
      </c>
      <c r="AG40" s="13">
        <f t="shared" si="64"/>
        <v>0.38141666700000165</v>
      </c>
      <c r="AH40" s="13">
        <f t="shared" si="64"/>
        <v>1.5097500000000021</v>
      </c>
      <c r="AI40" s="13">
        <f t="shared" si="64"/>
        <v>6.6916666999999208E-2</v>
      </c>
      <c r="AJ40" s="13">
        <f t="shared" si="64"/>
        <v>1.0537499999999991</v>
      </c>
      <c r="AK40" s="13">
        <f t="shared" si="64"/>
        <v>-0.46891666700000023</v>
      </c>
      <c r="AL40" s="13">
        <f t="shared" si="64"/>
        <v>-0.46366666700000003</v>
      </c>
      <c r="AM40" s="13">
        <f t="shared" si="64"/>
        <v>0.33508333300000182</v>
      </c>
      <c r="AN40" s="13">
        <f t="shared" si="64"/>
        <v>-0.51424999999999876</v>
      </c>
      <c r="AO40" s="13">
        <f t="shared" si="64"/>
        <v>-0.65424999999999933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">
      <c r="B41" s="37" t="s">
        <v>44</v>
      </c>
      <c r="C41" s="6">
        <v>1</v>
      </c>
      <c r="D41" s="6">
        <v>2</v>
      </c>
      <c r="E41" s="6" t="s">
        <v>25</v>
      </c>
      <c r="G41" s="35" t="s">
        <v>50</v>
      </c>
      <c r="H41" s="6" t="s">
        <v>3</v>
      </c>
      <c r="I41" s="6" t="s">
        <v>4</v>
      </c>
      <c r="J41" s="6" t="s">
        <v>5</v>
      </c>
      <c r="K41" s="6" t="s">
        <v>6</v>
      </c>
      <c r="L41" s="6" t="s">
        <v>0</v>
      </c>
      <c r="M41" s="6" t="s">
        <v>1</v>
      </c>
      <c r="N41" s="6" t="s">
        <v>7</v>
      </c>
      <c r="O41" s="20" t="s">
        <v>25</v>
      </c>
      <c r="AA41" s="6" t="s">
        <v>7</v>
      </c>
      <c r="AB41" s="13">
        <f t="shared" ref="AB41:AO41" si="65">AB8-$AP8</f>
        <v>-0.39975446464285636</v>
      </c>
      <c r="AC41" s="13">
        <f t="shared" si="65"/>
        <v>-0.6631711306428576</v>
      </c>
      <c r="AD41" s="13">
        <f t="shared" si="65"/>
        <v>1.9749122023571433</v>
      </c>
      <c r="AE41" s="13">
        <f t="shared" si="65"/>
        <v>0.97614136935714146</v>
      </c>
      <c r="AF41" s="13">
        <f t="shared" si="65"/>
        <v>-0.60031696464285655</v>
      </c>
      <c r="AG41" s="13">
        <f t="shared" si="65"/>
        <v>-0.14008779764285872</v>
      </c>
      <c r="AH41" s="13">
        <f t="shared" si="65"/>
        <v>0.76784970235714045</v>
      </c>
      <c r="AI41" s="13">
        <f t="shared" si="65"/>
        <v>-0.51375446464285712</v>
      </c>
      <c r="AJ41" s="13">
        <f t="shared" si="65"/>
        <v>-0.40908779764285708</v>
      </c>
      <c r="AK41" s="13">
        <f t="shared" si="65"/>
        <v>-0.36229613064285981</v>
      </c>
      <c r="AL41" s="13">
        <f t="shared" si="65"/>
        <v>0.10505803535714353</v>
      </c>
      <c r="AM41" s="13">
        <f t="shared" si="65"/>
        <v>-2.2421130642857001E-2</v>
      </c>
      <c r="AN41" s="13">
        <f t="shared" si="65"/>
        <v>-0.35198363064285854</v>
      </c>
      <c r="AO41" s="13">
        <f t="shared" si="65"/>
        <v>-0.36108779764285526</v>
      </c>
    </row>
    <row r="42" spans="1:66" x14ac:dyDescent="0.3">
      <c r="B42" s="9" t="s">
        <v>8</v>
      </c>
      <c r="C42" s="23">
        <v>1.4784891010416666E-4</v>
      </c>
      <c r="D42" s="23">
        <v>1.1117283950231482E-4</v>
      </c>
      <c r="E42" s="23">
        <v>2.590217496064815E-4</v>
      </c>
      <c r="G42" s="9" t="s">
        <v>8</v>
      </c>
      <c r="H42" s="23">
        <v>3.3641734178240736E-5</v>
      </c>
      <c r="I42" s="23">
        <v>5.3559027777777772E-5</v>
      </c>
      <c r="J42" s="23">
        <v>1.5711805555555555E-5</v>
      </c>
      <c r="K42" s="23">
        <v>4.4936342592592599E-5</v>
      </c>
      <c r="L42" s="23">
        <v>4.3301504629629639E-5</v>
      </c>
      <c r="M42" s="23">
        <v>4.2624421296296281E-5</v>
      </c>
      <c r="N42" s="23">
        <v>2.5246913576388905E-5</v>
      </c>
      <c r="O42" s="23">
        <v>2.590217496064815E-4</v>
      </c>
      <c r="AA42" s="20" t="s">
        <v>25</v>
      </c>
      <c r="AB42" s="13">
        <f t="shared" ref="AB42:AO42" si="66">AB9-$AP9</f>
        <v>-0.80839136971428616</v>
      </c>
      <c r="AC42" s="13">
        <f t="shared" si="66"/>
        <v>-1.908620535714288</v>
      </c>
      <c r="AD42" s="13">
        <f t="shared" si="66"/>
        <v>3.6587961312857118</v>
      </c>
      <c r="AE42" s="13">
        <f t="shared" si="66"/>
        <v>-2.0468913687142845</v>
      </c>
      <c r="AF42" s="13">
        <f t="shared" si="66"/>
        <v>-1.1080788697142836</v>
      </c>
      <c r="AG42" s="13">
        <f t="shared" si="66"/>
        <v>3.5922752972857133</v>
      </c>
      <c r="AH42" s="13">
        <f t="shared" si="66"/>
        <v>3.6883794642857133</v>
      </c>
      <c r="AI42" s="13">
        <f t="shared" si="66"/>
        <v>-0.96587053571428427</v>
      </c>
      <c r="AJ42" s="13">
        <f t="shared" si="66"/>
        <v>2.2881294642857135</v>
      </c>
      <c r="AK42" s="13">
        <f t="shared" si="66"/>
        <v>-2.5940788687142877</v>
      </c>
      <c r="AL42" s="13">
        <f t="shared" si="66"/>
        <v>-2.0538080357142832</v>
      </c>
      <c r="AM42" s="13">
        <f t="shared" si="66"/>
        <v>0.51879613128571478</v>
      </c>
      <c r="AN42" s="13">
        <f t="shared" si="66"/>
        <v>-1.2487663687142856</v>
      </c>
      <c r="AO42" s="13">
        <f t="shared" si="66"/>
        <v>-1.0118705357142872</v>
      </c>
    </row>
    <row r="43" spans="1:66" x14ac:dyDescent="0.3">
      <c r="B43" s="9" t="s">
        <v>9</v>
      </c>
      <c r="C43" s="23">
        <v>1.4658492476851849E-4</v>
      </c>
      <c r="D43" s="23">
        <v>9.9702690972222231E-5</v>
      </c>
      <c r="E43" s="23">
        <v>2.4628761574074071E-4</v>
      </c>
      <c r="G43" s="9" t="s">
        <v>9</v>
      </c>
      <c r="H43" s="23">
        <v>3.3680555555555555E-5</v>
      </c>
      <c r="I43" s="23">
        <v>4.9236111111111117E-5</v>
      </c>
      <c r="J43" s="23">
        <v>1.6358024687499998E-5</v>
      </c>
      <c r="K43" s="23">
        <v>4.7310233414351858E-5</v>
      </c>
      <c r="L43" s="23">
        <v>3.7257667824074069E-5</v>
      </c>
      <c r="M43" s="23">
        <v>4.0246913576388897E-5</v>
      </c>
      <c r="N43" s="23">
        <v>2.2198109571759259E-5</v>
      </c>
      <c r="O43" s="23">
        <v>2.4628761574074071E-4</v>
      </c>
      <c r="AA43" s="1"/>
      <c r="AB43"/>
      <c r="AD43" s="2"/>
      <c r="AE43"/>
      <c r="AG43" s="2"/>
    </row>
    <row r="44" spans="1:66" x14ac:dyDescent="0.3">
      <c r="B44" s="9" t="s">
        <v>10</v>
      </c>
      <c r="C44" s="23">
        <v>1.3299382716435186E-4</v>
      </c>
      <c r="D44" s="23">
        <v>1.7773148148148148E-4</v>
      </c>
      <c r="E44" s="23">
        <v>3.1072530864583337E-4</v>
      </c>
      <c r="G44" s="9" t="s">
        <v>10</v>
      </c>
      <c r="H44" s="23">
        <v>2.7546296296296296E-5</v>
      </c>
      <c r="I44" s="23">
        <v>4.0725308645833332E-5</v>
      </c>
      <c r="J44" s="23">
        <v>2.8881172835648154E-5</v>
      </c>
      <c r="K44" s="23">
        <v>3.5841049386574065E-5</v>
      </c>
      <c r="L44" s="23">
        <v>6.9483024687500022E-5</v>
      </c>
      <c r="M44" s="23">
        <v>5.551697531249996E-5</v>
      </c>
      <c r="N44" s="23">
        <v>5.2731481481481489E-5</v>
      </c>
      <c r="O44" s="23">
        <v>3.1072530864583331E-4</v>
      </c>
      <c r="AA44" s="1" t="s">
        <v>22</v>
      </c>
      <c r="AB44" s="9" t="s">
        <v>8</v>
      </c>
      <c r="AC44" s="9" t="s">
        <v>9</v>
      </c>
      <c r="AD44" s="9" t="s">
        <v>10</v>
      </c>
      <c r="AE44" s="9" t="s">
        <v>11</v>
      </c>
      <c r="AF44" s="9" t="s">
        <v>12</v>
      </c>
      <c r="AG44" s="9" t="s">
        <v>13</v>
      </c>
      <c r="AH44" s="9" t="s">
        <v>14</v>
      </c>
      <c r="AI44" s="9" t="s">
        <v>15</v>
      </c>
      <c r="AJ44" s="9" t="s">
        <v>16</v>
      </c>
      <c r="AK44" s="9" t="s">
        <v>17</v>
      </c>
      <c r="AL44" s="14" t="s">
        <v>18</v>
      </c>
      <c r="AM44" s="14" t="s">
        <v>19</v>
      </c>
      <c r="AN44" s="14" t="s">
        <v>20</v>
      </c>
      <c r="AO44" s="14" t="s">
        <v>21</v>
      </c>
    </row>
    <row r="45" spans="1:66" x14ac:dyDescent="0.3">
      <c r="B45" s="9" t="s">
        <v>11</v>
      </c>
      <c r="C45" s="23">
        <v>1.1221161265046295E-4</v>
      </c>
      <c r="D45" s="23">
        <v>1.3247564622685185E-4</v>
      </c>
      <c r="E45" s="23">
        <v>2.4468725887731476E-4</v>
      </c>
      <c r="G45" s="9" t="s">
        <v>11</v>
      </c>
      <c r="H45" s="23">
        <v>2.1744791666666667E-5</v>
      </c>
      <c r="I45" s="23">
        <v>4.1331018518518514E-5</v>
      </c>
      <c r="J45" s="23">
        <v>1.6134259259259262E-5</v>
      </c>
      <c r="K45" s="23">
        <v>3.3001543206018515E-5</v>
      </c>
      <c r="L45" s="23">
        <v>4.685185185185185E-5</v>
      </c>
      <c r="M45" s="23">
        <v>4.4452160497685191E-5</v>
      </c>
      <c r="N45" s="23">
        <v>4.1171633877314803E-5</v>
      </c>
      <c r="O45" s="23">
        <v>2.4468725887731482E-4</v>
      </c>
      <c r="AA45" s="6" t="s">
        <v>3</v>
      </c>
      <c r="AB45" s="17" t="s">
        <v>55</v>
      </c>
      <c r="AC45" s="17">
        <v>0.18</v>
      </c>
      <c r="AD45" s="17">
        <v>0.28933333300000003</v>
      </c>
      <c r="AE45" s="17">
        <v>0.32624999999999998</v>
      </c>
      <c r="AF45" s="17">
        <v>0.90897916700000003</v>
      </c>
      <c r="AG45" s="17">
        <v>0.96985416700000004</v>
      </c>
      <c r="AH45" s="17">
        <v>0.68602083300000005</v>
      </c>
      <c r="AI45" s="17">
        <v>1.3280000000000001</v>
      </c>
      <c r="AJ45" s="17">
        <v>1.1279999999999999</v>
      </c>
      <c r="AK45" s="17">
        <v>2.2650000000000001</v>
      </c>
      <c r="AL45" s="17">
        <v>0.85333333300000003</v>
      </c>
      <c r="AM45" s="17">
        <v>0.41599999999999998</v>
      </c>
      <c r="AN45" s="17">
        <v>2.39</v>
      </c>
      <c r="AO45" s="17">
        <v>0.156</v>
      </c>
    </row>
    <row r="46" spans="1:66" x14ac:dyDescent="0.3">
      <c r="B46" s="9" t="s">
        <v>12</v>
      </c>
      <c r="C46" s="23">
        <v>1.3800250770833333E-4</v>
      </c>
      <c r="D46" s="23">
        <v>1.1755063657407408E-4</v>
      </c>
      <c r="E46" s="23">
        <v>2.5555314428240736E-4</v>
      </c>
      <c r="G46" s="9" t="s">
        <v>12</v>
      </c>
      <c r="H46" s="23">
        <v>4.0586660879629627E-5</v>
      </c>
      <c r="I46" s="23">
        <v>4.3206983020833333E-5</v>
      </c>
      <c r="J46" s="23">
        <v>1.3525270057870381E-5</v>
      </c>
      <c r="K46" s="23">
        <v>4.0683593749999989E-5</v>
      </c>
      <c r="L46" s="23">
        <v>4.7773196377314832E-5</v>
      </c>
      <c r="M46" s="23">
        <v>4.685185185185183E-5</v>
      </c>
      <c r="N46" s="23">
        <v>2.2925588344907422E-5</v>
      </c>
      <c r="O46" s="23">
        <v>2.5555314428240742E-4</v>
      </c>
      <c r="AA46" s="6" t="s">
        <v>4</v>
      </c>
      <c r="AB46" s="17" t="s">
        <v>56</v>
      </c>
      <c r="AC46" s="17">
        <v>3.09</v>
      </c>
      <c r="AD46" s="17">
        <v>2.669333333</v>
      </c>
      <c r="AE46" s="17">
        <v>2.2050000000000001</v>
      </c>
      <c r="AF46" s="17">
        <v>4.415666667</v>
      </c>
      <c r="AG46" s="17">
        <v>4.0724999999999998</v>
      </c>
      <c r="AH46" s="17">
        <v>3.8268749999999998</v>
      </c>
      <c r="AI46" s="17">
        <v>5.1893333330000004</v>
      </c>
      <c r="AJ46" s="17">
        <v>4.4613333329999998</v>
      </c>
      <c r="AK46" s="17">
        <v>4.9466666669999997</v>
      </c>
      <c r="AL46" s="17">
        <v>3.3919999999999999</v>
      </c>
      <c r="AM46" s="17">
        <v>3.9780000000000002</v>
      </c>
      <c r="AN46" s="17">
        <v>5.6879999999999997</v>
      </c>
      <c r="AO46" s="17">
        <v>3.0939999999999999</v>
      </c>
    </row>
    <row r="47" spans="1:66" x14ac:dyDescent="0.3">
      <c r="B47" s="9" t="s">
        <v>13</v>
      </c>
      <c r="C47" s="23">
        <v>1.6553409528935185E-4</v>
      </c>
      <c r="D47" s="23">
        <v>1.444212962962963E-4</v>
      </c>
      <c r="E47" s="23">
        <v>3.0995539158564813E-4</v>
      </c>
      <c r="G47" s="9" t="s">
        <v>13</v>
      </c>
      <c r="H47" s="23">
        <v>3.5910252696759256E-5</v>
      </c>
      <c r="I47" s="23">
        <v>5.6597222222222232E-5</v>
      </c>
      <c r="J47" s="23">
        <v>1.9847608020833329E-5</v>
      </c>
      <c r="K47" s="23">
        <v>5.3179012349537043E-5</v>
      </c>
      <c r="L47" s="23">
        <v>6.2932098761574073E-5</v>
      </c>
      <c r="M47" s="23">
        <v>5.3236882719907419E-5</v>
      </c>
      <c r="N47" s="23">
        <v>2.8252314814814801E-5</v>
      </c>
      <c r="O47" s="23">
        <v>3.0995539158564813E-4</v>
      </c>
      <c r="AA47" s="6" t="s">
        <v>5</v>
      </c>
      <c r="AB47" s="17">
        <v>8.2799999999999994</v>
      </c>
      <c r="AC47" s="17">
        <v>7.3440000000000003</v>
      </c>
      <c r="AD47" s="17">
        <v>6.1879999999999997</v>
      </c>
      <c r="AE47" s="17">
        <v>5.7759999999999998</v>
      </c>
      <c r="AF47" s="17">
        <v>8.1487499999999997</v>
      </c>
      <c r="AG47" s="17">
        <v>8.9625000000000004</v>
      </c>
      <c r="AH47" s="17">
        <v>8.1</v>
      </c>
      <c r="AI47" s="17">
        <v>8.9546666669999997</v>
      </c>
      <c r="AJ47" s="17">
        <v>8.2080000000000002</v>
      </c>
      <c r="AK47" s="17">
        <v>7.6426666670000003</v>
      </c>
      <c r="AL47" s="17">
        <v>6.2662500000000003</v>
      </c>
      <c r="AM47" s="17">
        <v>7.2106666669999999</v>
      </c>
      <c r="AN47" s="17">
        <v>8.5440000000000005</v>
      </c>
      <c r="AO47" s="17">
        <v>6.5173333329999998</v>
      </c>
    </row>
    <row r="48" spans="1:66" x14ac:dyDescent="0.3">
      <c r="B48" s="9" t="s">
        <v>14</v>
      </c>
      <c r="C48" s="23">
        <v>1.4397352430555558E-4</v>
      </c>
      <c r="D48" s="23">
        <v>1.6709418402777775E-4</v>
      </c>
      <c r="E48" s="23">
        <v>3.1106770833333333E-4</v>
      </c>
      <c r="G48" s="9" t="s">
        <v>14</v>
      </c>
      <c r="H48" s="23">
        <v>3.6352478784722216E-5</v>
      </c>
      <c r="I48" s="23">
        <v>4.9457465277777783E-5</v>
      </c>
      <c r="J48" s="23">
        <v>1.9583333333333336E-5</v>
      </c>
      <c r="K48" s="23">
        <v>3.8580246909722228E-5</v>
      </c>
      <c r="L48" s="23">
        <v>6.2037037037037028E-5</v>
      </c>
      <c r="M48" s="23">
        <v>6.6296296296296313E-5</v>
      </c>
      <c r="N48" s="23">
        <v>3.8760850694444421E-5</v>
      </c>
      <c r="O48" s="23">
        <v>3.1106770833333333E-4</v>
      </c>
      <c r="AA48" s="6" t="s">
        <v>6</v>
      </c>
      <c r="AB48" s="17">
        <v>9.6374999999999993</v>
      </c>
      <c r="AC48" s="17">
        <v>8.7573333330000001</v>
      </c>
      <c r="AD48" s="17">
        <v>8.6833333330000002</v>
      </c>
      <c r="AE48" s="17">
        <v>7.17</v>
      </c>
      <c r="AF48" s="17">
        <v>9.3173333330000006</v>
      </c>
      <c r="AG48" s="17">
        <v>10.677333333</v>
      </c>
      <c r="AH48" s="17">
        <v>9.7919999999999998</v>
      </c>
      <c r="AI48" s="17">
        <v>10.429333333000001</v>
      </c>
      <c r="AJ48" s="17">
        <v>10.271333332999999</v>
      </c>
      <c r="AK48" s="17">
        <v>9.2531250000000007</v>
      </c>
      <c r="AL48" s="17">
        <v>7.7359999999999998</v>
      </c>
      <c r="AM48" s="17">
        <v>9.27</v>
      </c>
      <c r="AN48" s="17">
        <v>10.128</v>
      </c>
      <c r="AO48" s="17">
        <v>8.2666666670000009</v>
      </c>
      <c r="AP48" s="4"/>
      <c r="AR48" s="4"/>
    </row>
    <row r="49" spans="2:41" x14ac:dyDescent="0.3">
      <c r="B49" s="9" t="s">
        <v>15</v>
      </c>
      <c r="C49" s="23">
        <v>1.420949074074074E-4</v>
      </c>
      <c r="D49" s="23">
        <v>1.1510416666666667E-4</v>
      </c>
      <c r="E49" s="23">
        <v>2.5719907407407408E-4</v>
      </c>
      <c r="G49" s="9" t="s">
        <v>15</v>
      </c>
      <c r="H49" s="23">
        <v>4.4691358020833333E-5</v>
      </c>
      <c r="I49" s="23">
        <v>4.3580246921296289E-5</v>
      </c>
      <c r="J49" s="23">
        <v>1.7067901226851862E-5</v>
      </c>
      <c r="K49" s="23">
        <v>3.6755401238425924E-5</v>
      </c>
      <c r="L49" s="23">
        <v>4.1579861111111124E-5</v>
      </c>
      <c r="M49" s="23">
        <v>4.9596836423611095E-5</v>
      </c>
      <c r="N49" s="23">
        <v>2.3927469131944449E-5</v>
      </c>
      <c r="O49" s="23">
        <v>2.5719907407407408E-4</v>
      </c>
      <c r="AA49" s="6" t="s">
        <v>0</v>
      </c>
      <c r="AB49" s="17">
        <v>13.52</v>
      </c>
      <c r="AC49" s="17">
        <v>12.8449375</v>
      </c>
      <c r="AD49" s="17">
        <v>11.78</v>
      </c>
      <c r="AE49" s="17">
        <v>10.021333332999999</v>
      </c>
      <c r="AF49" s="17">
        <v>12.832395833</v>
      </c>
      <c r="AG49" s="17">
        <v>15.272</v>
      </c>
      <c r="AH49" s="17">
        <v>13.125333333</v>
      </c>
      <c r="AI49" s="17">
        <v>13.605</v>
      </c>
      <c r="AJ49" s="17">
        <v>14.346666666999999</v>
      </c>
      <c r="AK49" s="17">
        <v>12.496</v>
      </c>
      <c r="AL49" s="17">
        <v>11.146666667</v>
      </c>
      <c r="AM49" s="17">
        <v>12.843333333</v>
      </c>
      <c r="AN49" s="17">
        <v>14.196</v>
      </c>
      <c r="AO49" s="17">
        <v>12.156000000000001</v>
      </c>
    </row>
    <row r="50" spans="2:41" x14ac:dyDescent="0.3">
      <c r="B50" s="9" t="s">
        <v>16</v>
      </c>
      <c r="C50" s="23">
        <v>1.5299382716435183E-4</v>
      </c>
      <c r="D50" s="23">
        <v>1.4186728394675926E-4</v>
      </c>
      <c r="E50" s="23">
        <v>2.9486111111111108E-4</v>
      </c>
      <c r="G50" s="9" t="s">
        <v>16</v>
      </c>
      <c r="H50" s="23">
        <v>3.8580246909722221E-5</v>
      </c>
      <c r="I50" s="23">
        <v>4.3364197534722229E-5</v>
      </c>
      <c r="J50" s="23">
        <v>2.3881172835648138E-5</v>
      </c>
      <c r="K50" s="23">
        <v>4.7168209884259257E-5</v>
      </c>
      <c r="L50" s="23">
        <v>5.5709876539351862E-5</v>
      </c>
      <c r="M50" s="23">
        <v>6.1018518518518498E-5</v>
      </c>
      <c r="N50" s="23">
        <v>2.5138888888888895E-5</v>
      </c>
      <c r="O50" s="23">
        <v>2.9486111111111108E-4</v>
      </c>
      <c r="AA50" s="6" t="s">
        <v>1</v>
      </c>
      <c r="AB50" s="17">
        <v>17.26125</v>
      </c>
      <c r="AC50" s="17">
        <v>16.064</v>
      </c>
      <c r="AD50" s="17">
        <v>17.783333333000002</v>
      </c>
      <c r="AE50" s="17">
        <v>14.069333332999999</v>
      </c>
      <c r="AF50" s="17">
        <v>16.96</v>
      </c>
      <c r="AG50" s="17">
        <v>20.709333333</v>
      </c>
      <c r="AH50" s="17">
        <v>18.485333333</v>
      </c>
      <c r="AI50" s="17">
        <v>17.197500000000002</v>
      </c>
      <c r="AJ50" s="17">
        <v>19.16</v>
      </c>
      <c r="AK50" s="17">
        <v>16.890666667000001</v>
      </c>
      <c r="AL50" s="17">
        <v>15.546666667</v>
      </c>
      <c r="AM50" s="17">
        <v>17.010666666999999</v>
      </c>
      <c r="AN50" s="17">
        <v>18.396000000000001</v>
      </c>
      <c r="AO50" s="17">
        <v>16.547999999999998</v>
      </c>
    </row>
    <row r="51" spans="2:41" x14ac:dyDescent="0.3">
      <c r="B51" s="9" t="s">
        <v>17</v>
      </c>
      <c r="C51" s="23">
        <v>1.1841435185185185E-4</v>
      </c>
      <c r="D51" s="23">
        <v>1.1993971836805553E-4</v>
      </c>
      <c r="E51" s="23">
        <v>2.3835407021990739E-4</v>
      </c>
      <c r="G51" s="9" t="s">
        <v>17</v>
      </c>
      <c r="H51" s="23">
        <v>3.1037808645833327E-5</v>
      </c>
      <c r="I51" s="23">
        <v>3.1203703703703713E-5</v>
      </c>
      <c r="J51" s="23">
        <v>1.8639564039351858E-5</v>
      </c>
      <c r="K51" s="23">
        <v>3.7533275462962961E-5</v>
      </c>
      <c r="L51" s="23">
        <v>5.0864197534722235E-5</v>
      </c>
      <c r="M51" s="23">
        <v>4.3395061724537028E-5</v>
      </c>
      <c r="N51" s="23">
        <v>2.5680459108796273E-5</v>
      </c>
      <c r="O51" s="23">
        <v>2.3835407021990739E-4</v>
      </c>
      <c r="AA51" s="6" t="s">
        <v>7</v>
      </c>
      <c r="AB51" s="17">
        <v>20.943999999999999</v>
      </c>
      <c r="AC51" s="17">
        <v>19.541333333000001</v>
      </c>
      <c r="AD51" s="17">
        <v>22.58</v>
      </c>
      <c r="AE51" s="17">
        <v>17.91</v>
      </c>
      <c r="AF51" s="17">
        <v>21.007999999999999</v>
      </c>
      <c r="AG51" s="17">
        <v>25.309000000000001</v>
      </c>
      <c r="AH51" s="17">
        <v>24.213333333000001</v>
      </c>
      <c r="AI51" s="17">
        <v>21.482666667</v>
      </c>
      <c r="AJ51" s="17">
        <v>24.431999999999999</v>
      </c>
      <c r="AK51" s="17">
        <v>20.64</v>
      </c>
      <c r="AL51" s="17">
        <v>19.30125</v>
      </c>
      <c r="AM51" s="17">
        <v>21.564</v>
      </c>
      <c r="AN51" s="17">
        <v>22.1</v>
      </c>
      <c r="AO51" s="17">
        <v>20.111999999999998</v>
      </c>
    </row>
    <row r="52" spans="2:41" x14ac:dyDescent="0.3">
      <c r="B52" s="14" t="s">
        <v>18</v>
      </c>
      <c r="C52" s="23">
        <v>1.1913580247685185E-4</v>
      </c>
      <c r="D52" s="23">
        <v>1.2547140238425926E-4</v>
      </c>
      <c r="E52" s="23">
        <v>2.4460720486111108E-4</v>
      </c>
      <c r="G52" s="14" t="s">
        <v>18</v>
      </c>
      <c r="H52" s="23">
        <v>2.9382716053240737E-5</v>
      </c>
      <c r="I52" s="23">
        <v>3.3266782407407413E-5</v>
      </c>
      <c r="J52" s="23">
        <v>1.7010995370370364E-5</v>
      </c>
      <c r="K52" s="23">
        <v>3.9475308645833335E-5</v>
      </c>
      <c r="L52" s="23">
        <v>5.0925925925925929E-5</v>
      </c>
      <c r="M52" s="23">
        <v>4.3455825613425916E-5</v>
      </c>
      <c r="N52" s="23">
        <v>3.1089650844907421E-5</v>
      </c>
      <c r="O52" s="23">
        <v>2.4460720486111113E-4</v>
      </c>
      <c r="AA52" s="20"/>
      <c r="AB52" s="17">
        <v>23.125333333</v>
      </c>
      <c r="AC52" s="17">
        <v>21.459250000000001</v>
      </c>
      <c r="AD52" s="17">
        <v>27.135999999999999</v>
      </c>
      <c r="AE52" s="17">
        <v>21.467229166999999</v>
      </c>
      <c r="AF52" s="17">
        <v>22.988770833</v>
      </c>
      <c r="AG52" s="17">
        <v>27.75</v>
      </c>
      <c r="AH52" s="17">
        <v>27.562270832999999</v>
      </c>
      <c r="AI52" s="17">
        <v>23.55</v>
      </c>
      <c r="AJ52" s="17">
        <v>26.603999999999999</v>
      </c>
      <c r="AK52" s="17">
        <v>22.858791666999998</v>
      </c>
      <c r="AL52" s="17">
        <v>21.987395833000001</v>
      </c>
      <c r="AM52" s="17">
        <v>24.122666667000001</v>
      </c>
      <c r="AN52" s="17">
        <v>24.329104167000001</v>
      </c>
      <c r="AO52" s="17">
        <v>22.332000000000001</v>
      </c>
    </row>
    <row r="53" spans="2:41" x14ac:dyDescent="0.3">
      <c r="B53" s="14" t="s">
        <v>19</v>
      </c>
      <c r="C53" s="23">
        <v>1.4383487653935186E-4</v>
      </c>
      <c r="D53" s="23">
        <v>1.3054783951388889E-4</v>
      </c>
      <c r="E53" s="23">
        <v>2.7438271605324073E-4</v>
      </c>
      <c r="G53" s="14" t="s">
        <v>19</v>
      </c>
      <c r="H53" s="23">
        <v>4.1226851851851856E-5</v>
      </c>
      <c r="I53" s="23">
        <v>3.7415123460648145E-5</v>
      </c>
      <c r="J53" s="23">
        <v>2.3834876539351846E-5</v>
      </c>
      <c r="K53" s="23">
        <v>4.1358024687500009E-5</v>
      </c>
      <c r="L53" s="23">
        <v>4.8233024699074055E-5</v>
      </c>
      <c r="M53" s="23">
        <v>5.2700617280092608E-5</v>
      </c>
      <c r="N53" s="23">
        <v>2.961419753472223E-5</v>
      </c>
      <c r="O53" s="23">
        <v>2.7438271605324073E-4</v>
      </c>
    </row>
    <row r="54" spans="2:41" x14ac:dyDescent="0.3">
      <c r="B54" s="14" t="s">
        <v>20</v>
      </c>
      <c r="C54" s="23">
        <v>1.366435185185185E-4</v>
      </c>
      <c r="D54" s="23">
        <v>1.1728129822916668E-4</v>
      </c>
      <c r="E54" s="23">
        <v>2.5392481674768521E-4</v>
      </c>
      <c r="G54" s="14" t="s">
        <v>20</v>
      </c>
      <c r="H54" s="23">
        <v>3.8171296296296293E-5</v>
      </c>
      <c r="I54" s="23">
        <v>3.3055555555555567E-5</v>
      </c>
      <c r="J54" s="23">
        <v>1.8333333333333329E-5</v>
      </c>
      <c r="K54" s="23">
        <v>4.708333333333333E-5</v>
      </c>
      <c r="L54" s="23">
        <v>4.8611111111111122E-5</v>
      </c>
      <c r="M54" s="23">
        <v>4.2870370370370381E-5</v>
      </c>
      <c r="N54" s="23">
        <v>2.5799816747685175E-5</v>
      </c>
      <c r="O54" s="23">
        <v>2.5392481674768521E-4</v>
      </c>
    </row>
    <row r="55" spans="2:41" x14ac:dyDescent="0.3">
      <c r="B55" s="14" t="s">
        <v>21</v>
      </c>
      <c r="C55" s="23">
        <v>1.3888888888888889E-4</v>
      </c>
      <c r="D55" s="23">
        <v>1.1777777777777778E-4</v>
      </c>
      <c r="E55" s="23">
        <v>2.5666666666666671E-4</v>
      </c>
      <c r="G55" s="14" t="s">
        <v>21</v>
      </c>
      <c r="H55" s="23">
        <v>3.4004629629629624E-5</v>
      </c>
      <c r="I55" s="23">
        <v>3.9621913576388888E-5</v>
      </c>
      <c r="J55" s="23">
        <v>2.0246913587962973E-5</v>
      </c>
      <c r="K55" s="23">
        <v>4.5015432094907403E-5</v>
      </c>
      <c r="L55" s="23">
        <v>5.0833333333333306E-5</v>
      </c>
      <c r="M55" s="23">
        <v>4.125E-5</v>
      </c>
      <c r="N55" s="23">
        <v>2.5694444444444472E-5</v>
      </c>
      <c r="O55" s="23">
        <v>2.5666666666666665E-4</v>
      </c>
    </row>
    <row r="56" spans="2:41" x14ac:dyDescent="0.3">
      <c r="B56" s="6" t="s">
        <v>27</v>
      </c>
      <c r="C56" s="23">
        <v>1.3851111248842593E-4</v>
      </c>
      <c r="D56" s="23">
        <v>1.2986701871197089E-4</v>
      </c>
      <c r="E56" s="23">
        <v>2.6837813120039684E-4</v>
      </c>
      <c r="G56" s="6" t="s">
        <v>27</v>
      </c>
      <c r="H56" s="23">
        <v>3.475411981894841E-5</v>
      </c>
      <c r="I56" s="23">
        <v>4.2544332838128306E-5</v>
      </c>
      <c r="J56" s="23">
        <v>1.9218302191633595E-5</v>
      </c>
      <c r="K56" s="23">
        <v>4.1994357639715611E-5</v>
      </c>
      <c r="L56" s="23">
        <v>5.1170979387400802E-5</v>
      </c>
      <c r="M56" s="23">
        <v>4.8822337962962955E-5</v>
      </c>
      <c r="N56" s="23">
        <v>2.9873701361607148E-5</v>
      </c>
      <c r="O56" s="23">
        <v>2.6837813120039684E-4</v>
      </c>
    </row>
    <row r="57" spans="2:41" x14ac:dyDescent="0.3">
      <c r="B57" s="6" t="s">
        <v>28</v>
      </c>
      <c r="C57" s="23">
        <v>1.1221161265046295E-4</v>
      </c>
      <c r="D57" s="23">
        <v>9.9702690972222231E-5</v>
      </c>
      <c r="E57" s="23">
        <v>2.3835407021990739E-4</v>
      </c>
      <c r="F57" s="31" t="s">
        <v>45</v>
      </c>
      <c r="G57" s="6" t="s">
        <v>28</v>
      </c>
      <c r="H57" s="23">
        <v>2.1744791666666667E-5</v>
      </c>
      <c r="I57" s="23">
        <v>3.1203703703703713E-5</v>
      </c>
      <c r="J57" s="23">
        <v>1.3525270057870381E-5</v>
      </c>
      <c r="K57" s="23">
        <v>3.3001543206018515E-5</v>
      </c>
      <c r="L57" s="23">
        <v>3.7257667824074069E-5</v>
      </c>
      <c r="M57" s="23">
        <v>4.0246913576388897E-5</v>
      </c>
      <c r="N57" s="23">
        <v>2.2198109571759259E-5</v>
      </c>
      <c r="O57" s="23">
        <v>2.3835407021990739E-4</v>
      </c>
      <c r="P57" s="31" t="s">
        <v>45</v>
      </c>
    </row>
    <row r="58" spans="2:41" x14ac:dyDescent="0.3">
      <c r="B58" s="6" t="s">
        <v>29</v>
      </c>
      <c r="C58" s="23">
        <v>1.6553409528935185E-4</v>
      </c>
      <c r="D58" s="23">
        <v>1.7773148148148148E-4</v>
      </c>
      <c r="E58" s="23">
        <v>3.1106770833333333E-4</v>
      </c>
      <c r="F58" s="31" t="s">
        <v>46</v>
      </c>
      <c r="G58" s="6" t="s">
        <v>29</v>
      </c>
      <c r="H58" s="23">
        <v>4.4691358020833333E-5</v>
      </c>
      <c r="I58" s="23">
        <v>5.6597222222222232E-5</v>
      </c>
      <c r="J58" s="23">
        <v>2.8881172835648154E-5</v>
      </c>
      <c r="K58" s="23">
        <v>5.3179012349537043E-5</v>
      </c>
      <c r="L58" s="23">
        <v>6.9483024687500022E-5</v>
      </c>
      <c r="M58" s="23">
        <v>6.6296296296296313E-5</v>
      </c>
      <c r="N58" s="23">
        <v>5.2731481481481489E-5</v>
      </c>
      <c r="O58" s="23">
        <v>3.1106770833333333E-4</v>
      </c>
      <c r="P58" s="31" t="s">
        <v>46</v>
      </c>
    </row>
    <row r="59" spans="2:41" x14ac:dyDescent="0.3">
      <c r="B59" s="6" t="s">
        <v>30</v>
      </c>
      <c r="C59" s="8">
        <v>10.344065350032659</v>
      </c>
      <c r="D59" s="8">
        <v>16.66815621887946</v>
      </c>
      <c r="E59" s="8">
        <v>9.9770485342120487</v>
      </c>
      <c r="G59" s="6" t="s">
        <v>30</v>
      </c>
      <c r="H59" s="8">
        <v>17.33190553071077</v>
      </c>
      <c r="I59" s="8">
        <v>17.947181676801748</v>
      </c>
      <c r="J59" s="8">
        <v>20.964378483191517</v>
      </c>
      <c r="K59" s="8">
        <v>13.373181270115595</v>
      </c>
      <c r="L59" s="8">
        <v>17.186641340593361</v>
      </c>
      <c r="M59" s="8">
        <v>16.267222563409689</v>
      </c>
      <c r="N59" s="8">
        <v>28.934468268481272</v>
      </c>
      <c r="O59" s="8">
        <v>9.9770485342120452</v>
      </c>
    </row>
    <row r="61" spans="2:41" x14ac:dyDescent="0.3">
      <c r="B61" s="37" t="s">
        <v>47</v>
      </c>
      <c r="C61" s="6">
        <v>1</v>
      </c>
      <c r="D61" s="6">
        <v>2</v>
      </c>
      <c r="E61" s="6" t="s">
        <v>25</v>
      </c>
      <c r="G61" s="35" t="s">
        <v>51</v>
      </c>
      <c r="H61" s="6" t="s">
        <v>3</v>
      </c>
      <c r="I61" s="6" t="s">
        <v>4</v>
      </c>
      <c r="J61" s="6" t="s">
        <v>5</v>
      </c>
      <c r="K61" s="6" t="s">
        <v>6</v>
      </c>
      <c r="L61" s="6" t="s">
        <v>0</v>
      </c>
      <c r="M61" s="6" t="s">
        <v>1</v>
      </c>
      <c r="N61" s="6" t="s">
        <v>7</v>
      </c>
      <c r="O61" s="20" t="s">
        <v>25</v>
      </c>
    </row>
    <row r="62" spans="2:41" x14ac:dyDescent="0.3">
      <c r="B62" s="9" t="s">
        <v>9</v>
      </c>
      <c r="C62" s="23">
        <v>1.4658492476851849E-4</v>
      </c>
      <c r="D62" s="23">
        <v>9.9702690972222231E-5</v>
      </c>
      <c r="E62" s="23">
        <v>2.4628761574074071E-4</v>
      </c>
      <c r="G62" s="9" t="s">
        <v>9</v>
      </c>
      <c r="H62" s="23">
        <v>3.3680555555555555E-5</v>
      </c>
      <c r="I62" s="23">
        <v>4.9236111111111117E-5</v>
      </c>
      <c r="J62" s="23">
        <v>1.6358024687499998E-5</v>
      </c>
      <c r="K62" s="23">
        <v>4.7310233414351858E-5</v>
      </c>
      <c r="L62" s="23">
        <v>3.7257667824074069E-5</v>
      </c>
      <c r="M62" s="23">
        <v>4.0246913576388897E-5</v>
      </c>
      <c r="N62" s="23">
        <v>2.2198109571759259E-5</v>
      </c>
      <c r="O62" s="23">
        <v>2.4628761574074071E-4</v>
      </c>
    </row>
    <row r="63" spans="2:41" x14ac:dyDescent="0.3">
      <c r="B63" s="9" t="s">
        <v>11</v>
      </c>
      <c r="C63" s="23">
        <v>1.1221161265046295E-4</v>
      </c>
      <c r="D63" s="23">
        <v>1.3247564622685185E-4</v>
      </c>
      <c r="E63" s="23">
        <v>2.4468725887731476E-4</v>
      </c>
      <c r="G63" s="9" t="s">
        <v>11</v>
      </c>
      <c r="H63" s="23">
        <v>2.1744791666666667E-5</v>
      </c>
      <c r="I63" s="23">
        <v>4.1331018518518514E-5</v>
      </c>
      <c r="J63" s="23">
        <v>1.6134259259259262E-5</v>
      </c>
      <c r="K63" s="23">
        <v>3.3001543206018515E-5</v>
      </c>
      <c r="L63" s="23">
        <v>4.685185185185185E-5</v>
      </c>
      <c r="M63" s="23">
        <v>4.4452160497685191E-5</v>
      </c>
      <c r="N63" s="23">
        <v>4.1171633877314803E-5</v>
      </c>
      <c r="O63" s="23">
        <v>2.4468725887731482E-4</v>
      </c>
    </row>
    <row r="64" spans="2:41" x14ac:dyDescent="0.3">
      <c r="B64" s="9" t="s">
        <v>12</v>
      </c>
      <c r="C64" s="23">
        <v>1.3800250770833333E-4</v>
      </c>
      <c r="D64" s="23">
        <v>1.1755063657407408E-4</v>
      </c>
      <c r="E64" s="23">
        <v>2.5555314428240736E-4</v>
      </c>
      <c r="G64" s="9" t="s">
        <v>12</v>
      </c>
      <c r="H64" s="23">
        <v>4.0586660879629627E-5</v>
      </c>
      <c r="I64" s="23">
        <v>4.3206983020833333E-5</v>
      </c>
      <c r="J64" s="23">
        <v>1.3525270057870381E-5</v>
      </c>
      <c r="K64" s="23">
        <v>4.0683593749999989E-5</v>
      </c>
      <c r="L64" s="23">
        <v>4.7773196377314832E-5</v>
      </c>
      <c r="M64" s="23">
        <v>4.685185185185183E-5</v>
      </c>
      <c r="N64" s="23">
        <v>2.2925588344907422E-5</v>
      </c>
      <c r="O64" s="23">
        <v>2.5555314428240742E-4</v>
      </c>
    </row>
    <row r="65" spans="2:16" x14ac:dyDescent="0.3">
      <c r="B65" s="9" t="s">
        <v>13</v>
      </c>
      <c r="C65" s="23">
        <v>1.6553409528935185E-4</v>
      </c>
      <c r="D65" s="23">
        <v>1.444212962962963E-4</v>
      </c>
      <c r="E65" s="23">
        <v>3.0995539158564813E-4</v>
      </c>
      <c r="G65" s="9" t="s">
        <v>13</v>
      </c>
      <c r="H65" s="23">
        <v>3.5910252696759256E-5</v>
      </c>
      <c r="I65" s="23">
        <v>5.6597222222222232E-5</v>
      </c>
      <c r="J65" s="23">
        <v>1.9847608020833329E-5</v>
      </c>
      <c r="K65" s="23">
        <v>5.3179012349537043E-5</v>
      </c>
      <c r="L65" s="23">
        <v>6.2932098761574073E-5</v>
      </c>
      <c r="M65" s="23">
        <v>5.3236882719907419E-5</v>
      </c>
      <c r="N65" s="23">
        <v>2.8252314814814801E-5</v>
      </c>
      <c r="O65" s="23">
        <v>3.0995539158564813E-4</v>
      </c>
    </row>
    <row r="66" spans="2:16" x14ac:dyDescent="0.3">
      <c r="B66" s="9" t="s">
        <v>14</v>
      </c>
      <c r="C66" s="23">
        <v>1.4397352430555558E-4</v>
      </c>
      <c r="D66" s="23">
        <v>1.6709418402777775E-4</v>
      </c>
      <c r="E66" s="23">
        <v>3.1106770833333333E-4</v>
      </c>
      <c r="G66" s="9" t="s">
        <v>14</v>
      </c>
      <c r="H66" s="23">
        <v>3.6352478784722216E-5</v>
      </c>
      <c r="I66" s="23">
        <v>4.9457465277777783E-5</v>
      </c>
      <c r="J66" s="23">
        <v>1.9583333333333336E-5</v>
      </c>
      <c r="K66" s="23">
        <v>3.8580246909722228E-5</v>
      </c>
      <c r="L66" s="23">
        <v>6.2037037037037028E-5</v>
      </c>
      <c r="M66" s="23">
        <v>6.6296296296296313E-5</v>
      </c>
      <c r="N66" s="23">
        <v>3.8760850694444421E-5</v>
      </c>
      <c r="O66" s="23">
        <v>3.1106770833333333E-4</v>
      </c>
    </row>
    <row r="67" spans="2:16" x14ac:dyDescent="0.3">
      <c r="B67" s="9" t="s">
        <v>15</v>
      </c>
      <c r="C67" s="23">
        <v>1.420949074074074E-4</v>
      </c>
      <c r="D67" s="23">
        <v>1.1510416666666667E-4</v>
      </c>
      <c r="E67" s="23">
        <v>2.5719907407407408E-4</v>
      </c>
      <c r="G67" s="9" t="s">
        <v>15</v>
      </c>
      <c r="H67" s="23">
        <v>4.4691358020833333E-5</v>
      </c>
      <c r="I67" s="23">
        <v>4.3580246921296289E-5</v>
      </c>
      <c r="J67" s="23">
        <v>1.7067901226851862E-5</v>
      </c>
      <c r="K67" s="23">
        <v>3.6755401238425924E-5</v>
      </c>
      <c r="L67" s="23">
        <v>4.1579861111111124E-5</v>
      </c>
      <c r="M67" s="23">
        <v>4.9596836423611095E-5</v>
      </c>
      <c r="N67" s="23">
        <v>2.3927469131944449E-5</v>
      </c>
      <c r="O67" s="23">
        <v>2.5719907407407408E-4</v>
      </c>
    </row>
    <row r="68" spans="2:16" x14ac:dyDescent="0.3">
      <c r="B68" s="9" t="s">
        <v>17</v>
      </c>
      <c r="C68" s="23">
        <v>1.1841435185185185E-4</v>
      </c>
      <c r="D68" s="23">
        <v>1.1993971836805553E-4</v>
      </c>
      <c r="E68" s="23">
        <v>2.3835407021990739E-4</v>
      </c>
      <c r="G68" s="9" t="s">
        <v>17</v>
      </c>
      <c r="H68" s="23">
        <v>3.1037808645833327E-5</v>
      </c>
      <c r="I68" s="23">
        <v>3.1203703703703713E-5</v>
      </c>
      <c r="J68" s="23">
        <v>1.8639564039351858E-5</v>
      </c>
      <c r="K68" s="23">
        <v>3.7533275462962961E-5</v>
      </c>
      <c r="L68" s="23">
        <v>5.0864197534722235E-5</v>
      </c>
      <c r="M68" s="23">
        <v>4.3395061724537028E-5</v>
      </c>
      <c r="N68" s="23">
        <v>2.5680459108796273E-5</v>
      </c>
      <c r="O68" s="23">
        <v>2.3835407021990739E-4</v>
      </c>
    </row>
    <row r="69" spans="2:16" x14ac:dyDescent="0.3">
      <c r="B69" s="14" t="s">
        <v>19</v>
      </c>
      <c r="C69" s="23">
        <v>1.4383487653935186E-4</v>
      </c>
      <c r="D69" s="23">
        <v>1.3054783951388889E-4</v>
      </c>
      <c r="E69" s="23">
        <v>2.7438271605324073E-4</v>
      </c>
      <c r="G69" s="14" t="s">
        <v>19</v>
      </c>
      <c r="H69" s="23">
        <v>4.1226851851851856E-5</v>
      </c>
      <c r="I69" s="23">
        <v>3.7415123460648145E-5</v>
      </c>
      <c r="J69" s="23">
        <v>2.3834876539351846E-5</v>
      </c>
      <c r="K69" s="23">
        <v>4.1358024687500009E-5</v>
      </c>
      <c r="L69" s="23">
        <v>4.8233024699074055E-5</v>
      </c>
      <c r="M69" s="23">
        <v>5.2700617280092608E-5</v>
      </c>
      <c r="N69" s="23">
        <v>2.961419753472223E-5</v>
      </c>
      <c r="O69" s="23">
        <v>2.7438271605324073E-4</v>
      </c>
    </row>
    <row r="70" spans="2:16" x14ac:dyDescent="0.3">
      <c r="B70" s="6" t="s">
        <v>31</v>
      </c>
      <c r="C70" s="23">
        <v>1.3883135006510417E-4</v>
      </c>
      <c r="D70" s="23">
        <v>1.2835452233072916E-4</v>
      </c>
      <c r="E70" s="23">
        <v>2.6718587239583333E-4</v>
      </c>
      <c r="G70" s="6" t="s">
        <v>31</v>
      </c>
      <c r="H70" s="23">
        <v>3.5653844762731479E-5</v>
      </c>
      <c r="I70" s="23">
        <v>4.4003484279513889E-5</v>
      </c>
      <c r="J70" s="23">
        <v>1.8123854645543984E-5</v>
      </c>
      <c r="K70" s="23">
        <v>4.1050166377314813E-5</v>
      </c>
      <c r="L70" s="23">
        <v>4.9691116899594912E-5</v>
      </c>
      <c r="M70" s="23">
        <v>4.9597077546296295E-5</v>
      </c>
      <c r="N70" s="23">
        <v>2.9066327884837959E-5</v>
      </c>
      <c r="O70" s="23">
        <v>2.6718587239583339E-4</v>
      </c>
    </row>
    <row r="71" spans="2:16" x14ac:dyDescent="0.3">
      <c r="B71" s="6" t="s">
        <v>34</v>
      </c>
      <c r="C71" s="23">
        <v>1.1221161265046295E-4</v>
      </c>
      <c r="D71" s="23">
        <v>9.9702690972222231E-5</v>
      </c>
      <c r="E71" s="23">
        <v>2.3835407021990739E-4</v>
      </c>
      <c r="F71" s="31" t="s">
        <v>45</v>
      </c>
      <c r="G71" s="6" t="s">
        <v>34</v>
      </c>
      <c r="H71" s="23">
        <v>2.1744791666666667E-5</v>
      </c>
      <c r="I71" s="23">
        <v>3.1203703703703713E-5</v>
      </c>
      <c r="J71" s="23">
        <v>1.3525270057870381E-5</v>
      </c>
      <c r="K71" s="23">
        <v>3.3001543206018515E-5</v>
      </c>
      <c r="L71" s="23">
        <v>3.7257667824074069E-5</v>
      </c>
      <c r="M71" s="23">
        <v>4.0246913576388897E-5</v>
      </c>
      <c r="N71" s="23">
        <v>2.2198109571759259E-5</v>
      </c>
      <c r="O71" s="23">
        <v>2.3835407021990739E-4</v>
      </c>
      <c r="P71" s="31" t="s">
        <v>45</v>
      </c>
    </row>
    <row r="72" spans="2:16" x14ac:dyDescent="0.3">
      <c r="B72" s="6" t="s">
        <v>32</v>
      </c>
      <c r="C72" s="23">
        <v>1.6553409528935185E-4</v>
      </c>
      <c r="D72" s="23">
        <v>1.6709418402777775E-4</v>
      </c>
      <c r="E72" s="23">
        <v>3.1106770833333333E-4</v>
      </c>
      <c r="F72" s="31" t="s">
        <v>46</v>
      </c>
      <c r="G72" s="6" t="s">
        <v>32</v>
      </c>
      <c r="H72" s="23">
        <v>4.4691358020833333E-5</v>
      </c>
      <c r="I72" s="23">
        <v>5.6597222222222232E-5</v>
      </c>
      <c r="J72" s="23">
        <v>2.3834876539351846E-5</v>
      </c>
      <c r="K72" s="23">
        <v>5.3179012349537043E-5</v>
      </c>
      <c r="L72" s="23">
        <v>6.2932098761574073E-5</v>
      </c>
      <c r="M72" s="23">
        <v>6.6296296296296313E-5</v>
      </c>
      <c r="N72" s="23">
        <v>4.1171633877314803E-5</v>
      </c>
      <c r="O72" s="23">
        <v>3.1106770833333333E-4</v>
      </c>
      <c r="P72" s="31" t="s">
        <v>46</v>
      </c>
    </row>
    <row r="73" spans="2:16" x14ac:dyDescent="0.3">
      <c r="B73" s="6" t="s">
        <v>43</v>
      </c>
      <c r="C73" s="8">
        <v>12.057305310749916</v>
      </c>
      <c r="D73" s="8">
        <v>16.033646978979515</v>
      </c>
      <c r="E73" s="8">
        <v>10.788120829531254</v>
      </c>
      <c r="G73" s="6" t="s">
        <v>33</v>
      </c>
      <c r="H73" s="8">
        <v>20.009828593126951</v>
      </c>
      <c r="I73" s="8">
        <v>17.830551337437534</v>
      </c>
      <c r="J73" s="8">
        <v>17.111112633761028</v>
      </c>
      <c r="K73" s="8">
        <v>15.631431979979912</v>
      </c>
      <c r="L73" s="8">
        <v>18.053826312811839</v>
      </c>
      <c r="M73" s="8">
        <v>16.373710330211118</v>
      </c>
      <c r="N73" s="8">
        <v>24.817239797940335</v>
      </c>
      <c r="O73" s="8">
        <v>10.788120829531135</v>
      </c>
    </row>
    <row r="75" spans="2:16" x14ac:dyDescent="0.3">
      <c r="B75" s="35" t="s">
        <v>48</v>
      </c>
      <c r="C75" s="6">
        <v>1</v>
      </c>
      <c r="D75" s="6">
        <v>2</v>
      </c>
      <c r="G75" s="35" t="s">
        <v>52</v>
      </c>
      <c r="H75" s="6" t="s">
        <v>3</v>
      </c>
      <c r="I75" s="6" t="s">
        <v>4</v>
      </c>
      <c r="J75" s="6" t="s">
        <v>5</v>
      </c>
      <c r="K75" s="6" t="s">
        <v>6</v>
      </c>
      <c r="L75" s="6" t="s">
        <v>0</v>
      </c>
      <c r="M75" s="6" t="s">
        <v>1</v>
      </c>
      <c r="N75" s="6" t="s">
        <v>7</v>
      </c>
    </row>
    <row r="76" spans="2:16" x14ac:dyDescent="0.3">
      <c r="B76" s="38" t="s">
        <v>2</v>
      </c>
      <c r="C76" s="30">
        <v>54.693877551020407</v>
      </c>
      <c r="D76" s="30">
        <v>45.306122448979593</v>
      </c>
    </row>
    <row r="77" spans="2:16" x14ac:dyDescent="0.3">
      <c r="B77" s="9" t="s">
        <v>8</v>
      </c>
      <c r="C77" s="8">
        <v>57.079727987624963</v>
      </c>
      <c r="D77" s="8">
        <v>42.920272012375037</v>
      </c>
      <c r="G77" s="9" t="s">
        <v>8</v>
      </c>
      <c r="H77" s="13">
        <v>12.987995884264897</v>
      </c>
      <c r="I77" s="13">
        <v>20.677424910899287</v>
      </c>
      <c r="J77" s="13">
        <v>6.0658248117873113</v>
      </c>
      <c r="K77" s="13">
        <v>17.34848238067347</v>
      </c>
      <c r="L77" s="13">
        <v>16.717323813701128</v>
      </c>
      <c r="M77" s="13">
        <v>16.455923628441777</v>
      </c>
      <c r="N77" s="13">
        <v>9.7470245702321332</v>
      </c>
    </row>
    <row r="78" spans="2:16" x14ac:dyDescent="0.3">
      <c r="B78" s="9" t="s">
        <v>9</v>
      </c>
      <c r="C78" s="8">
        <v>59.517781406769508</v>
      </c>
      <c r="D78" s="8">
        <v>40.482218593230499</v>
      </c>
      <c r="G78" s="9" t="s">
        <v>9</v>
      </c>
      <c r="H78" s="13">
        <v>13.675294007072619</v>
      </c>
      <c r="I78" s="13">
        <v>19.991306084565956</v>
      </c>
      <c r="J78" s="13">
        <v>6.6418380957975494</v>
      </c>
      <c r="K78" s="13">
        <v>19.209343219333391</v>
      </c>
      <c r="L78" s="13">
        <v>15.127706568605568</v>
      </c>
      <c r="M78" s="13">
        <v>16.34142807194803</v>
      </c>
      <c r="N78" s="13">
        <v>9.0130839526769044</v>
      </c>
    </row>
    <row r="79" spans="2:16" x14ac:dyDescent="0.3">
      <c r="B79" s="9" t="s">
        <v>10</v>
      </c>
      <c r="C79" s="8">
        <v>42.801092625492906</v>
      </c>
      <c r="D79" s="8">
        <v>57.198907374507094</v>
      </c>
      <c r="G79" s="9" t="s">
        <v>10</v>
      </c>
      <c r="H79" s="13">
        <v>8.8651601687501227</v>
      </c>
      <c r="I79" s="13">
        <v>13.10653091739376</v>
      </c>
      <c r="J79" s="13">
        <v>9.2947603661622225</v>
      </c>
      <c r="K79" s="13">
        <v>11.534641173186804</v>
      </c>
      <c r="L79" s="13">
        <v>22.361559472034259</v>
      </c>
      <c r="M79" s="13">
        <v>17.866898436579739</v>
      </c>
      <c r="N79" s="13">
        <v>16.970449465893093</v>
      </c>
    </row>
    <row r="80" spans="2:16" x14ac:dyDescent="0.3">
      <c r="B80" s="9" t="s">
        <v>11</v>
      </c>
      <c r="C80" s="8">
        <v>45.859197232139252</v>
      </c>
      <c r="D80" s="8">
        <v>54.140802767860748</v>
      </c>
      <c r="G80" s="9" t="s">
        <v>11</v>
      </c>
      <c r="H80" s="13">
        <v>8.8867690808410327</v>
      </c>
      <c r="I80" s="13">
        <v>16.891365209678415</v>
      </c>
      <c r="J80" s="13">
        <v>6.5938289281130533</v>
      </c>
      <c r="K80" s="13">
        <v>13.487234013506747</v>
      </c>
      <c r="L80" s="13">
        <v>19.147646700862008</v>
      </c>
      <c r="M80" s="13">
        <v>18.166928961337263</v>
      </c>
      <c r="N80" s="13">
        <v>16.826227105661474</v>
      </c>
    </row>
    <row r="81" spans="2:14" x14ac:dyDescent="0.3">
      <c r="B81" s="9" t="s">
        <v>12</v>
      </c>
      <c r="C81" s="8">
        <v>54.001490803740268</v>
      </c>
      <c r="D81" s="8">
        <v>45.998509196259739</v>
      </c>
      <c r="G81" s="9" t="s">
        <v>12</v>
      </c>
      <c r="H81" s="13">
        <v>15.881886718160665</v>
      </c>
      <c r="I81" s="13">
        <v>16.907239839352563</v>
      </c>
      <c r="J81" s="13">
        <v>5.2925469165520562</v>
      </c>
      <c r="K81" s="13">
        <v>15.919817329674974</v>
      </c>
      <c r="L81" s="13">
        <v>18.69403583801007</v>
      </c>
      <c r="M81" s="13">
        <v>18.333506317604392</v>
      </c>
      <c r="N81" s="13">
        <v>8.9709670406452702</v>
      </c>
    </row>
    <row r="82" spans="2:14" x14ac:dyDescent="0.3">
      <c r="B82" s="9" t="s">
        <v>13</v>
      </c>
      <c r="C82" s="8">
        <v>53.405780245513427</v>
      </c>
      <c r="D82" s="8">
        <v>46.594219754486573</v>
      </c>
      <c r="G82" s="9" t="s">
        <v>13</v>
      </c>
      <c r="H82" s="13">
        <v>11.585619631603144</v>
      </c>
      <c r="I82" s="13">
        <v>18.25979600893087</v>
      </c>
      <c r="J82" s="13">
        <v>6.4033756339253607</v>
      </c>
      <c r="K82" s="13">
        <v>17.156988971054048</v>
      </c>
      <c r="L82" s="13">
        <v>20.303598669353818</v>
      </c>
      <c r="M82" s="13">
        <v>17.175659519120444</v>
      </c>
      <c r="N82" s="13">
        <v>9.1149615660123171</v>
      </c>
    </row>
    <row r="83" spans="2:14" x14ac:dyDescent="0.3">
      <c r="B83" s="9" t="s">
        <v>14</v>
      </c>
      <c r="C83" s="8">
        <v>46.283661225059305</v>
      </c>
      <c r="D83" s="8">
        <v>53.716338774940695</v>
      </c>
      <c r="G83" s="9" t="s">
        <v>14</v>
      </c>
      <c r="H83" s="13">
        <v>11.686355674619785</v>
      </c>
      <c r="I83" s="13">
        <v>15.899260499511653</v>
      </c>
      <c r="J83" s="13">
        <v>6.2955211385516963</v>
      </c>
      <c r="K83" s="13">
        <v>12.402523912376171</v>
      </c>
      <c r="L83" s="13">
        <v>19.943258453095204</v>
      </c>
      <c r="M83" s="13">
        <v>21.312497093158463</v>
      </c>
      <c r="N83" s="13">
        <v>12.460583228687032</v>
      </c>
    </row>
    <row r="84" spans="2:14" x14ac:dyDescent="0.3">
      <c r="B84" s="9" t="s">
        <v>15</v>
      </c>
      <c r="C84" s="8">
        <v>55.247052470524693</v>
      </c>
      <c r="D84" s="8">
        <v>44.752947529475293</v>
      </c>
      <c r="G84" s="9" t="s">
        <v>15</v>
      </c>
      <c r="H84" s="13">
        <v>17.376173760237602</v>
      </c>
      <c r="I84" s="13">
        <v>16.944169444694442</v>
      </c>
      <c r="J84" s="13">
        <v>6.636066357663581</v>
      </c>
      <c r="K84" s="13">
        <v>14.290642907929078</v>
      </c>
      <c r="L84" s="13">
        <v>16.166411664116644</v>
      </c>
      <c r="M84" s="13">
        <v>19.283442835928351</v>
      </c>
      <c r="N84" s="13">
        <v>9.3030930294302969</v>
      </c>
    </row>
    <row r="85" spans="2:14" x14ac:dyDescent="0.3">
      <c r="B85" s="9" t="s">
        <v>16</v>
      </c>
      <c r="C85" s="8">
        <v>51.886743079761345</v>
      </c>
      <c r="D85" s="8">
        <v>48.113256920238655</v>
      </c>
      <c r="G85" s="9" t="s">
        <v>16</v>
      </c>
      <c r="H85" s="13">
        <v>13.084209974093264</v>
      </c>
      <c r="I85" s="13">
        <v>14.706652013659918</v>
      </c>
      <c r="J85" s="13">
        <v>8.0991259734652203</v>
      </c>
      <c r="K85" s="13">
        <v>15.996755118542941</v>
      </c>
      <c r="L85" s="13">
        <v>18.893599203171618</v>
      </c>
      <c r="M85" s="13">
        <v>20.693986497095302</v>
      </c>
      <c r="N85" s="13">
        <v>8.5256712199717413</v>
      </c>
    </row>
    <row r="86" spans="2:14" x14ac:dyDescent="0.3">
      <c r="B86" s="9" t="s">
        <v>17</v>
      </c>
      <c r="C86" s="8">
        <v>49.680020879275027</v>
      </c>
      <c r="D86" s="8">
        <v>50.319979120724966</v>
      </c>
      <c r="G86" s="9" t="s">
        <v>17</v>
      </c>
      <c r="H86" s="13">
        <v>13.021723781430538</v>
      </c>
      <c r="I86" s="13">
        <v>13.091324043644367</v>
      </c>
      <c r="J86" s="13">
        <v>7.8201156884608034</v>
      </c>
      <c r="K86" s="13">
        <v>15.746857365739322</v>
      </c>
      <c r="L86" s="13">
        <v>21.339764614799535</v>
      </c>
      <c r="M86" s="13">
        <v>18.20613412831608</v>
      </c>
      <c r="N86" s="13">
        <v>10.774080377609357</v>
      </c>
    </row>
    <row r="87" spans="2:14" x14ac:dyDescent="0.3">
      <c r="B87" s="14" t="s">
        <v>18</v>
      </c>
      <c r="C87" s="8">
        <v>48.704944134616809</v>
      </c>
      <c r="D87" s="8">
        <v>51.295055865383198</v>
      </c>
      <c r="G87" s="14" t="s">
        <v>18</v>
      </c>
      <c r="H87" s="13">
        <v>12.012203839181414</v>
      </c>
      <c r="I87" s="13">
        <v>13.600082804713953</v>
      </c>
      <c r="J87" s="13">
        <v>6.9544130476570665</v>
      </c>
      <c r="K87" s="13">
        <v>16.138244443064366</v>
      </c>
      <c r="L87" s="13">
        <v>20.819470937024057</v>
      </c>
      <c r="M87" s="13">
        <v>17.765554223188275</v>
      </c>
      <c r="N87" s="13">
        <v>12.710030705170864</v>
      </c>
    </row>
    <row r="88" spans="2:14" x14ac:dyDescent="0.3">
      <c r="B88" s="14" t="s">
        <v>19</v>
      </c>
      <c r="C88" s="8">
        <v>52.421259840376536</v>
      </c>
      <c r="D88" s="8">
        <v>47.578740159623472</v>
      </c>
      <c r="G88" s="14" t="s">
        <v>19</v>
      </c>
      <c r="H88" s="13">
        <v>15.025309336121692</v>
      </c>
      <c r="I88" s="13">
        <v>13.636107987716025</v>
      </c>
      <c r="J88" s="13">
        <v>8.6867266576393867</v>
      </c>
      <c r="K88" s="13">
        <v>15.073115858899424</v>
      </c>
      <c r="L88" s="13">
        <v>17.578740160045285</v>
      </c>
      <c r="M88" s="13">
        <v>19.206974126557839</v>
      </c>
      <c r="N88" s="13">
        <v>10.793025873020348</v>
      </c>
    </row>
    <row r="89" spans="2:14" x14ac:dyDescent="0.3">
      <c r="B89" s="14" t="s">
        <v>20</v>
      </c>
      <c r="C89" s="8">
        <v>53.81258920206119</v>
      </c>
      <c r="D89" s="8">
        <v>46.187410797938803</v>
      </c>
      <c r="G89" s="14" t="s">
        <v>20</v>
      </c>
      <c r="H89" s="13">
        <v>15.032518989361154</v>
      </c>
      <c r="I89" s="13">
        <v>13.017851495941624</v>
      </c>
      <c r="J89" s="13">
        <v>7.2199848632953509</v>
      </c>
      <c r="K89" s="13">
        <v>18.542233853463063</v>
      </c>
      <c r="L89" s="13">
        <v>19.143899258737683</v>
      </c>
      <c r="M89" s="13">
        <v>16.883095917705802</v>
      </c>
      <c r="N89" s="13">
        <v>10.160415621495321</v>
      </c>
    </row>
    <row r="90" spans="2:14" x14ac:dyDescent="0.3">
      <c r="B90" s="14" t="s">
        <v>21</v>
      </c>
      <c r="C90" s="8">
        <v>54.112554112554115</v>
      </c>
      <c r="D90" s="8">
        <v>45.887445887445885</v>
      </c>
      <c r="G90" s="14" t="s">
        <v>21</v>
      </c>
      <c r="H90" s="13">
        <v>13.248556998556998</v>
      </c>
      <c r="I90" s="13">
        <v>15.437109185606063</v>
      </c>
      <c r="J90" s="13">
        <v>7.8884078914141469</v>
      </c>
      <c r="K90" s="13">
        <v>17.53848003697691</v>
      </c>
      <c r="L90" s="13">
        <v>19.805194805194795</v>
      </c>
      <c r="M90" s="13">
        <v>16.071428571428573</v>
      </c>
      <c r="N90" s="13">
        <v>10.010822510822523</v>
      </c>
    </row>
    <row r="91" spans="2:14" x14ac:dyDescent="0.3">
      <c r="B91" s="6" t="s">
        <v>27</v>
      </c>
      <c r="C91" s="13">
        <v>51.772421088964947</v>
      </c>
      <c r="D91" s="13">
        <v>48.227578911035053</v>
      </c>
      <c r="G91" s="6" t="s">
        <v>27</v>
      </c>
      <c r="H91" s="8">
        <v>13.026412703163926</v>
      </c>
      <c r="I91" s="8">
        <v>15.869015746164921</v>
      </c>
      <c r="J91" s="8">
        <v>7.1351811693203446</v>
      </c>
      <c r="K91" s="8">
        <v>15.741811470315767</v>
      </c>
      <c r="L91" s="8">
        <v>19.003015011339407</v>
      </c>
      <c r="M91" s="8">
        <v>18.125961309172165</v>
      </c>
      <c r="N91" s="8">
        <v>11.098602590523479</v>
      </c>
    </row>
    <row r="92" spans="2:14" x14ac:dyDescent="0.3">
      <c r="B92" s="6" t="s">
        <v>28</v>
      </c>
      <c r="C92" s="13">
        <v>42.801092625492906</v>
      </c>
      <c r="D92" s="13">
        <v>40.482218593230499</v>
      </c>
      <c r="G92" s="6" t="s">
        <v>28</v>
      </c>
      <c r="H92" s="8">
        <v>8.8651601687501227</v>
      </c>
      <c r="I92" s="8">
        <v>13.017851495941624</v>
      </c>
      <c r="J92" s="8">
        <v>5.2925469165520562</v>
      </c>
      <c r="K92" s="8">
        <v>11.534641173186804</v>
      </c>
      <c r="L92" s="8">
        <v>15.127706568605568</v>
      </c>
      <c r="M92" s="8">
        <v>16.071428571428573</v>
      </c>
      <c r="N92" s="8">
        <v>8.5256712199717413</v>
      </c>
    </row>
    <row r="93" spans="2:14" x14ac:dyDescent="0.3">
      <c r="B93" s="6" t="s">
        <v>29</v>
      </c>
      <c r="C93" s="13">
        <v>59.517781406769508</v>
      </c>
      <c r="D93" s="13">
        <v>57.198907374507094</v>
      </c>
      <c r="G93" s="6" t="s">
        <v>29</v>
      </c>
      <c r="H93" s="8">
        <v>17.376173760237602</v>
      </c>
      <c r="I93" s="8">
        <v>20.677424910899287</v>
      </c>
      <c r="J93" s="8">
        <v>9.2947603661622225</v>
      </c>
      <c r="K93" s="8">
        <v>19.209343219333391</v>
      </c>
      <c r="L93" s="8">
        <v>22.361559472034259</v>
      </c>
      <c r="M93" s="8">
        <v>21.312497093158463</v>
      </c>
      <c r="N93" s="8">
        <v>16.970449465893093</v>
      </c>
    </row>
    <row r="94" spans="2:14" x14ac:dyDescent="0.3">
      <c r="B94" s="6" t="s">
        <v>35</v>
      </c>
      <c r="C94" s="8">
        <v>4.6185691174302042</v>
      </c>
      <c r="D94" s="8">
        <v>4.6185691174302042</v>
      </c>
      <c r="G94" s="6" t="s">
        <v>35</v>
      </c>
      <c r="H94" s="8">
        <v>2.4006788429580621</v>
      </c>
      <c r="I94" s="8">
        <v>2.5458485390265757</v>
      </c>
      <c r="J94" s="8">
        <v>1.0969039441903863</v>
      </c>
      <c r="K94" s="8">
        <v>2.2260595127845826</v>
      </c>
      <c r="L94" s="8">
        <v>2.0328888796453759</v>
      </c>
      <c r="M94" s="8">
        <v>1.5725476888423902</v>
      </c>
      <c r="N94" s="8">
        <v>2.7523382860582162</v>
      </c>
    </row>
    <row r="97" spans="2:14" x14ac:dyDescent="0.3">
      <c r="B97" s="35" t="s">
        <v>49</v>
      </c>
      <c r="C97" s="6">
        <v>1</v>
      </c>
      <c r="D97" s="6">
        <v>2</v>
      </c>
      <c r="G97" s="35" t="s">
        <v>53</v>
      </c>
      <c r="H97" s="6" t="s">
        <v>3</v>
      </c>
      <c r="I97" s="6" t="s">
        <v>4</v>
      </c>
      <c r="J97" s="6" t="s">
        <v>5</v>
      </c>
      <c r="K97" s="6" t="s">
        <v>6</v>
      </c>
      <c r="L97" s="6" t="s">
        <v>0</v>
      </c>
      <c r="M97" s="6" t="s">
        <v>1</v>
      </c>
      <c r="N97" s="6" t="s">
        <v>7</v>
      </c>
    </row>
    <row r="98" spans="2:14" x14ac:dyDescent="0.3">
      <c r="B98" s="38" t="s">
        <v>2</v>
      </c>
      <c r="C98" s="30">
        <v>54.693877551020407</v>
      </c>
      <c r="D98" s="30">
        <v>45.306122448979593</v>
      </c>
    </row>
    <row r="99" spans="2:14" x14ac:dyDescent="0.3">
      <c r="B99" s="9" t="s">
        <v>9</v>
      </c>
      <c r="C99" s="8">
        <v>59.517781406769508</v>
      </c>
      <c r="D99" s="8">
        <v>40.482218593230499</v>
      </c>
      <c r="G99" s="9" t="s">
        <v>9</v>
      </c>
      <c r="H99" s="13">
        <v>13.675294007072619</v>
      </c>
      <c r="I99" s="13">
        <v>19.991306084565956</v>
      </c>
      <c r="J99" s="13">
        <v>6.6418380957975494</v>
      </c>
      <c r="K99" s="13">
        <v>19.209343219333391</v>
      </c>
      <c r="L99" s="13">
        <v>15.127706568605568</v>
      </c>
      <c r="M99" s="13">
        <v>16.34142807194803</v>
      </c>
      <c r="N99" s="13">
        <v>9.0130839526769044</v>
      </c>
    </row>
    <row r="100" spans="2:14" x14ac:dyDescent="0.3">
      <c r="B100" s="9" t="s">
        <v>11</v>
      </c>
      <c r="C100" s="8">
        <v>45.859197232139252</v>
      </c>
      <c r="D100" s="8">
        <v>54.140802767860748</v>
      </c>
      <c r="G100" s="9" t="s">
        <v>11</v>
      </c>
      <c r="H100" s="13">
        <v>8.8867690808410327</v>
      </c>
      <c r="I100" s="13">
        <v>16.891365209678415</v>
      </c>
      <c r="J100" s="13">
        <v>6.5938289281130533</v>
      </c>
      <c r="K100" s="13">
        <v>13.487234013506747</v>
      </c>
      <c r="L100" s="13">
        <v>19.147646700862008</v>
      </c>
      <c r="M100" s="13">
        <v>18.166928961337263</v>
      </c>
      <c r="N100" s="13">
        <v>16.826227105661474</v>
      </c>
    </row>
    <row r="101" spans="2:14" x14ac:dyDescent="0.3">
      <c r="B101" s="9" t="s">
        <v>12</v>
      </c>
      <c r="C101" s="8">
        <v>54.001490803740268</v>
      </c>
      <c r="D101" s="8">
        <v>45.998509196259739</v>
      </c>
      <c r="G101" s="9" t="s">
        <v>12</v>
      </c>
      <c r="H101" s="13">
        <v>15.881886718160665</v>
      </c>
      <c r="I101" s="13">
        <v>16.907239839352563</v>
      </c>
      <c r="J101" s="13">
        <v>5.2925469165520562</v>
      </c>
      <c r="K101" s="13">
        <v>15.919817329674974</v>
      </c>
      <c r="L101" s="13">
        <v>18.69403583801007</v>
      </c>
      <c r="M101" s="13">
        <v>18.333506317604392</v>
      </c>
      <c r="N101" s="13">
        <v>8.9709670406452702</v>
      </c>
    </row>
    <row r="102" spans="2:14" x14ac:dyDescent="0.3">
      <c r="B102" s="9" t="s">
        <v>13</v>
      </c>
      <c r="C102" s="8">
        <v>53.405780245513427</v>
      </c>
      <c r="D102" s="8">
        <v>46.594219754486573</v>
      </c>
      <c r="G102" s="9" t="s">
        <v>13</v>
      </c>
      <c r="H102" s="13">
        <v>11.585619631603144</v>
      </c>
      <c r="I102" s="13">
        <v>18.25979600893087</v>
      </c>
      <c r="J102" s="13">
        <v>6.4033756339253607</v>
      </c>
      <c r="K102" s="13">
        <v>17.156988971054048</v>
      </c>
      <c r="L102" s="13">
        <v>20.303598669353818</v>
      </c>
      <c r="M102" s="13">
        <v>17.175659519120444</v>
      </c>
      <c r="N102" s="13">
        <v>9.1149615660123171</v>
      </c>
    </row>
    <row r="103" spans="2:14" x14ac:dyDescent="0.3">
      <c r="B103" s="9" t="s">
        <v>14</v>
      </c>
      <c r="C103" s="8">
        <v>46.283661225059305</v>
      </c>
      <c r="D103" s="8">
        <v>53.716338774940695</v>
      </c>
      <c r="G103" s="9" t="s">
        <v>14</v>
      </c>
      <c r="H103" s="13">
        <v>11.686355674619785</v>
      </c>
      <c r="I103" s="13">
        <v>15.899260499511653</v>
      </c>
      <c r="J103" s="13">
        <v>6.2955211385516963</v>
      </c>
      <c r="K103" s="13">
        <v>12.402523912376171</v>
      </c>
      <c r="L103" s="13">
        <v>19.943258453095204</v>
      </c>
      <c r="M103" s="13">
        <v>21.312497093158463</v>
      </c>
      <c r="N103" s="13">
        <v>12.460583228687032</v>
      </c>
    </row>
    <row r="104" spans="2:14" x14ac:dyDescent="0.3">
      <c r="B104" s="9" t="s">
        <v>15</v>
      </c>
      <c r="C104" s="8">
        <v>55.247052470524693</v>
      </c>
      <c r="D104" s="8">
        <v>44.752947529475293</v>
      </c>
      <c r="G104" s="9" t="s">
        <v>15</v>
      </c>
      <c r="H104" s="13">
        <v>17.376173760237602</v>
      </c>
      <c r="I104" s="13">
        <v>16.944169444694442</v>
      </c>
      <c r="J104" s="13">
        <v>6.636066357663581</v>
      </c>
      <c r="K104" s="13">
        <v>14.290642907929078</v>
      </c>
      <c r="L104" s="13">
        <v>16.166411664116644</v>
      </c>
      <c r="M104" s="13">
        <v>19.283442835928351</v>
      </c>
      <c r="N104" s="13">
        <v>9.3030930294302969</v>
      </c>
    </row>
    <row r="105" spans="2:14" x14ac:dyDescent="0.3">
      <c r="B105" s="9" t="s">
        <v>17</v>
      </c>
      <c r="C105" s="8">
        <v>49.680020879275027</v>
      </c>
      <c r="D105" s="8">
        <v>50.319979120724966</v>
      </c>
      <c r="G105" s="9" t="s">
        <v>17</v>
      </c>
      <c r="H105" s="13">
        <v>13.021723781430538</v>
      </c>
      <c r="I105" s="13">
        <v>13.091324043644367</v>
      </c>
      <c r="J105" s="13">
        <v>7.8201156884608034</v>
      </c>
      <c r="K105" s="13">
        <v>15.746857365739322</v>
      </c>
      <c r="L105" s="13">
        <v>21.339764614799535</v>
      </c>
      <c r="M105" s="13">
        <v>18.20613412831608</v>
      </c>
      <c r="N105" s="13">
        <v>10.774080377609357</v>
      </c>
    </row>
    <row r="106" spans="2:14" x14ac:dyDescent="0.3">
      <c r="B106" s="14" t="s">
        <v>19</v>
      </c>
      <c r="C106" s="8">
        <v>52.421259840376536</v>
      </c>
      <c r="D106" s="8">
        <v>47.578740159623472</v>
      </c>
      <c r="G106" s="14" t="s">
        <v>19</v>
      </c>
      <c r="H106" s="13">
        <v>15.025309336121692</v>
      </c>
      <c r="I106" s="13">
        <v>13.636107987716025</v>
      </c>
      <c r="J106" s="13">
        <v>8.6867266576393867</v>
      </c>
      <c r="K106" s="13">
        <v>15.073115858899424</v>
      </c>
      <c r="L106" s="13">
        <v>17.578740160045285</v>
      </c>
      <c r="M106" s="13">
        <v>19.206974126557839</v>
      </c>
      <c r="N106" s="13">
        <v>10.793025873020348</v>
      </c>
    </row>
    <row r="107" spans="2:14" x14ac:dyDescent="0.3">
      <c r="B107" s="6" t="s">
        <v>31</v>
      </c>
      <c r="C107" s="13">
        <v>52.052030512924752</v>
      </c>
      <c r="D107" s="13">
        <v>47.947969487075248</v>
      </c>
      <c r="G107" s="6" t="s">
        <v>31</v>
      </c>
      <c r="H107" s="8">
        <v>13.392391498760885</v>
      </c>
      <c r="I107" s="8">
        <v>16.452571139761787</v>
      </c>
      <c r="J107" s="8">
        <v>6.7962524270879356</v>
      </c>
      <c r="K107" s="8">
        <v>15.410815447314144</v>
      </c>
      <c r="L107" s="8">
        <v>18.537645333611017</v>
      </c>
      <c r="M107" s="8">
        <v>18.503321381746357</v>
      </c>
      <c r="N107" s="8">
        <v>10.907002771717874</v>
      </c>
    </row>
    <row r="108" spans="2:14" x14ac:dyDescent="0.3">
      <c r="B108" s="6" t="s">
        <v>34</v>
      </c>
      <c r="C108" s="13">
        <v>45.859197232139252</v>
      </c>
      <c r="D108" s="13">
        <v>40.482218593230499</v>
      </c>
      <c r="G108" s="6" t="s">
        <v>34</v>
      </c>
      <c r="H108" s="8">
        <v>8.8867690808410327</v>
      </c>
      <c r="I108" s="8">
        <v>13.091324043644367</v>
      </c>
      <c r="J108" s="8">
        <v>5.2925469165520562</v>
      </c>
      <c r="K108" s="8">
        <v>12.402523912376171</v>
      </c>
      <c r="L108" s="8">
        <v>15.127706568605568</v>
      </c>
      <c r="M108" s="8">
        <v>16.34142807194803</v>
      </c>
      <c r="N108" s="8">
        <v>8.9709670406452702</v>
      </c>
    </row>
    <row r="109" spans="2:14" x14ac:dyDescent="0.3">
      <c r="B109" s="6" t="s">
        <v>32</v>
      </c>
      <c r="C109" s="13">
        <v>59.517781406769508</v>
      </c>
      <c r="D109" s="13">
        <v>54.140802767860748</v>
      </c>
      <c r="G109" s="6" t="s">
        <v>32</v>
      </c>
      <c r="H109" s="8">
        <v>17.376173760237602</v>
      </c>
      <c r="I109" s="8">
        <v>19.991306084565956</v>
      </c>
      <c r="J109" s="8">
        <v>8.6867266576393867</v>
      </c>
      <c r="K109" s="8">
        <v>19.209343219333391</v>
      </c>
      <c r="L109" s="8">
        <v>21.339764614799535</v>
      </c>
      <c r="M109" s="8">
        <v>21.312497093158463</v>
      </c>
      <c r="N109" s="8">
        <v>16.826227105661474</v>
      </c>
    </row>
    <row r="110" spans="2:14" x14ac:dyDescent="0.3">
      <c r="B110" s="6" t="s">
        <v>54</v>
      </c>
      <c r="C110" s="8">
        <v>4.6131282191714451</v>
      </c>
      <c r="D110" s="8">
        <v>4.6131282191714442</v>
      </c>
      <c r="G110" s="6" t="s">
        <v>36</v>
      </c>
      <c r="H110" s="8">
        <v>2.7104973921454061</v>
      </c>
      <c r="I110" s="8">
        <v>2.2667232134741813</v>
      </c>
      <c r="J110" s="8">
        <v>1.0267063629595747</v>
      </c>
      <c r="K110" s="8">
        <v>2.1370458019917327</v>
      </c>
      <c r="L110" s="8">
        <v>2.1217480050296555</v>
      </c>
      <c r="M110" s="8">
        <v>1.4958022611239765</v>
      </c>
      <c r="N110" s="8">
        <v>2.688615922142255</v>
      </c>
    </row>
  </sheetData>
  <conditionalFormatting sqref="BK26:BK28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10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1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0:AW1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P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P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I5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5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5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2:L5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M5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N5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:O5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:H72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:I72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2:J72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2:K72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72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M72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:N72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:O72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7:H9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7:I9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7:J9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:K9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:L9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:M9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:N9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9:H109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9:I109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9:J109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9:K109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9:L109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:M109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:N109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:C7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D7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2:E7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C9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D9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C10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:D10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C9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D9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C10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:D1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R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15</vt:i4>
      </vt:variant>
    </vt:vector>
  </HeadingPairs>
  <TitlesOfParts>
    <vt:vector size="25" baseType="lpstr">
      <vt:lpstr>score</vt:lpstr>
      <vt:lpstr>KF_14_dur+rat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'KF_14_dur+rat'!Arnold_Pogossian_2006__live_DVD__14_dur</vt:lpstr>
      <vt:lpstr>'KF_14_dur+rat'!Arnold_Pogossian_2009_14</vt:lpstr>
      <vt:lpstr>'KF_14_dur+rat'!Banse_Keller_2005_14</vt:lpstr>
      <vt:lpstr>'KF_14_dur+rat'!CK_1990_32_dur</vt:lpstr>
      <vt:lpstr>'KF_14_dur+rat'!Csengery_Keller_1987_12__Umpanzert</vt:lpstr>
      <vt:lpstr>'KF_14_dur+rat'!Csengery_Keller_1990_14</vt:lpstr>
      <vt:lpstr>'KF_14_dur+rat'!Kammer_Widmann_2017_14_Abschnitte_Dauern</vt:lpstr>
      <vt:lpstr>'KF_14_dur+rat'!Komsi_Oramo_1994_14</vt:lpstr>
      <vt:lpstr>'KF_14_dur+rat'!Komsi_Oramo_1996_14</vt:lpstr>
      <vt:lpstr>'KF_14_dur+rat'!Melzer_Stark_2012_14</vt:lpstr>
      <vt:lpstr>'KF_14_dur+rat'!Melzer_Stark_2014_14</vt:lpstr>
      <vt:lpstr>'KF_14_dur+rat'!Melzer_Stark_2017_Wien_modern_14_dur</vt:lpstr>
      <vt:lpstr>'KF_14_dur+rat'!Melzer_Stark_2019_14</vt:lpstr>
      <vt:lpstr>'KF_14_dur+rat'!Pammer_Kopatchinskaja_2004_12</vt:lpstr>
      <vt:lpstr>'KF_14_dur+rat'!Whittlesey_Sallaberger_1997_14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2020-12-09T09:05:05Z</dcterms:modified>
</cp:coreProperties>
</file>