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TAL)\PETAL\Kurtag_Kafka-Fragmente\data (upload)\"/>
    </mc:Choice>
  </mc:AlternateContent>
  <xr:revisionPtr revIDLastSave="0" documentId="8_{2237B012-71AF-4B9D-8E3B-0DD9016E6038}" xr6:coauthVersionLast="45" xr6:coauthVersionMax="45" xr10:uidLastSave="{00000000-0000-0000-0000-000000000000}"/>
  <bookViews>
    <workbookView xWindow="-108" yWindow="-108" windowWidth="23256" windowHeight="12576" tabRatio="809" activeTab="1" xr2:uid="{00000000-000D-0000-FFFF-FFFF00000000}"/>
  </bookViews>
  <sheets>
    <sheet name="score" sheetId="34" r:id="rId1"/>
    <sheet name="KF_15_dur+rat" sheetId="3" r:id="rId2"/>
    <sheet name="diag dur sec 14" sheetId="22" r:id="rId3"/>
    <sheet name="diag dur sec 8" sheetId="33" r:id="rId4"/>
    <sheet name="perc sec 14" sheetId="27" r:id="rId5"/>
    <sheet name="perc sec 8" sheetId="28" r:id="rId6"/>
    <sheet name="dur sec rel dev (%) 14" sheetId="29" r:id="rId7"/>
    <sheet name="dur rel dev (%) 8" sheetId="30" r:id="rId8"/>
    <sheet name="perc 14 dev" sheetId="31" r:id="rId9"/>
    <sheet name="perc 8 dev" sheetId="32" r:id="rId10"/>
  </sheets>
  <definedNames>
    <definedName name="AP_2009_20" localSheetId="1">'KF_15_dur+rat'!#REF!</definedName>
    <definedName name="Arnold_Pogossian_2006__live_DVD__15_dur" localSheetId="1">'KF_15_dur+rat'!$AJ$77:$AJ$87</definedName>
    <definedName name="Arnold_Pogossian_2009_15" localSheetId="1">'KF_15_dur+rat'!$AH$77:$AH$87</definedName>
    <definedName name="Arnold_Pogossian_2009_6" localSheetId="1">'KF_15_dur+rat'!#REF!</definedName>
    <definedName name="Banse_Keller_2005_06" localSheetId="1">'KF_15_dur+rat'!#REF!</definedName>
    <definedName name="Banse_Keller_2005_15" localSheetId="1">'KF_15_dur+rat'!$AI$77:$AI$87</definedName>
    <definedName name="BK_2005_20" localSheetId="1">'KF_15_dur+rat'!#REF!</definedName>
    <definedName name="CK_1987_20" localSheetId="1">'KF_15_dur+rat'!#REF!</definedName>
    <definedName name="CK_1990_20" localSheetId="1">'KF_15_dur+rat'!#REF!</definedName>
    <definedName name="CK_1990_32_dur" localSheetId="1">'KF_15_dur+rat'!$AA$2:$AA$20</definedName>
    <definedName name="Csengery_Keller_1987_04__Nimmermehr" localSheetId="1">'KF_15_dur+rat'!#REF!</definedName>
    <definedName name="Csengery_Keller_1987_13__Zwei_Spazierstöcke" localSheetId="1">'KF_15_dur+rat'!$AB$77:$AB$87</definedName>
    <definedName name="Csengery_Keller_1990_06" localSheetId="1">'KF_15_dur+rat'!#REF!</definedName>
    <definedName name="Csengery_Keller_1990_15" localSheetId="1">'KF_15_dur+rat'!$AC$77:$AC$87</definedName>
    <definedName name="Kammer_Widmann_2017_15_Abschnitte_Dauern" localSheetId="1">'KF_15_dur+rat'!$AM$77:$AM$87</definedName>
    <definedName name="KO_1996_20" localSheetId="1">'KF_15_dur+rat'!#REF!</definedName>
    <definedName name="Komsi_Oramo_1994_15" localSheetId="1">'KF_15_dur+rat'!$AD$77:$AD$87</definedName>
    <definedName name="Komsi_Oramo_1996_06" localSheetId="1">'KF_15_dur+rat'!#REF!</definedName>
    <definedName name="Komsi_Oramo_1996_15" localSheetId="1">'KF_15_dur+rat'!$AE$77:$AE$87</definedName>
    <definedName name="Melzer_Stark_2012_06" localSheetId="1">'KF_15_dur+rat'!#REF!</definedName>
    <definedName name="Melzer_Stark_2012_15" localSheetId="1">'KF_15_dur+rat'!$AK$77:$AK$87</definedName>
    <definedName name="Melzer_Stark_2013_06" localSheetId="1">'KF_15_dur+rat'!#REF!</definedName>
    <definedName name="Melzer_Stark_2013_15" localSheetId="1">'KF_15_dur+rat'!$AL$77:$AL$87</definedName>
    <definedName name="Melzer_Stark_2017_Wien_modern_15_dur" localSheetId="1">'KF_15_dur+rat'!$AN$77:$AN$87</definedName>
    <definedName name="Melzer_Stark_2019_15" localSheetId="1">'KF_15_dur+rat'!$AO$77:$AO$87</definedName>
    <definedName name="MS_2012_20" localSheetId="1">'KF_15_dur+rat'!#REF!</definedName>
    <definedName name="MS_2013_20" localSheetId="1">'KF_15_dur+rat'!#REF!</definedName>
    <definedName name="Pammer_Kopatchinskaja_2004_06" localSheetId="1">'KF_15_dur+rat'!#REF!</definedName>
    <definedName name="Pammer_Kopatchinskaja_2004_15" localSheetId="1">'KF_15_dur+rat'!$AG$77:$AG$87</definedName>
    <definedName name="PK_2004_20" localSheetId="1">'KF_15_dur+rat'!#REF!</definedName>
    <definedName name="Whittlesey_Sallaberger_1997_06" localSheetId="1">'KF_15_dur+rat'!#REF!</definedName>
    <definedName name="Whittlesey_Sallaberger_1997_15" localSheetId="1">'KF_15_dur+rat'!$AF$77:$AF$87</definedName>
    <definedName name="WS_1997_20" localSheetId="1">'KF_15_dur+rat'!#REF!</definedName>
  </definedNames>
  <calcPr calcId="181029" concurrentCalc="0"/>
</workbook>
</file>

<file path=xl/calcChain.xml><?xml version="1.0" encoding="utf-8"?>
<calcChain xmlns="http://schemas.openxmlformats.org/spreadsheetml/2006/main">
  <c r="AC2" i="3" l="1"/>
  <c r="AC3" i="3"/>
  <c r="AC4" i="3"/>
  <c r="C2" i="3"/>
  <c r="AC5" i="3"/>
  <c r="AC6" i="3"/>
  <c r="AC7" i="3"/>
  <c r="AC8" i="3"/>
  <c r="C3" i="3"/>
  <c r="AC9" i="3"/>
  <c r="AC10" i="3"/>
  <c r="AC11" i="3"/>
  <c r="C4" i="3"/>
  <c r="C5" i="3"/>
  <c r="C9" i="3"/>
  <c r="AE2" i="3"/>
  <c r="AE3" i="3"/>
  <c r="AE4" i="3"/>
  <c r="E2" i="3"/>
  <c r="AE5" i="3"/>
  <c r="AE6" i="3"/>
  <c r="AE7" i="3"/>
  <c r="AE8" i="3"/>
  <c r="E3" i="3"/>
  <c r="AE9" i="3"/>
  <c r="AE10" i="3"/>
  <c r="AE11" i="3"/>
  <c r="E4" i="3"/>
  <c r="E5" i="3"/>
  <c r="E9" i="3"/>
  <c r="AF2" i="3"/>
  <c r="AF3" i="3"/>
  <c r="AF4" i="3"/>
  <c r="F2" i="3"/>
  <c r="AF5" i="3"/>
  <c r="AF6" i="3"/>
  <c r="AF7" i="3"/>
  <c r="AF8" i="3"/>
  <c r="F3" i="3"/>
  <c r="AF9" i="3"/>
  <c r="AF10" i="3"/>
  <c r="AF11" i="3"/>
  <c r="F4" i="3"/>
  <c r="F5" i="3"/>
  <c r="F9" i="3"/>
  <c r="AG2" i="3"/>
  <c r="AG3" i="3"/>
  <c r="AG4" i="3"/>
  <c r="G2" i="3"/>
  <c r="AG5" i="3"/>
  <c r="AG6" i="3"/>
  <c r="AG7" i="3"/>
  <c r="AG8" i="3"/>
  <c r="G3" i="3"/>
  <c r="AG9" i="3"/>
  <c r="AG10" i="3"/>
  <c r="AG11" i="3"/>
  <c r="G4" i="3"/>
  <c r="G5" i="3"/>
  <c r="G9" i="3"/>
  <c r="AH2" i="3"/>
  <c r="AH3" i="3"/>
  <c r="AH4" i="3"/>
  <c r="H2" i="3"/>
  <c r="AH5" i="3"/>
  <c r="AH6" i="3"/>
  <c r="AH7" i="3"/>
  <c r="AH8" i="3"/>
  <c r="H3" i="3"/>
  <c r="AH9" i="3"/>
  <c r="AH10" i="3"/>
  <c r="AH11" i="3"/>
  <c r="H4" i="3"/>
  <c r="H5" i="3"/>
  <c r="H9" i="3"/>
  <c r="AI2" i="3"/>
  <c r="AI3" i="3"/>
  <c r="AI4" i="3"/>
  <c r="I2" i="3"/>
  <c r="AI5" i="3"/>
  <c r="AI6" i="3"/>
  <c r="AI7" i="3"/>
  <c r="AI8" i="3"/>
  <c r="I3" i="3"/>
  <c r="AI9" i="3"/>
  <c r="AI10" i="3"/>
  <c r="AI11" i="3"/>
  <c r="I4" i="3"/>
  <c r="I5" i="3"/>
  <c r="I9" i="3"/>
  <c r="AK2" i="3"/>
  <c r="AK3" i="3"/>
  <c r="AK4" i="3"/>
  <c r="K2" i="3"/>
  <c r="AK5" i="3"/>
  <c r="AK6" i="3"/>
  <c r="AK7" i="3"/>
  <c r="AK8" i="3"/>
  <c r="K3" i="3"/>
  <c r="AK9" i="3"/>
  <c r="AK10" i="3"/>
  <c r="AK11" i="3"/>
  <c r="K4" i="3"/>
  <c r="K5" i="3"/>
  <c r="K9" i="3"/>
  <c r="AM2" i="3"/>
  <c r="AM3" i="3"/>
  <c r="AM4" i="3"/>
  <c r="M2" i="3"/>
  <c r="AM5" i="3"/>
  <c r="AM6" i="3"/>
  <c r="AM7" i="3"/>
  <c r="AM8" i="3"/>
  <c r="M3" i="3"/>
  <c r="AM9" i="3"/>
  <c r="AM10" i="3"/>
  <c r="AM11" i="3"/>
  <c r="M4" i="3"/>
  <c r="M5" i="3"/>
  <c r="M9" i="3"/>
  <c r="W9" i="3"/>
  <c r="C10" i="3"/>
  <c r="E10" i="3"/>
  <c r="F10" i="3"/>
  <c r="G10" i="3"/>
  <c r="H10" i="3"/>
  <c r="I10" i="3"/>
  <c r="K10" i="3"/>
  <c r="M10" i="3"/>
  <c r="W10" i="3"/>
  <c r="C11" i="3"/>
  <c r="E11" i="3"/>
  <c r="F11" i="3"/>
  <c r="G11" i="3"/>
  <c r="H11" i="3"/>
  <c r="I11" i="3"/>
  <c r="K11" i="3"/>
  <c r="M11" i="3"/>
  <c r="W11" i="3"/>
  <c r="W12" i="3"/>
  <c r="AB2" i="3"/>
  <c r="AB3" i="3"/>
  <c r="AB4" i="3"/>
  <c r="B2" i="3"/>
  <c r="AB5" i="3"/>
  <c r="AB6" i="3"/>
  <c r="AB7" i="3"/>
  <c r="AB8" i="3"/>
  <c r="B3" i="3"/>
  <c r="AB9" i="3"/>
  <c r="AB10" i="3"/>
  <c r="AB11" i="3"/>
  <c r="B4" i="3"/>
  <c r="B5" i="3"/>
  <c r="B9" i="3"/>
  <c r="AD2" i="3"/>
  <c r="AD3" i="3"/>
  <c r="AD4" i="3"/>
  <c r="D2" i="3"/>
  <c r="AD5" i="3"/>
  <c r="AD6" i="3"/>
  <c r="AD7" i="3"/>
  <c r="AD8" i="3"/>
  <c r="D3" i="3"/>
  <c r="AD9" i="3"/>
  <c r="AD10" i="3"/>
  <c r="AD11" i="3"/>
  <c r="D4" i="3"/>
  <c r="D5" i="3"/>
  <c r="D9" i="3"/>
  <c r="AJ2" i="3"/>
  <c r="AJ3" i="3"/>
  <c r="AJ4" i="3"/>
  <c r="J2" i="3"/>
  <c r="AJ5" i="3"/>
  <c r="AJ6" i="3"/>
  <c r="AJ7" i="3"/>
  <c r="AJ8" i="3"/>
  <c r="J3" i="3"/>
  <c r="AJ9" i="3"/>
  <c r="AJ10" i="3"/>
  <c r="AJ11" i="3"/>
  <c r="J4" i="3"/>
  <c r="J5" i="3"/>
  <c r="J9" i="3"/>
  <c r="AL2" i="3"/>
  <c r="AL3" i="3"/>
  <c r="AL4" i="3"/>
  <c r="L2" i="3"/>
  <c r="AL5" i="3"/>
  <c r="AL6" i="3"/>
  <c r="AL7" i="3"/>
  <c r="AL8" i="3"/>
  <c r="L3" i="3"/>
  <c r="AL9" i="3"/>
  <c r="AL10" i="3"/>
  <c r="AL11" i="3"/>
  <c r="L4" i="3"/>
  <c r="L5" i="3"/>
  <c r="L9" i="3"/>
  <c r="AN2" i="3"/>
  <c r="AN3" i="3"/>
  <c r="AN4" i="3"/>
  <c r="N2" i="3"/>
  <c r="AN5" i="3"/>
  <c r="AN6" i="3"/>
  <c r="AN7" i="3"/>
  <c r="AN8" i="3"/>
  <c r="N3" i="3"/>
  <c r="AN9" i="3"/>
  <c r="AN10" i="3"/>
  <c r="AN11" i="3"/>
  <c r="N4" i="3"/>
  <c r="N5" i="3"/>
  <c r="N9" i="3"/>
  <c r="AO2" i="3"/>
  <c r="AO3" i="3"/>
  <c r="AO4" i="3"/>
  <c r="O2" i="3"/>
  <c r="AO5" i="3"/>
  <c r="AO6" i="3"/>
  <c r="AO7" i="3"/>
  <c r="AO8" i="3"/>
  <c r="O3" i="3"/>
  <c r="AO9" i="3"/>
  <c r="AO10" i="3"/>
  <c r="AO11" i="3"/>
  <c r="O4" i="3"/>
  <c r="O5" i="3"/>
  <c r="O9" i="3"/>
  <c r="P9" i="3"/>
  <c r="B10" i="3"/>
  <c r="D10" i="3"/>
  <c r="J10" i="3"/>
  <c r="L10" i="3"/>
  <c r="N10" i="3"/>
  <c r="O10" i="3"/>
  <c r="P10" i="3"/>
  <c r="B11" i="3"/>
  <c r="D11" i="3"/>
  <c r="J11" i="3"/>
  <c r="L11" i="3"/>
  <c r="N11" i="3"/>
  <c r="O11" i="3"/>
  <c r="P11" i="3"/>
  <c r="P12" i="3"/>
  <c r="AC12" i="3"/>
  <c r="AC22" i="3"/>
  <c r="AC23" i="3"/>
  <c r="AC24" i="3"/>
  <c r="AC25" i="3"/>
  <c r="AC26" i="3"/>
  <c r="AC27" i="3"/>
  <c r="AC28" i="3"/>
  <c r="AC29" i="3"/>
  <c r="AC30" i="3"/>
  <c r="AC31" i="3"/>
  <c r="AC32" i="3"/>
  <c r="AD12" i="3"/>
  <c r="AD22" i="3"/>
  <c r="AD23" i="3"/>
  <c r="AD24" i="3"/>
  <c r="AD25" i="3"/>
  <c r="AD26" i="3"/>
  <c r="AD27" i="3"/>
  <c r="AD28" i="3"/>
  <c r="AD29" i="3"/>
  <c r="AD30" i="3"/>
  <c r="AD31" i="3"/>
  <c r="AD32" i="3"/>
  <c r="AE12" i="3"/>
  <c r="AE22" i="3"/>
  <c r="AE23" i="3"/>
  <c r="AE24" i="3"/>
  <c r="AE25" i="3"/>
  <c r="AE26" i="3"/>
  <c r="AE27" i="3"/>
  <c r="AE28" i="3"/>
  <c r="AE29" i="3"/>
  <c r="AE30" i="3"/>
  <c r="AE31" i="3"/>
  <c r="AE32" i="3"/>
  <c r="AF12" i="3"/>
  <c r="AF22" i="3"/>
  <c r="AF23" i="3"/>
  <c r="AF24" i="3"/>
  <c r="AF25" i="3"/>
  <c r="AF26" i="3"/>
  <c r="AF27" i="3"/>
  <c r="AF28" i="3"/>
  <c r="AF29" i="3"/>
  <c r="AF30" i="3"/>
  <c r="AF31" i="3"/>
  <c r="AF32" i="3"/>
  <c r="AG12" i="3"/>
  <c r="AG22" i="3"/>
  <c r="AG23" i="3"/>
  <c r="AG24" i="3"/>
  <c r="AG25" i="3"/>
  <c r="AG26" i="3"/>
  <c r="AG27" i="3"/>
  <c r="AG28" i="3"/>
  <c r="AG29" i="3"/>
  <c r="AG30" i="3"/>
  <c r="AG31" i="3"/>
  <c r="AG32" i="3"/>
  <c r="AH12" i="3"/>
  <c r="AH22" i="3"/>
  <c r="AH23" i="3"/>
  <c r="AH24" i="3"/>
  <c r="AH25" i="3"/>
  <c r="AH26" i="3"/>
  <c r="AH27" i="3"/>
  <c r="AH28" i="3"/>
  <c r="AH29" i="3"/>
  <c r="AH30" i="3"/>
  <c r="AH31" i="3"/>
  <c r="AH32" i="3"/>
  <c r="AI12" i="3"/>
  <c r="AI22" i="3"/>
  <c r="AI23" i="3"/>
  <c r="AI24" i="3"/>
  <c r="AI25" i="3"/>
  <c r="AI26" i="3"/>
  <c r="AI27" i="3"/>
  <c r="AI28" i="3"/>
  <c r="AI29" i="3"/>
  <c r="AI30" i="3"/>
  <c r="AI31" i="3"/>
  <c r="AI32" i="3"/>
  <c r="AJ12" i="3"/>
  <c r="AJ22" i="3"/>
  <c r="AJ23" i="3"/>
  <c r="AJ24" i="3"/>
  <c r="AJ25" i="3"/>
  <c r="AJ26" i="3"/>
  <c r="AJ27" i="3"/>
  <c r="AJ28" i="3"/>
  <c r="AJ29" i="3"/>
  <c r="AJ30" i="3"/>
  <c r="AJ31" i="3"/>
  <c r="AJ32" i="3"/>
  <c r="AK12" i="3"/>
  <c r="AK22" i="3"/>
  <c r="AK23" i="3"/>
  <c r="AK24" i="3"/>
  <c r="AK25" i="3"/>
  <c r="AK26" i="3"/>
  <c r="AK27" i="3"/>
  <c r="AK28" i="3"/>
  <c r="AK29" i="3"/>
  <c r="AK30" i="3"/>
  <c r="AK31" i="3"/>
  <c r="AK32" i="3"/>
  <c r="AL12" i="3"/>
  <c r="AL22" i="3"/>
  <c r="AL23" i="3"/>
  <c r="AL24" i="3"/>
  <c r="AL25" i="3"/>
  <c r="AL26" i="3"/>
  <c r="AL27" i="3"/>
  <c r="AL28" i="3"/>
  <c r="AL29" i="3"/>
  <c r="AL30" i="3"/>
  <c r="AL31" i="3"/>
  <c r="AL32" i="3"/>
  <c r="AM12" i="3"/>
  <c r="AM22" i="3"/>
  <c r="AM23" i="3"/>
  <c r="AM24" i="3"/>
  <c r="AM25" i="3"/>
  <c r="AM26" i="3"/>
  <c r="AM27" i="3"/>
  <c r="AM28" i="3"/>
  <c r="AM29" i="3"/>
  <c r="AM30" i="3"/>
  <c r="AM31" i="3"/>
  <c r="AM32" i="3"/>
  <c r="AN12" i="3"/>
  <c r="AN22" i="3"/>
  <c r="AN23" i="3"/>
  <c r="AN24" i="3"/>
  <c r="AN25" i="3"/>
  <c r="AN26" i="3"/>
  <c r="AN27" i="3"/>
  <c r="AN28" i="3"/>
  <c r="AN29" i="3"/>
  <c r="AN30" i="3"/>
  <c r="AN31" i="3"/>
  <c r="AN32" i="3"/>
  <c r="AO12" i="3"/>
  <c r="AO22" i="3"/>
  <c r="AO23" i="3"/>
  <c r="AO24" i="3"/>
  <c r="AO25" i="3"/>
  <c r="AO26" i="3"/>
  <c r="AO27" i="3"/>
  <c r="AO28" i="3"/>
  <c r="AO29" i="3"/>
  <c r="AO30" i="3"/>
  <c r="AO31" i="3"/>
  <c r="AO32" i="3"/>
  <c r="AP2" i="3"/>
  <c r="AP3" i="3"/>
  <c r="AP4" i="3"/>
  <c r="AP5" i="3"/>
  <c r="AP6" i="3"/>
  <c r="AP7" i="3"/>
  <c r="AP8" i="3"/>
  <c r="AP9" i="3"/>
  <c r="AP10" i="3"/>
  <c r="AP11" i="3"/>
  <c r="AP12" i="3"/>
  <c r="AP22" i="3"/>
  <c r="AP23" i="3"/>
  <c r="AP24" i="3"/>
  <c r="AP25" i="3"/>
  <c r="AP26" i="3"/>
  <c r="AP27" i="3"/>
  <c r="AP28" i="3"/>
  <c r="AP29" i="3"/>
  <c r="AP30" i="3"/>
  <c r="AP31" i="3"/>
  <c r="AP32" i="3"/>
  <c r="AB12" i="3"/>
  <c r="AB22" i="3"/>
  <c r="AB23" i="3"/>
  <c r="AB24" i="3"/>
  <c r="AB25" i="3"/>
  <c r="AB26" i="3"/>
  <c r="AB27" i="3"/>
  <c r="AB28" i="3"/>
  <c r="AB29" i="3"/>
  <c r="AB30" i="3"/>
  <c r="AB31" i="3"/>
  <c r="AB32" i="3"/>
  <c r="T11" i="3"/>
  <c r="T10" i="3"/>
  <c r="T9" i="3"/>
  <c r="P33" i="3"/>
  <c r="P34" i="3"/>
  <c r="W3" i="3"/>
  <c r="Z3" i="3"/>
  <c r="W4" i="3"/>
  <c r="Z4" i="3"/>
  <c r="W5" i="3"/>
  <c r="Z5" i="3"/>
  <c r="Y3" i="3"/>
  <c r="Y4" i="3"/>
  <c r="Y5" i="3"/>
  <c r="P37" i="3"/>
  <c r="P32" i="3"/>
  <c r="W2" i="3"/>
  <c r="C22" i="3"/>
  <c r="P3" i="3"/>
  <c r="P4" i="3"/>
  <c r="P5" i="3"/>
  <c r="AT2" i="3"/>
  <c r="AW2" i="3"/>
  <c r="AW41" i="3"/>
  <c r="AO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B69" i="3"/>
  <c r="AB59" i="3"/>
  <c r="AW31" i="3"/>
  <c r="AT12" i="3"/>
  <c r="AW12" i="3"/>
  <c r="AW51" i="3"/>
  <c r="AR12" i="3"/>
  <c r="AR51" i="3"/>
  <c r="AB51" i="3"/>
  <c r="AB41" i="3"/>
  <c r="AT31" i="3"/>
  <c r="AS31" i="3"/>
  <c r="AV12" i="3"/>
  <c r="AS12" i="3"/>
  <c r="AQ12" i="3"/>
  <c r="AP14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B13" i="3"/>
  <c r="AT3" i="3"/>
  <c r="AW3" i="3"/>
  <c r="AT4" i="3"/>
  <c r="AW4" i="3"/>
  <c r="AT5" i="3"/>
  <c r="AW5" i="3"/>
  <c r="AT6" i="3"/>
  <c r="AW6" i="3"/>
  <c r="AT7" i="3"/>
  <c r="AW7" i="3"/>
  <c r="AT8" i="3"/>
  <c r="AW8" i="3"/>
  <c r="AT9" i="3"/>
  <c r="AW9" i="3"/>
  <c r="AT10" i="3"/>
  <c r="AW10" i="3"/>
  <c r="AT11" i="3"/>
  <c r="AW11" i="3"/>
  <c r="AV3" i="3"/>
  <c r="AV4" i="3"/>
  <c r="AV5" i="3"/>
  <c r="AV6" i="3"/>
  <c r="AV7" i="3"/>
  <c r="AV8" i="3"/>
  <c r="AV9" i="3"/>
  <c r="AV10" i="3"/>
  <c r="AV11" i="3"/>
  <c r="AU3" i="3"/>
  <c r="AU4" i="3"/>
  <c r="AU5" i="3"/>
  <c r="AU6" i="3"/>
  <c r="AU7" i="3"/>
  <c r="AU8" i="3"/>
  <c r="AU9" i="3"/>
  <c r="AU10" i="3"/>
  <c r="AU11" i="3"/>
  <c r="AS3" i="3"/>
  <c r="AS4" i="3"/>
  <c r="AS5" i="3"/>
  <c r="AS6" i="3"/>
  <c r="AS7" i="3"/>
  <c r="AS8" i="3"/>
  <c r="AS9" i="3"/>
  <c r="AS10" i="3"/>
  <c r="AS11" i="3"/>
  <c r="AR3" i="3"/>
  <c r="AR4" i="3"/>
  <c r="AR5" i="3"/>
  <c r="AR6" i="3"/>
  <c r="AR7" i="3"/>
  <c r="AR8" i="3"/>
  <c r="AR9" i="3"/>
  <c r="AR10" i="3"/>
  <c r="AR11" i="3"/>
  <c r="AQ3" i="3"/>
  <c r="AQ4" i="3"/>
  <c r="AQ5" i="3"/>
  <c r="AQ6" i="3"/>
  <c r="AQ7" i="3"/>
  <c r="AQ8" i="3"/>
  <c r="AQ9" i="3"/>
  <c r="AQ10" i="3"/>
  <c r="AQ11" i="3"/>
  <c r="AC59" i="3"/>
  <c r="AX12" i="3"/>
  <c r="M33" i="3"/>
  <c r="M32" i="3"/>
  <c r="P38" i="3"/>
  <c r="N37" i="3"/>
  <c r="O37" i="3"/>
  <c r="O39" i="3"/>
  <c r="O38" i="3"/>
  <c r="M23" i="3"/>
  <c r="M24" i="3"/>
  <c r="K23" i="3"/>
  <c r="K24" i="3"/>
  <c r="G22" i="3"/>
  <c r="H22" i="3"/>
  <c r="I22" i="3"/>
  <c r="G23" i="3"/>
  <c r="H23" i="3"/>
  <c r="I23" i="3"/>
  <c r="G24" i="3"/>
  <c r="H24" i="3"/>
  <c r="I24" i="3"/>
  <c r="F23" i="3"/>
  <c r="F24" i="3"/>
  <c r="E23" i="3"/>
  <c r="E24" i="3"/>
  <c r="C23" i="3"/>
  <c r="C24" i="3"/>
  <c r="X3" i="3"/>
  <c r="X4" i="3"/>
  <c r="C37" i="3"/>
  <c r="D37" i="3"/>
  <c r="E37" i="3"/>
  <c r="F37" i="3"/>
  <c r="G37" i="3"/>
  <c r="H37" i="3"/>
  <c r="I37" i="3"/>
  <c r="J37" i="3"/>
  <c r="K37" i="3"/>
  <c r="L37" i="3"/>
  <c r="M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B38" i="3"/>
  <c r="B39" i="3"/>
  <c r="E32" i="3"/>
  <c r="F32" i="3"/>
  <c r="G32" i="3"/>
  <c r="H32" i="3"/>
  <c r="I32" i="3"/>
  <c r="K32" i="3"/>
  <c r="E33" i="3"/>
  <c r="F33" i="3"/>
  <c r="G33" i="3"/>
  <c r="H33" i="3"/>
  <c r="I33" i="3"/>
  <c r="K33" i="3"/>
  <c r="E34" i="3"/>
  <c r="F34" i="3"/>
  <c r="G34" i="3"/>
  <c r="H34" i="3"/>
  <c r="I34" i="3"/>
  <c r="K34" i="3"/>
  <c r="M34" i="3"/>
  <c r="C33" i="3"/>
  <c r="C34" i="3"/>
  <c r="P2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B28" i="3"/>
  <c r="B29" i="3"/>
  <c r="C16" i="3"/>
  <c r="E16" i="3"/>
  <c r="F16" i="3"/>
  <c r="G16" i="3"/>
  <c r="H16" i="3"/>
  <c r="I16" i="3"/>
  <c r="K16" i="3"/>
  <c r="M16" i="3"/>
  <c r="W16" i="3"/>
  <c r="Z16" i="3"/>
  <c r="C17" i="3"/>
  <c r="E17" i="3"/>
  <c r="F17" i="3"/>
  <c r="G17" i="3"/>
  <c r="H17" i="3"/>
  <c r="I17" i="3"/>
  <c r="K17" i="3"/>
  <c r="M17" i="3"/>
  <c r="W17" i="3"/>
  <c r="Z17" i="3"/>
  <c r="C18" i="3"/>
  <c r="E18" i="3"/>
  <c r="F18" i="3"/>
  <c r="G18" i="3"/>
  <c r="H18" i="3"/>
  <c r="I18" i="3"/>
  <c r="K18" i="3"/>
  <c r="M18" i="3"/>
  <c r="W18" i="3"/>
  <c r="Z18" i="3"/>
  <c r="C19" i="3"/>
  <c r="E19" i="3"/>
  <c r="F19" i="3"/>
  <c r="G19" i="3"/>
  <c r="H19" i="3"/>
  <c r="I19" i="3"/>
  <c r="K19" i="3"/>
  <c r="M19" i="3"/>
  <c r="W19" i="3"/>
  <c r="Z19" i="3"/>
  <c r="X2" i="3"/>
  <c r="X16" i="3"/>
  <c r="Y2" i="3"/>
  <c r="Y16" i="3"/>
  <c r="X17" i="3"/>
  <c r="Y17" i="3"/>
  <c r="X18" i="3"/>
  <c r="Y18" i="3"/>
  <c r="X5" i="3"/>
  <c r="X19" i="3"/>
  <c r="Y19" i="3"/>
  <c r="P17" i="3"/>
  <c r="Q3" i="3"/>
  <c r="Q17" i="3"/>
  <c r="R3" i="3"/>
  <c r="R17" i="3"/>
  <c r="P18" i="3"/>
  <c r="Q4" i="3"/>
  <c r="Q18" i="3"/>
  <c r="R4" i="3"/>
  <c r="R18" i="3"/>
  <c r="P19" i="3"/>
  <c r="Q5" i="3"/>
  <c r="Q19" i="3"/>
  <c r="R5" i="3"/>
  <c r="R19" i="3"/>
  <c r="R2" i="3"/>
  <c r="R16" i="3"/>
  <c r="Q2" i="3"/>
  <c r="Q16" i="3"/>
  <c r="P16" i="3"/>
  <c r="B17" i="3"/>
  <c r="D17" i="3"/>
  <c r="J17" i="3"/>
  <c r="L17" i="3"/>
  <c r="N17" i="3"/>
  <c r="O17" i="3"/>
  <c r="S17" i="3"/>
  <c r="B18" i="3"/>
  <c r="D18" i="3"/>
  <c r="J18" i="3"/>
  <c r="L18" i="3"/>
  <c r="N18" i="3"/>
  <c r="O18" i="3"/>
  <c r="S18" i="3"/>
  <c r="D19" i="3"/>
  <c r="J19" i="3"/>
  <c r="L19" i="3"/>
  <c r="N19" i="3"/>
  <c r="O19" i="3"/>
  <c r="B19" i="3"/>
  <c r="B16" i="3"/>
  <c r="Y10" i="3"/>
  <c r="Y11" i="3"/>
  <c r="C12" i="3"/>
  <c r="E12" i="3"/>
  <c r="F12" i="3"/>
  <c r="G12" i="3"/>
  <c r="H12" i="3"/>
  <c r="I12" i="3"/>
  <c r="K12" i="3"/>
  <c r="M12" i="3"/>
  <c r="Y12" i="3"/>
  <c r="X10" i="3"/>
  <c r="X11" i="3"/>
  <c r="X12" i="3"/>
  <c r="D12" i="3"/>
  <c r="J12" i="3"/>
  <c r="L12" i="3"/>
  <c r="N12" i="3"/>
  <c r="O12" i="3"/>
  <c r="Z10" i="3"/>
  <c r="Z11" i="3"/>
  <c r="Z9" i="3"/>
  <c r="Y9" i="3"/>
  <c r="U9" i="3"/>
  <c r="S10" i="3"/>
  <c r="S11" i="3"/>
  <c r="S9" i="3"/>
  <c r="X9" i="3"/>
  <c r="B12" i="3"/>
  <c r="R10" i="3"/>
  <c r="R11" i="3"/>
  <c r="R12" i="3"/>
  <c r="Q10" i="3"/>
  <c r="Q11" i="3"/>
  <c r="Q12" i="3"/>
  <c r="P6" i="3"/>
  <c r="S3" i="3"/>
  <c r="S4" i="3"/>
  <c r="S5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B60" i="3"/>
  <c r="AB61" i="3"/>
  <c r="AB62" i="3"/>
  <c r="AB63" i="3"/>
  <c r="AB64" i="3"/>
  <c r="AB65" i="3"/>
  <c r="AB66" i="3"/>
  <c r="AB67" i="3"/>
  <c r="AB68" i="3"/>
  <c r="AW42" i="3"/>
  <c r="AW43" i="3"/>
  <c r="AW44" i="3"/>
  <c r="AW45" i="3"/>
  <c r="AW46" i="3"/>
  <c r="AW47" i="3"/>
  <c r="AW48" i="3"/>
  <c r="AW49" i="3"/>
  <c r="AW50" i="3"/>
  <c r="AV42" i="3"/>
  <c r="AV43" i="3"/>
  <c r="AV44" i="3"/>
  <c r="AV45" i="3"/>
  <c r="AV46" i="3"/>
  <c r="AV47" i="3"/>
  <c r="AV48" i="3"/>
  <c r="AV49" i="3"/>
  <c r="AV50" i="3"/>
  <c r="AV51" i="3"/>
  <c r="AU42" i="3"/>
  <c r="AU43" i="3"/>
  <c r="AU44" i="3"/>
  <c r="AU45" i="3"/>
  <c r="AU46" i="3"/>
  <c r="AU47" i="3"/>
  <c r="AU48" i="3"/>
  <c r="AU49" i="3"/>
  <c r="AU50" i="3"/>
  <c r="AU12" i="3"/>
  <c r="AU51" i="3"/>
  <c r="AT42" i="3"/>
  <c r="AT43" i="3"/>
  <c r="AT44" i="3"/>
  <c r="AT45" i="3"/>
  <c r="AT46" i="3"/>
  <c r="AT47" i="3"/>
  <c r="AT48" i="3"/>
  <c r="AT49" i="3"/>
  <c r="AT50" i="3"/>
  <c r="AT51" i="3"/>
  <c r="AS42" i="3"/>
  <c r="AS43" i="3"/>
  <c r="AS44" i="3"/>
  <c r="AS45" i="3"/>
  <c r="AS46" i="3"/>
  <c r="AS47" i="3"/>
  <c r="AS48" i="3"/>
  <c r="AS49" i="3"/>
  <c r="AS50" i="3"/>
  <c r="AS51" i="3"/>
  <c r="AR42" i="3"/>
  <c r="AR43" i="3"/>
  <c r="AR44" i="3"/>
  <c r="AR45" i="3"/>
  <c r="AR46" i="3"/>
  <c r="AR47" i="3"/>
  <c r="AR48" i="3"/>
  <c r="AR49" i="3"/>
  <c r="AR50" i="3"/>
  <c r="AQ42" i="3"/>
  <c r="AQ43" i="3"/>
  <c r="AQ44" i="3"/>
  <c r="AQ45" i="3"/>
  <c r="AQ46" i="3"/>
  <c r="AQ47" i="3"/>
  <c r="AQ48" i="3"/>
  <c r="AQ49" i="3"/>
  <c r="AQ50" i="3"/>
  <c r="AQ51" i="3"/>
  <c r="AP42" i="3"/>
  <c r="AP43" i="3"/>
  <c r="AP44" i="3"/>
  <c r="AP45" i="3"/>
  <c r="AP46" i="3"/>
  <c r="AP47" i="3"/>
  <c r="AP48" i="3"/>
  <c r="AP49" i="3"/>
  <c r="AP50" i="3"/>
  <c r="AP5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B42" i="3"/>
  <c r="AB43" i="3"/>
  <c r="AB44" i="3"/>
  <c r="AB45" i="3"/>
  <c r="AB46" i="3"/>
  <c r="AB47" i="3"/>
  <c r="AB48" i="3"/>
  <c r="AB49" i="3"/>
  <c r="AB50" i="3"/>
  <c r="AW23" i="3"/>
  <c r="AW24" i="3"/>
  <c r="AW25" i="3"/>
  <c r="AW26" i="3"/>
  <c r="AW27" i="3"/>
  <c r="AW28" i="3"/>
  <c r="AW29" i="3"/>
  <c r="AW30" i="3"/>
  <c r="AV23" i="3"/>
  <c r="AV24" i="3"/>
  <c r="AV25" i="3"/>
  <c r="AV26" i="3"/>
  <c r="AV27" i="3"/>
  <c r="AV28" i="3"/>
  <c r="AV29" i="3"/>
  <c r="AV30" i="3"/>
  <c r="AV31" i="3"/>
  <c r="AU23" i="3"/>
  <c r="AU24" i="3"/>
  <c r="AU25" i="3"/>
  <c r="AU26" i="3"/>
  <c r="AU27" i="3"/>
  <c r="AU28" i="3"/>
  <c r="AU29" i="3"/>
  <c r="AU30" i="3"/>
  <c r="AU31" i="3"/>
  <c r="AT23" i="3"/>
  <c r="AT24" i="3"/>
  <c r="AT25" i="3"/>
  <c r="AT26" i="3"/>
  <c r="AT27" i="3"/>
  <c r="AT28" i="3"/>
  <c r="AT29" i="3"/>
  <c r="AT30" i="3"/>
  <c r="AS23" i="3"/>
  <c r="AS24" i="3"/>
  <c r="AS25" i="3"/>
  <c r="AS26" i="3"/>
  <c r="AS27" i="3"/>
  <c r="AS28" i="3"/>
  <c r="AS29" i="3"/>
  <c r="AS30" i="3"/>
  <c r="AR23" i="3"/>
  <c r="AR24" i="3"/>
  <c r="AR25" i="3"/>
  <c r="AR26" i="3"/>
  <c r="AR27" i="3"/>
  <c r="AR28" i="3"/>
  <c r="AR29" i="3"/>
  <c r="AR30" i="3"/>
  <c r="AR31" i="3"/>
  <c r="AQ23" i="3"/>
  <c r="AQ24" i="3"/>
  <c r="AQ25" i="3"/>
  <c r="AQ26" i="3"/>
  <c r="AQ27" i="3"/>
  <c r="AQ28" i="3"/>
  <c r="AQ29" i="3"/>
  <c r="AQ30" i="3"/>
  <c r="AQ31" i="3"/>
  <c r="S19" i="3"/>
  <c r="B37" i="3"/>
  <c r="C32" i="3"/>
  <c r="B27" i="3"/>
  <c r="U10" i="3"/>
  <c r="M22" i="3"/>
  <c r="K22" i="3"/>
  <c r="F22" i="3"/>
  <c r="E22" i="3"/>
  <c r="Z2" i="3"/>
  <c r="D16" i="3"/>
  <c r="J16" i="3"/>
  <c r="L16" i="3"/>
  <c r="N16" i="3"/>
  <c r="O16" i="3"/>
  <c r="S16" i="3"/>
  <c r="R9" i="3"/>
  <c r="Q9" i="3"/>
  <c r="S2" i="3"/>
  <c r="AV2" i="3"/>
  <c r="AV41" i="3"/>
  <c r="AU2" i="3"/>
  <c r="AU41" i="3"/>
  <c r="AT41" i="3"/>
  <c r="AS2" i="3"/>
  <c r="AS41" i="3"/>
  <c r="AR2" i="3"/>
  <c r="AR41" i="3"/>
  <c r="AQ2" i="3"/>
  <c r="AQ41" i="3"/>
  <c r="AP41" i="3"/>
  <c r="AW22" i="3"/>
  <c r="AV22" i="3"/>
  <c r="AU22" i="3"/>
  <c r="AT22" i="3"/>
  <c r="AS22" i="3"/>
  <c r="AR22" i="3"/>
  <c r="AQ22" i="3"/>
  <c r="P39" i="3"/>
  <c r="T12" i="3"/>
  <c r="U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2" xr16:uid="{00000000-0015-0000-FFFF-FFFF01000000}" name="Arnold_Pogossian_2009_15" type="6" refreshedVersion="4" background="1" saveData="1">
    <textPr codePage="850" sourceFile="C:\Users\p3401\Dropbox (PETAL)\Team-Ordner „PETAL“\Audio\Kurtag_Kafka-Fragmente\_tempo mapping\---15_Zwei Spazierstöcke\data_KF15\Arnold_Pogossian_2009_15.txt" decimal="," thousands=" ">
      <textFields count="2">
        <textField type="text"/>
        <textField type="skip"/>
      </textFields>
    </textPr>
  </connection>
  <connection id="3" xr16:uid="{00000000-0015-0000-FFFF-FFFF02000000}" name="Arnold+Pogossian_2006 [live DVD]_15_dur" type="6" refreshedVersion="4" background="1" saveData="1">
    <textPr codePage="850" sourceFile="C:\Users\p3039\Dropbox (PETAL)\Team-Ordner „PETAL“\Audio\Kurtag_Kafka-Fragmente\_tempo mapping\15_Zwei Spazierstöcke\data_KF15\Arnold+Pogossian_2006 [live DVD]_15_dur.txt" decimal="," thousands=" " comma="1">
      <textFields count="2">
        <textField type="text"/>
        <textField type="skip"/>
      </textFields>
    </textPr>
  </connection>
  <connection id="4" xr16:uid="{00000000-0015-0000-FFFF-FFFF03000000}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5" xr16:uid="{00000000-0015-0000-FFFF-FFFF04000000}" name="Banse_Keller_2005_15" type="6" refreshedVersion="4" background="1" saveData="1">
    <textPr codePage="850" sourceFile="C:\Users\p3401\Dropbox (PETAL)\Team-Ordner „PETAL“\Audio\Kurtag_Kafka-Fragmente\_tempo mapping\---15_Zwei Spazierstöcke\data_KF15\Banse_Keller_2005_15.txt" decimal="," thousands=" ">
      <textFields count="2">
        <textField type="text"/>
        <textField type="skip"/>
      </textFields>
    </textPr>
  </connection>
  <connection id="6" xr16:uid="{00000000-0015-0000-FFFF-FFFF05000000}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7" xr16:uid="{00000000-0015-0000-FFFF-FFFF06000000}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8" xr16:uid="{00000000-0015-0000-FFFF-FFFF07000000}" name="Csengery_Keller_1987_13 (Zwei Spazierstöcke)" type="6" refreshedVersion="4" background="1" saveData="1">
    <textPr codePage="850" sourceFile="C:\Users\p3401\Dropbox (PETAL)\Team-Ordner „PETAL“\Audio\Kurtag_Kafka-Fragmente\_tempo mapping\---15_Zwei Spazierstöcke\data_KF15\Csengery_Keller_1987_13 (Zwei Spazierstöcke).txt" decimal="," thousands=" ">
      <textFields count="2">
        <textField type="text"/>
        <textField type="skip"/>
      </textFields>
    </textPr>
  </connection>
  <connection id="9" xr16:uid="{00000000-0015-0000-FFFF-FFFF08000000}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10" xr16:uid="{00000000-0015-0000-FFFF-FFFF09000000}" name="Csengery_Keller_1990_15" type="6" refreshedVersion="4" background="1" saveData="1">
    <textPr codePage="850" sourceFile="C:\Users\p3401\Dropbox (PETAL)\Team-Ordner „PETAL“\Audio\Kurtag_Kafka-Fragmente\_tempo mapping\---15_Zwei Spazierstöcke\data_KF15\Csengery_Keller_1990_15.txt" decimal="," thousands=" ">
      <textFields count="2">
        <textField type="text"/>
        <textField type="skip"/>
      </textFields>
    </textPr>
  </connection>
  <connection id="11" xr16:uid="{00000000-0015-0000-FFFF-FFFF0A000000}" name="Kammer+Widmann_2017_15_Abschnitte-Dauern" type="6" refreshedVersion="4" background="1" saveData="1">
    <textPr codePage="850" sourceFile="C:\Users\p3039\Dropbox (PETAL)\Team-Ordner „PETAL“\Audio\Kurtag_Kafka-Fragmente\_tempo mapping\15_Zwei Spazierstöcke\data_KF15\Kammer+Widmann_2017_15_Abschnitte-Dauern.txt" decimal="," thousands=" " comma="1">
      <textFields count="2">
        <textField type="text"/>
        <textField type="skip"/>
      </textFields>
    </textPr>
  </connection>
  <connection id="12" xr16:uid="{00000000-0015-0000-FFFF-FFFF0B000000}" name="Komsi_Oramo_1994_15" type="6" refreshedVersion="4" background="1" saveData="1">
    <textPr codePage="850" sourceFile="C:\Users\p3039\Dropbox (PETAL)\Team-Ordner „PETAL“\Audio\Kurtag_Kafka-Fragmente\_tempo mapping\15_Zwei Spazierstöcke\data_KF15\Komsi_Oramo_1994_15.txt" decimal="," thousands=" " comma="1">
      <textFields count="2">
        <textField type="text"/>
        <textField type="skip"/>
      </textFields>
    </textPr>
  </connection>
  <connection id="13" xr16:uid="{00000000-0015-0000-FFFF-FFFF0C000000}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14" xr16:uid="{00000000-0015-0000-FFFF-FFFF0D000000}" name="Komsi_Oramo_1996_15" type="6" refreshedVersion="4" background="1" saveData="1">
    <textPr codePage="850" sourceFile="C:\Users\p3401\Dropbox (PETAL)\Team-Ordner „PETAL“\Audio\Kurtag_Kafka-Fragmente\_tempo mapping\---15_Zwei Spazierstöcke\data_KF15\Komsi_Oramo_1996_15.txt" decimal="," thousands=" ">
      <textFields count="2">
        <textField type="text"/>
        <textField type="skip"/>
      </textFields>
    </textPr>
  </connection>
  <connection id="15" xr16:uid="{00000000-0015-0000-FFFF-FFFF0E000000}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16" xr16:uid="{00000000-0015-0000-FFFF-FFFF0F000000}" name="Melzer_Stark_2012_15" type="6" refreshedVersion="4" background="1" saveData="1">
    <textPr codePage="850" sourceFile="C:\Users\p3401\Dropbox (PETAL)\Team-Ordner „PETAL“\Audio\Kurtag_Kafka-Fragmente\_tempo mapping\---15_Zwei Spazierstöcke\data_KF15\Melzer_Stark_2012_15.txt" decimal="," thousands=" ">
      <textFields count="2">
        <textField type="text"/>
        <textField type="skip"/>
      </textFields>
    </textPr>
  </connection>
  <connection id="17" xr16:uid="{00000000-0015-0000-FFFF-FFFF10000000}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18" xr16:uid="{00000000-0015-0000-FFFF-FFFF11000000}" name="Melzer_Stark_2013_15" type="6" refreshedVersion="4" background="1" saveData="1">
    <textPr codePage="850" sourceFile="C:\Users\p3401\Dropbox (PETAL)\Team-Ordner „PETAL“\Audio\Kurtag_Kafka-Fragmente\_tempo mapping\---15_Zwei Spazierstöcke\data_KF15\Melzer_Stark_2013_15.txt" decimal="," thousands=" ">
      <textFields count="2">
        <textField type="text"/>
        <textField type="skip"/>
      </textFields>
    </textPr>
  </connection>
  <connection id="19" xr16:uid="{00000000-0015-0000-FFFF-FFFF12000000}" name="Melzer_Stark_2017_Wien modern_15_dur" type="6" refreshedVersion="4" background="1" saveData="1">
    <textPr codePage="850" sourceFile="C:\Users\p3039\Dropbox (PETAL)\Team-Ordner „PETAL“\Audio\Kurtag_Kafka-Fragmente\_tempo mapping\15_Zwei Spazierstöcke\data_KF15\Melzer_Stark_2017_Wien modern_15_dur.txt" decimal="," thousands=" " comma="1">
      <textFields count="2">
        <textField type="text"/>
        <textField type="skip"/>
      </textFields>
    </textPr>
  </connection>
  <connection id="20" xr16:uid="{00000000-0015-0000-FFFF-FFFF13000000}" name="Melzer_Stark_2019_15" type="6" refreshedVersion="4" background="1" saveData="1">
    <textPr codePage="850" sourceFile="C:\Users\p3039\Dropbox (PETAL)\Team-Ordner „PETAL“\Audio\Kurtag_Kafka-Fragmente\_tempo mapping\15_Zwei Spazierstöcke\data_KF15\Melzer_Stark_2019_15.txt" decimal="," thousands=" " comma="1">
      <textFields count="2">
        <textField type="text"/>
        <textField type="skip"/>
      </textFields>
    </textPr>
  </connection>
  <connection id="21" xr16:uid="{00000000-0015-0000-FFFF-FFFF14000000}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22" xr16:uid="{00000000-0015-0000-FFFF-FFFF15000000}" name="Pammer_Kopatchinskaja_2004_15" type="6" refreshedVersion="4" background="1" saveData="1">
    <textPr codePage="850" sourceFile="C:\Users\p3401\Dropbox (PETAL)\Team-Ordner „PETAL“\Audio\Kurtag_Kafka-Fragmente\_tempo mapping\---15_Zwei Spazierstöcke\data_KF15\Pammer_Kopatchinskaja_2004_15.txt" decimal="," thousands=" ">
      <textFields count="2">
        <textField type="text"/>
        <textField type="skip"/>
      </textFields>
    </textPr>
  </connection>
  <connection id="23" xr16:uid="{00000000-0015-0000-FFFF-FFFF16000000}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24" xr16:uid="{00000000-0015-0000-FFFF-FFFF17000000}" name="Whittlesey_Sallaberger_1997_15" type="6" refreshedVersion="4" background="1" saveData="1">
    <textPr codePage="850" sourceFile="C:\Users\p3401\Dropbox (PETAL)\Team-Ordner „PETAL“\Audio\Kurtag_Kafka-Fragmente\_tempo mapping\---15_Zwei Spazierstöcke\data_KF15\Whittlesey_Sallaberger_1997_15.txt" decimal="," thousands=" 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<sst xmlns="http://schemas.openxmlformats.org/spreadsheetml/2006/main" count="489" uniqueCount="61">
  <si>
    <t>2a</t>
  </si>
  <si>
    <t>2b</t>
  </si>
  <si>
    <t>score</t>
  </si>
  <si>
    <t>1a</t>
  </si>
  <si>
    <t>1b</t>
  </si>
  <si>
    <t>1c</t>
  </si>
  <si>
    <t>2c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</si>
  <si>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</si>
  <si>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</si>
  <si>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</si>
  <si>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</si>
  <si>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</si>
  <si>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</si>
  <si>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</si>
  <si>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</si>
  <si>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</si>
  <si>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</si>
  <si>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</si>
  <si>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</si>
  <si>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</si>
  <si>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</si>
  <si>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</si>
  <si>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</si>
  <si>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</si>
  <si>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</si>
  <si>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</si>
  <si>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</si>
  <si>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</si>
  <si>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</si>
  <si>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</si>
  <si>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</si>
  <si>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</si>
  <si>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</si>
  <si>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</si>
  <si>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</si>
  <si>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</si>
  <si>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</si>
  <si>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</si>
  <si>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</si>
  <si>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</si>
  <si>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</si>
  <si>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</si>
  <si>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</si>
  <si>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</si>
  <si>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</si>
  <si>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</si>
  <si>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</si>
  <si>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</si>
  <si>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</si>
  <si>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</si>
  <si>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</si>
  <si>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>2d</t>
  </si>
  <si>
    <t>3a</t>
  </si>
  <si>
    <t>3b</t>
  </si>
  <si>
    <t>3c</t>
  </si>
  <si>
    <t xml:space="preserve">abs stdv 8 </t>
  </si>
  <si>
    <t>BK 2005</t>
  </si>
  <si>
    <t>KO 1995</t>
  </si>
  <si>
    <t>segment</t>
  </si>
  <si>
    <t>quarter note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</si>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</sst>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5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45" fontId="0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'KF_15_dur+rat'!$B$15:$P$15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'KF_15_dur+rat'!$B$16:$P$16</c:f>
              <c:numCache>
                <c:formatCode>mm:ss</c:formatCode>
                <c:ptCount val="15"/>
                <c:pt idx="0">
                  <c:v>2.5487075616898147E-4</c:v>
                </c:pt>
                <c:pt idx="1">
                  <c:v>2.1892361111111111E-4</c:v>
                </c:pt>
                <c:pt idx="2">
                  <c:v>1.6188271605324073E-4</c:v>
                </c:pt>
                <c:pt idx="3">
                  <c:v>1.611091820949074E-4</c:v>
                </c:pt>
                <c:pt idx="4">
                  <c:v>2.2080246913194442E-4</c:v>
                </c:pt>
                <c:pt idx="5">
                  <c:v>2.1813464505787035E-4</c:v>
                </c:pt>
                <c:pt idx="6">
                  <c:v>2.5422453703703702E-4</c:v>
                </c:pt>
                <c:pt idx="7">
                  <c:v>2.515625E-4</c:v>
                </c:pt>
                <c:pt idx="8">
                  <c:v>2.6591001157407412E-4</c:v>
                </c:pt>
                <c:pt idx="9">
                  <c:v>1.8442853009259259E-4</c:v>
                </c:pt>
                <c:pt idx="10">
                  <c:v>1.8177083333333334E-4</c:v>
                </c:pt>
                <c:pt idx="11">
                  <c:v>2.1701388888888888E-4</c:v>
                </c:pt>
                <c:pt idx="12">
                  <c:v>2.0541666666666663E-4</c:v>
                </c:pt>
                <c:pt idx="13">
                  <c:v>2.0615740740740737E-4</c:v>
                </c:pt>
                <c:pt idx="14">
                  <c:v>2.1444341104414686E-4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2-4C1A-AD8B-1EA9379744E6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'KF_15_dur+rat'!$B$15:$P$15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'KF_15_dur+rat'!$B$17:$P$17</c:f>
              <c:numCache>
                <c:formatCode>mm:ss</c:formatCode>
                <c:ptCount val="15"/>
                <c:pt idx="0">
                  <c:v>3.1414158950231484E-4</c:v>
                </c:pt>
                <c:pt idx="1">
                  <c:v>2.5355902777777779E-4</c:v>
                </c:pt>
                <c:pt idx="2">
                  <c:v>1.797376543171296E-4</c:v>
                </c:pt>
                <c:pt idx="3">
                  <c:v>1.4413580247685186E-4</c:v>
                </c:pt>
                <c:pt idx="4">
                  <c:v>2.3184027777777775E-4</c:v>
                </c:pt>
                <c:pt idx="5">
                  <c:v>2.2253375771990737E-4</c:v>
                </c:pt>
                <c:pt idx="6">
                  <c:v>2.8925925925925923E-4</c:v>
                </c:pt>
                <c:pt idx="7">
                  <c:v>3.1769169560185188E-4</c:v>
                </c:pt>
                <c:pt idx="8">
                  <c:v>2.9348934221064813E-4</c:v>
                </c:pt>
                <c:pt idx="9">
                  <c:v>1.8223813657407406E-4</c:v>
                </c:pt>
                <c:pt idx="10">
                  <c:v>1.8836805555555553E-4</c:v>
                </c:pt>
                <c:pt idx="11">
                  <c:v>2.1389660494212963E-4</c:v>
                </c:pt>
                <c:pt idx="12">
                  <c:v>2.4895833333333334E-4</c:v>
                </c:pt>
                <c:pt idx="13">
                  <c:v>2.3938271605324074E-4</c:v>
                </c:pt>
                <c:pt idx="14">
                  <c:v>2.370880180787037E-4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2-4C1A-AD8B-1EA9379744E6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'KF_15_dur+rat'!$B$15:$P$15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'KF_15_dur+rat'!$B$18:$P$18</c:f>
              <c:numCache>
                <c:formatCode>mm:ss</c:formatCode>
                <c:ptCount val="15"/>
                <c:pt idx="0">
                  <c:v>2.2671899113425919E-4</c:v>
                </c:pt>
                <c:pt idx="1">
                  <c:v>2.1435305748842591E-4</c:v>
                </c:pt>
                <c:pt idx="2">
                  <c:v>2.0290123457175925E-4</c:v>
                </c:pt>
                <c:pt idx="3">
                  <c:v>1.6298418209490743E-4</c:v>
                </c:pt>
                <c:pt idx="4">
                  <c:v>1.6475694444444445E-4</c:v>
                </c:pt>
                <c:pt idx="5">
                  <c:v>2.2629340277777784E-4</c:v>
                </c:pt>
                <c:pt idx="6">
                  <c:v>2.5079788773148156E-4</c:v>
                </c:pt>
                <c:pt idx="7">
                  <c:v>2.7101032021990736E-4</c:v>
                </c:pt>
                <c:pt idx="8">
                  <c:v>2.2035373263888886E-4</c:v>
                </c:pt>
                <c:pt idx="9">
                  <c:v>1.4901234568287037E-4</c:v>
                </c:pt>
                <c:pt idx="10">
                  <c:v>1.9089482060185187E-4</c:v>
                </c:pt>
                <c:pt idx="11">
                  <c:v>1.8119285300925925E-4</c:v>
                </c:pt>
                <c:pt idx="12">
                  <c:v>2.3381944444444443E-4</c:v>
                </c:pt>
                <c:pt idx="13">
                  <c:v>2.2691358024305562E-4</c:v>
                </c:pt>
                <c:pt idx="14">
                  <c:v>2.0871448550595237E-4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F2-4C1A-AD8B-1EA9379744E6}"/>
            </c:ext>
          </c:extLst>
        </c:ser>
        <c:ser>
          <c:idx val="3"/>
          <c:order val="3"/>
          <c:tx>
            <c:v>total</c:v>
          </c:tx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'KF_15_dur+rat'!$B$15:$P$15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'KF_15_dur+rat'!$B$19:$P$19</c:f>
              <c:numCache>
                <c:formatCode>mm:ss</c:formatCode>
                <c:ptCount val="15"/>
                <c:pt idx="0">
                  <c:v>7.9573133680555538E-4</c:v>
                </c:pt>
                <c:pt idx="1">
                  <c:v>6.8683569637731476E-4</c:v>
                </c:pt>
                <c:pt idx="2">
                  <c:v>5.4452160494212955E-4</c:v>
                </c:pt>
                <c:pt idx="3">
                  <c:v>4.6822916666666665E-4</c:v>
                </c:pt>
                <c:pt idx="4">
                  <c:v>6.1739969135416665E-4</c:v>
                </c:pt>
                <c:pt idx="5">
                  <c:v>6.6696180555555562E-4</c:v>
                </c:pt>
                <c:pt idx="6">
                  <c:v>7.9428168402777765E-4</c:v>
                </c:pt>
                <c:pt idx="7">
                  <c:v>8.4026451582175929E-4</c:v>
                </c:pt>
                <c:pt idx="8">
                  <c:v>7.79753086423611E-4</c:v>
                </c:pt>
                <c:pt idx="9">
                  <c:v>5.1567901234953698E-4</c:v>
                </c:pt>
                <c:pt idx="10">
                  <c:v>5.6103370949074085E-4</c:v>
                </c:pt>
                <c:pt idx="11">
                  <c:v>6.1210334684027776E-4</c:v>
                </c:pt>
                <c:pt idx="12">
                  <c:v>6.881944444444444E-4</c:v>
                </c:pt>
                <c:pt idx="13">
                  <c:v>6.7245370370370375E-4</c:v>
                </c:pt>
                <c:pt idx="14">
                  <c:v>6.6024591462880298E-4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F2-4C1A-AD8B-1EA937974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400320"/>
        <c:axId val="159401856"/>
      </c:barChart>
      <c:catAx>
        <c:axId val="1594003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59401856"/>
        <c:crosses val="autoZero"/>
        <c:auto val="1"/>
        <c:lblAlgn val="ctr"/>
        <c:lblOffset val="100"/>
        <c:noMultiLvlLbl val="0"/>
      </c:catAx>
      <c:valAx>
        <c:axId val="159401856"/>
        <c:scaling>
          <c:orientation val="minMax"/>
          <c:max val="9.2480000000000036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59400320"/>
        <c:crosses val="autoZero"/>
        <c:crossBetween val="between"/>
        <c:majorUnit val="5.7800000000000023E-5"/>
        <c:minorUnit val="5.7800000000000023E-5"/>
      </c:valAx>
    </c:plotArea>
    <c:legend>
      <c:legendPos val="b"/>
      <c:legendEntry>
        <c:idx val="3"/>
        <c:delete val="1"/>
      </c:legendEntry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'KF_15_dur+rat'!$B$69:$B$77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'KF_15_dur+rat'!$C$69:$C$77</c:f>
              <c:numCache>
                <c:formatCode>mm:ss</c:formatCode>
                <c:ptCount val="9"/>
                <c:pt idx="0">
                  <c:v>2.1892361111111111E-4</c:v>
                </c:pt>
                <c:pt idx="1">
                  <c:v>1.611091820949074E-4</c:v>
                </c:pt>
                <c:pt idx="2">
                  <c:v>2.2080246913194442E-4</c:v>
                </c:pt>
                <c:pt idx="3">
                  <c:v>2.1813464505787035E-4</c:v>
                </c:pt>
                <c:pt idx="4">
                  <c:v>2.5422453703703702E-4</c:v>
                </c:pt>
                <c:pt idx="5">
                  <c:v>2.515625E-4</c:v>
                </c:pt>
                <c:pt idx="6">
                  <c:v>1.8442853009259259E-4</c:v>
                </c:pt>
                <c:pt idx="7">
                  <c:v>2.1701388888888888E-4</c:v>
                </c:pt>
                <c:pt idx="8">
                  <c:v>2.1577492042679398E-4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A-41B9-A8F3-F939505ABF84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'KF_15_dur+rat'!$B$69:$B$77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'KF_15_dur+rat'!$D$69:$D$77</c:f>
              <c:numCache>
                <c:formatCode>mm:ss</c:formatCode>
                <c:ptCount val="9"/>
                <c:pt idx="0">
                  <c:v>2.5355902777777779E-4</c:v>
                </c:pt>
                <c:pt idx="1">
                  <c:v>1.4413580247685186E-4</c:v>
                </c:pt>
                <c:pt idx="2">
                  <c:v>2.3184027777777775E-4</c:v>
                </c:pt>
                <c:pt idx="3">
                  <c:v>2.2253375771990737E-4</c:v>
                </c:pt>
                <c:pt idx="4">
                  <c:v>2.8925925925925923E-4</c:v>
                </c:pt>
                <c:pt idx="5">
                  <c:v>3.1769169560185188E-4</c:v>
                </c:pt>
                <c:pt idx="6">
                  <c:v>1.8223813657407406E-4</c:v>
                </c:pt>
                <c:pt idx="7">
                  <c:v>2.1389660494212963E-4</c:v>
                </c:pt>
                <c:pt idx="8">
                  <c:v>2.3189432026620371E-4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A-41B9-A8F3-F939505ABF84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'KF_15_dur+rat'!$B$69:$B$77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'KF_15_dur+rat'!$E$69:$E$77</c:f>
              <c:numCache>
                <c:formatCode>mm:ss</c:formatCode>
                <c:ptCount val="9"/>
                <c:pt idx="0">
                  <c:v>2.1435305748842591E-4</c:v>
                </c:pt>
                <c:pt idx="1">
                  <c:v>1.6298418209490743E-4</c:v>
                </c:pt>
                <c:pt idx="2">
                  <c:v>1.6475694444444445E-4</c:v>
                </c:pt>
                <c:pt idx="3">
                  <c:v>2.2629340277777784E-4</c:v>
                </c:pt>
                <c:pt idx="4">
                  <c:v>2.5079788773148156E-4</c:v>
                </c:pt>
                <c:pt idx="5">
                  <c:v>2.7101032021990736E-4</c:v>
                </c:pt>
                <c:pt idx="6">
                  <c:v>1.4901234568287037E-4</c:v>
                </c:pt>
                <c:pt idx="7">
                  <c:v>1.8119285300925925E-4</c:v>
                </c:pt>
                <c:pt idx="8">
                  <c:v>2.0255012418113425E-4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A-41B9-A8F3-F939505ABF84}"/>
            </c:ext>
          </c:extLst>
        </c:ser>
        <c:ser>
          <c:idx val="3"/>
          <c:order val="3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'KF_15_dur+rat'!$B$69:$B$77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'KF_15_dur+rat'!$F$69:$F$77</c:f>
              <c:numCache>
                <c:formatCode>mm:ss</c:formatCode>
                <c:ptCount val="9"/>
                <c:pt idx="0">
                  <c:v>6.8683569637731476E-4</c:v>
                </c:pt>
                <c:pt idx="1">
                  <c:v>4.6822916666666665E-4</c:v>
                </c:pt>
                <c:pt idx="2">
                  <c:v>6.1739969135416665E-4</c:v>
                </c:pt>
                <c:pt idx="3">
                  <c:v>6.6696180555555562E-4</c:v>
                </c:pt>
                <c:pt idx="4">
                  <c:v>7.9428168402777765E-4</c:v>
                </c:pt>
                <c:pt idx="5">
                  <c:v>8.4026451582175929E-4</c:v>
                </c:pt>
                <c:pt idx="6">
                  <c:v>5.1567901234953698E-4</c:v>
                </c:pt>
                <c:pt idx="7">
                  <c:v>6.1210334684027776E-4</c:v>
                </c:pt>
                <c:pt idx="8">
                  <c:v>6.5021936487413205E-4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DA-41B9-A8F3-F939505A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791360"/>
        <c:axId val="159809536"/>
      </c:barChart>
      <c:catAx>
        <c:axId val="1597913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59809536"/>
        <c:crosses val="autoZero"/>
        <c:auto val="1"/>
        <c:lblAlgn val="ctr"/>
        <c:lblOffset val="100"/>
        <c:noMultiLvlLbl val="0"/>
      </c:catAx>
      <c:valAx>
        <c:axId val="159809536"/>
        <c:scaling>
          <c:orientation val="minMax"/>
          <c:max val="9.2480000000000036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crossAx val="159791360"/>
        <c:crosses val="autoZero"/>
        <c:crossBetween val="between"/>
        <c:majorUnit val="5.7800000000000016E-5"/>
        <c:minorUnit val="5.7800000000000016E-5"/>
      </c:valAx>
    </c:plotArea>
    <c:legend>
      <c:legendPos val="b"/>
      <c:legendEntry>
        <c:idx val="3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'KF_15_dur+rat'!$B$8:$P$8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'KF_15_dur+rat'!$B$9:$P$9</c:f>
              <c:numCache>
                <c:formatCode>0.00</c:formatCode>
                <c:ptCount val="15"/>
                <c:pt idx="0">
                  <c:v>32.029749788685471</c:v>
                </c:pt>
                <c:pt idx="1">
                  <c:v>31.874233134039802</c:v>
                </c:pt>
                <c:pt idx="2">
                  <c:v>29.72934674840776</c:v>
                </c:pt>
                <c:pt idx="3">
                  <c:v>34.408190169323944</c:v>
                </c:pt>
                <c:pt idx="4">
                  <c:v>35.763294381901915</c:v>
                </c:pt>
                <c:pt idx="5">
                  <c:v>32.705717664922645</c:v>
                </c:pt>
                <c:pt idx="6">
                  <c:v>32.00684872246736</c:v>
                </c:pt>
                <c:pt idx="7">
                  <c:v>29.938489042819771</c:v>
                </c:pt>
                <c:pt idx="8">
                  <c:v>34.101822256797718</c:v>
                </c:pt>
                <c:pt idx="9">
                  <c:v>35.764211006435808</c:v>
                </c:pt>
                <c:pt idx="10">
                  <c:v>32.39927124848338</c:v>
                </c:pt>
                <c:pt idx="11">
                  <c:v>35.453798775832617</c:v>
                </c:pt>
                <c:pt idx="12">
                  <c:v>29.848637739656915</c:v>
                </c:pt>
                <c:pt idx="13">
                  <c:v>30.657487091222023</c:v>
                </c:pt>
                <c:pt idx="14">
                  <c:v>32.620078412214085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2-4F6D-B6E5-C13C2348B635}"/>
            </c:ext>
          </c:extLst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'KF_15_dur+rat'!$B$8:$P$8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'KF_15_dur+rat'!$B$10:$P$10</c:f>
              <c:numCache>
                <c:formatCode>0.00</c:formatCode>
                <c:ptCount val="15"/>
                <c:pt idx="0">
                  <c:v>39.478348403800304</c:v>
                </c:pt>
                <c:pt idx="1">
                  <c:v>36.916984529948557</c:v>
                </c:pt>
                <c:pt idx="2">
                  <c:v>33.008360492185005</c:v>
                </c:pt>
                <c:pt idx="3">
                  <c:v>30.783174722531211</c:v>
                </c:pt>
                <c:pt idx="4">
                  <c:v>37.551084171952454</c:v>
                </c:pt>
                <c:pt idx="5">
                  <c:v>33.365292564923507</c:v>
                </c:pt>
                <c:pt idx="6">
                  <c:v>36.417717426446814</c:v>
                </c:pt>
                <c:pt idx="7">
                  <c:v>37.808534053250689</c:v>
                </c:pt>
                <c:pt idx="8">
                  <c:v>37.638753513212286</c:v>
                </c:pt>
                <c:pt idx="9">
                  <c:v>35.33945190900063</c:v>
                </c:pt>
                <c:pt idx="10">
                  <c:v>33.575176031140842</c:v>
                </c:pt>
                <c:pt idx="11">
                  <c:v>34.944524653602947</c:v>
                </c:pt>
                <c:pt idx="12">
                  <c:v>36.17558022199799</c:v>
                </c:pt>
                <c:pt idx="13">
                  <c:v>35.598393574870911</c:v>
                </c:pt>
                <c:pt idx="14">
                  <c:v>35.614384019204586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2-4F6D-B6E5-C13C2348B635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'KF_15_dur+rat'!$B$8:$P$8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'KF_15_dur+rat'!$B$11:$P$11</c:f>
              <c:numCache>
                <c:formatCode>0.00</c:formatCode>
                <c:ptCount val="15"/>
                <c:pt idx="0">
                  <c:v>28.491901807514232</c:v>
                </c:pt>
                <c:pt idx="1">
                  <c:v>31.208782336011637</c:v>
                </c:pt>
                <c:pt idx="2">
                  <c:v>37.262292759407238</c:v>
                </c:pt>
                <c:pt idx="3">
                  <c:v>34.808635108144856</c:v>
                </c:pt>
                <c:pt idx="4">
                  <c:v>26.685621446145635</c:v>
                </c:pt>
                <c:pt idx="5">
                  <c:v>33.928989770153848</c:v>
                </c:pt>
                <c:pt idx="6">
                  <c:v>31.575433851085833</c:v>
                </c:pt>
                <c:pt idx="7">
                  <c:v>32.252976903929543</c:v>
                </c:pt>
                <c:pt idx="8">
                  <c:v>28.259424229990003</c:v>
                </c:pt>
                <c:pt idx="9">
                  <c:v>28.896337084563562</c:v>
                </c:pt>
                <c:pt idx="10">
                  <c:v>34.025552720375771</c:v>
                </c:pt>
                <c:pt idx="11">
                  <c:v>29.601676570564432</c:v>
                </c:pt>
                <c:pt idx="12">
                  <c:v>33.975782038345109</c:v>
                </c:pt>
                <c:pt idx="13">
                  <c:v>33.744119333907065</c:v>
                </c:pt>
                <c:pt idx="14">
                  <c:v>31.765537568581347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2-4F6D-B6E5-C13C2348B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747072"/>
        <c:axId val="159761152"/>
      </c:barChart>
      <c:catAx>
        <c:axId val="1597470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59761152"/>
        <c:crosses val="autoZero"/>
        <c:auto val="1"/>
        <c:lblAlgn val="ctr"/>
        <c:lblOffset val="100"/>
        <c:noMultiLvlLbl val="0"/>
      </c:catAx>
      <c:valAx>
        <c:axId val="159761152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59747072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'KF_15_dur+rat'!$B$105:$B$113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'KF_15_dur+rat'!$C$105:$C$113</c:f>
              <c:numCache>
                <c:formatCode>0.00</c:formatCode>
                <c:ptCount val="9"/>
                <c:pt idx="0">
                  <c:v>31.874233134039802</c:v>
                </c:pt>
                <c:pt idx="1">
                  <c:v>34.408190169323944</c:v>
                </c:pt>
                <c:pt idx="2">
                  <c:v>35.763294381901915</c:v>
                </c:pt>
                <c:pt idx="3">
                  <c:v>32.705717664922645</c:v>
                </c:pt>
                <c:pt idx="4">
                  <c:v>32.00684872246736</c:v>
                </c:pt>
                <c:pt idx="5">
                  <c:v>29.938489042819771</c:v>
                </c:pt>
                <c:pt idx="6">
                  <c:v>35.764211006435808</c:v>
                </c:pt>
                <c:pt idx="7">
                  <c:v>35.453798775832617</c:v>
                </c:pt>
                <c:pt idx="8">
                  <c:v>33.489347862217983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D-4A42-8430-877206A3DCB2}"/>
            </c:ext>
          </c:extLst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'KF_15_dur+rat'!$B$105:$B$113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'KF_15_dur+rat'!$D$105:$D$113</c:f>
              <c:numCache>
                <c:formatCode>0.00</c:formatCode>
                <c:ptCount val="9"/>
                <c:pt idx="0">
                  <c:v>36.916984529948557</c:v>
                </c:pt>
                <c:pt idx="1">
                  <c:v>30.783174722531211</c:v>
                </c:pt>
                <c:pt idx="2">
                  <c:v>37.551084171952454</c:v>
                </c:pt>
                <c:pt idx="3">
                  <c:v>33.365292564923507</c:v>
                </c:pt>
                <c:pt idx="4">
                  <c:v>36.417717426446814</c:v>
                </c:pt>
                <c:pt idx="5">
                  <c:v>37.808534053250689</c:v>
                </c:pt>
                <c:pt idx="6">
                  <c:v>35.33945190900063</c:v>
                </c:pt>
                <c:pt idx="7">
                  <c:v>34.944524653602947</c:v>
                </c:pt>
                <c:pt idx="8">
                  <c:v>35.390845503957102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D-4A42-8430-877206A3DCB2}"/>
            </c:ext>
          </c:extLst>
        </c:ser>
        <c:ser>
          <c:idx val="0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'KF_15_dur+rat'!$B$105:$B$113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'KF_15_dur+rat'!$E$105:$E$113</c:f>
              <c:numCache>
                <c:formatCode>0.00</c:formatCode>
                <c:ptCount val="9"/>
                <c:pt idx="0">
                  <c:v>31.208782336011637</c:v>
                </c:pt>
                <c:pt idx="1">
                  <c:v>34.808635108144856</c:v>
                </c:pt>
                <c:pt idx="2">
                  <c:v>26.685621446145635</c:v>
                </c:pt>
                <c:pt idx="3">
                  <c:v>33.928989770153848</c:v>
                </c:pt>
                <c:pt idx="4">
                  <c:v>31.575433851085833</c:v>
                </c:pt>
                <c:pt idx="5">
                  <c:v>32.252976903929543</c:v>
                </c:pt>
                <c:pt idx="6">
                  <c:v>28.896337084563562</c:v>
                </c:pt>
                <c:pt idx="7">
                  <c:v>29.601676570564432</c:v>
                </c:pt>
                <c:pt idx="8">
                  <c:v>31.119806633824915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4D-4A42-8430-877206A3D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878528"/>
        <c:axId val="159884416"/>
      </c:barChart>
      <c:catAx>
        <c:axId val="1598785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59884416"/>
        <c:crosses val="autoZero"/>
        <c:auto val="1"/>
        <c:lblAlgn val="ctr"/>
        <c:lblOffset val="100"/>
        <c:noMultiLvlLbl val="0"/>
      </c:catAx>
      <c:valAx>
        <c:axId val="159884416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59878528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'KF_15_dur+rat'!$B$26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'KF_15_dur+rat'!$B$27:$B$29</c:f>
              <c:numCache>
                <c:formatCode>0.00</c:formatCode>
                <c:ptCount val="3"/>
                <c:pt idx="0">
                  <c:v>18.852220699153087</c:v>
                </c:pt>
                <c:pt idx="1">
                  <c:v>32.49998546870151</c:v>
                </c:pt>
                <c:pt idx="2">
                  <c:v>8.6263804760179656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E-466D-816D-914AFE03733C}"/>
            </c:ext>
          </c:extLst>
        </c:ser>
        <c:ser>
          <c:idx val="1"/>
          <c:order val="1"/>
          <c:tx>
            <c:strRef>
              <c:f>'KF_15_dur+rat'!$C$26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'KF_15_dur+rat'!$C$27:$C$29</c:f>
              <c:numCache>
                <c:formatCode>0.00</c:formatCode>
                <c:ptCount val="3"/>
                <c:pt idx="0">
                  <c:v>2.0892225343505202</c:v>
                </c:pt>
                <c:pt idx="1">
                  <c:v>6.9472130361334168</c:v>
                </c:pt>
                <c:pt idx="2">
                  <c:v>2.7015719435116781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E-466D-816D-914AFE03733C}"/>
            </c:ext>
          </c:extLst>
        </c:ser>
        <c:ser>
          <c:idx val="2"/>
          <c:order val="2"/>
          <c:tx>
            <c:strRef>
              <c:f>'KF_15_dur+rat'!$D$26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'KF_15_dur+rat'!$D$27:$D$29</c:f>
              <c:numCache>
                <c:formatCode>0.00</c:formatCode>
                <c:ptCount val="3"/>
                <c:pt idx="0">
                  <c:v>-24.510286762826023</c:v>
                </c:pt>
                <c:pt idx="1">
                  <c:v>-24.189482128336014</c:v>
                </c:pt>
                <c:pt idx="2">
                  <c:v>-2.7852647218524433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E-466D-816D-914AFE03733C}"/>
            </c:ext>
          </c:extLst>
        </c:ser>
        <c:ser>
          <c:idx val="3"/>
          <c:order val="3"/>
          <c:tx>
            <c:strRef>
              <c:f>'KF_15_dur+rat'!$E$26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'KF_15_dur+rat'!$E$27:$E$29</c:f>
              <c:numCache>
                <c:formatCode>0.00</c:formatCode>
                <c:ptCount val="3"/>
                <c:pt idx="0">
                  <c:v>-24.871003818466448</c:v>
                </c:pt>
                <c:pt idx="1">
                  <c:v>-39.205783723323989</c:v>
                </c:pt>
                <c:pt idx="2">
                  <c:v>-21.910459784421978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3E-466D-816D-914AFE03733C}"/>
            </c:ext>
          </c:extLst>
        </c:ser>
        <c:ser>
          <c:idx val="4"/>
          <c:order val="4"/>
          <c:tx>
            <c:strRef>
              <c:f>'KF_15_dur+rat'!$F$26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'KF_15_dur+rat'!$F$27:$F$29</c:f>
              <c:numCache>
                <c:formatCode>0.00</c:formatCode>
                <c:ptCount val="3"/>
                <c:pt idx="0">
                  <c:v>2.9653781651926963</c:v>
                </c:pt>
                <c:pt idx="1">
                  <c:v>-2.2134143865439486</c:v>
                </c:pt>
                <c:pt idx="2">
                  <c:v>-21.061087808519304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3E-466D-816D-914AFE03733C}"/>
            </c:ext>
          </c:extLst>
        </c:ser>
        <c:ser>
          <c:idx val="5"/>
          <c:order val="5"/>
          <c:tx>
            <c:strRef>
              <c:f>'KF_15_dur+rat'!$G$26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'KF_15_dur+rat'!$G$27:$G$29</c:f>
              <c:numCache>
                <c:formatCode>0.00</c:formatCode>
                <c:ptCount val="3"/>
                <c:pt idx="0">
                  <c:v>1.7213091303437555</c:v>
                </c:pt>
                <c:pt idx="1">
                  <c:v>-6.1387582876351434</c:v>
                </c:pt>
                <c:pt idx="2">
                  <c:v>8.4224711232724392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3E-466D-816D-914AFE03733C}"/>
            </c:ext>
          </c:extLst>
        </c:ser>
        <c:ser>
          <c:idx val="6"/>
          <c:order val="6"/>
          <c:tx>
            <c:strRef>
              <c:f>'KF_15_dur+rat'!$H$26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'KF_15_dur+rat'!$H$27:$H$29</c:f>
              <c:numCache>
                <c:formatCode>0.00</c:formatCode>
                <c:ptCount val="3"/>
                <c:pt idx="0">
                  <c:v>18.550873537774741</c:v>
                </c:pt>
                <c:pt idx="1">
                  <c:v>22.005009617667291</c:v>
                </c:pt>
                <c:pt idx="2">
                  <c:v>20.163143982801806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3E-466D-816D-914AFE03733C}"/>
            </c:ext>
          </c:extLst>
        </c:ser>
        <c:ser>
          <c:idx val="7"/>
          <c:order val="7"/>
          <c:tx>
            <c:strRef>
              <c:f>'KF_15_dur+rat'!$I$26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'KF_15_dur+rat'!$I$27:$I$29</c:f>
              <c:numCache>
                <c:formatCode>0.00</c:formatCode>
                <c:ptCount val="3"/>
                <c:pt idx="0">
                  <c:v>17.309503134237833</c:v>
                </c:pt>
                <c:pt idx="1">
                  <c:v>33.997364428762893</c:v>
                </c:pt>
                <c:pt idx="2">
                  <c:v>29.847393947258343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3E-466D-816D-914AFE03733C}"/>
            </c:ext>
          </c:extLst>
        </c:ser>
        <c:ser>
          <c:idx val="8"/>
          <c:order val="8"/>
          <c:tx>
            <c:strRef>
              <c:f>'KF_15_dur+rat'!$J$26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'KF_15_dur+rat'!$J$27:$J$29</c:f>
              <c:numCache>
                <c:formatCode>0.00</c:formatCode>
                <c:ptCount val="3"/>
                <c:pt idx="0">
                  <c:v>24.000084814604982</c:v>
                </c:pt>
                <c:pt idx="1">
                  <c:v>23.789192127466112</c:v>
                </c:pt>
                <c:pt idx="2">
                  <c:v>5.5766359985610849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3E-466D-816D-914AFE03733C}"/>
            </c:ext>
          </c:extLst>
        </c:ser>
        <c:ser>
          <c:idx val="9"/>
          <c:order val="9"/>
          <c:tx>
            <c:strRef>
              <c:f>'KF_15_dur+rat'!$K$26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'KF_15_dur+rat'!$K$27:$K$29</c:f>
              <c:numCache>
                <c:formatCode>0.00</c:formatCode>
                <c:ptCount val="3"/>
                <c:pt idx="0">
                  <c:v>-13.996644058872572</c:v>
                </c:pt>
                <c:pt idx="1">
                  <c:v>-23.13481800941188</c:v>
                </c:pt>
                <c:pt idx="2">
                  <c:v>-28.604693957084905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3E-466D-816D-914AFE03733C}"/>
            </c:ext>
          </c:extLst>
        </c:ser>
        <c:ser>
          <c:idx val="10"/>
          <c:order val="10"/>
          <c:tx>
            <c:strRef>
              <c:f>'KF_15_dur+rat'!$L$26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'KF_15_dur+rat'!$L$27:$L$29</c:f>
              <c:numCache>
                <c:formatCode>0.00</c:formatCode>
                <c:ptCount val="3"/>
                <c:pt idx="0">
                  <c:v>-15.235990488925447</c:v>
                </c:pt>
                <c:pt idx="1">
                  <c:v>-20.549314519544843</c:v>
                </c:pt>
                <c:pt idx="2">
                  <c:v>-8.5378189543975314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3E-466D-816D-914AFE03733C}"/>
            </c:ext>
          </c:extLst>
        </c:ser>
        <c:ser>
          <c:idx val="11"/>
          <c:order val="11"/>
          <c:tx>
            <c:strRef>
              <c:f>'KF_15_dur+rat'!$M$26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'KF_15_dur+rat'!$M$27:$M$29</c:f>
              <c:numCache>
                <c:formatCode>0.00</c:formatCode>
                <c:ptCount val="3"/>
                <c:pt idx="0">
                  <c:v>1.1986742013783949</c:v>
                </c:pt>
                <c:pt idx="1">
                  <c:v>-9.7817735896191298</c:v>
                </c:pt>
                <c:pt idx="2">
                  <c:v>-13.186258936449438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3E-466D-816D-914AFE03733C}"/>
            </c:ext>
          </c:extLst>
        </c:ser>
        <c:ser>
          <c:idx val="12"/>
          <c:order val="12"/>
          <c:tx>
            <c:strRef>
              <c:f>'KF_15_dur+rat'!$N$26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'KF_15_dur+rat'!$N$27:$N$29</c:f>
              <c:numCache>
                <c:formatCode>0.00</c:formatCode>
                <c:ptCount val="3"/>
                <c:pt idx="0">
                  <c:v>-4.2093829479432801</c:v>
                </c:pt>
                <c:pt idx="1">
                  <c:v>5.0067124230163218</c:v>
                </c:pt>
                <c:pt idx="2">
                  <c:v>12.028374014210954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3E-466D-816D-914AFE03733C}"/>
            </c:ext>
          </c:extLst>
        </c:ser>
        <c:ser>
          <c:idx val="13"/>
          <c:order val="13"/>
          <c:tx>
            <c:strRef>
              <c:f>'KF_15_dur+rat'!$O$26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'KF_15_dur+rat'!$O$27:$O$29</c:f>
              <c:numCache>
                <c:formatCode>0.00</c:formatCode>
                <c:ptCount val="3"/>
                <c:pt idx="0">
                  <c:v>-3.8639581400025746</c:v>
                </c:pt>
                <c:pt idx="1">
                  <c:v>0.96786754266733022</c:v>
                </c:pt>
                <c:pt idx="2">
                  <c:v>8.7196126770914617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3E-466D-816D-914AFE03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65344"/>
        <c:axId val="160266880"/>
      </c:barChart>
      <c:catAx>
        <c:axId val="16026534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160266880"/>
        <c:crosses val="autoZero"/>
        <c:auto val="1"/>
        <c:lblAlgn val="ctr"/>
        <c:lblOffset val="100"/>
        <c:noMultiLvlLbl val="0"/>
      </c:catAx>
      <c:valAx>
        <c:axId val="16026688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602653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6257045738135193E-2"/>
          <c:y val="0.85969143008644922"/>
          <c:w val="0.96027279376963126"/>
          <c:h val="0.1276148149764931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'KF_15_dur+rat'!$C$21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'KF_15_dur+rat'!$C$22:$C$24</c:f>
              <c:numCache>
                <c:formatCode>0.00</c:formatCode>
                <c:ptCount val="3"/>
                <c:pt idx="0">
                  <c:v>1.4592477559899655</c:v>
                </c:pt>
                <c:pt idx="1">
                  <c:v>9.3424916516730576</c:v>
                </c:pt>
                <c:pt idx="2">
                  <c:v>5.8271666606023302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6-4369-A4EB-855D16F8B0C6}"/>
            </c:ext>
          </c:extLst>
        </c:ser>
        <c:ser>
          <c:idx val="2"/>
          <c:order val="1"/>
          <c:tx>
            <c:strRef>
              <c:f>'KF_15_dur+rat'!$E$21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'KF_15_dur+rat'!$E$22:$E$24</c:f>
              <c:numCache>
                <c:formatCode>0.00</c:formatCode>
                <c:ptCount val="3"/>
                <c:pt idx="0">
                  <c:v>-25.334611744386219</c:v>
                </c:pt>
                <c:pt idx="1">
                  <c:v>-37.84418595876312</c:v>
                </c:pt>
                <c:pt idx="2">
                  <c:v>-19.533901668134366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6-4369-A4EB-855D16F8B0C6}"/>
            </c:ext>
          </c:extLst>
        </c:ser>
        <c:ser>
          <c:idx val="3"/>
          <c:order val="2"/>
          <c:tx>
            <c:strRef>
              <c:f>'KF_15_dur+rat'!$F$21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'KF_15_dur+rat'!$F$22:$F$24</c:f>
              <c:numCache>
                <c:formatCode>0.00</c:formatCode>
                <c:ptCount val="3"/>
                <c:pt idx="0">
                  <c:v>2.3299967833176187</c:v>
                </c:pt>
                <c:pt idx="1">
                  <c:v>-2.3304791753372113E-2</c:v>
                </c:pt>
                <c:pt idx="2">
                  <c:v>-18.658680111641178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6-4369-A4EB-855D16F8B0C6}"/>
            </c:ext>
          </c:extLst>
        </c:ser>
        <c:ser>
          <c:idx val="4"/>
          <c:order val="3"/>
          <c:tx>
            <c:strRef>
              <c:f>'KF_15_dur+rat'!$G$21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'KF_15_dur+rat'!$G$22:$G$24</c:f>
              <c:numCache>
                <c:formatCode>0.00</c:formatCode>
                <c:ptCount val="3"/>
                <c:pt idx="0">
                  <c:v>1.0936046814008538</c:v>
                </c:pt>
                <c:pt idx="1">
                  <c:v>-4.0365639553184565</c:v>
                </c:pt>
                <c:pt idx="2">
                  <c:v>11.722174297662106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06-4369-A4EB-855D16F8B0C6}"/>
            </c:ext>
          </c:extLst>
        </c:ser>
        <c:ser>
          <c:idx val="5"/>
          <c:order val="4"/>
          <c:tx>
            <c:strRef>
              <c:f>'KF_15_dur+rat'!$H$21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'KF_15_dur+rat'!$H$22:$H$24</c:f>
              <c:numCache>
                <c:formatCode>0.00</c:formatCode>
                <c:ptCount val="3"/>
                <c:pt idx="0">
                  <c:v>17.819316783522055</c:v>
                </c:pt>
                <c:pt idx="1">
                  <c:v>24.737535152738236</c:v>
                </c:pt>
                <c:pt idx="2">
                  <c:v>23.820159945792398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06-4369-A4EB-855D16F8B0C6}"/>
            </c:ext>
          </c:extLst>
        </c:ser>
        <c:ser>
          <c:idx val="6"/>
          <c:order val="5"/>
          <c:tx>
            <c:strRef>
              <c:f>'KF_15_dur+rat'!$I$21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'KF_15_dur+rat'!$I$22:$I$24</c:f>
              <c:numCache>
                <c:formatCode>0.00</c:formatCode>
                <c:ptCount val="3"/>
                <c:pt idx="0">
                  <c:v>16.585606660134388</c:v>
                </c:pt>
                <c:pt idx="1">
                  <c:v>36.99848070326037</c:v>
                </c:pt>
                <c:pt idx="2">
                  <c:v>33.799138023510331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06-4369-A4EB-855D16F8B0C6}"/>
            </c:ext>
          </c:extLst>
        </c:ser>
        <c:ser>
          <c:idx val="8"/>
          <c:order val="6"/>
          <c:tx>
            <c:strRef>
              <c:f>'KF_15_dur+rat'!$K$21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'KF_15_dur+rat'!$K$22:$K$24</c:f>
              <c:numCache>
                <c:formatCode>0.00</c:formatCode>
                <c:ptCount val="3"/>
                <c:pt idx="0">
                  <c:v>-14.527355761364436</c:v>
                </c:pt>
                <c:pt idx="1">
                  <c:v>-21.413281547873485</c:v>
                </c:pt>
                <c:pt idx="2">
                  <c:v>-26.431866539063055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06-4369-A4EB-855D16F8B0C6}"/>
            </c:ext>
          </c:extLst>
        </c:ser>
        <c:ser>
          <c:idx val="10"/>
          <c:order val="7"/>
          <c:tx>
            <c:strRef>
              <c:f>'KF_15_dur+rat'!$M$21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'KF_15_dur+rat'!$M$22:$M$23</c:f>
              <c:numCache>
                <c:formatCode>0.00</c:formatCode>
                <c:ptCount val="2"/>
                <c:pt idx="0">
                  <c:v>0.57419484138577526</c:v>
                </c:pt>
                <c:pt idx="1">
                  <c:v>-7.7611712539632407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06-4369-A4EB-855D16F8B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79648"/>
        <c:axId val="160381184"/>
      </c:barChart>
      <c:catAx>
        <c:axId val="160379648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160381184"/>
        <c:crosses val="autoZero"/>
        <c:auto val="1"/>
        <c:lblAlgn val="ctr"/>
        <c:lblOffset val="100"/>
        <c:noMultiLvlLbl val="0"/>
      </c:catAx>
      <c:valAx>
        <c:axId val="160381184"/>
        <c:scaling>
          <c:orientation val="minMax"/>
          <c:max val="40"/>
          <c:min val="-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60379648"/>
        <c:crosses val="autoZero"/>
        <c:crossBetween val="between"/>
        <c:majorUnit val="10"/>
        <c:minorUnit val="2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'KF_15_dur+rat'!$B$36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'KF_15_dur+rat'!$B$37:$B$39</c:f>
              <c:numCache>
                <c:formatCode>0.00</c:formatCode>
                <c:ptCount val="3"/>
                <c:pt idx="0">
                  <c:v>-0.59032862352861315</c:v>
                </c:pt>
                <c:pt idx="1">
                  <c:v>3.8639643845957181</c:v>
                </c:pt>
                <c:pt idx="2">
                  <c:v>-3.2736357610671156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9-41DB-82C4-E3173C80986B}"/>
            </c:ext>
          </c:extLst>
        </c:ser>
        <c:ser>
          <c:idx val="1"/>
          <c:order val="1"/>
          <c:tx>
            <c:strRef>
              <c:f>'KF_15_dur+rat'!$C$36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'KF_15_dur+rat'!$C$37:$C$39</c:f>
              <c:numCache>
                <c:formatCode>0.00</c:formatCode>
                <c:ptCount val="3"/>
                <c:pt idx="0">
                  <c:v>-0.74584527817428281</c:v>
                </c:pt>
                <c:pt idx="1">
                  <c:v>1.3026005107439715</c:v>
                </c:pt>
                <c:pt idx="2">
                  <c:v>-0.55675523256971005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9-41DB-82C4-E3173C80986B}"/>
            </c:ext>
          </c:extLst>
        </c:ser>
        <c:ser>
          <c:idx val="2"/>
          <c:order val="2"/>
          <c:tx>
            <c:strRef>
              <c:f>'KF_15_dur+rat'!$D$36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'KF_15_dur+rat'!$D$37:$D$39</c:f>
              <c:numCache>
                <c:formatCode>0.00</c:formatCode>
                <c:ptCount val="3"/>
                <c:pt idx="0">
                  <c:v>-2.8907316638063243</c:v>
                </c:pt>
                <c:pt idx="1">
                  <c:v>-2.6060235270195804</c:v>
                </c:pt>
                <c:pt idx="2">
                  <c:v>5.4967551908258905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9-41DB-82C4-E3173C80986B}"/>
            </c:ext>
          </c:extLst>
        </c:ser>
        <c:ser>
          <c:idx val="3"/>
          <c:order val="3"/>
          <c:tx>
            <c:strRef>
              <c:f>'KF_15_dur+rat'!$E$36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'KF_15_dur+rat'!$E$37:$E$39</c:f>
              <c:numCache>
                <c:formatCode>0.00</c:formatCode>
                <c:ptCount val="3"/>
                <c:pt idx="0">
                  <c:v>1.7881117571098599</c:v>
                </c:pt>
                <c:pt idx="1">
                  <c:v>-4.8312092966733751</c:v>
                </c:pt>
                <c:pt idx="2">
                  <c:v>3.043097539563508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A9-41DB-82C4-E3173C80986B}"/>
            </c:ext>
          </c:extLst>
        </c:ser>
        <c:ser>
          <c:idx val="4"/>
          <c:order val="4"/>
          <c:tx>
            <c:strRef>
              <c:f>'KF_15_dur+rat'!$F$36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'KF_15_dur+rat'!$F$37:$F$39</c:f>
              <c:numCache>
                <c:formatCode>0.00</c:formatCode>
                <c:ptCount val="3"/>
                <c:pt idx="0">
                  <c:v>3.1432159696878301</c:v>
                </c:pt>
                <c:pt idx="1">
                  <c:v>1.9367001527478678</c:v>
                </c:pt>
                <c:pt idx="2">
                  <c:v>-5.0799161224357121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A9-41DB-82C4-E3173C80986B}"/>
            </c:ext>
          </c:extLst>
        </c:ser>
        <c:ser>
          <c:idx val="5"/>
          <c:order val="5"/>
          <c:tx>
            <c:strRef>
              <c:f>'KF_15_dur+rat'!$G$36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'KF_15_dur+rat'!$G$37:$G$39</c:f>
              <c:numCache>
                <c:formatCode>0.00</c:formatCode>
                <c:ptCount val="3"/>
                <c:pt idx="0">
                  <c:v>8.5639252708560321E-2</c:v>
                </c:pt>
                <c:pt idx="1">
                  <c:v>-2.2490914542810785</c:v>
                </c:pt>
                <c:pt idx="2">
                  <c:v>2.1634522015725004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A9-41DB-82C4-E3173C80986B}"/>
            </c:ext>
          </c:extLst>
        </c:ser>
        <c:ser>
          <c:idx val="6"/>
          <c:order val="6"/>
          <c:tx>
            <c:strRef>
              <c:f>'KF_15_dur+rat'!$H$36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'KF_15_dur+rat'!$H$37:$H$39</c:f>
              <c:numCache>
                <c:formatCode>0.00</c:formatCode>
                <c:ptCount val="3"/>
                <c:pt idx="0">
                  <c:v>-0.6132296897467242</c:v>
                </c:pt>
                <c:pt idx="1">
                  <c:v>0.80333340724222779</c:v>
                </c:pt>
                <c:pt idx="2">
                  <c:v>-0.19010371749551425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A9-41DB-82C4-E3173C80986B}"/>
            </c:ext>
          </c:extLst>
        </c:ser>
        <c:ser>
          <c:idx val="7"/>
          <c:order val="7"/>
          <c:tx>
            <c:strRef>
              <c:f>'KF_15_dur+rat'!$I$36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'KF_15_dur+rat'!$I$37:$I$39</c:f>
              <c:numCache>
                <c:formatCode>0.00</c:formatCode>
                <c:ptCount val="3"/>
                <c:pt idx="0">
                  <c:v>-2.6815893693943131</c:v>
                </c:pt>
                <c:pt idx="1">
                  <c:v>2.1941500340461033</c:v>
                </c:pt>
                <c:pt idx="2">
                  <c:v>0.48743933534819561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A9-41DB-82C4-E3173C80986B}"/>
            </c:ext>
          </c:extLst>
        </c:ser>
        <c:ser>
          <c:idx val="8"/>
          <c:order val="8"/>
          <c:tx>
            <c:strRef>
              <c:f>'KF_15_dur+rat'!$J$36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'KF_15_dur+rat'!$J$37:$J$39</c:f>
              <c:numCache>
                <c:formatCode>0.00</c:formatCode>
                <c:ptCount val="3"/>
                <c:pt idx="0">
                  <c:v>1.4817438445836331</c:v>
                </c:pt>
                <c:pt idx="1">
                  <c:v>2.0243694940077006</c:v>
                </c:pt>
                <c:pt idx="2">
                  <c:v>-3.5061133385913443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A9-41DB-82C4-E3173C80986B}"/>
            </c:ext>
          </c:extLst>
        </c:ser>
        <c:ser>
          <c:idx val="9"/>
          <c:order val="9"/>
          <c:tx>
            <c:strRef>
              <c:f>'KF_15_dur+rat'!$K$36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'KF_15_dur+rat'!$K$37:$K$39</c:f>
              <c:numCache>
                <c:formatCode>0.00</c:formatCode>
                <c:ptCount val="3"/>
                <c:pt idx="0">
                  <c:v>3.1441325942217233</c:v>
                </c:pt>
                <c:pt idx="1">
                  <c:v>-0.27493211020395592</c:v>
                </c:pt>
                <c:pt idx="2">
                  <c:v>-2.8692004840177852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A9-41DB-82C4-E3173C80986B}"/>
            </c:ext>
          </c:extLst>
        </c:ser>
        <c:ser>
          <c:idx val="10"/>
          <c:order val="10"/>
          <c:tx>
            <c:strRef>
              <c:f>'KF_15_dur+rat'!$L$36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'KF_15_dur+rat'!$L$37:$L$39</c:f>
              <c:numCache>
                <c:formatCode>0.00</c:formatCode>
                <c:ptCount val="3"/>
                <c:pt idx="0">
                  <c:v>-0.2208071637307043</c:v>
                </c:pt>
                <c:pt idx="1">
                  <c:v>-2.0392079880637439</c:v>
                </c:pt>
                <c:pt idx="2">
                  <c:v>2.2600151517944234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A9-41DB-82C4-E3173C80986B}"/>
            </c:ext>
          </c:extLst>
        </c:ser>
        <c:ser>
          <c:idx val="11"/>
          <c:order val="11"/>
          <c:tx>
            <c:strRef>
              <c:f>'KF_15_dur+rat'!$M$36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'KF_15_dur+rat'!$M$37:$M$39</c:f>
              <c:numCache>
                <c:formatCode>0.00</c:formatCode>
                <c:ptCount val="3"/>
                <c:pt idx="0">
                  <c:v>2.8337203636185322</c:v>
                </c:pt>
                <c:pt idx="1">
                  <c:v>-0.6698593656016385</c:v>
                </c:pt>
                <c:pt idx="2">
                  <c:v>-2.163860998016915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A9-41DB-82C4-E3173C80986B}"/>
            </c:ext>
          </c:extLst>
        </c:ser>
        <c:ser>
          <c:idx val="12"/>
          <c:order val="12"/>
          <c:tx>
            <c:strRef>
              <c:f>'KF_15_dur+rat'!$N$36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'KF_15_dur+rat'!$N$37:$N$39</c:f>
              <c:numCache>
                <c:formatCode>0.00</c:formatCode>
                <c:ptCount val="3"/>
                <c:pt idx="0">
                  <c:v>-2.7714406725571692</c:v>
                </c:pt>
                <c:pt idx="1">
                  <c:v>0.5611962027934041</c:v>
                </c:pt>
                <c:pt idx="2">
                  <c:v>2.2102444697637615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A9-41DB-82C4-E3173C80986B}"/>
            </c:ext>
          </c:extLst>
        </c:ser>
        <c:ser>
          <c:idx val="13"/>
          <c:order val="13"/>
          <c:tx>
            <c:strRef>
              <c:f>'KF_15_dur+rat'!$O$36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'KF_15_dur+rat'!$O$37:$O$39</c:f>
              <c:numCache>
                <c:formatCode>0.00</c:formatCode>
                <c:ptCount val="3"/>
                <c:pt idx="0">
                  <c:v>-1.9625913209920611</c:v>
                </c:pt>
                <c:pt idx="1">
                  <c:v>-1.5990444333674247E-2</c:v>
                </c:pt>
                <c:pt idx="2">
                  <c:v>1.9785817653257176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A9-41DB-82C4-E3173C80986B}"/>
            </c:ext>
          </c:extLst>
        </c:ser>
        <c:ser>
          <c:idx val="14"/>
          <c:order val="14"/>
          <c:tx>
            <c:strRef>
              <c:f>'KF_15_dur+rat'!$P$36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'KF_15_dur+rat'!$P$37:$P$39</c:f>
              <c:numCache>
                <c:formatCode>0.0</c:formatCode>
                <c:ptCount val="3"/>
                <c:pt idx="0">
                  <c:v>6.8536057983122305</c:v>
                </c:pt>
                <c:pt idx="1">
                  <c:v>-1.4038577034151132</c:v>
                </c:pt>
                <c:pt idx="2">
                  <c:v>-5.4497480948971386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8A9-41DB-82C4-E3173C80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48352"/>
        <c:axId val="160549888"/>
      </c:barChart>
      <c:catAx>
        <c:axId val="16054835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160549888"/>
        <c:crosses val="autoZero"/>
        <c:auto val="1"/>
        <c:lblAlgn val="ctr"/>
        <c:lblOffset val="100"/>
        <c:noMultiLvlLbl val="0"/>
      </c:catAx>
      <c:valAx>
        <c:axId val="16054988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605483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3289206541490006"/>
          <c:y val="0.81859071619714396"/>
          <c:w val="0.73421576149135204"/>
          <c:h val="0.1569506870394152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'KF_15_dur+rat'!$C$31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'KF_15_dur+rat'!$C$32:$C$34</c:f>
              <c:numCache>
                <c:formatCode>0.00</c:formatCode>
                <c:ptCount val="3"/>
                <c:pt idx="0">
                  <c:v>-1.615114728178181</c:v>
                </c:pt>
                <c:pt idx="1">
                  <c:v>1.5261390259914549</c:v>
                </c:pt>
                <c:pt idx="2">
                  <c:v>8.8975702186722572E-2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E-4CE0-866B-EFE8CC443841}"/>
            </c:ext>
          </c:extLst>
        </c:ser>
        <c:ser>
          <c:idx val="4"/>
          <c:order val="1"/>
          <c:tx>
            <c:strRef>
              <c:f>'KF_15_dur+rat'!$E$31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'KF_15_dur+rat'!$E$32:$E$34</c:f>
              <c:numCache>
                <c:formatCode>0.00</c:formatCode>
                <c:ptCount val="3"/>
                <c:pt idx="0">
                  <c:v>0.91884230710596171</c:v>
                </c:pt>
                <c:pt idx="1">
                  <c:v>-4.6076707814258917</c:v>
                </c:pt>
                <c:pt idx="2">
                  <c:v>3.6888284743199407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E-4CE0-866B-EFE8CC443841}"/>
            </c:ext>
          </c:extLst>
        </c:ser>
        <c:ser>
          <c:idx val="5"/>
          <c:order val="2"/>
          <c:tx>
            <c:strRef>
              <c:f>'KF_15_dur+rat'!$F$31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'KF_15_dur+rat'!$F$32:$F$34</c:f>
              <c:numCache>
                <c:formatCode>0.00</c:formatCode>
                <c:ptCount val="3"/>
                <c:pt idx="0">
                  <c:v>2.2739465196839319</c:v>
                </c:pt>
                <c:pt idx="1">
                  <c:v>2.1602386679953511</c:v>
                </c:pt>
                <c:pt idx="2">
                  <c:v>-4.4341851876792795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E-4CE0-866B-EFE8CC443841}"/>
            </c:ext>
          </c:extLst>
        </c:ser>
        <c:ser>
          <c:idx val="6"/>
          <c:order val="3"/>
          <c:tx>
            <c:strRef>
              <c:f>'KF_15_dur+rat'!$G$31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'KF_15_dur+rat'!$G$32:$G$34</c:f>
              <c:numCache>
                <c:formatCode>0.00</c:formatCode>
                <c:ptCount val="3"/>
                <c:pt idx="0">
                  <c:v>-0.78363019729533789</c:v>
                </c:pt>
                <c:pt idx="1">
                  <c:v>-2.0255529390335951</c:v>
                </c:pt>
                <c:pt idx="2">
                  <c:v>2.809183136328933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AE-4CE0-866B-EFE8CC443841}"/>
            </c:ext>
          </c:extLst>
        </c:ser>
        <c:ser>
          <c:idx val="7"/>
          <c:order val="4"/>
          <c:tx>
            <c:strRef>
              <c:f>'KF_15_dur+rat'!$H$31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'KF_15_dur+rat'!$H$32:$H$34</c:f>
              <c:numCache>
                <c:formatCode>0.00</c:formatCode>
                <c:ptCount val="3"/>
                <c:pt idx="0">
                  <c:v>-1.4824991397506224</c:v>
                </c:pt>
                <c:pt idx="1">
                  <c:v>1.0268719224897112</c:v>
                </c:pt>
                <c:pt idx="2">
                  <c:v>0.45562721726091837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AE-4CE0-866B-EFE8CC443841}"/>
            </c:ext>
          </c:extLst>
        </c:ser>
        <c:ser>
          <c:idx val="9"/>
          <c:order val="5"/>
          <c:tx>
            <c:strRef>
              <c:f>'KF_15_dur+rat'!$I$31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'KF_15_dur+rat'!$I$32:$I$34</c:f>
              <c:numCache>
                <c:formatCode>0.00</c:formatCode>
                <c:ptCount val="3"/>
                <c:pt idx="0">
                  <c:v>-3.5508588193982114</c:v>
                </c:pt>
                <c:pt idx="1">
                  <c:v>2.4176885492935867</c:v>
                </c:pt>
                <c:pt idx="2">
                  <c:v>1.1331702701046282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AE-4CE0-866B-EFE8CC443841}"/>
            </c:ext>
          </c:extLst>
        </c:ser>
        <c:ser>
          <c:idx val="14"/>
          <c:order val="6"/>
          <c:tx>
            <c:strRef>
              <c:f>'KF_15_dur+rat'!$K$31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'KF_15_dur+rat'!$K$32:$K$34</c:f>
              <c:numCache>
                <c:formatCode>0.00</c:formatCode>
                <c:ptCount val="3"/>
                <c:pt idx="0">
                  <c:v>2.2748631442178251</c:v>
                </c:pt>
                <c:pt idx="1">
                  <c:v>-5.1393594956472555E-2</c:v>
                </c:pt>
                <c:pt idx="2">
                  <c:v>-2.2234695492613525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AE-4CE0-866B-EFE8CC443841}"/>
            </c:ext>
          </c:extLst>
        </c:ser>
        <c:ser>
          <c:idx val="2"/>
          <c:order val="7"/>
          <c:tx>
            <c:strRef>
              <c:f>'KF_15_dur+rat'!$M$31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'KF_15_dur+rat'!$M$32:$M$34</c:f>
              <c:numCache>
                <c:formatCode>0.00</c:formatCode>
                <c:ptCount val="3"/>
                <c:pt idx="0">
                  <c:v>1.964450913614634</c:v>
                </c:pt>
                <c:pt idx="1">
                  <c:v>-0.44632085035415514</c:v>
                </c:pt>
                <c:pt idx="2">
                  <c:v>-1.5181300632604824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AE-4CE0-866B-EFE8CC443841}"/>
            </c:ext>
          </c:extLst>
        </c:ser>
        <c:ser>
          <c:idx val="12"/>
          <c:order val="8"/>
          <c:tx>
            <c:strRef>
              <c:f>'KF_15_dur+rat'!$P$31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'KF_15_dur+rat'!$P$32:$P$34</c:f>
              <c:numCache>
                <c:formatCode>0.00</c:formatCode>
                <c:ptCount val="3"/>
                <c:pt idx="0">
                  <c:v>5.9843363483083323</c:v>
                </c:pt>
                <c:pt idx="1">
                  <c:v>-1.1803191881676298</c:v>
                </c:pt>
                <c:pt idx="2">
                  <c:v>-4.804017160140706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AE-4CE0-866B-EFE8CC443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18432"/>
        <c:axId val="160019968"/>
      </c:barChart>
      <c:catAx>
        <c:axId val="16001843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160019968"/>
        <c:crosses val="autoZero"/>
        <c:auto val="1"/>
        <c:lblAlgn val="ctr"/>
        <c:lblOffset val="100"/>
        <c:noMultiLvlLbl val="0"/>
      </c:catAx>
      <c:valAx>
        <c:axId val="16001996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16001843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7597" cy="311727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77597" cy="311727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32_dur" connectionId="6" xr16:uid="{00000000-0016-0000-0000-00000E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5_dur" connectionId="3" xr16:uid="{00000000-0016-0000-0000-000005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5_Abschnitte-Dauern" connectionId="11" xr16:uid="{00000000-0016-0000-0000-000004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5" connectionId="12" xr16:uid="{00000000-0016-0000-0000-000003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5" connectionId="14" xr16:uid="{00000000-0016-0000-0000-000002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15" connectionId="10" xr16:uid="{00000000-0016-0000-0000-000001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5" connectionId="22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5_dur" connectionId="19" xr16:uid="{00000000-0016-0000-0000-00000D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5" connectionId="2" xr16:uid="{00000000-0016-0000-0000-00000C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5" connectionId="5" xr16:uid="{00000000-0016-0000-0000-00000B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3 (Zwei Spazierstöcke)" connectionId="8" xr16:uid="{00000000-0016-0000-0000-00000A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15" connectionId="18" xr16:uid="{00000000-0016-0000-0000-000009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5" connectionId="20" xr16:uid="{00000000-0016-0000-0000-000008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5" connectionId="24" xr16:uid="{00000000-0016-0000-00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5" connectionId="16" xr16:uid="{00000000-0016-0000-0000-000006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782B-E848-4687-95AA-BB5BECD92490}">
  <dimension ref="A1:E12"/>
  <sheetViews>
    <sheetView workbookViewId="0"/>
  </sheetViews>
  <sheetFormatPr baseColWidth="10" defaultRowHeight="14.4" x14ac:dyDescent="0.3"/>
  <cols>
    <col min="1" max="1" width="7.88671875" style="7" bestFit="1" customWidth="1"/>
    <col min="2" max="2" width="11.21875" style="7" bestFit="1" customWidth="1"/>
    <col min="3" max="3" width="10.109375" style="7" bestFit="1" customWidth="1"/>
    <col min="4" max="4" width="11.21875" style="7" bestFit="1" customWidth="1"/>
    <col min="5" max="5" width="10.109375" style="7" bestFit="1" customWidth="1"/>
  </cols>
  <sheetData>
    <row r="1" spans="1:5" s="31" customFormat="1" x14ac:dyDescent="0.3">
      <c r="A1" s="6" t="s">
        <v>58</v>
      </c>
      <c r="B1" s="6" t="s">
        <v>59</v>
      </c>
      <c r="C1" s="6" t="s">
        <v>60</v>
      </c>
      <c r="D1" s="6" t="s">
        <v>59</v>
      </c>
      <c r="E1" s="6" t="s">
        <v>60</v>
      </c>
    </row>
    <row r="2" spans="1:5" x14ac:dyDescent="0.3">
      <c r="A2" s="7" t="s">
        <v>3</v>
      </c>
      <c r="B2" s="7">
        <v>1</v>
      </c>
      <c r="C2" s="7">
        <v>2.6</v>
      </c>
      <c r="D2" s="7">
        <v>15</v>
      </c>
      <c r="E2" s="7">
        <v>39.5</v>
      </c>
    </row>
    <row r="3" spans="1:5" x14ac:dyDescent="0.3">
      <c r="A3" s="7" t="s">
        <v>4</v>
      </c>
      <c r="B3" s="7">
        <v>4</v>
      </c>
      <c r="C3" s="7">
        <v>10.5</v>
      </c>
    </row>
    <row r="4" spans="1:5" x14ac:dyDescent="0.3">
      <c r="A4" s="7" t="s">
        <v>5</v>
      </c>
      <c r="B4" s="7">
        <v>10</v>
      </c>
      <c r="C4" s="7">
        <v>26.3</v>
      </c>
    </row>
    <row r="5" spans="1:5" x14ac:dyDescent="0.3">
      <c r="A5" s="7" t="s">
        <v>0</v>
      </c>
      <c r="B5" s="7">
        <v>1</v>
      </c>
      <c r="C5" s="7">
        <v>2.6</v>
      </c>
      <c r="D5" s="7">
        <v>13</v>
      </c>
      <c r="E5" s="7">
        <v>34.200000000000003</v>
      </c>
    </row>
    <row r="6" spans="1:5" x14ac:dyDescent="0.3">
      <c r="A6" s="7" t="s">
        <v>1</v>
      </c>
      <c r="B6" s="7">
        <v>4</v>
      </c>
      <c r="C6" s="7">
        <v>10.5</v>
      </c>
    </row>
    <row r="7" spans="1:5" x14ac:dyDescent="0.3">
      <c r="A7" s="7" t="s">
        <v>6</v>
      </c>
      <c r="B7" s="7">
        <v>6</v>
      </c>
      <c r="C7" s="7">
        <v>15.8</v>
      </c>
    </row>
    <row r="8" spans="1:5" x14ac:dyDescent="0.3">
      <c r="A8" s="7" t="s">
        <v>51</v>
      </c>
      <c r="B8" s="7">
        <v>2</v>
      </c>
      <c r="C8" s="7">
        <v>5.3</v>
      </c>
    </row>
    <row r="9" spans="1:5" x14ac:dyDescent="0.3">
      <c r="A9" s="7" t="s">
        <v>52</v>
      </c>
      <c r="B9" s="7">
        <v>2</v>
      </c>
      <c r="C9" s="7">
        <v>5.3</v>
      </c>
      <c r="D9" s="7">
        <v>10</v>
      </c>
      <c r="E9" s="7">
        <v>26.3</v>
      </c>
    </row>
    <row r="10" spans="1:5" x14ac:dyDescent="0.3">
      <c r="A10" s="7" t="s">
        <v>53</v>
      </c>
      <c r="B10" s="7">
        <v>3</v>
      </c>
      <c r="C10" s="7">
        <v>7.9</v>
      </c>
    </row>
    <row r="11" spans="1:5" x14ac:dyDescent="0.3">
      <c r="A11" s="7" t="s">
        <v>54</v>
      </c>
      <c r="B11" s="7">
        <v>5</v>
      </c>
      <c r="C11" s="7">
        <v>13.2</v>
      </c>
    </row>
    <row r="12" spans="1:5" x14ac:dyDescent="0.3">
      <c r="B12" s="7">
        <v>38</v>
      </c>
      <c r="C12" s="7">
        <v>100</v>
      </c>
      <c r="D12" s="7">
        <v>38</v>
      </c>
      <c r="E12" s="7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16"/>
  <sheetViews>
    <sheetView tabSelected="1" zoomScale="55" zoomScaleNormal="55" workbookViewId="0"/>
  </sheetViews>
  <sheetFormatPr baseColWidth="10" defaultRowHeight="14.4" x14ac:dyDescent="0.3"/>
  <cols>
    <col min="1" max="1" width="39.44140625" style="1" customWidth="1"/>
    <col min="2" max="3" width="26.44140625" style="2" bestFit="1" customWidth="1"/>
    <col min="4" max="4" width="24" style="2" bestFit="1" customWidth="1"/>
    <col min="5" max="5" width="24" bestFit="1" customWidth="1"/>
    <col min="6" max="6" width="34.21875" bestFit="1" customWidth="1"/>
    <col min="7" max="7" width="37.33203125" bestFit="1" customWidth="1"/>
    <col min="8" max="8" width="29.88671875" bestFit="1" customWidth="1"/>
    <col min="9" max="9" width="23.21875" bestFit="1" customWidth="1"/>
    <col min="10" max="10" width="29.88671875" bestFit="1" customWidth="1"/>
    <col min="11" max="12" width="22.77734375" bestFit="1" customWidth="1"/>
    <col min="13" max="13" width="28.77734375" bestFit="1" customWidth="1"/>
    <col min="14" max="15" width="22.77734375" bestFit="1" customWidth="1"/>
    <col min="16" max="16" width="11" style="2" bestFit="1" customWidth="1"/>
    <col min="17" max="17" width="9" bestFit="1" customWidth="1"/>
    <col min="18" max="18" width="9.44140625" bestFit="1" customWidth="1"/>
    <col min="19" max="19" width="17.77734375" style="2" bestFit="1" customWidth="1"/>
    <col min="20" max="20" width="8.5546875" style="2" bestFit="1" customWidth="1"/>
    <col min="21" max="21" width="13.21875" style="2" bestFit="1" customWidth="1"/>
    <col min="22" max="22" width="7.33203125" style="2" bestFit="1" customWidth="1"/>
    <col min="23" max="23" width="10.109375" style="2" bestFit="1" customWidth="1"/>
    <col min="24" max="24" width="8.109375" style="2" bestFit="1" customWidth="1"/>
    <col min="25" max="25" width="8.5546875" bestFit="1" customWidth="1"/>
    <col min="26" max="26" width="17.6640625" style="1" bestFit="1" customWidth="1"/>
    <col min="27" max="27" width="15.109375" bestFit="1" customWidth="1"/>
    <col min="28" max="29" width="26.44140625" style="2" bestFit="1" customWidth="1"/>
    <col min="30" max="30" width="24" bestFit="1" customWidth="1"/>
    <col min="31" max="31" width="24" style="2" bestFit="1" customWidth="1"/>
    <col min="32" max="32" width="34.21875" style="2" bestFit="1" customWidth="1"/>
    <col min="33" max="33" width="37.33203125" bestFit="1" customWidth="1"/>
    <col min="34" max="34" width="29.88671875" bestFit="1" customWidth="1"/>
    <col min="35" max="35" width="23.21875" bestFit="1" customWidth="1"/>
    <col min="36" max="36" width="29.88671875" bestFit="1" customWidth="1"/>
    <col min="37" max="38" width="22.77734375" bestFit="1" customWidth="1"/>
    <col min="39" max="39" width="28.77734375" bestFit="1" customWidth="1"/>
    <col min="40" max="41" width="22.77734375" bestFit="1" customWidth="1"/>
    <col min="42" max="42" width="11" bestFit="1" customWidth="1"/>
    <col min="43" max="43" width="9" bestFit="1" customWidth="1"/>
    <col min="44" max="44" width="9.44140625" bestFit="1" customWidth="1"/>
    <col min="45" max="45" width="17.77734375" bestFit="1" customWidth="1"/>
    <col min="46" max="46" width="10.109375" bestFit="1" customWidth="1"/>
    <col min="47" max="47" width="8.109375" bestFit="1" customWidth="1"/>
    <col min="48" max="48" width="8.5546875" bestFit="1" customWidth="1"/>
    <col min="49" max="49" width="16.88671875" bestFit="1" customWidth="1"/>
    <col min="50" max="51" width="8.5546875" bestFit="1" customWidth="1"/>
    <col min="52" max="52" width="18.21875" bestFit="1" customWidth="1"/>
    <col min="53" max="53" width="17.77734375" bestFit="1" customWidth="1"/>
    <col min="54" max="54" width="22.33203125" bestFit="1" customWidth="1"/>
    <col min="55" max="55" width="5.44140625" bestFit="1" customWidth="1"/>
    <col min="56" max="56" width="23.109375" bestFit="1" customWidth="1"/>
    <col min="57" max="57" width="23.5546875" bestFit="1" customWidth="1"/>
    <col min="58" max="59" width="26.44140625" bestFit="1" customWidth="1"/>
    <col min="60" max="61" width="24" bestFit="1" customWidth="1"/>
    <col min="62" max="62" width="34.21875" bestFit="1" customWidth="1"/>
    <col min="63" max="63" width="37.33203125" bestFit="1" customWidth="1"/>
    <col min="64" max="64" width="29.88671875" bestFit="1" customWidth="1"/>
    <col min="65" max="65" width="23.21875" bestFit="1" customWidth="1"/>
    <col min="66" max="66" width="29.88671875" bestFit="1" customWidth="1"/>
    <col min="67" max="68" width="22.77734375" bestFit="1" customWidth="1"/>
    <col min="69" max="69" width="28.77734375" bestFit="1" customWidth="1"/>
    <col min="70" max="71" width="22.77734375" bestFit="1" customWidth="1"/>
    <col min="72" max="72" width="8.5546875" bestFit="1" customWidth="1"/>
  </cols>
  <sheetData>
    <row r="1" spans="1:72" x14ac:dyDescent="0.3">
      <c r="A1" s="35" t="s">
        <v>22</v>
      </c>
      <c r="B1" s="27" t="s">
        <v>7</v>
      </c>
      <c r="C1" s="27" t="s">
        <v>8</v>
      </c>
      <c r="D1" s="27" t="s">
        <v>9</v>
      </c>
      <c r="E1" s="27" t="s">
        <v>10</v>
      </c>
      <c r="F1" s="27" t="s">
        <v>11</v>
      </c>
      <c r="G1" s="27" t="s">
        <v>12</v>
      </c>
      <c r="H1" s="27" t="s">
        <v>13</v>
      </c>
      <c r="I1" s="27" t="s">
        <v>14</v>
      </c>
      <c r="J1" s="27" t="s">
        <v>15</v>
      </c>
      <c r="K1" s="27" t="s">
        <v>16</v>
      </c>
      <c r="L1" s="12" t="s">
        <v>17</v>
      </c>
      <c r="M1" s="12" t="s">
        <v>18</v>
      </c>
      <c r="N1" s="12" t="s">
        <v>19</v>
      </c>
      <c r="O1" s="12" t="s">
        <v>20</v>
      </c>
      <c r="P1" s="1" t="s">
        <v>26</v>
      </c>
      <c r="Q1" s="1" t="s">
        <v>27</v>
      </c>
      <c r="R1" s="1" t="s">
        <v>28</v>
      </c>
      <c r="S1" s="1" t="s">
        <v>29</v>
      </c>
      <c r="T1" s="1"/>
      <c r="U1" s="1"/>
      <c r="V1" s="6" t="s">
        <v>22</v>
      </c>
      <c r="W1" s="1" t="s">
        <v>30</v>
      </c>
      <c r="X1" s="1" t="s">
        <v>33</v>
      </c>
      <c r="Y1" s="1" t="s">
        <v>31</v>
      </c>
      <c r="Z1" s="38" t="s">
        <v>42</v>
      </c>
      <c r="AA1" s="6" t="s">
        <v>22</v>
      </c>
      <c r="AB1" s="27" t="s">
        <v>7</v>
      </c>
      <c r="AC1" s="27" t="s">
        <v>8</v>
      </c>
      <c r="AD1" s="27" t="s">
        <v>9</v>
      </c>
      <c r="AE1" s="27" t="s">
        <v>10</v>
      </c>
      <c r="AF1" s="27" t="s">
        <v>11</v>
      </c>
      <c r="AG1" s="27" t="s">
        <v>12</v>
      </c>
      <c r="AH1" s="27" t="s">
        <v>13</v>
      </c>
      <c r="AI1" s="27" t="s">
        <v>14</v>
      </c>
      <c r="AJ1" s="27" t="s">
        <v>15</v>
      </c>
      <c r="AK1" s="27" t="s">
        <v>16</v>
      </c>
      <c r="AL1" s="12" t="s">
        <v>17</v>
      </c>
      <c r="AM1" s="12" t="s">
        <v>18</v>
      </c>
      <c r="AN1" s="12" t="s">
        <v>19</v>
      </c>
      <c r="AO1" s="12" t="s">
        <v>20</v>
      </c>
      <c r="AP1" s="6" t="s">
        <v>26</v>
      </c>
      <c r="AQ1" s="1" t="s">
        <v>27</v>
      </c>
      <c r="AR1" s="6" t="s">
        <v>28</v>
      </c>
      <c r="AS1" s="6" t="s">
        <v>29</v>
      </c>
      <c r="AT1" s="6" t="s">
        <v>30</v>
      </c>
      <c r="AU1" s="6" t="s">
        <v>33</v>
      </c>
      <c r="AV1" s="1" t="s">
        <v>31</v>
      </c>
      <c r="AW1" s="6" t="s">
        <v>32</v>
      </c>
      <c r="AX1" s="39" t="s">
        <v>2</v>
      </c>
      <c r="AY1" s="21"/>
      <c r="AZ1" s="28"/>
      <c r="BA1" s="28"/>
      <c r="BB1" s="6"/>
      <c r="BC1" s="14"/>
      <c r="BD1" s="7"/>
    </row>
    <row r="2" spans="1:72" x14ac:dyDescent="0.3">
      <c r="A2" s="6">
        <v>1</v>
      </c>
      <c r="B2" s="8">
        <f>SUM(AB2:AB4)</f>
        <v>22.020833332999999</v>
      </c>
      <c r="C2" s="8">
        <f t="shared" ref="C2:O2" si="0">SUM(AC2:AC4)</f>
        <v>18.914999999999999</v>
      </c>
      <c r="D2" s="8">
        <f t="shared" si="0"/>
        <v>13.986666667</v>
      </c>
      <c r="E2" s="8">
        <f t="shared" si="0"/>
        <v>13.919833333</v>
      </c>
      <c r="F2" s="8">
        <f t="shared" si="0"/>
        <v>19.077333332999999</v>
      </c>
      <c r="G2" s="8">
        <f t="shared" si="0"/>
        <v>18.846833332999999</v>
      </c>
      <c r="H2" s="8">
        <f t="shared" si="0"/>
        <v>21.965</v>
      </c>
      <c r="I2" s="8">
        <f t="shared" si="0"/>
        <v>21.734999999999999</v>
      </c>
      <c r="J2" s="8">
        <f t="shared" si="0"/>
        <v>22.974625000000003</v>
      </c>
      <c r="K2" s="8">
        <f t="shared" si="0"/>
        <v>15.934625</v>
      </c>
      <c r="L2" s="8">
        <f t="shared" si="0"/>
        <v>15.705000000000002</v>
      </c>
      <c r="M2" s="8">
        <f t="shared" si="0"/>
        <v>18.75</v>
      </c>
      <c r="N2" s="8">
        <f t="shared" si="0"/>
        <v>17.747999999999998</v>
      </c>
      <c r="O2" s="8">
        <f t="shared" si="0"/>
        <v>17.811999999999998</v>
      </c>
      <c r="P2" s="3">
        <f>AVERAGE(B2:O2)</f>
        <v>18.52791071421429</v>
      </c>
      <c r="Q2" s="13">
        <f>MIN(B2:O2)</f>
        <v>13.919833333</v>
      </c>
      <c r="R2" s="3">
        <f>MAX(B2:O2)</f>
        <v>22.974625000000003</v>
      </c>
      <c r="S2" s="8">
        <f>STDEV(B2:O2)/P2*100</f>
        <v>15.866592053561925</v>
      </c>
      <c r="V2" s="6">
        <v>1</v>
      </c>
      <c r="W2" s="13">
        <f>AVERAGE(C2,E2:I2,K2,M2)</f>
        <v>18.642953124875</v>
      </c>
      <c r="X2" s="3">
        <f>MIN(C2,E2:I2,K2,M2)</f>
        <v>13.919833333</v>
      </c>
      <c r="Y2" s="3">
        <f>MAX(C2,E2:I2,K2,M2)</f>
        <v>21.965</v>
      </c>
      <c r="Z2" s="44">
        <f>STDEV(C2,E2:I2,K2,M2)/W2*100</f>
        <v>14.415175418936272</v>
      </c>
      <c r="AA2" s="6" t="s">
        <v>3</v>
      </c>
      <c r="AB2" s="13">
        <f t="shared" ref="AB2" si="1">AB78-AB77</f>
        <v>3.552</v>
      </c>
      <c r="AC2" s="13">
        <f t="shared" ref="AC2:AO2" si="2">AC78-AC77</f>
        <v>2.5124999999999997</v>
      </c>
      <c r="AD2" s="13">
        <f t="shared" si="2"/>
        <v>2.46</v>
      </c>
      <c r="AE2" s="13">
        <f t="shared" si="2"/>
        <v>1.9275</v>
      </c>
      <c r="AF2" s="13">
        <f t="shared" si="2"/>
        <v>3.866666666</v>
      </c>
      <c r="AG2" s="13">
        <f t="shared" si="2"/>
        <v>3.2018125</v>
      </c>
      <c r="AH2" s="13">
        <f t="shared" si="2"/>
        <v>3.5756666669999997</v>
      </c>
      <c r="AI2" s="13">
        <f t="shared" si="2"/>
        <v>3.9845833330000002</v>
      </c>
      <c r="AJ2" s="13">
        <f t="shared" si="2"/>
        <v>3.7459999999999996</v>
      </c>
      <c r="AK2" s="13">
        <f t="shared" si="2"/>
        <v>2.0640000000000005</v>
      </c>
      <c r="AL2" s="13">
        <f t="shared" si="2"/>
        <v>2.2424375000000003</v>
      </c>
      <c r="AM2" s="13">
        <f t="shared" si="2"/>
        <v>2.2279999999999998</v>
      </c>
      <c r="AN2" s="13">
        <f t="shared" si="2"/>
        <v>3.0760000000000001</v>
      </c>
      <c r="AO2" s="13">
        <f t="shared" si="2"/>
        <v>3.056</v>
      </c>
      <c r="AP2" s="13">
        <f>AVERAGE(AB2:AO2)</f>
        <v>2.9637976190000002</v>
      </c>
      <c r="AQ2" s="13">
        <f t="shared" ref="AQ2:AQ11" si="3">MIN(AB2:AO2)</f>
        <v>1.9275</v>
      </c>
      <c r="AR2" s="13">
        <f>MAX(AB2:AO2)</f>
        <v>3.9845833330000002</v>
      </c>
      <c r="AS2" s="8">
        <f t="shared" ref="AS2:AS11" si="4">STDEV(AB2:AO2)/AP2*100</f>
        <v>24.167952256535909</v>
      </c>
      <c r="AT2" s="13">
        <f t="shared" ref="AT2:AT11" si="5">AVERAGE(AC2,AE2:AI2,AK2,AM2)</f>
        <v>2.9200911457499998</v>
      </c>
      <c r="AU2" s="3">
        <f t="shared" ref="AU2:AU12" si="6">MIN(AC2,AE2:AI2,AK2,AM2)</f>
        <v>1.9275</v>
      </c>
      <c r="AV2" s="3">
        <f t="shared" ref="AV2:AV11" si="7">MAX(AC2,AE2:AI2,AK2,AM2)</f>
        <v>3.9845833330000002</v>
      </c>
      <c r="AW2" s="8">
        <f>STDEV(AC2,AE2:AI2,AK2,AM2)/AT2*100</f>
        <v>28.656362825836823</v>
      </c>
      <c r="AX2" s="40">
        <v>2.6315789473684208</v>
      </c>
      <c r="AY2" s="6" t="s">
        <v>3</v>
      </c>
      <c r="BA2" s="13"/>
      <c r="BB2" s="13"/>
      <c r="BC2" s="13"/>
      <c r="BD2" s="7"/>
    </row>
    <row r="3" spans="1:72" x14ac:dyDescent="0.3">
      <c r="A3" s="6">
        <v>2</v>
      </c>
      <c r="B3" s="8">
        <f>SUM(AB5:AB8)</f>
        <v>27.141833333000001</v>
      </c>
      <c r="C3" s="8">
        <f t="shared" ref="C3:O3" si="8">SUM(AC5:AC8)</f>
        <v>21.907499999999999</v>
      </c>
      <c r="D3" s="8">
        <f t="shared" si="8"/>
        <v>15.529333332999999</v>
      </c>
      <c r="E3" s="8">
        <f t="shared" si="8"/>
        <v>12.453333334</v>
      </c>
      <c r="F3" s="8">
        <f t="shared" si="8"/>
        <v>20.030999999999999</v>
      </c>
      <c r="G3" s="8">
        <f t="shared" si="8"/>
        <v>19.226916666999998</v>
      </c>
      <c r="H3" s="8">
        <f t="shared" si="8"/>
        <v>24.991999999999997</v>
      </c>
      <c r="I3" s="8">
        <f t="shared" si="8"/>
        <v>27.448562500000001</v>
      </c>
      <c r="J3" s="8">
        <f t="shared" si="8"/>
        <v>25.357479166999997</v>
      </c>
      <c r="K3" s="8">
        <f t="shared" si="8"/>
        <v>15.745374999999999</v>
      </c>
      <c r="L3" s="8">
        <f t="shared" si="8"/>
        <v>16.274999999999999</v>
      </c>
      <c r="M3" s="8">
        <f t="shared" si="8"/>
        <v>18.480666667000001</v>
      </c>
      <c r="N3" s="8">
        <f t="shared" si="8"/>
        <v>21.51</v>
      </c>
      <c r="O3" s="8">
        <f t="shared" si="8"/>
        <v>20.682666666999999</v>
      </c>
      <c r="P3" s="3">
        <f t="shared" ref="P3:P5" si="9">AVERAGE(B3:O3)</f>
        <v>20.484404762</v>
      </c>
      <c r="Q3" s="13">
        <f t="shared" ref="Q3:Q5" si="10">MIN(B3:O3)</f>
        <v>12.453333334</v>
      </c>
      <c r="R3" s="3">
        <f t="shared" ref="R3:R5" si="11">MAX(B3:O3)</f>
        <v>27.448562500000001</v>
      </c>
      <c r="S3" s="8">
        <f t="shared" ref="S3:S5" si="12">STDEV(B3:O3)/P3*100</f>
        <v>22.454173786118044</v>
      </c>
      <c r="V3" s="6">
        <v>2</v>
      </c>
      <c r="W3" s="13">
        <f>AVERAGE(C3,E3:I3,K3,M3)</f>
        <v>20.035669271</v>
      </c>
      <c r="X3" s="3">
        <f t="shared" ref="X3:X4" si="13">MIN(C3,E3:I3,K3,M3)</f>
        <v>12.453333334</v>
      </c>
      <c r="Y3" s="3">
        <f t="shared" ref="Y3:Y5" si="14">MAX(C3,E3:I3,K3,M3)</f>
        <v>27.448562500000001</v>
      </c>
      <c r="Z3" s="44">
        <f t="shared" ref="Z3:Z5" si="15">STDEV(C3,E3:I3,K3,M3)/W3*100</f>
        <v>24.009987738695166</v>
      </c>
      <c r="AA3" s="6" t="s">
        <v>4</v>
      </c>
      <c r="AB3" s="13">
        <f t="shared" ref="AB3:AO3" si="16">AB79-AB78</f>
        <v>6.1901666659999997</v>
      </c>
      <c r="AC3" s="13">
        <f t="shared" si="16"/>
        <v>4.5227500000000003</v>
      </c>
      <c r="AD3" s="13">
        <f t="shared" si="16"/>
        <v>5.0876666669999997</v>
      </c>
      <c r="AE3" s="13">
        <f t="shared" si="16"/>
        <v>5.536333333</v>
      </c>
      <c r="AF3" s="13">
        <f t="shared" si="16"/>
        <v>3.8559999999999999</v>
      </c>
      <c r="AG3" s="13">
        <f t="shared" si="16"/>
        <v>6.3418333330000003</v>
      </c>
      <c r="AH3" s="13">
        <f t="shared" si="16"/>
        <v>5.4542916659999996</v>
      </c>
      <c r="AI3" s="13">
        <f t="shared" si="16"/>
        <v>6.2904166670000006</v>
      </c>
      <c r="AJ3" s="13">
        <f t="shared" si="16"/>
        <v>6.3120000000000003</v>
      </c>
      <c r="AK3" s="13">
        <f t="shared" si="16"/>
        <v>4.3679999999999994</v>
      </c>
      <c r="AL3" s="13">
        <f t="shared" si="16"/>
        <v>4.3747500000000006</v>
      </c>
      <c r="AM3" s="13">
        <f t="shared" si="16"/>
        <v>4.7866666670000004</v>
      </c>
      <c r="AN3" s="13">
        <f t="shared" si="16"/>
        <v>4.3879999999999999</v>
      </c>
      <c r="AO3" s="13">
        <f t="shared" si="16"/>
        <v>4.3186666669999996</v>
      </c>
      <c r="AP3" s="13">
        <f t="shared" ref="AP3:AP11" si="17">AVERAGE(AB3:AO3)</f>
        <v>5.1305386904285717</v>
      </c>
      <c r="AQ3" s="13">
        <f t="shared" si="3"/>
        <v>3.8559999999999999</v>
      </c>
      <c r="AR3" s="13">
        <f t="shared" ref="AR3:AR11" si="18">MAX(AB3:AO3)</f>
        <v>6.3418333330000003</v>
      </c>
      <c r="AS3" s="8">
        <f t="shared" si="4"/>
        <v>17.161242020030148</v>
      </c>
      <c r="AT3" s="13">
        <f t="shared" si="5"/>
        <v>5.1445364582500002</v>
      </c>
      <c r="AU3" s="3">
        <f t="shared" si="6"/>
        <v>3.8559999999999999</v>
      </c>
      <c r="AV3" s="3">
        <f t="shared" si="7"/>
        <v>6.3418333330000003</v>
      </c>
      <c r="AW3" s="8">
        <f t="shared" ref="AW3:AW12" si="19">STDEV(AC3,AE3:AI3,AK3,AM3)/AT3*100</f>
        <v>17.654058938021098</v>
      </c>
      <c r="AX3" s="40">
        <v>10.526315789473683</v>
      </c>
      <c r="AY3" s="6" t="s">
        <v>4</v>
      </c>
      <c r="BA3" s="13"/>
      <c r="BB3" s="13"/>
      <c r="BC3" s="13"/>
      <c r="BD3" s="7"/>
    </row>
    <row r="4" spans="1:72" x14ac:dyDescent="0.3">
      <c r="A4" s="1">
        <v>3</v>
      </c>
      <c r="B4" s="8">
        <f>SUM(AB9:AB11)</f>
        <v>19.588520833999993</v>
      </c>
      <c r="C4" s="8">
        <f t="shared" ref="C4:O4" si="20">SUM(AC9:AC11)</f>
        <v>18.520104167</v>
      </c>
      <c r="D4" s="8">
        <f t="shared" si="20"/>
        <v>17.530666666999998</v>
      </c>
      <c r="E4" s="8">
        <f t="shared" si="20"/>
        <v>14.081833333000002</v>
      </c>
      <c r="F4" s="8">
        <f t="shared" si="20"/>
        <v>14.234999999999999</v>
      </c>
      <c r="G4" s="8">
        <f t="shared" si="20"/>
        <v>19.551750000000006</v>
      </c>
      <c r="H4" s="8">
        <f t="shared" si="20"/>
        <v>21.668937500000006</v>
      </c>
      <c r="I4" s="8">
        <f t="shared" si="20"/>
        <v>23.415291666999998</v>
      </c>
      <c r="J4" s="8">
        <f t="shared" si="20"/>
        <v>19.038562499999998</v>
      </c>
      <c r="K4" s="8">
        <f t="shared" si="20"/>
        <v>12.874666667</v>
      </c>
      <c r="L4" s="8">
        <f t="shared" si="20"/>
        <v>16.493312500000002</v>
      </c>
      <c r="M4" s="8">
        <f t="shared" si="20"/>
        <v>15.6550625</v>
      </c>
      <c r="N4" s="8">
        <f t="shared" si="20"/>
        <v>20.201999999999998</v>
      </c>
      <c r="O4" s="8">
        <f t="shared" si="20"/>
        <v>19.605333333000004</v>
      </c>
      <c r="P4" s="3">
        <f t="shared" si="9"/>
        <v>18.032931547714284</v>
      </c>
      <c r="Q4" s="13">
        <f t="shared" si="10"/>
        <v>12.874666667</v>
      </c>
      <c r="R4" s="3">
        <f t="shared" si="11"/>
        <v>23.415291666999998</v>
      </c>
      <c r="S4" s="8">
        <f t="shared" si="12"/>
        <v>16.866622041483783</v>
      </c>
      <c r="V4" s="1">
        <v>3</v>
      </c>
      <c r="W4" s="13">
        <f>AVERAGE(C4,E4:I4,K4,M4)</f>
        <v>17.500330729249999</v>
      </c>
      <c r="X4" s="3">
        <f t="shared" si="13"/>
        <v>12.874666667</v>
      </c>
      <c r="Y4" s="3">
        <f t="shared" si="14"/>
        <v>23.415291666999998</v>
      </c>
      <c r="Z4" s="44">
        <f t="shared" si="15"/>
        <v>22.10588213495474</v>
      </c>
      <c r="AA4" s="6" t="s">
        <v>5</v>
      </c>
      <c r="AB4" s="13">
        <f t="shared" ref="AB4:AO4" si="21">AB80-AB79</f>
        <v>12.278666667000001</v>
      </c>
      <c r="AC4" s="13">
        <f t="shared" si="21"/>
        <v>11.87975</v>
      </c>
      <c r="AD4" s="13">
        <f t="shared" si="21"/>
        <v>6.4390000000000001</v>
      </c>
      <c r="AE4" s="13">
        <f t="shared" si="21"/>
        <v>6.4559999999999995</v>
      </c>
      <c r="AF4" s="13">
        <f t="shared" si="21"/>
        <v>11.354666667</v>
      </c>
      <c r="AG4" s="13">
        <f t="shared" si="21"/>
        <v>9.3031874999999999</v>
      </c>
      <c r="AH4" s="13">
        <f t="shared" si="21"/>
        <v>12.935041667</v>
      </c>
      <c r="AI4" s="13">
        <f t="shared" si="21"/>
        <v>11.46</v>
      </c>
      <c r="AJ4" s="13">
        <f t="shared" si="21"/>
        <v>12.916625000000002</v>
      </c>
      <c r="AK4" s="13">
        <f t="shared" si="21"/>
        <v>9.5026250000000001</v>
      </c>
      <c r="AL4" s="13">
        <f t="shared" si="21"/>
        <v>9.0878125000000018</v>
      </c>
      <c r="AM4" s="13">
        <f t="shared" si="21"/>
        <v>11.735333332999998</v>
      </c>
      <c r="AN4" s="13">
        <f t="shared" si="21"/>
        <v>10.283999999999999</v>
      </c>
      <c r="AO4" s="13">
        <f t="shared" si="21"/>
        <v>10.437333332999998</v>
      </c>
      <c r="AP4" s="13">
        <f t="shared" si="17"/>
        <v>10.433574404785713</v>
      </c>
      <c r="AQ4" s="13">
        <f t="shared" si="3"/>
        <v>6.4390000000000001</v>
      </c>
      <c r="AR4" s="13">
        <f t="shared" si="18"/>
        <v>12.935041667</v>
      </c>
      <c r="AS4" s="8">
        <f t="shared" si="4"/>
        <v>20.116941251730559</v>
      </c>
      <c r="AT4" s="13">
        <f t="shared" si="5"/>
        <v>10.578325520875</v>
      </c>
      <c r="AU4" s="3">
        <f t="shared" si="6"/>
        <v>6.4559999999999995</v>
      </c>
      <c r="AV4" s="3">
        <f t="shared" si="7"/>
        <v>12.935041667</v>
      </c>
      <c r="AW4" s="8">
        <f t="shared" si="19"/>
        <v>19.486238403496706</v>
      </c>
      <c r="AX4" s="40">
        <v>26.315789473684209</v>
      </c>
      <c r="AY4" s="6" t="s">
        <v>5</v>
      </c>
      <c r="BA4" s="13"/>
      <c r="BB4" s="13"/>
      <c r="BC4" s="13"/>
      <c r="BD4" s="7"/>
    </row>
    <row r="5" spans="1:72" x14ac:dyDescent="0.3">
      <c r="A5" s="6" t="s">
        <v>24</v>
      </c>
      <c r="B5" s="8">
        <f>SUM(B2:B4)</f>
        <v>68.751187499999986</v>
      </c>
      <c r="C5" s="8">
        <f t="shared" ref="C5:O5" si="22">SUM(C2:C4)</f>
        <v>59.342604166999998</v>
      </c>
      <c r="D5" s="8">
        <f t="shared" si="22"/>
        <v>47.046666666999997</v>
      </c>
      <c r="E5" s="8">
        <f t="shared" si="22"/>
        <v>40.454999999999998</v>
      </c>
      <c r="F5" s="8">
        <f t="shared" si="22"/>
        <v>53.343333332999997</v>
      </c>
      <c r="G5" s="8">
        <f t="shared" si="22"/>
        <v>57.625500000000002</v>
      </c>
      <c r="H5" s="8">
        <f t="shared" si="22"/>
        <v>68.625937499999992</v>
      </c>
      <c r="I5" s="8">
        <f t="shared" si="22"/>
        <v>72.598854166999999</v>
      </c>
      <c r="J5" s="8">
        <f t="shared" si="22"/>
        <v>67.370666666999995</v>
      </c>
      <c r="K5" s="8">
        <f t="shared" si="22"/>
        <v>44.554666666999999</v>
      </c>
      <c r="L5" s="8">
        <f t="shared" si="22"/>
        <v>48.473312500000006</v>
      </c>
      <c r="M5" s="8">
        <f t="shared" si="22"/>
        <v>52.885729167000001</v>
      </c>
      <c r="N5" s="8">
        <f t="shared" si="22"/>
        <v>59.459999999999994</v>
      </c>
      <c r="O5" s="8">
        <f t="shared" si="22"/>
        <v>58.1</v>
      </c>
      <c r="P5" s="3">
        <f t="shared" si="9"/>
        <v>57.045247023928574</v>
      </c>
      <c r="Q5" s="13">
        <f t="shared" si="10"/>
        <v>40.454999999999998</v>
      </c>
      <c r="R5" s="3">
        <f t="shared" si="11"/>
        <v>72.598854166999999</v>
      </c>
      <c r="S5" s="8">
        <f t="shared" si="12"/>
        <v>17.312401786811474</v>
      </c>
      <c r="V5" s="6" t="s">
        <v>24</v>
      </c>
      <c r="W5" s="13">
        <f>AVERAGE(C5,E5:I5,K5,M5)</f>
        <v>56.178953125125005</v>
      </c>
      <c r="X5" s="3">
        <f>MIN(C5,E5:I5,K5,M5)</f>
        <v>40.454999999999998</v>
      </c>
      <c r="Y5" s="3">
        <f t="shared" si="14"/>
        <v>72.598854166999999</v>
      </c>
      <c r="Z5" s="44">
        <f t="shared" si="15"/>
        <v>19.47475589069554</v>
      </c>
      <c r="AA5" s="6" t="s">
        <v>0</v>
      </c>
      <c r="AB5" s="13">
        <f t="shared" ref="AB5:AO5" si="23">AB81-AB80</f>
        <v>3.4286458329999974</v>
      </c>
      <c r="AC5" s="13">
        <f t="shared" si="23"/>
        <v>2.6849999999999987</v>
      </c>
      <c r="AD5" s="13">
        <f t="shared" si="23"/>
        <v>3.8600000000000012</v>
      </c>
      <c r="AE5" s="13">
        <f t="shared" si="23"/>
        <v>2.1526666670000019</v>
      </c>
      <c r="AF5" s="13">
        <f t="shared" si="23"/>
        <v>3.9810000000000016</v>
      </c>
      <c r="AG5" s="13">
        <f t="shared" si="23"/>
        <v>3.0606666669999996</v>
      </c>
      <c r="AH5" s="13">
        <f t="shared" si="23"/>
        <v>3.5487500000000018</v>
      </c>
      <c r="AI5" s="13">
        <f t="shared" si="23"/>
        <v>4.2749999999999986</v>
      </c>
      <c r="AJ5" s="13">
        <f t="shared" si="23"/>
        <v>4.1533749999999969</v>
      </c>
      <c r="AK5" s="13">
        <f t="shared" si="23"/>
        <v>3.5680416669999993</v>
      </c>
      <c r="AL5" s="13">
        <f t="shared" si="23"/>
        <v>1.9725000000000001</v>
      </c>
      <c r="AM5" s="13">
        <f t="shared" si="23"/>
        <v>2.9846666670000026</v>
      </c>
      <c r="AN5" s="13">
        <f t="shared" si="23"/>
        <v>4.2466666669999995</v>
      </c>
      <c r="AO5" s="13">
        <f t="shared" si="23"/>
        <v>2.6793333330000024</v>
      </c>
      <c r="AP5" s="13">
        <f t="shared" si="17"/>
        <v>3.3283080357857142</v>
      </c>
      <c r="AQ5" s="13">
        <f t="shared" si="3"/>
        <v>1.9725000000000001</v>
      </c>
      <c r="AR5" s="13">
        <f t="shared" si="18"/>
        <v>4.2749999999999986</v>
      </c>
      <c r="AS5" s="8">
        <f t="shared" si="4"/>
        <v>22.806223605807073</v>
      </c>
      <c r="AT5" s="13">
        <f t="shared" si="5"/>
        <v>3.2819739585000005</v>
      </c>
      <c r="AU5" s="3">
        <f t="shared" si="6"/>
        <v>2.1526666670000019</v>
      </c>
      <c r="AV5" s="3">
        <f t="shared" si="7"/>
        <v>4.2749999999999986</v>
      </c>
      <c r="AW5" s="8">
        <f t="shared" si="19"/>
        <v>21.225227521235819</v>
      </c>
      <c r="AX5" s="40">
        <v>2.6315789473684208</v>
      </c>
      <c r="AY5" s="6" t="s">
        <v>0</v>
      </c>
      <c r="BA5" s="13"/>
      <c r="BB5" s="13"/>
      <c r="BC5" s="13"/>
      <c r="BD5" s="7"/>
    </row>
    <row r="6" spans="1:72" x14ac:dyDescent="0.3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33">
        <f>SUM(P2:P4)</f>
        <v>57.045247023928574</v>
      </c>
      <c r="Q6" s="13"/>
      <c r="R6" s="3"/>
      <c r="S6" s="8"/>
      <c r="U6" s="7"/>
      <c r="Y6" s="7"/>
      <c r="AA6" s="6" t="s">
        <v>1</v>
      </c>
      <c r="AB6" s="13">
        <f t="shared" ref="AB6:AO6" si="24">AB82-AB81</f>
        <v>6.161187500000004</v>
      </c>
      <c r="AC6" s="13">
        <f t="shared" si="24"/>
        <v>4.9237916670000033</v>
      </c>
      <c r="AD6" s="13">
        <f t="shared" si="24"/>
        <v>4.761666666</v>
      </c>
      <c r="AE6" s="13">
        <f t="shared" si="24"/>
        <v>3.4649999999999999</v>
      </c>
      <c r="AF6" s="13">
        <f t="shared" si="24"/>
        <v>4.0403333329999995</v>
      </c>
      <c r="AG6" s="13">
        <f t="shared" si="24"/>
        <v>5.2593333330000007</v>
      </c>
      <c r="AH6" s="13">
        <f t="shared" si="24"/>
        <v>5.5822291669999977</v>
      </c>
      <c r="AI6" s="13">
        <f t="shared" si="24"/>
        <v>7.3987499999999997</v>
      </c>
      <c r="AJ6" s="13">
        <f t="shared" si="24"/>
        <v>6.1946666670000035</v>
      </c>
      <c r="AK6" s="13">
        <f t="shared" si="24"/>
        <v>3.84</v>
      </c>
      <c r="AL6" s="13">
        <f t="shared" si="24"/>
        <v>5.9924999999999997</v>
      </c>
      <c r="AM6" s="13">
        <f t="shared" si="24"/>
        <v>4.7759999999999998</v>
      </c>
      <c r="AN6" s="13">
        <f t="shared" si="24"/>
        <v>6.5126041660000027</v>
      </c>
      <c r="AO6" s="13">
        <f t="shared" si="24"/>
        <v>7.2833333339999982</v>
      </c>
      <c r="AP6" s="13">
        <f t="shared" si="17"/>
        <v>5.4422425595000004</v>
      </c>
      <c r="AQ6" s="13">
        <f t="shared" si="3"/>
        <v>3.4649999999999999</v>
      </c>
      <c r="AR6" s="13">
        <f t="shared" si="18"/>
        <v>7.3987499999999997</v>
      </c>
      <c r="AS6" s="8">
        <f t="shared" si="4"/>
        <v>22.458171830795727</v>
      </c>
      <c r="AT6" s="13">
        <f t="shared" si="5"/>
        <v>4.9106796875000001</v>
      </c>
      <c r="AU6" s="3">
        <f t="shared" si="6"/>
        <v>3.4649999999999999</v>
      </c>
      <c r="AV6" s="3">
        <f t="shared" si="7"/>
        <v>7.3987499999999997</v>
      </c>
      <c r="AW6" s="8">
        <f t="shared" si="19"/>
        <v>25.265147719017854</v>
      </c>
      <c r="AX6" s="40">
        <v>10.526315789473683</v>
      </c>
      <c r="AY6" s="6" t="s">
        <v>1</v>
      </c>
      <c r="BA6" s="13"/>
      <c r="BB6" s="13"/>
      <c r="BC6" s="13"/>
      <c r="BD6" s="7"/>
    </row>
    <row r="7" spans="1:72" x14ac:dyDescent="0.3">
      <c r="Q7" s="2"/>
      <c r="R7" s="32"/>
      <c r="S7" s="8"/>
      <c r="T7" s="8"/>
      <c r="U7" s="8"/>
      <c r="Y7" s="7"/>
      <c r="AA7" s="6" t="s">
        <v>6</v>
      </c>
      <c r="AB7" s="13">
        <f t="shared" ref="AB7:AO7" si="25">AB83-AB82</f>
        <v>8.0188541669999935</v>
      </c>
      <c r="AC7" s="13">
        <f t="shared" si="25"/>
        <v>7.580895832999996</v>
      </c>
      <c r="AD7" s="13">
        <f t="shared" si="25"/>
        <v>3.472999999999999</v>
      </c>
      <c r="AE7" s="13">
        <f t="shared" si="25"/>
        <v>3.4949999999999974</v>
      </c>
      <c r="AF7" s="13">
        <f t="shared" si="25"/>
        <v>5.3796666670000022</v>
      </c>
      <c r="AG7" s="13">
        <f t="shared" si="25"/>
        <v>5.7056666670000027</v>
      </c>
      <c r="AH7" s="13">
        <f t="shared" si="25"/>
        <v>7.9190208329999976</v>
      </c>
      <c r="AI7" s="13">
        <f t="shared" si="25"/>
        <v>7.7362499999999983</v>
      </c>
      <c r="AJ7" s="13">
        <f t="shared" si="25"/>
        <v>7.6159999999999997</v>
      </c>
      <c r="AK7" s="13">
        <f t="shared" si="25"/>
        <v>5.4893333330000011</v>
      </c>
      <c r="AL7" s="13">
        <f t="shared" si="25"/>
        <v>5.5778958329999995</v>
      </c>
      <c r="AM7" s="13">
        <f t="shared" si="25"/>
        <v>6.258666667</v>
      </c>
      <c r="AN7" s="13">
        <f t="shared" si="25"/>
        <v>6.2754791669999967</v>
      </c>
      <c r="AO7" s="13">
        <f t="shared" si="25"/>
        <v>7.0853333330000012</v>
      </c>
      <c r="AP7" s="13">
        <f t="shared" si="17"/>
        <v>6.2579330357142835</v>
      </c>
      <c r="AQ7" s="13">
        <f t="shared" si="3"/>
        <v>3.472999999999999</v>
      </c>
      <c r="AR7" s="13">
        <f t="shared" si="18"/>
        <v>8.0188541669999935</v>
      </c>
      <c r="AS7" s="8">
        <f t="shared" si="4"/>
        <v>24.211796772168722</v>
      </c>
      <c r="AT7" s="13">
        <f t="shared" si="5"/>
        <v>6.1955624999999994</v>
      </c>
      <c r="AU7" s="3">
        <f t="shared" si="6"/>
        <v>3.4949999999999974</v>
      </c>
      <c r="AV7" s="3">
        <f t="shared" si="7"/>
        <v>7.9190208329999976</v>
      </c>
      <c r="AW7" s="8">
        <f t="shared" si="19"/>
        <v>24.375289528604398</v>
      </c>
      <c r="AX7" s="40">
        <v>15.789473684210526</v>
      </c>
      <c r="AY7" s="6" t="s">
        <v>6</v>
      </c>
      <c r="BA7" s="13"/>
      <c r="BB7" s="13"/>
      <c r="BC7" s="13"/>
      <c r="BD7" s="7"/>
    </row>
    <row r="8" spans="1:72" x14ac:dyDescent="0.3">
      <c r="A8" s="35" t="s">
        <v>23</v>
      </c>
      <c r="B8" s="27" t="s">
        <v>7</v>
      </c>
      <c r="C8" s="27" t="s">
        <v>8</v>
      </c>
      <c r="D8" s="27" t="s">
        <v>9</v>
      </c>
      <c r="E8" s="27" t="s">
        <v>10</v>
      </c>
      <c r="F8" s="27" t="s">
        <v>11</v>
      </c>
      <c r="G8" s="27" t="s">
        <v>12</v>
      </c>
      <c r="H8" s="27" t="s">
        <v>13</v>
      </c>
      <c r="I8" s="27" t="s">
        <v>14</v>
      </c>
      <c r="J8" s="27" t="s">
        <v>15</v>
      </c>
      <c r="K8" s="27" t="s">
        <v>16</v>
      </c>
      <c r="L8" s="12" t="s">
        <v>17</v>
      </c>
      <c r="M8" s="12" t="s">
        <v>18</v>
      </c>
      <c r="N8" s="12" t="s">
        <v>19</v>
      </c>
      <c r="O8" s="12" t="s">
        <v>20</v>
      </c>
      <c r="P8" s="1" t="s">
        <v>26</v>
      </c>
      <c r="Q8" s="1" t="s">
        <v>27</v>
      </c>
      <c r="R8" s="1" t="s">
        <v>28</v>
      </c>
      <c r="S8" s="1" t="s">
        <v>34</v>
      </c>
      <c r="T8" s="1" t="s">
        <v>2</v>
      </c>
      <c r="U8" s="1" t="s">
        <v>37</v>
      </c>
      <c r="V8" s="6" t="s">
        <v>23</v>
      </c>
      <c r="W8" s="1" t="s">
        <v>30</v>
      </c>
      <c r="X8" s="1" t="s">
        <v>33</v>
      </c>
      <c r="Y8" s="1" t="s">
        <v>31</v>
      </c>
      <c r="Z8" s="6" t="s">
        <v>55</v>
      </c>
      <c r="AA8" s="1" t="s">
        <v>51</v>
      </c>
      <c r="AB8" s="13">
        <f t="shared" ref="AB8:AO8" si="26">AB84-AB83</f>
        <v>9.5331458330000061</v>
      </c>
      <c r="AC8" s="13">
        <f t="shared" si="26"/>
        <v>6.7178125000000009</v>
      </c>
      <c r="AD8" s="13">
        <f t="shared" si="26"/>
        <v>3.4346666669999983</v>
      </c>
      <c r="AE8" s="13">
        <f t="shared" si="26"/>
        <v>3.3406666670000007</v>
      </c>
      <c r="AF8" s="13">
        <f t="shared" si="26"/>
        <v>6.6299999999999955</v>
      </c>
      <c r="AG8" s="13">
        <f t="shared" si="26"/>
        <v>5.2012499999999946</v>
      </c>
      <c r="AH8" s="13">
        <f t="shared" si="26"/>
        <v>7.9420000000000002</v>
      </c>
      <c r="AI8" s="13">
        <f t="shared" si="26"/>
        <v>8.0385625000000047</v>
      </c>
      <c r="AJ8" s="13">
        <f t="shared" si="26"/>
        <v>7.3934374999999974</v>
      </c>
      <c r="AK8" s="13">
        <f t="shared" si="26"/>
        <v>2.847999999999999</v>
      </c>
      <c r="AL8" s="13">
        <f t="shared" si="26"/>
        <v>2.7321041669999993</v>
      </c>
      <c r="AM8" s="13">
        <f t="shared" si="26"/>
        <v>4.4613333329999989</v>
      </c>
      <c r="AN8" s="13">
        <f t="shared" si="26"/>
        <v>4.4752500000000026</v>
      </c>
      <c r="AO8" s="13">
        <f t="shared" si="26"/>
        <v>3.6346666669999976</v>
      </c>
      <c r="AP8" s="13">
        <f t="shared" si="17"/>
        <v>5.4559211309999984</v>
      </c>
      <c r="AQ8" s="13">
        <f t="shared" si="3"/>
        <v>2.7321041669999993</v>
      </c>
      <c r="AR8" s="13">
        <f t="shared" si="18"/>
        <v>9.5331458330000061</v>
      </c>
      <c r="AS8" s="8">
        <f t="shared" si="4"/>
        <v>40.76680762686243</v>
      </c>
      <c r="AT8" s="13">
        <f t="shared" si="5"/>
        <v>5.6474531249999993</v>
      </c>
      <c r="AU8" s="3">
        <f t="shared" si="6"/>
        <v>2.847999999999999</v>
      </c>
      <c r="AV8" s="3">
        <f t="shared" si="7"/>
        <v>8.0385625000000047</v>
      </c>
      <c r="AW8" s="8">
        <f t="shared" si="19"/>
        <v>35.324023280658608</v>
      </c>
      <c r="AX8" s="40">
        <v>5.2631578947368416</v>
      </c>
      <c r="AY8" s="1" t="s">
        <v>51</v>
      </c>
      <c r="BA8" s="13"/>
      <c r="BB8" s="13"/>
      <c r="BC8" s="13"/>
      <c r="BD8" s="7"/>
      <c r="BE8" s="15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7"/>
    </row>
    <row r="9" spans="1:72" x14ac:dyDescent="0.3">
      <c r="A9" s="6">
        <v>1</v>
      </c>
      <c r="B9" s="8">
        <f>B2/B$5*100</f>
        <v>32.029749788685471</v>
      </c>
      <c r="C9" s="8">
        <f t="shared" ref="C9:O9" si="27">C2/C$5*100</f>
        <v>31.874233134039802</v>
      </c>
      <c r="D9" s="8">
        <f t="shared" si="27"/>
        <v>29.72934674840776</v>
      </c>
      <c r="E9" s="8">
        <f t="shared" si="27"/>
        <v>34.408190169323944</v>
      </c>
      <c r="F9" s="8">
        <f t="shared" si="27"/>
        <v>35.763294381901915</v>
      </c>
      <c r="G9" s="8">
        <f t="shared" si="27"/>
        <v>32.705717664922645</v>
      </c>
      <c r="H9" s="8">
        <f t="shared" si="27"/>
        <v>32.00684872246736</v>
      </c>
      <c r="I9" s="8">
        <f t="shared" si="27"/>
        <v>29.938489042819771</v>
      </c>
      <c r="J9" s="8">
        <f t="shared" si="27"/>
        <v>34.101822256797718</v>
      </c>
      <c r="K9" s="8">
        <f t="shared" si="27"/>
        <v>35.764211006435808</v>
      </c>
      <c r="L9" s="8">
        <f t="shared" si="27"/>
        <v>32.39927124848338</v>
      </c>
      <c r="M9" s="8">
        <f t="shared" si="27"/>
        <v>35.453798775832617</v>
      </c>
      <c r="N9" s="8">
        <f t="shared" si="27"/>
        <v>29.848637739656915</v>
      </c>
      <c r="O9" s="8">
        <f t="shared" si="27"/>
        <v>30.657487091222023</v>
      </c>
      <c r="P9" s="32">
        <f>AVERAGE(B9:O9)</f>
        <v>32.620078412214085</v>
      </c>
      <c r="Q9" s="8">
        <f>MIN(B9:O9)</f>
        <v>29.72934674840776</v>
      </c>
      <c r="R9" s="32">
        <f>MAX(B9:O9)</f>
        <v>35.764211006435808</v>
      </c>
      <c r="S9" s="8">
        <f>STDEV(B9:O9)</f>
        <v>2.176890315094997</v>
      </c>
      <c r="T9" s="11">
        <f>SUM(AX2:AX4)</f>
        <v>39.473684210526315</v>
      </c>
      <c r="U9" s="8">
        <f>T9-P9</f>
        <v>6.8536057983122305</v>
      </c>
      <c r="V9" s="6">
        <v>1</v>
      </c>
      <c r="W9" s="8">
        <f>AVERAGE(C9,E9:I9,K9,M9)</f>
        <v>33.489347862217983</v>
      </c>
      <c r="X9" s="32">
        <f>MIN(C9,E9:I9,K9,M9)</f>
        <v>29.938489042819771</v>
      </c>
      <c r="Y9" s="32">
        <f>MAX(C9,E9:I9,K9,M9)</f>
        <v>35.764211006435808</v>
      </c>
      <c r="Z9" s="8">
        <f>STDEV(C9,E9:I9,K9,M9)</f>
        <v>2.1738132263895515</v>
      </c>
      <c r="AA9" s="6" t="s">
        <v>52</v>
      </c>
      <c r="AB9" s="13">
        <f t="shared" ref="AB9:AO9" si="28">AB85-AB84</f>
        <v>5.4141666669999964</v>
      </c>
      <c r="AC9" s="13">
        <f t="shared" si="28"/>
        <v>5.9774999999999991</v>
      </c>
      <c r="AD9" s="13">
        <f t="shared" si="28"/>
        <v>3.5906666670000007</v>
      </c>
      <c r="AE9" s="13">
        <f t="shared" si="28"/>
        <v>3.450666666</v>
      </c>
      <c r="AF9" s="13">
        <f t="shared" si="28"/>
        <v>6.4010000000000034</v>
      </c>
      <c r="AG9" s="13">
        <f t="shared" si="28"/>
        <v>4.784000000000006</v>
      </c>
      <c r="AH9" s="13">
        <f t="shared" si="28"/>
        <v>6.0698750000000032</v>
      </c>
      <c r="AI9" s="13">
        <f t="shared" si="28"/>
        <v>7.9387708329999995</v>
      </c>
      <c r="AJ9" s="13">
        <f t="shared" si="28"/>
        <v>5.6625624999999999</v>
      </c>
      <c r="AK9" s="13">
        <f t="shared" si="28"/>
        <v>3.7226666669999986</v>
      </c>
      <c r="AL9" s="13">
        <f t="shared" si="28"/>
        <v>4.3843333330000007</v>
      </c>
      <c r="AM9" s="13">
        <f t="shared" si="28"/>
        <v>3.1280000000000001</v>
      </c>
      <c r="AN9" s="13">
        <f t="shared" si="28"/>
        <v>4.2233333329999994</v>
      </c>
      <c r="AO9" s="13">
        <f t="shared" si="28"/>
        <v>4.4373333330000051</v>
      </c>
      <c r="AP9" s="13">
        <f t="shared" si="17"/>
        <v>4.9417767856428583</v>
      </c>
      <c r="AQ9" s="13">
        <f t="shared" si="3"/>
        <v>3.1280000000000001</v>
      </c>
      <c r="AR9" s="13">
        <f t="shared" si="18"/>
        <v>7.9387708329999995</v>
      </c>
      <c r="AS9" s="8">
        <f t="shared" si="4"/>
        <v>27.569467852412409</v>
      </c>
      <c r="AT9" s="13">
        <f t="shared" si="5"/>
        <v>5.1840598957500017</v>
      </c>
      <c r="AU9" s="3">
        <f t="shared" si="6"/>
        <v>3.1280000000000001</v>
      </c>
      <c r="AV9" s="3">
        <f t="shared" si="7"/>
        <v>7.9387708329999995</v>
      </c>
      <c r="AW9" s="8">
        <f t="shared" si="19"/>
        <v>32.615128521380896</v>
      </c>
      <c r="AX9" s="40">
        <v>5.2631578947368416</v>
      </c>
      <c r="AY9" s="6" t="s">
        <v>52</v>
      </c>
      <c r="BA9" s="13"/>
      <c r="BB9" s="13"/>
      <c r="BC9" s="13"/>
      <c r="BD9" s="7"/>
      <c r="BE9" s="1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12"/>
      <c r="BQ9" s="12"/>
      <c r="BR9" s="12"/>
      <c r="BS9" s="12"/>
      <c r="BT9" s="26"/>
    </row>
    <row r="10" spans="1:72" x14ac:dyDescent="0.3">
      <c r="A10" s="6">
        <v>2</v>
      </c>
      <c r="B10" s="8">
        <f t="shared" ref="B10:O10" si="29">B3/B$5*100</f>
        <v>39.478348403800304</v>
      </c>
      <c r="C10" s="8">
        <f t="shared" si="29"/>
        <v>36.916984529948557</v>
      </c>
      <c r="D10" s="8">
        <f t="shared" si="29"/>
        <v>33.008360492185005</v>
      </c>
      <c r="E10" s="8">
        <f t="shared" si="29"/>
        <v>30.783174722531211</v>
      </c>
      <c r="F10" s="8">
        <f t="shared" si="29"/>
        <v>37.551084171952454</v>
      </c>
      <c r="G10" s="8">
        <f t="shared" si="29"/>
        <v>33.365292564923507</v>
      </c>
      <c r="H10" s="8">
        <f t="shared" si="29"/>
        <v>36.417717426446814</v>
      </c>
      <c r="I10" s="8">
        <f t="shared" si="29"/>
        <v>37.808534053250689</v>
      </c>
      <c r="J10" s="8">
        <f t="shared" si="29"/>
        <v>37.638753513212286</v>
      </c>
      <c r="K10" s="8">
        <f t="shared" si="29"/>
        <v>35.33945190900063</v>
      </c>
      <c r="L10" s="8">
        <f t="shared" si="29"/>
        <v>33.575176031140842</v>
      </c>
      <c r="M10" s="8">
        <f t="shared" si="29"/>
        <v>34.944524653602947</v>
      </c>
      <c r="N10" s="8">
        <f t="shared" si="29"/>
        <v>36.17558022199799</v>
      </c>
      <c r="O10" s="8">
        <f t="shared" si="29"/>
        <v>35.598393574870911</v>
      </c>
      <c r="P10" s="32">
        <f t="shared" ref="P10:P11" si="30">AVERAGE(B10:O10)</f>
        <v>35.614384019204586</v>
      </c>
      <c r="Q10" s="8">
        <f t="shared" ref="Q10:Q12" si="31">MIN(B10:O10)</f>
        <v>30.783174722531211</v>
      </c>
      <c r="R10" s="32">
        <f t="shared" ref="R10:R12" si="32">MAX(B10:O10)</f>
        <v>39.478348403800304</v>
      </c>
      <c r="S10" s="8">
        <f t="shared" ref="S10:S11" si="33">STDEV(B10:O10)</f>
        <v>2.3225272492932265</v>
      </c>
      <c r="T10" s="11">
        <f>SUM(AX5:AX8)</f>
        <v>34.210526315789473</v>
      </c>
      <c r="U10" s="8">
        <f>T10-P10</f>
        <v>-1.4038577034151132</v>
      </c>
      <c r="V10" s="6">
        <v>2</v>
      </c>
      <c r="W10" s="8">
        <f t="shared" ref="W10:W11" si="34">AVERAGE(C10,E10:I10,K10,M10)</f>
        <v>35.390845503957102</v>
      </c>
      <c r="X10" s="32">
        <f t="shared" ref="X10:X12" si="35">MIN(C10,E10:I10,K10,M10)</f>
        <v>30.783174722531211</v>
      </c>
      <c r="Y10" s="32">
        <f t="shared" ref="Y10:Y12" si="36">MAX(C10,E10:I10,K10,M10)</f>
        <v>37.808534053250689</v>
      </c>
      <c r="Z10" s="8">
        <f t="shared" ref="Z10:Z11" si="37">STDEV(C10,E10:I10,K10,M10)</f>
        <v>2.3733867795631638</v>
      </c>
      <c r="AA10" s="6" t="s">
        <v>53</v>
      </c>
      <c r="AB10" s="13">
        <f t="shared" ref="AB10:AO10" si="38">AB86-AB85</f>
        <v>3.6258333330000028</v>
      </c>
      <c r="AC10" s="13">
        <f t="shared" si="38"/>
        <v>3.0820000000000007</v>
      </c>
      <c r="AD10" s="13">
        <f t="shared" si="38"/>
        <v>2.7493333330000027</v>
      </c>
      <c r="AE10" s="13">
        <f t="shared" si="38"/>
        <v>3.3786666669999974</v>
      </c>
      <c r="AF10" s="13">
        <f t="shared" si="38"/>
        <v>3.1507708329999957</v>
      </c>
      <c r="AG10" s="13">
        <f t="shared" si="38"/>
        <v>3.8220416669999935</v>
      </c>
      <c r="AH10" s="13">
        <f t="shared" si="38"/>
        <v>4.9641041670000021</v>
      </c>
      <c r="AI10" s="13">
        <f t="shared" si="38"/>
        <v>5.3509999999999991</v>
      </c>
      <c r="AJ10" s="13">
        <f t="shared" si="38"/>
        <v>4.4773333330000042</v>
      </c>
      <c r="AK10" s="13">
        <f t="shared" si="38"/>
        <v>3.4425000000000026</v>
      </c>
      <c r="AL10" s="13">
        <f t="shared" si="38"/>
        <v>4.086916666999997</v>
      </c>
      <c r="AM10" s="13">
        <f t="shared" si="38"/>
        <v>2.7220416669999992</v>
      </c>
      <c r="AN10" s="13">
        <f t="shared" si="38"/>
        <v>4.8867708340000036</v>
      </c>
      <c r="AO10" s="13">
        <f t="shared" si="38"/>
        <v>4.279999999999994</v>
      </c>
      <c r="AP10" s="13">
        <f t="shared" si="17"/>
        <v>3.8585223214999997</v>
      </c>
      <c r="AQ10" s="13">
        <f t="shared" si="3"/>
        <v>2.7220416669999992</v>
      </c>
      <c r="AR10" s="13">
        <f t="shared" si="18"/>
        <v>5.3509999999999991</v>
      </c>
      <c r="AS10" s="8">
        <f t="shared" si="4"/>
        <v>21.807492461113487</v>
      </c>
      <c r="AT10" s="13">
        <f t="shared" si="5"/>
        <v>3.7391406251249988</v>
      </c>
      <c r="AU10" s="3">
        <f t="shared" si="6"/>
        <v>2.7220416669999992</v>
      </c>
      <c r="AV10" s="3">
        <f t="shared" si="7"/>
        <v>5.3509999999999991</v>
      </c>
      <c r="AW10" s="8">
        <f t="shared" si="19"/>
        <v>25.039156986248607</v>
      </c>
      <c r="AX10" s="40">
        <v>7.8947368421052628</v>
      </c>
      <c r="AY10" s="6" t="s">
        <v>53</v>
      </c>
      <c r="BA10" s="13"/>
      <c r="BB10" s="13"/>
      <c r="BC10" s="13"/>
      <c r="BD10" s="7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22"/>
    </row>
    <row r="11" spans="1:72" x14ac:dyDescent="0.3">
      <c r="A11" s="6">
        <v>3</v>
      </c>
      <c r="B11" s="8">
        <f t="shared" ref="B11:O11" si="39">B4/B$5*100</f>
        <v>28.491901807514232</v>
      </c>
      <c r="C11" s="8">
        <f t="shared" si="39"/>
        <v>31.208782336011637</v>
      </c>
      <c r="D11" s="8">
        <f t="shared" si="39"/>
        <v>37.262292759407238</v>
      </c>
      <c r="E11" s="8">
        <f t="shared" si="39"/>
        <v>34.808635108144856</v>
      </c>
      <c r="F11" s="8">
        <f t="shared" si="39"/>
        <v>26.685621446145635</v>
      </c>
      <c r="G11" s="8">
        <f t="shared" si="39"/>
        <v>33.928989770153848</v>
      </c>
      <c r="H11" s="8">
        <f t="shared" si="39"/>
        <v>31.575433851085833</v>
      </c>
      <c r="I11" s="8">
        <f t="shared" si="39"/>
        <v>32.252976903929543</v>
      </c>
      <c r="J11" s="8">
        <f t="shared" si="39"/>
        <v>28.259424229990003</v>
      </c>
      <c r="K11" s="8">
        <f t="shared" si="39"/>
        <v>28.896337084563562</v>
      </c>
      <c r="L11" s="8">
        <f t="shared" si="39"/>
        <v>34.025552720375771</v>
      </c>
      <c r="M11" s="8">
        <f t="shared" si="39"/>
        <v>29.601676570564432</v>
      </c>
      <c r="N11" s="8">
        <f t="shared" si="39"/>
        <v>33.975782038345109</v>
      </c>
      <c r="O11" s="8">
        <f t="shared" si="39"/>
        <v>33.744119333907065</v>
      </c>
      <c r="P11" s="32">
        <f t="shared" si="30"/>
        <v>31.765537568581347</v>
      </c>
      <c r="Q11" s="8">
        <f t="shared" si="31"/>
        <v>26.685621446145635</v>
      </c>
      <c r="R11" s="32">
        <f t="shared" si="32"/>
        <v>37.262292759407238</v>
      </c>
      <c r="S11" s="8">
        <f t="shared" si="33"/>
        <v>3.0429781591349143</v>
      </c>
      <c r="T11" s="41">
        <f>SUM(AX9:AX11)</f>
        <v>26.315789473684209</v>
      </c>
      <c r="U11" s="8">
        <f>T11-P11</f>
        <v>-5.4497480948971386</v>
      </c>
      <c r="V11" s="1">
        <v>3</v>
      </c>
      <c r="W11" s="8">
        <f t="shared" si="34"/>
        <v>31.119806633824915</v>
      </c>
      <c r="X11" s="32">
        <f t="shared" si="35"/>
        <v>26.685621446145635</v>
      </c>
      <c r="Y11" s="32">
        <f t="shared" si="36"/>
        <v>34.808635108144856</v>
      </c>
      <c r="Z11" s="8">
        <f t="shared" si="37"/>
        <v>2.6701815644052607</v>
      </c>
      <c r="AA11" s="6" t="s">
        <v>54</v>
      </c>
      <c r="AB11" s="13">
        <f>AB87-AB86</f>
        <v>10.548520833999994</v>
      </c>
      <c r="AC11" s="13">
        <f t="shared" ref="AC11:AO11" si="40">AC87-AC86</f>
        <v>9.4606041669999996</v>
      </c>
      <c r="AD11" s="13">
        <f t="shared" si="40"/>
        <v>11.190666666999995</v>
      </c>
      <c r="AE11" s="13">
        <f t="shared" si="40"/>
        <v>7.2525000000000048</v>
      </c>
      <c r="AF11" s="13">
        <f t="shared" si="40"/>
        <v>4.6832291670000004</v>
      </c>
      <c r="AG11" s="13">
        <f t="shared" si="40"/>
        <v>10.945708333000006</v>
      </c>
      <c r="AH11" s="13">
        <f t="shared" si="40"/>
        <v>10.634958333</v>
      </c>
      <c r="AI11" s="13">
        <f t="shared" si="40"/>
        <v>10.125520834</v>
      </c>
      <c r="AJ11" s="13">
        <f t="shared" si="40"/>
        <v>8.8986666669999934</v>
      </c>
      <c r="AK11" s="13">
        <f t="shared" si="40"/>
        <v>5.7094999999999985</v>
      </c>
      <c r="AL11" s="13">
        <f t="shared" si="40"/>
        <v>8.0220625000000041</v>
      </c>
      <c r="AM11" s="13">
        <f t="shared" si="40"/>
        <v>9.8050208330000004</v>
      </c>
      <c r="AN11" s="13">
        <f t="shared" si="40"/>
        <v>11.091895832999995</v>
      </c>
      <c r="AO11" s="13">
        <f t="shared" si="40"/>
        <v>10.888000000000005</v>
      </c>
      <c r="AP11" s="13">
        <f t="shared" si="17"/>
        <v>9.2326324405714306</v>
      </c>
      <c r="AQ11" s="13">
        <f t="shared" si="3"/>
        <v>4.6832291670000004</v>
      </c>
      <c r="AR11" s="13">
        <f t="shared" si="18"/>
        <v>11.190666666999995</v>
      </c>
      <c r="AS11" s="8">
        <f t="shared" si="4"/>
        <v>22.569771664941609</v>
      </c>
      <c r="AT11" s="13">
        <f t="shared" si="5"/>
        <v>8.5771302083750012</v>
      </c>
      <c r="AU11" s="3">
        <f t="shared" si="6"/>
        <v>4.6832291670000004</v>
      </c>
      <c r="AV11" s="3">
        <f t="shared" si="7"/>
        <v>10.945708333000006</v>
      </c>
      <c r="AW11" s="8">
        <f t="shared" si="19"/>
        <v>27.755271696548434</v>
      </c>
      <c r="AX11" s="40">
        <v>13.157894736842104</v>
      </c>
      <c r="AY11" s="6" t="s">
        <v>54</v>
      </c>
      <c r="BA11" s="9"/>
      <c r="BB11" s="9"/>
      <c r="BC11" s="9"/>
      <c r="BD11" s="7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22"/>
    </row>
    <row r="12" spans="1:72" x14ac:dyDescent="0.3">
      <c r="B12" s="8">
        <f>SUM(B9:B11)</f>
        <v>100</v>
      </c>
      <c r="C12" s="8">
        <f t="shared" ref="C12:O12" si="41">SUM(C9:C11)</f>
        <v>100</v>
      </c>
      <c r="D12" s="8">
        <f t="shared" si="41"/>
        <v>100</v>
      </c>
      <c r="E12" s="8">
        <f t="shared" si="41"/>
        <v>100.00000000000001</v>
      </c>
      <c r="F12" s="8">
        <f t="shared" si="41"/>
        <v>100</v>
      </c>
      <c r="G12" s="8">
        <f t="shared" si="41"/>
        <v>100</v>
      </c>
      <c r="H12" s="8">
        <f t="shared" si="41"/>
        <v>100.00000000000001</v>
      </c>
      <c r="I12" s="8">
        <f t="shared" si="41"/>
        <v>100</v>
      </c>
      <c r="J12" s="8">
        <f t="shared" si="41"/>
        <v>100</v>
      </c>
      <c r="K12" s="8">
        <f t="shared" si="41"/>
        <v>100</v>
      </c>
      <c r="L12" s="8">
        <f t="shared" si="41"/>
        <v>100</v>
      </c>
      <c r="M12" s="8">
        <f t="shared" si="41"/>
        <v>100</v>
      </c>
      <c r="N12" s="8">
        <f t="shared" si="41"/>
        <v>100</v>
      </c>
      <c r="O12" s="8">
        <f t="shared" si="41"/>
        <v>100</v>
      </c>
      <c r="P12" s="32">
        <f>SUM(P9:P11)</f>
        <v>100.00000000000003</v>
      </c>
      <c r="Q12" s="8">
        <f t="shared" si="31"/>
        <v>100</v>
      </c>
      <c r="R12" s="32">
        <f t="shared" si="32"/>
        <v>100.00000000000001</v>
      </c>
      <c r="S12" s="8"/>
      <c r="T12" s="36">
        <f>SUM(T9:T11)</f>
        <v>99.999999999999986</v>
      </c>
      <c r="U12" s="36"/>
      <c r="V12" s="36"/>
      <c r="W12" s="32">
        <f>SUM(W9:W11)</f>
        <v>100</v>
      </c>
      <c r="X12" s="32">
        <f t="shared" si="35"/>
        <v>100</v>
      </c>
      <c r="Y12" s="32">
        <f t="shared" si="36"/>
        <v>100.00000000000001</v>
      </c>
      <c r="Z12" s="8"/>
      <c r="AA12" s="20" t="s">
        <v>24</v>
      </c>
      <c r="AB12" s="14">
        <f>SUM(AB2:AB11)</f>
        <v>68.751187499999986</v>
      </c>
      <c r="AC12" s="14">
        <f t="shared" ref="AC12:AP12" si="42">SUM(AC2:AC11)</f>
        <v>59.342604166999998</v>
      </c>
      <c r="AD12" s="14">
        <f t="shared" si="42"/>
        <v>47.046666666999997</v>
      </c>
      <c r="AE12" s="14">
        <f t="shared" si="42"/>
        <v>40.455000000000005</v>
      </c>
      <c r="AF12" s="14">
        <f t="shared" si="42"/>
        <v>53.343333332999997</v>
      </c>
      <c r="AG12" s="14">
        <f t="shared" si="42"/>
        <v>57.625500000000002</v>
      </c>
      <c r="AH12" s="14">
        <f t="shared" si="42"/>
        <v>68.625937500000006</v>
      </c>
      <c r="AI12" s="14">
        <f t="shared" si="42"/>
        <v>72.598854166999999</v>
      </c>
      <c r="AJ12" s="14">
        <f t="shared" si="42"/>
        <v>67.370666666999995</v>
      </c>
      <c r="AK12" s="14">
        <f t="shared" si="42"/>
        <v>44.554666666999999</v>
      </c>
      <c r="AL12" s="14">
        <f t="shared" si="42"/>
        <v>48.473312500000006</v>
      </c>
      <c r="AM12" s="14">
        <f t="shared" si="42"/>
        <v>52.885729167000001</v>
      </c>
      <c r="AN12" s="14">
        <f t="shared" si="42"/>
        <v>59.459999999999994</v>
      </c>
      <c r="AO12" s="14">
        <f t="shared" si="42"/>
        <v>58.1</v>
      </c>
      <c r="AP12" s="14">
        <f t="shared" si="42"/>
        <v>57.04524702392856</v>
      </c>
      <c r="AQ12" s="14">
        <f>MIN(AB12:AO12)</f>
        <v>40.455000000000005</v>
      </c>
      <c r="AR12" s="14">
        <f>MAX(AB12:AO12)</f>
        <v>72.598854166999999</v>
      </c>
      <c r="AS12" s="8">
        <f>STDEV(AB12:AO12)/AP12*100</f>
        <v>17.312401786811478</v>
      </c>
      <c r="AT12" s="13">
        <f>AVERAGE(AC12,AE12:AI12,AK12,AM12)</f>
        <v>56.178953125125005</v>
      </c>
      <c r="AU12" s="3">
        <f t="shared" si="6"/>
        <v>40.455000000000005</v>
      </c>
      <c r="AV12" s="3">
        <f>MAX(AC12,AE12:AI12,AK12,AM12)</f>
        <v>72.598854166999999</v>
      </c>
      <c r="AW12" s="8">
        <f t="shared" si="19"/>
        <v>19.47475589069554</v>
      </c>
      <c r="AX12" s="4">
        <f>SUM(AX2:AX11)</f>
        <v>99.999999999999986</v>
      </c>
      <c r="AY12" s="20"/>
      <c r="AZ12" s="9"/>
      <c r="BA12" s="9"/>
      <c r="BB12" s="9"/>
      <c r="BC12" s="9"/>
      <c r="BD12" s="7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22"/>
    </row>
    <row r="13" spans="1:72" x14ac:dyDescent="0.3">
      <c r="T13" s="8"/>
      <c r="U13" s="8"/>
      <c r="AA13" s="20"/>
      <c r="AB13" s="9">
        <f>AB12/86400</f>
        <v>7.9573133680555538E-4</v>
      </c>
      <c r="AC13" s="9">
        <f t="shared" ref="AC13:AP13" si="43">AC12/86400</f>
        <v>6.8683569637731476E-4</v>
      </c>
      <c r="AD13" s="9">
        <f t="shared" si="43"/>
        <v>5.4452160494212955E-4</v>
      </c>
      <c r="AE13" s="9">
        <f t="shared" si="43"/>
        <v>4.6822916666666671E-4</v>
      </c>
      <c r="AF13" s="9">
        <f t="shared" si="43"/>
        <v>6.1739969135416665E-4</v>
      </c>
      <c r="AG13" s="9">
        <f t="shared" si="43"/>
        <v>6.6696180555555562E-4</v>
      </c>
      <c r="AH13" s="9">
        <f t="shared" si="43"/>
        <v>7.9428168402777787E-4</v>
      </c>
      <c r="AI13" s="9">
        <f t="shared" si="43"/>
        <v>8.4026451582175929E-4</v>
      </c>
      <c r="AJ13" s="9">
        <f t="shared" si="43"/>
        <v>7.79753086423611E-4</v>
      </c>
      <c r="AK13" s="9">
        <f t="shared" si="43"/>
        <v>5.1567901234953698E-4</v>
      </c>
      <c r="AL13" s="9">
        <f t="shared" si="43"/>
        <v>5.6103370949074085E-4</v>
      </c>
      <c r="AM13" s="9">
        <f t="shared" si="43"/>
        <v>6.1210334684027776E-4</v>
      </c>
      <c r="AN13" s="9">
        <f t="shared" si="43"/>
        <v>6.881944444444444E-4</v>
      </c>
      <c r="AO13" s="9">
        <f t="shared" si="43"/>
        <v>6.7245370370370375E-4</v>
      </c>
      <c r="AP13" s="9">
        <f t="shared" si="43"/>
        <v>6.6024591462880277E-4</v>
      </c>
      <c r="AQ13" s="13"/>
      <c r="AR13" s="13"/>
      <c r="AS13" s="8"/>
      <c r="AT13" s="13"/>
      <c r="AU13" s="3"/>
      <c r="AV13" s="3"/>
      <c r="AW13" s="8"/>
      <c r="AX13" s="4"/>
      <c r="AY13" s="20"/>
      <c r="AZ13" s="28"/>
      <c r="BA13" s="28"/>
      <c r="BB13" s="6"/>
      <c r="BD13" s="19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22"/>
    </row>
    <row r="14" spans="1:72" x14ac:dyDescent="0.3">
      <c r="T14" s="1"/>
      <c r="U14" s="1"/>
      <c r="AA14" s="20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29">
        <f>SUM(AP2:AP11)</f>
        <v>57.04524702392856</v>
      </c>
      <c r="AQ14" s="13"/>
      <c r="AR14" s="13"/>
      <c r="AS14" s="8"/>
      <c r="AT14" s="13"/>
      <c r="AU14" s="3"/>
      <c r="AV14" s="3"/>
      <c r="AW14" s="8"/>
      <c r="AX14" s="4"/>
      <c r="AY14" s="20"/>
      <c r="AZ14" s="13"/>
      <c r="BA14" s="13"/>
      <c r="BB14" s="13"/>
      <c r="BD14" s="13"/>
      <c r="BE14" s="6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22"/>
    </row>
    <row r="15" spans="1:72" x14ac:dyDescent="0.3">
      <c r="A15" s="35" t="s">
        <v>36</v>
      </c>
      <c r="B15" s="27" t="s">
        <v>7</v>
      </c>
      <c r="C15" s="27" t="s">
        <v>8</v>
      </c>
      <c r="D15" s="27" t="s">
        <v>9</v>
      </c>
      <c r="E15" s="27" t="s">
        <v>10</v>
      </c>
      <c r="F15" s="27" t="s">
        <v>11</v>
      </c>
      <c r="G15" s="27" t="s">
        <v>12</v>
      </c>
      <c r="H15" s="27" t="s">
        <v>13</v>
      </c>
      <c r="I15" s="27" t="s">
        <v>14</v>
      </c>
      <c r="J15" s="27" t="s">
        <v>15</v>
      </c>
      <c r="K15" s="27" t="s">
        <v>16</v>
      </c>
      <c r="L15" s="12" t="s">
        <v>17</v>
      </c>
      <c r="M15" s="12" t="s">
        <v>18</v>
      </c>
      <c r="N15" s="12" t="s">
        <v>19</v>
      </c>
      <c r="O15" s="12" t="s">
        <v>20</v>
      </c>
      <c r="P15" s="1" t="s">
        <v>26</v>
      </c>
      <c r="Q15" s="1" t="s">
        <v>27</v>
      </c>
      <c r="R15" s="1" t="s">
        <v>28</v>
      </c>
      <c r="S15" s="1" t="s">
        <v>29</v>
      </c>
      <c r="T15" s="18"/>
      <c r="U15" s="18"/>
      <c r="V15" s="6" t="s">
        <v>22</v>
      </c>
      <c r="W15" s="1" t="s">
        <v>30</v>
      </c>
      <c r="X15" s="1" t="s">
        <v>33</v>
      </c>
      <c r="Y15" s="1" t="s">
        <v>31</v>
      </c>
      <c r="Z15" s="6" t="s">
        <v>42</v>
      </c>
      <c r="AA15" s="20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8"/>
      <c r="AT15" s="13"/>
      <c r="AU15" s="3"/>
      <c r="AV15" s="3"/>
      <c r="AW15" s="8"/>
      <c r="AX15" s="4"/>
      <c r="AY15" s="20"/>
      <c r="AZ15" s="13"/>
      <c r="BA15" s="13"/>
      <c r="BB15" s="13"/>
      <c r="BD15" s="13"/>
      <c r="BE15" s="6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22"/>
    </row>
    <row r="16" spans="1:72" x14ac:dyDescent="0.3">
      <c r="A16" s="6">
        <v>1</v>
      </c>
      <c r="B16" s="23">
        <f t="shared" ref="B16:R16" si="44">B2/86400</f>
        <v>2.5487075616898147E-4</v>
      </c>
      <c r="C16" s="23">
        <f t="shared" si="44"/>
        <v>2.1892361111111111E-4</v>
      </c>
      <c r="D16" s="23">
        <f t="shared" si="44"/>
        <v>1.6188271605324073E-4</v>
      </c>
      <c r="E16" s="23">
        <f t="shared" si="44"/>
        <v>1.611091820949074E-4</v>
      </c>
      <c r="F16" s="23">
        <f t="shared" si="44"/>
        <v>2.2080246913194442E-4</v>
      </c>
      <c r="G16" s="23">
        <f t="shared" si="44"/>
        <v>2.1813464505787035E-4</v>
      </c>
      <c r="H16" s="23">
        <f t="shared" si="44"/>
        <v>2.5422453703703702E-4</v>
      </c>
      <c r="I16" s="23">
        <f t="shared" si="44"/>
        <v>2.515625E-4</v>
      </c>
      <c r="J16" s="23">
        <f t="shared" si="44"/>
        <v>2.6591001157407412E-4</v>
      </c>
      <c r="K16" s="23">
        <f t="shared" si="44"/>
        <v>1.8442853009259259E-4</v>
      </c>
      <c r="L16" s="23">
        <f t="shared" si="44"/>
        <v>1.8177083333333334E-4</v>
      </c>
      <c r="M16" s="23">
        <f t="shared" si="44"/>
        <v>2.1701388888888888E-4</v>
      </c>
      <c r="N16" s="23">
        <f t="shared" si="44"/>
        <v>2.0541666666666663E-4</v>
      </c>
      <c r="O16" s="23">
        <f t="shared" si="44"/>
        <v>2.0615740740740737E-4</v>
      </c>
      <c r="P16" s="34">
        <f t="shared" si="44"/>
        <v>2.1444341104414686E-4</v>
      </c>
      <c r="Q16" s="34">
        <f t="shared" si="44"/>
        <v>1.611091820949074E-4</v>
      </c>
      <c r="R16" s="34">
        <f t="shared" si="44"/>
        <v>2.6591001157407412E-4</v>
      </c>
      <c r="S16" s="8">
        <f>STDEV(B16:O16)/P16*100</f>
        <v>15.866592053562073</v>
      </c>
      <c r="T16" s="18"/>
      <c r="U16" s="18"/>
      <c r="V16" s="6">
        <v>1</v>
      </c>
      <c r="W16" s="23">
        <f>W2/86400</f>
        <v>2.1577492042679398E-4</v>
      </c>
      <c r="X16" s="23">
        <f t="shared" ref="X16:Y16" si="45">X2/86400</f>
        <v>1.611091820949074E-4</v>
      </c>
      <c r="Y16" s="23">
        <f t="shared" si="45"/>
        <v>2.5422453703703702E-4</v>
      </c>
      <c r="Z16" s="8">
        <f>STDEV(C16,E16:I16,K16,M16)/W16*100</f>
        <v>14.415175418936279</v>
      </c>
      <c r="AA16" s="20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8"/>
      <c r="AT16" s="13"/>
      <c r="AU16" s="3"/>
      <c r="AV16" s="3"/>
      <c r="AW16" s="8"/>
      <c r="AX16" s="4"/>
      <c r="AY16" s="20"/>
      <c r="AZ16" s="13"/>
      <c r="BA16" s="13"/>
      <c r="BB16" s="13"/>
      <c r="BD16" s="13"/>
      <c r="BE16" s="6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22"/>
    </row>
    <row r="17" spans="1:66" x14ac:dyDescent="0.3">
      <c r="A17" s="6">
        <v>2</v>
      </c>
      <c r="B17" s="23">
        <f t="shared" ref="B17:Q18" si="46">B3/86400</f>
        <v>3.1414158950231484E-4</v>
      </c>
      <c r="C17" s="23">
        <f t="shared" ref="C17:O17" si="47">C3/86400</f>
        <v>2.5355902777777779E-4</v>
      </c>
      <c r="D17" s="23">
        <f t="shared" si="47"/>
        <v>1.797376543171296E-4</v>
      </c>
      <c r="E17" s="23">
        <f t="shared" si="47"/>
        <v>1.4413580247685186E-4</v>
      </c>
      <c r="F17" s="23">
        <f t="shared" si="47"/>
        <v>2.3184027777777775E-4</v>
      </c>
      <c r="G17" s="23">
        <f t="shared" si="47"/>
        <v>2.2253375771990737E-4</v>
      </c>
      <c r="H17" s="23">
        <f t="shared" si="47"/>
        <v>2.8925925925925923E-4</v>
      </c>
      <c r="I17" s="23">
        <f t="shared" si="47"/>
        <v>3.1769169560185188E-4</v>
      </c>
      <c r="J17" s="23">
        <f t="shared" si="47"/>
        <v>2.9348934221064813E-4</v>
      </c>
      <c r="K17" s="23">
        <f t="shared" si="47"/>
        <v>1.8223813657407406E-4</v>
      </c>
      <c r="L17" s="23">
        <f t="shared" si="47"/>
        <v>1.8836805555555553E-4</v>
      </c>
      <c r="M17" s="23">
        <f t="shared" si="47"/>
        <v>2.1389660494212963E-4</v>
      </c>
      <c r="N17" s="23">
        <f t="shared" si="47"/>
        <v>2.4895833333333334E-4</v>
      </c>
      <c r="O17" s="23">
        <f t="shared" si="47"/>
        <v>2.3938271605324074E-4</v>
      </c>
      <c r="P17" s="34">
        <f t="shared" ref="P17:R17" si="48">P3/86400</f>
        <v>2.370880180787037E-4</v>
      </c>
      <c r="Q17" s="34">
        <f t="shared" si="48"/>
        <v>1.4413580247685186E-4</v>
      </c>
      <c r="R17" s="34">
        <f t="shared" si="48"/>
        <v>3.1769169560185188E-4</v>
      </c>
      <c r="S17" s="8">
        <f t="shared" ref="S17:S18" si="49">STDEV(B17:O17)/P17*100</f>
        <v>22.454173786118034</v>
      </c>
      <c r="T17" s="18"/>
      <c r="U17" s="18"/>
      <c r="V17" s="6">
        <v>2</v>
      </c>
      <c r="W17" s="23">
        <f t="shared" ref="W17:Y19" si="50">W3/86400</f>
        <v>2.3189432026620371E-4</v>
      </c>
      <c r="X17" s="23">
        <f t="shared" si="50"/>
        <v>1.4413580247685186E-4</v>
      </c>
      <c r="Y17" s="23">
        <f t="shared" si="50"/>
        <v>3.1769169560185188E-4</v>
      </c>
      <c r="Z17" s="8">
        <f t="shared" ref="Z17:Z19" si="51">STDEV(C17,E17:I17,K17,M17)/W17*100</f>
        <v>24.009987738695195</v>
      </c>
      <c r="AA17" s="20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8"/>
      <c r="AT17" s="13"/>
      <c r="AU17" s="3"/>
      <c r="AV17" s="3"/>
      <c r="AW17" s="8"/>
      <c r="AX17" s="4"/>
      <c r="AZ17" s="13"/>
      <c r="BA17" s="13"/>
      <c r="BB17" s="13"/>
      <c r="BD17" s="13"/>
      <c r="BE17" s="6"/>
      <c r="BF17" s="17"/>
      <c r="BG17" s="17"/>
      <c r="BH17" s="7"/>
      <c r="BI17" s="7"/>
      <c r="BJ17" s="7"/>
      <c r="BK17" s="7"/>
    </row>
    <row r="18" spans="1:66" x14ac:dyDescent="0.3">
      <c r="A18" s="1">
        <v>3</v>
      </c>
      <c r="B18" s="23">
        <f t="shared" si="46"/>
        <v>2.2671899113425919E-4</v>
      </c>
      <c r="C18" s="23">
        <f t="shared" si="46"/>
        <v>2.1435305748842591E-4</v>
      </c>
      <c r="D18" s="23">
        <f t="shared" si="46"/>
        <v>2.0290123457175925E-4</v>
      </c>
      <c r="E18" s="23">
        <f t="shared" si="46"/>
        <v>1.6298418209490743E-4</v>
      </c>
      <c r="F18" s="23">
        <f t="shared" si="46"/>
        <v>1.6475694444444445E-4</v>
      </c>
      <c r="G18" s="23">
        <f t="shared" si="46"/>
        <v>2.2629340277777784E-4</v>
      </c>
      <c r="H18" s="23">
        <f t="shared" si="46"/>
        <v>2.5079788773148156E-4</v>
      </c>
      <c r="I18" s="23">
        <f t="shared" si="46"/>
        <v>2.7101032021990736E-4</v>
      </c>
      <c r="J18" s="23">
        <f t="shared" si="46"/>
        <v>2.2035373263888886E-4</v>
      </c>
      <c r="K18" s="23">
        <f t="shared" si="46"/>
        <v>1.4901234568287037E-4</v>
      </c>
      <c r="L18" s="23">
        <f t="shared" si="46"/>
        <v>1.9089482060185187E-4</v>
      </c>
      <c r="M18" s="23">
        <f t="shared" si="46"/>
        <v>1.8119285300925925E-4</v>
      </c>
      <c r="N18" s="23">
        <f t="shared" si="46"/>
        <v>2.3381944444444443E-4</v>
      </c>
      <c r="O18" s="23">
        <f t="shared" si="46"/>
        <v>2.2691358024305562E-4</v>
      </c>
      <c r="P18" s="34">
        <f t="shared" si="46"/>
        <v>2.0871448550595237E-4</v>
      </c>
      <c r="Q18" s="34">
        <f t="shared" si="46"/>
        <v>1.4901234568287037E-4</v>
      </c>
      <c r="R18" s="34">
        <f t="shared" ref="R18:R19" si="52">R4/86400</f>
        <v>2.7101032021990736E-4</v>
      </c>
      <c r="S18" s="8">
        <f t="shared" si="49"/>
        <v>16.866622041483748</v>
      </c>
      <c r="T18" s="11"/>
      <c r="U18" s="11"/>
      <c r="V18" s="1">
        <v>3</v>
      </c>
      <c r="W18" s="23">
        <f t="shared" si="50"/>
        <v>2.0255012418113425E-4</v>
      </c>
      <c r="X18" s="23">
        <f t="shared" si="50"/>
        <v>1.4901234568287037E-4</v>
      </c>
      <c r="Y18" s="23">
        <f t="shared" si="50"/>
        <v>2.7101032021990736E-4</v>
      </c>
      <c r="Z18" s="8">
        <f t="shared" si="51"/>
        <v>22.105882134954729</v>
      </c>
      <c r="AA18" s="20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13"/>
      <c r="AR18" s="13"/>
      <c r="AS18" s="14"/>
      <c r="AT18" s="13"/>
      <c r="AU18" s="3"/>
      <c r="AV18" s="3"/>
      <c r="AW18" s="13"/>
      <c r="AX18" s="4"/>
      <c r="AZ18" s="13"/>
      <c r="BA18" s="13"/>
      <c r="BB18" s="13"/>
      <c r="BD18" s="13"/>
      <c r="BE18" s="6"/>
      <c r="BF18" s="17"/>
      <c r="BG18" s="17"/>
      <c r="BH18" s="7"/>
      <c r="BI18" s="7"/>
      <c r="BJ18" s="7"/>
      <c r="BK18" s="7"/>
    </row>
    <row r="19" spans="1:66" x14ac:dyDescent="0.3">
      <c r="A19" s="6" t="s">
        <v>24</v>
      </c>
      <c r="B19" s="9">
        <f>B5/86400</f>
        <v>7.9573133680555538E-4</v>
      </c>
      <c r="C19" s="9">
        <f t="shared" ref="C19:Q19" si="53">C5/86400</f>
        <v>6.8683569637731476E-4</v>
      </c>
      <c r="D19" s="9">
        <f t="shared" si="53"/>
        <v>5.4452160494212955E-4</v>
      </c>
      <c r="E19" s="9">
        <f t="shared" si="53"/>
        <v>4.6822916666666665E-4</v>
      </c>
      <c r="F19" s="9">
        <f t="shared" si="53"/>
        <v>6.1739969135416665E-4</v>
      </c>
      <c r="G19" s="9">
        <f t="shared" si="53"/>
        <v>6.6696180555555562E-4</v>
      </c>
      <c r="H19" s="9">
        <f t="shared" si="53"/>
        <v>7.9428168402777765E-4</v>
      </c>
      <c r="I19" s="9">
        <f t="shared" si="53"/>
        <v>8.4026451582175929E-4</v>
      </c>
      <c r="J19" s="9">
        <f t="shared" si="53"/>
        <v>7.79753086423611E-4</v>
      </c>
      <c r="K19" s="9">
        <f t="shared" si="53"/>
        <v>5.1567901234953698E-4</v>
      </c>
      <c r="L19" s="9">
        <f t="shared" si="53"/>
        <v>5.6103370949074085E-4</v>
      </c>
      <c r="M19" s="9">
        <f t="shared" si="53"/>
        <v>6.1210334684027776E-4</v>
      </c>
      <c r="N19" s="9">
        <f t="shared" si="53"/>
        <v>6.881944444444444E-4</v>
      </c>
      <c r="O19" s="9">
        <f t="shared" si="53"/>
        <v>6.7245370370370375E-4</v>
      </c>
      <c r="P19" s="34">
        <f t="shared" si="53"/>
        <v>6.6024591462880298E-4</v>
      </c>
      <c r="Q19" s="34">
        <f t="shared" si="53"/>
        <v>4.6822916666666665E-4</v>
      </c>
      <c r="R19" s="34">
        <f t="shared" si="52"/>
        <v>8.4026451582175929E-4</v>
      </c>
      <c r="S19" s="8">
        <f>STDEV(B19:O19)/P19*100</f>
        <v>17.31240178681151</v>
      </c>
      <c r="T19" s="24"/>
      <c r="U19" s="24"/>
      <c r="V19" s="6" t="s">
        <v>24</v>
      </c>
      <c r="W19" s="23">
        <f t="shared" si="50"/>
        <v>6.5021936487413205E-4</v>
      </c>
      <c r="X19" s="23">
        <f t="shared" si="50"/>
        <v>4.6822916666666665E-4</v>
      </c>
      <c r="Y19" s="23">
        <f t="shared" si="50"/>
        <v>8.4026451582175929E-4</v>
      </c>
      <c r="Z19" s="8">
        <f t="shared" si="51"/>
        <v>19.474755890695608</v>
      </c>
      <c r="AA19" s="20"/>
      <c r="AB19" s="20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Q19" s="13"/>
      <c r="AR19" s="13"/>
      <c r="AS19" s="9"/>
      <c r="AT19" s="13"/>
      <c r="AU19" s="3"/>
      <c r="AV19" s="3"/>
      <c r="AW19" s="13"/>
      <c r="AZ19" s="13"/>
      <c r="BA19" s="13"/>
      <c r="BB19" s="13"/>
      <c r="BD19" s="13"/>
      <c r="BE19" s="6"/>
      <c r="BF19" s="17"/>
      <c r="BG19" s="17"/>
      <c r="BH19" s="7"/>
      <c r="BI19" s="7"/>
      <c r="BJ19" s="7"/>
      <c r="BK19" s="7"/>
    </row>
    <row r="20" spans="1:66" x14ac:dyDescent="0.3">
      <c r="N20" s="14"/>
      <c r="O20" s="14"/>
      <c r="Q20" s="23"/>
      <c r="R20" s="23"/>
      <c r="S20" s="24"/>
      <c r="T20" s="24"/>
      <c r="U20" s="24"/>
      <c r="V20" s="24"/>
      <c r="W20" s="24"/>
      <c r="X20" s="24"/>
      <c r="Y20" s="7"/>
      <c r="AZ20" s="13"/>
      <c r="BA20" s="13"/>
      <c r="BB20" s="13"/>
      <c r="BD20" s="13"/>
      <c r="BE20" s="6"/>
      <c r="BF20" s="7"/>
      <c r="BG20" s="7"/>
      <c r="BH20" s="7"/>
      <c r="BI20" s="7"/>
      <c r="BJ20" s="7"/>
      <c r="BK20" s="7"/>
    </row>
    <row r="21" spans="1:66" x14ac:dyDescent="0.3">
      <c r="A21" s="35" t="s">
        <v>38</v>
      </c>
      <c r="B21" s="27"/>
      <c r="C21" s="9" t="s">
        <v>8</v>
      </c>
      <c r="D21" s="9"/>
      <c r="E21" s="9" t="s">
        <v>10</v>
      </c>
      <c r="F21" s="9" t="s">
        <v>11</v>
      </c>
      <c r="G21" s="27" t="s">
        <v>12</v>
      </c>
      <c r="H21" s="9" t="s">
        <v>13</v>
      </c>
      <c r="I21" s="9" t="s">
        <v>14</v>
      </c>
      <c r="J21" s="9"/>
      <c r="K21" s="9" t="s">
        <v>16</v>
      </c>
      <c r="L21" s="14"/>
      <c r="M21" s="14" t="s">
        <v>18</v>
      </c>
      <c r="N21" s="8"/>
      <c r="O21" s="8"/>
      <c r="Q21" s="23"/>
      <c r="R21" s="23"/>
      <c r="S21" s="24"/>
      <c r="T21" s="24"/>
      <c r="U21" s="24"/>
      <c r="V21" s="24"/>
      <c r="W21" s="24"/>
      <c r="X21" s="24"/>
      <c r="Y21" s="7"/>
      <c r="AA21" s="6" t="s">
        <v>23</v>
      </c>
      <c r="AB21" s="27" t="s">
        <v>7</v>
      </c>
      <c r="AC21" s="27" t="s">
        <v>8</v>
      </c>
      <c r="AD21" s="27" t="s">
        <v>9</v>
      </c>
      <c r="AE21" s="27" t="s">
        <v>10</v>
      </c>
      <c r="AF21" s="27" t="s">
        <v>11</v>
      </c>
      <c r="AG21" s="27" t="s">
        <v>12</v>
      </c>
      <c r="AH21" s="27" t="s">
        <v>13</v>
      </c>
      <c r="AI21" s="27" t="s">
        <v>14</v>
      </c>
      <c r="AJ21" s="27" t="s">
        <v>15</v>
      </c>
      <c r="AK21" s="27" t="s">
        <v>16</v>
      </c>
      <c r="AL21" s="12" t="s">
        <v>17</v>
      </c>
      <c r="AM21" s="12" t="s">
        <v>18</v>
      </c>
      <c r="AN21" s="12" t="s">
        <v>19</v>
      </c>
      <c r="AO21" s="12" t="s">
        <v>20</v>
      </c>
      <c r="AP21" s="6" t="s">
        <v>26</v>
      </c>
      <c r="AQ21" s="1" t="s">
        <v>27</v>
      </c>
      <c r="AR21" s="6" t="s">
        <v>28</v>
      </c>
      <c r="AS21" s="6" t="s">
        <v>34</v>
      </c>
      <c r="AT21" s="6" t="s">
        <v>30</v>
      </c>
      <c r="AU21" s="6" t="s">
        <v>33</v>
      </c>
      <c r="AV21" s="1" t="s">
        <v>31</v>
      </c>
      <c r="AW21" s="6" t="s">
        <v>35</v>
      </c>
      <c r="AX21" s="13"/>
      <c r="AY21" s="13"/>
      <c r="AZ21" s="13"/>
      <c r="BA21" s="13"/>
      <c r="BB21" s="25"/>
      <c r="BC21" s="13"/>
      <c r="BD21" s="7"/>
      <c r="BE21" s="7"/>
      <c r="BF21" s="7"/>
      <c r="BG21" s="7"/>
      <c r="BH21" s="7"/>
      <c r="BI21" s="7"/>
      <c r="BJ21" s="7"/>
      <c r="BK21" s="7"/>
    </row>
    <row r="22" spans="1:66" x14ac:dyDescent="0.3">
      <c r="A22" s="6">
        <v>1</v>
      </c>
      <c r="B22" s="8"/>
      <c r="C22" s="8">
        <f>(C2-$W2)/$W2*100</f>
        <v>1.4592477559899655</v>
      </c>
      <c r="D22" s="8"/>
      <c r="E22" s="8">
        <f>(E2-$W2)/$W2*100</f>
        <v>-25.334611744386219</v>
      </c>
      <c r="F22" s="8">
        <f>(F2-$W2)/$W2*100</f>
        <v>2.3299967833176187</v>
      </c>
      <c r="G22" s="8">
        <f t="shared" ref="G22:I22" si="54">(G2-$W2)/$W2*100</f>
        <v>1.0936046814008538</v>
      </c>
      <c r="H22" s="8">
        <f t="shared" si="54"/>
        <v>17.819316783522055</v>
      </c>
      <c r="I22" s="8">
        <f t="shared" si="54"/>
        <v>16.585606660134388</v>
      </c>
      <c r="J22" s="8"/>
      <c r="K22" s="8">
        <f>(K2-$W2)/$W2*100</f>
        <v>-14.527355761364436</v>
      </c>
      <c r="L22" s="8"/>
      <c r="M22" s="8">
        <f>(M2-$W2)/$W2*100</f>
        <v>0.57419484138577526</v>
      </c>
      <c r="N22" s="8"/>
      <c r="O22" s="8"/>
      <c r="Q22" s="23"/>
      <c r="R22" s="23"/>
      <c r="S22" s="24"/>
      <c r="T22" s="24"/>
      <c r="U22" s="24"/>
      <c r="V22" s="24"/>
      <c r="W22" s="24"/>
      <c r="X22" s="24"/>
      <c r="Y22" s="7"/>
      <c r="AA22" s="6" t="s">
        <v>3</v>
      </c>
      <c r="AB22" s="8">
        <f>AB2/AB$12*100</f>
        <v>5.1664562157562743</v>
      </c>
      <c r="AC22" s="8">
        <f t="shared" ref="AC22:AP22" si="55">AC2/AC$12*100</f>
        <v>4.2338890166151204</v>
      </c>
      <c r="AD22" s="8">
        <f t="shared" si="55"/>
        <v>5.2288507864161202</v>
      </c>
      <c r="AE22" s="8">
        <f t="shared" si="55"/>
        <v>4.7645532072673333</v>
      </c>
      <c r="AF22" s="8">
        <f t="shared" si="55"/>
        <v>7.2486408786305603</v>
      </c>
      <c r="AG22" s="8">
        <f t="shared" si="55"/>
        <v>5.5562424621044499</v>
      </c>
      <c r="AH22" s="8">
        <f t="shared" si="55"/>
        <v>5.2103720506550451</v>
      </c>
      <c r="AI22" s="8">
        <f t="shared" si="55"/>
        <v>5.4884934186897993</v>
      </c>
      <c r="AJ22" s="8">
        <f t="shared" si="55"/>
        <v>5.560283407192248</v>
      </c>
      <c r="AK22" s="8">
        <f t="shared" si="55"/>
        <v>4.6325113717632842</v>
      </c>
      <c r="AL22" s="8">
        <f t="shared" si="55"/>
        <v>4.6261280369481659</v>
      </c>
      <c r="AM22" s="8">
        <f t="shared" si="55"/>
        <v>4.2128567292029366</v>
      </c>
      <c r="AN22" s="8">
        <f t="shared" si="55"/>
        <v>5.173225697948201</v>
      </c>
      <c r="AO22" s="8">
        <f t="shared" si="55"/>
        <v>5.2598967297762478</v>
      </c>
      <c r="AP22" s="8">
        <f t="shared" si="55"/>
        <v>5.1955207026394099</v>
      </c>
      <c r="AQ22" s="8">
        <f t="shared" ref="AQ22:AQ31" si="56">MIN(AB22:AO22)</f>
        <v>4.2128567292029366</v>
      </c>
      <c r="AR22" s="8">
        <f>MAX(AB22:AO22)</f>
        <v>7.2486408786305603</v>
      </c>
      <c r="AS22" s="8">
        <f t="shared" ref="AS22:AS30" si="57">STDEV(AB22:AO22)</f>
        <v>0.74824773604161854</v>
      </c>
      <c r="AT22" s="8">
        <f t="shared" ref="AT22:AT30" si="58">AVERAGE(AC22,AE22:AI22,AK22,AM22)</f>
        <v>5.1684448918660664</v>
      </c>
      <c r="AU22" s="32">
        <f t="shared" ref="AU22:AU31" si="59">MIN(AC22,AE22:AI22,AK22,AM22)</f>
        <v>4.2128567292029366</v>
      </c>
      <c r="AV22" s="32">
        <f t="shared" ref="AV22:AV31" si="60">MAX(AC22,AE22:AI22,AK22,AM22)</f>
        <v>7.2486408786305603</v>
      </c>
      <c r="AW22" s="8">
        <f t="shared" ref="AW22:AW30" si="61">STDEV(AC22,AE22:AI22,AK22,AM22)</f>
        <v>0.98696416901568607</v>
      </c>
      <c r="AX22" s="13"/>
      <c r="AY22" s="13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</row>
    <row r="23" spans="1:66" x14ac:dyDescent="0.3">
      <c r="A23" s="6">
        <v>2</v>
      </c>
      <c r="B23" s="8"/>
      <c r="C23" s="8">
        <f t="shared" ref="C23:C24" si="62">(C3-$W3)/$W3*100</f>
        <v>9.3424916516730576</v>
      </c>
      <c r="D23" s="8"/>
      <c r="E23" s="8">
        <f t="shared" ref="E23:F24" si="63">(E3-$W3)/$W3*100</f>
        <v>-37.84418595876312</v>
      </c>
      <c r="F23" s="8">
        <f t="shared" si="63"/>
        <v>-2.3304791753372113E-2</v>
      </c>
      <c r="G23" s="8">
        <f t="shared" ref="G23:I23" si="64">(G3-$W3)/$W3*100</f>
        <v>-4.0365639553184565</v>
      </c>
      <c r="H23" s="8">
        <f t="shared" si="64"/>
        <v>24.737535152738236</v>
      </c>
      <c r="I23" s="8">
        <f t="shared" si="64"/>
        <v>36.99848070326037</v>
      </c>
      <c r="J23" s="8"/>
      <c r="K23" s="8">
        <f t="shared" ref="K23:K24" si="65">(K3-$W3)/$W3*100</f>
        <v>-21.413281547873485</v>
      </c>
      <c r="L23" s="8"/>
      <c r="M23" s="8">
        <f t="shared" ref="M23:M24" si="66">(M3-$W3)/$W3*100</f>
        <v>-7.7611712539632407</v>
      </c>
      <c r="N23" s="8"/>
      <c r="O23" s="8"/>
      <c r="Q23" s="23"/>
      <c r="R23" s="23"/>
      <c r="S23" s="24"/>
      <c r="T23" s="24"/>
      <c r="U23" s="24"/>
      <c r="V23" s="24"/>
      <c r="W23" s="24"/>
      <c r="X23" s="24"/>
      <c r="Y23" s="7"/>
      <c r="AA23" s="6" t="s">
        <v>4</v>
      </c>
      <c r="AB23" s="8">
        <f t="shared" ref="AB23:AP31" si="67">AB3/AB$12*100</f>
        <v>9.003723268052644</v>
      </c>
      <c r="AC23" s="8">
        <f t="shared" si="67"/>
        <v>7.6214215123964344</v>
      </c>
      <c r="AD23" s="8">
        <f t="shared" si="67"/>
        <v>10.81408530600245</v>
      </c>
      <c r="AE23" s="8">
        <f t="shared" si="67"/>
        <v>13.685164585341736</v>
      </c>
      <c r="AF23" s="8">
        <f t="shared" si="67"/>
        <v>7.2286446291772082</v>
      </c>
      <c r="AG23" s="8">
        <f t="shared" si="67"/>
        <v>11.00525519605036</v>
      </c>
      <c r="AH23" s="8">
        <f t="shared" si="67"/>
        <v>7.9478574205270407</v>
      </c>
      <c r="AI23" s="8">
        <f t="shared" si="67"/>
        <v>8.6646225194272084</v>
      </c>
      <c r="AJ23" s="8">
        <f t="shared" si="67"/>
        <v>9.3690626978637148</v>
      </c>
      <c r="AK23" s="8">
        <f t="shared" si="67"/>
        <v>9.8036868565222957</v>
      </c>
      <c r="AL23" s="8">
        <f t="shared" si="67"/>
        <v>9.0250692068960614</v>
      </c>
      <c r="AM23" s="8">
        <f t="shared" si="67"/>
        <v>9.0509608970028488</v>
      </c>
      <c r="AN23" s="8">
        <f t="shared" si="67"/>
        <v>7.3797510931718806</v>
      </c>
      <c r="AO23" s="8">
        <f t="shared" si="67"/>
        <v>7.433161216867469</v>
      </c>
      <c r="AP23" s="8">
        <f t="shared" si="67"/>
        <v>8.9938057210559244</v>
      </c>
      <c r="AQ23" s="8">
        <f t="shared" si="56"/>
        <v>7.2286446291772082</v>
      </c>
      <c r="AR23" s="8">
        <f t="shared" ref="AR23:AR31" si="68">MAX(AB23:AO23)</f>
        <v>13.685164585341736</v>
      </c>
      <c r="AS23" s="8">
        <f t="shared" si="57"/>
        <v>1.7778739556487781</v>
      </c>
      <c r="AT23" s="8">
        <f t="shared" si="58"/>
        <v>9.3759517020556409</v>
      </c>
      <c r="AU23" s="32">
        <f t="shared" si="59"/>
        <v>7.2286446291772082</v>
      </c>
      <c r="AV23" s="32">
        <f t="shared" si="60"/>
        <v>13.685164585341736</v>
      </c>
      <c r="AW23" s="8">
        <f t="shared" si="61"/>
        <v>2.1296300238509103</v>
      </c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</row>
    <row r="24" spans="1:66" x14ac:dyDescent="0.3">
      <c r="A24" s="1">
        <v>3</v>
      </c>
      <c r="C24" s="8">
        <f t="shared" si="62"/>
        <v>5.8271666606023302</v>
      </c>
      <c r="E24" s="8">
        <f t="shared" si="63"/>
        <v>-19.533901668134366</v>
      </c>
      <c r="F24" s="8">
        <f t="shared" si="63"/>
        <v>-18.658680111641178</v>
      </c>
      <c r="G24" s="8">
        <f t="shared" ref="G24:I24" si="69">(G4-$W4)/$W4*100</f>
        <v>11.722174297662106</v>
      </c>
      <c r="H24" s="8">
        <f t="shared" si="69"/>
        <v>23.820159945792398</v>
      </c>
      <c r="I24" s="8">
        <f t="shared" si="69"/>
        <v>33.799138023510331</v>
      </c>
      <c r="K24" s="8">
        <f t="shared" si="65"/>
        <v>-26.431866539063055</v>
      </c>
      <c r="M24" s="8">
        <f t="shared" si="66"/>
        <v>-10.544190608728462</v>
      </c>
      <c r="N24" s="7"/>
      <c r="O24" s="7"/>
      <c r="Q24" s="23"/>
      <c r="R24" s="23"/>
      <c r="S24" s="24"/>
      <c r="T24" s="24"/>
      <c r="U24" s="24"/>
      <c r="V24" s="24"/>
      <c r="W24" s="24"/>
      <c r="X24" s="24"/>
      <c r="Y24" s="7"/>
      <c r="AA24" s="6" t="s">
        <v>5</v>
      </c>
      <c r="AB24" s="8">
        <f t="shared" si="67"/>
        <v>17.859570304876556</v>
      </c>
      <c r="AC24" s="8">
        <f t="shared" si="67"/>
        <v>20.018922605028251</v>
      </c>
      <c r="AD24" s="8">
        <f t="shared" si="67"/>
        <v>13.686410655989187</v>
      </c>
      <c r="AE24" s="8">
        <f t="shared" si="67"/>
        <v>15.958472376714866</v>
      </c>
      <c r="AF24" s="8">
        <f t="shared" si="67"/>
        <v>21.286008874094144</v>
      </c>
      <c r="AG24" s="8">
        <f t="shared" si="67"/>
        <v>16.144220006767839</v>
      </c>
      <c r="AH24" s="8">
        <f t="shared" si="67"/>
        <v>18.848619251285275</v>
      </c>
      <c r="AI24" s="8">
        <f t="shared" si="67"/>
        <v>15.785373104702765</v>
      </c>
      <c r="AJ24" s="8">
        <f t="shared" si="67"/>
        <v>19.172476151741748</v>
      </c>
      <c r="AK24" s="8">
        <f t="shared" si="67"/>
        <v>21.328012778150228</v>
      </c>
      <c r="AL24" s="8">
        <f t="shared" si="67"/>
        <v>18.74807400463915</v>
      </c>
      <c r="AM24" s="8">
        <f t="shared" si="67"/>
        <v>22.189981149626828</v>
      </c>
      <c r="AN24" s="8">
        <f t="shared" si="67"/>
        <v>17.295660948536831</v>
      </c>
      <c r="AO24" s="8">
        <f t="shared" si="67"/>
        <v>17.964429144578308</v>
      </c>
      <c r="AP24" s="8">
        <f t="shared" si="67"/>
        <v>18.289997763370504</v>
      </c>
      <c r="AQ24" s="8">
        <f t="shared" si="56"/>
        <v>13.686410655989187</v>
      </c>
      <c r="AR24" s="8">
        <f t="shared" si="68"/>
        <v>22.189981149626828</v>
      </c>
      <c r="AS24" s="8">
        <f t="shared" si="57"/>
        <v>2.425635089565207</v>
      </c>
      <c r="AT24" s="8">
        <f t="shared" si="58"/>
        <v>18.944951268296276</v>
      </c>
      <c r="AU24" s="32">
        <f t="shared" si="59"/>
        <v>15.785373104702765</v>
      </c>
      <c r="AV24" s="32">
        <f t="shared" si="60"/>
        <v>22.189981149626828</v>
      </c>
      <c r="AW24" s="8">
        <f t="shared" si="61"/>
        <v>2.6618611114026445</v>
      </c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</row>
    <row r="25" spans="1:66" x14ac:dyDescent="0.3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Q25" s="23"/>
      <c r="R25" s="23"/>
      <c r="S25" s="24"/>
      <c r="T25" s="24"/>
      <c r="U25" s="24"/>
      <c r="V25" s="24"/>
      <c r="W25" s="24"/>
      <c r="X25" s="24"/>
      <c r="Y25" s="7"/>
      <c r="AA25" s="6" t="s">
        <v>0</v>
      </c>
      <c r="AB25" s="8">
        <f t="shared" si="67"/>
        <v>4.9870350719396637</v>
      </c>
      <c r="AC25" s="8">
        <f t="shared" si="67"/>
        <v>4.5245739341737687</v>
      </c>
      <c r="AD25" s="8">
        <f t="shared" si="67"/>
        <v>8.2046195266529391</v>
      </c>
      <c r="AE25" s="8">
        <f t="shared" si="67"/>
        <v>5.3211387146211884</v>
      </c>
      <c r="AF25" s="8">
        <f t="shared" si="67"/>
        <v>7.4629756921043775</v>
      </c>
      <c r="AG25" s="8">
        <f t="shared" si="67"/>
        <v>5.3113060485375385</v>
      </c>
      <c r="AH25" s="8">
        <f t="shared" si="67"/>
        <v>5.1711497566062414</v>
      </c>
      <c r="AI25" s="8">
        <f t="shared" si="67"/>
        <v>5.888522689581527</v>
      </c>
      <c r="AJ25" s="8">
        <f t="shared" si="67"/>
        <v>6.1649605169105959</v>
      </c>
      <c r="AK25" s="8">
        <f t="shared" si="67"/>
        <v>8.0082333320265118</v>
      </c>
      <c r="AL25" s="8">
        <f t="shared" si="67"/>
        <v>4.0692494452488672</v>
      </c>
      <c r="AM25" s="8">
        <f t="shared" si="67"/>
        <v>5.6436144759868325</v>
      </c>
      <c r="AN25" s="8">
        <f t="shared" si="67"/>
        <v>7.1420562848974107</v>
      </c>
      <c r="AO25" s="8">
        <f t="shared" si="67"/>
        <v>4.6115892134251331</v>
      </c>
      <c r="AP25" s="8">
        <f t="shared" si="67"/>
        <v>5.8345054310828051</v>
      </c>
      <c r="AQ25" s="8">
        <f t="shared" si="56"/>
        <v>4.0692494452488672</v>
      </c>
      <c r="AR25" s="8">
        <f t="shared" si="68"/>
        <v>8.2046195266529391</v>
      </c>
      <c r="AS25" s="8">
        <f t="shared" si="57"/>
        <v>1.3251076893212894</v>
      </c>
      <c r="AT25" s="8">
        <f t="shared" si="58"/>
        <v>5.9164393304547485</v>
      </c>
      <c r="AU25" s="32">
        <f t="shared" si="59"/>
        <v>4.5245739341737687</v>
      </c>
      <c r="AV25" s="32">
        <f t="shared" si="60"/>
        <v>8.0082333320265118</v>
      </c>
      <c r="AW25" s="8">
        <f t="shared" si="61"/>
        <v>1.198564888601396</v>
      </c>
      <c r="AY25" s="7"/>
      <c r="AZ25" s="7"/>
      <c r="BA25" s="7"/>
      <c r="BB25" s="7"/>
      <c r="BC25" s="7"/>
      <c r="BD25" s="7"/>
      <c r="BE25" s="28"/>
      <c r="BF25" s="6"/>
      <c r="BG25" s="1"/>
      <c r="BH25" s="28"/>
      <c r="BI25" s="28"/>
      <c r="BJ25" s="28"/>
      <c r="BK25" s="6"/>
      <c r="BL25" s="6"/>
      <c r="BM25" s="6"/>
    </row>
    <row r="26" spans="1:66" x14ac:dyDescent="0.3">
      <c r="A26" s="35" t="s">
        <v>39</v>
      </c>
      <c r="B26" s="27" t="s">
        <v>7</v>
      </c>
      <c r="C26" s="9" t="s">
        <v>8</v>
      </c>
      <c r="D26" s="9" t="s">
        <v>9</v>
      </c>
      <c r="E26" s="9" t="s">
        <v>10</v>
      </c>
      <c r="F26" s="9" t="s">
        <v>11</v>
      </c>
      <c r="G26" s="27" t="s">
        <v>12</v>
      </c>
      <c r="H26" s="9" t="s">
        <v>13</v>
      </c>
      <c r="I26" s="9" t="s">
        <v>14</v>
      </c>
      <c r="J26" s="9" t="s">
        <v>15</v>
      </c>
      <c r="K26" s="9" t="s">
        <v>16</v>
      </c>
      <c r="L26" s="14" t="s">
        <v>17</v>
      </c>
      <c r="M26" s="14" t="s">
        <v>18</v>
      </c>
      <c r="N26" s="14" t="s">
        <v>19</v>
      </c>
      <c r="O26" s="14" t="s">
        <v>20</v>
      </c>
      <c r="P26" s="12"/>
      <c r="Q26" s="23"/>
      <c r="R26" s="23"/>
      <c r="S26" s="7"/>
      <c r="T26" s="7"/>
      <c r="U26" s="7"/>
      <c r="V26" s="7"/>
      <c r="W26" s="7"/>
      <c r="X26" s="7"/>
      <c r="Y26" s="7"/>
      <c r="AA26" s="6" t="s">
        <v>1</v>
      </c>
      <c r="AB26" s="8">
        <f t="shared" si="67"/>
        <v>8.9615724819298652</v>
      </c>
      <c r="AC26" s="8">
        <f t="shared" si="67"/>
        <v>8.297228839407909</v>
      </c>
      <c r="AD26" s="8">
        <f t="shared" si="67"/>
        <v>10.121156297221757</v>
      </c>
      <c r="AE26" s="8">
        <f t="shared" si="67"/>
        <v>8.5650723025583968</v>
      </c>
      <c r="AF26" s="8">
        <f t="shared" si="67"/>
        <v>7.5742048360155856</v>
      </c>
      <c r="AG26" s="8">
        <f t="shared" si="67"/>
        <v>9.1267465497045599</v>
      </c>
      <c r="AH26" s="8">
        <f t="shared" si="67"/>
        <v>8.1342847476582705</v>
      </c>
      <c r="AI26" s="8">
        <f t="shared" si="67"/>
        <v>10.191276549600312</v>
      </c>
      <c r="AJ26" s="8">
        <f t="shared" si="67"/>
        <v>9.1949018370547329</v>
      </c>
      <c r="AK26" s="8">
        <f t="shared" si="67"/>
        <v>8.6186258079316893</v>
      </c>
      <c r="AL26" s="8">
        <f t="shared" si="67"/>
        <v>12.362472649254162</v>
      </c>
      <c r="AM26" s="8">
        <f t="shared" si="67"/>
        <v>9.0307916241800843</v>
      </c>
      <c r="AN26" s="8">
        <f t="shared" si="67"/>
        <v>10.952916525395228</v>
      </c>
      <c r="AO26" s="8">
        <f t="shared" si="67"/>
        <v>12.535857717728053</v>
      </c>
      <c r="AP26" s="8">
        <f t="shared" si="67"/>
        <v>9.5402208657579539</v>
      </c>
      <c r="AQ26" s="8">
        <f t="shared" si="56"/>
        <v>7.5742048360155856</v>
      </c>
      <c r="AR26" s="8">
        <f t="shared" si="68"/>
        <v>12.535857717728053</v>
      </c>
      <c r="AS26" s="8">
        <f t="shared" si="57"/>
        <v>1.5131972279074202</v>
      </c>
      <c r="AT26" s="8">
        <f t="shared" si="58"/>
        <v>8.6922789071321009</v>
      </c>
      <c r="AU26" s="32">
        <f t="shared" si="59"/>
        <v>7.5742048360155856</v>
      </c>
      <c r="AV26" s="32">
        <f t="shared" si="60"/>
        <v>10.191276549600312</v>
      </c>
      <c r="AW26" s="8">
        <f t="shared" si="61"/>
        <v>0.78280310331879777</v>
      </c>
      <c r="AX26" s="7"/>
      <c r="AY26" s="7"/>
      <c r="AZ26" s="7"/>
      <c r="BA26" s="7"/>
      <c r="BB26" s="7"/>
      <c r="BC26" s="7"/>
      <c r="BD26" s="7"/>
      <c r="BE26" s="8"/>
      <c r="BF26" s="8"/>
      <c r="BG26" s="8"/>
      <c r="BH26" s="8"/>
      <c r="BI26" s="8"/>
      <c r="BJ26" s="8"/>
      <c r="BK26" s="8"/>
      <c r="BL26" s="8"/>
      <c r="BM26" s="8"/>
    </row>
    <row r="27" spans="1:66" x14ac:dyDescent="0.3">
      <c r="A27" s="6">
        <v>1</v>
      </c>
      <c r="B27" s="8">
        <f>(B2-$P2)/$P2*100</f>
        <v>18.852220699153087</v>
      </c>
      <c r="C27" s="8">
        <f t="shared" ref="C27:O27" si="70">(C2-$P2)/$P2*100</f>
        <v>2.0892225343505202</v>
      </c>
      <c r="D27" s="8">
        <f t="shared" si="70"/>
        <v>-24.510286762826023</v>
      </c>
      <c r="E27" s="8">
        <f t="shared" si="70"/>
        <v>-24.871003818466448</v>
      </c>
      <c r="F27" s="8">
        <f t="shared" si="70"/>
        <v>2.9653781651926963</v>
      </c>
      <c r="G27" s="8">
        <f t="shared" si="70"/>
        <v>1.7213091303437555</v>
      </c>
      <c r="H27" s="8">
        <f t="shared" si="70"/>
        <v>18.550873537774741</v>
      </c>
      <c r="I27" s="8">
        <f t="shared" si="70"/>
        <v>17.309503134237833</v>
      </c>
      <c r="J27" s="8">
        <f t="shared" si="70"/>
        <v>24.000084814604982</v>
      </c>
      <c r="K27" s="8">
        <f t="shared" si="70"/>
        <v>-13.996644058872572</v>
      </c>
      <c r="L27" s="8">
        <f t="shared" si="70"/>
        <v>-15.235990488925447</v>
      </c>
      <c r="M27" s="8">
        <f t="shared" si="70"/>
        <v>1.1986742013783949</v>
      </c>
      <c r="N27" s="8">
        <f t="shared" si="70"/>
        <v>-4.2093829479432801</v>
      </c>
      <c r="O27" s="8">
        <f t="shared" si="70"/>
        <v>-3.8639581400025746</v>
      </c>
      <c r="Q27" s="23"/>
      <c r="R27" s="23"/>
      <c r="S27" s="7"/>
      <c r="T27" s="7"/>
      <c r="U27" s="7"/>
      <c r="V27" s="7"/>
      <c r="W27" s="7"/>
      <c r="X27" s="7"/>
      <c r="Y27" s="7"/>
      <c r="AA27" s="6" t="s">
        <v>6</v>
      </c>
      <c r="AB27" s="8">
        <f t="shared" si="67"/>
        <v>11.663586417325513</v>
      </c>
      <c r="AC27" s="8">
        <f t="shared" si="67"/>
        <v>12.774794668036627</v>
      </c>
      <c r="AD27" s="8">
        <f t="shared" si="67"/>
        <v>7.3820320248874722</v>
      </c>
      <c r="AE27" s="8">
        <f t="shared" si="67"/>
        <v>8.6392287727104105</v>
      </c>
      <c r="AF27" s="8">
        <f t="shared" si="67"/>
        <v>10.084984066175629</v>
      </c>
      <c r="AG27" s="8">
        <f t="shared" si="67"/>
        <v>9.9012879142046533</v>
      </c>
      <c r="AH27" s="8">
        <f t="shared" si="67"/>
        <v>11.53939912733432</v>
      </c>
      <c r="AI27" s="8">
        <f t="shared" si="67"/>
        <v>10.656159919830431</v>
      </c>
      <c r="AJ27" s="8">
        <f t="shared" si="67"/>
        <v>11.304623179171427</v>
      </c>
      <c r="AK27" s="8">
        <f t="shared" si="67"/>
        <v>12.320445294826429</v>
      </c>
      <c r="AL27" s="8">
        <f t="shared" si="67"/>
        <v>11.507148047701502</v>
      </c>
      <c r="AM27" s="8">
        <f t="shared" si="67"/>
        <v>11.834320459564214</v>
      </c>
      <c r="AN27" s="8">
        <f t="shared" si="67"/>
        <v>10.554119016145304</v>
      </c>
      <c r="AO27" s="8">
        <f t="shared" si="67"/>
        <v>12.195065977624786</v>
      </c>
      <c r="AP27" s="8">
        <f t="shared" si="67"/>
        <v>10.970121723005759</v>
      </c>
      <c r="AQ27" s="8">
        <f t="shared" si="56"/>
        <v>7.3820320248874722</v>
      </c>
      <c r="AR27" s="8">
        <f t="shared" si="68"/>
        <v>12.774794668036627</v>
      </c>
      <c r="AS27" s="8">
        <f t="shared" si="57"/>
        <v>1.4917892523744509</v>
      </c>
      <c r="AT27" s="8">
        <f t="shared" si="58"/>
        <v>10.968827527835339</v>
      </c>
      <c r="AU27" s="32">
        <f t="shared" si="59"/>
        <v>8.6392287727104105</v>
      </c>
      <c r="AV27" s="32">
        <f t="shared" si="60"/>
        <v>12.774794668036627</v>
      </c>
      <c r="AW27" s="8">
        <f t="shared" si="61"/>
        <v>1.3943062457685664</v>
      </c>
      <c r="AX27" s="7"/>
      <c r="AY27" s="7"/>
      <c r="AZ27" s="7"/>
      <c r="BA27" s="7"/>
      <c r="BB27" s="7"/>
      <c r="BC27" s="7"/>
      <c r="BD27" s="7"/>
      <c r="BE27" s="8"/>
      <c r="BF27" s="8"/>
      <c r="BG27" s="8"/>
      <c r="BH27" s="8"/>
      <c r="BI27" s="8"/>
      <c r="BJ27" s="8"/>
      <c r="BK27" s="8"/>
      <c r="BL27" s="8"/>
      <c r="BM27" s="8"/>
    </row>
    <row r="28" spans="1:66" x14ac:dyDescent="0.3">
      <c r="A28" s="6">
        <v>2</v>
      </c>
      <c r="B28" s="8">
        <f t="shared" ref="B28:O29" si="71">(B3-$P3)/$P3*100</f>
        <v>32.49998546870151</v>
      </c>
      <c r="C28" s="8">
        <f t="shared" si="71"/>
        <v>6.9472130361334168</v>
      </c>
      <c r="D28" s="8">
        <f t="shared" si="71"/>
        <v>-24.189482128336014</v>
      </c>
      <c r="E28" s="8">
        <f t="shared" si="71"/>
        <v>-39.205783723323989</v>
      </c>
      <c r="F28" s="8">
        <f t="shared" si="71"/>
        <v>-2.2134143865439486</v>
      </c>
      <c r="G28" s="8">
        <f t="shared" si="71"/>
        <v>-6.1387582876351434</v>
      </c>
      <c r="H28" s="8">
        <f t="shared" si="71"/>
        <v>22.005009617667291</v>
      </c>
      <c r="I28" s="8">
        <f t="shared" si="71"/>
        <v>33.997364428762893</v>
      </c>
      <c r="J28" s="8">
        <f t="shared" si="71"/>
        <v>23.789192127466112</v>
      </c>
      <c r="K28" s="8">
        <f t="shared" si="71"/>
        <v>-23.13481800941188</v>
      </c>
      <c r="L28" s="8">
        <f t="shared" si="71"/>
        <v>-20.549314519544843</v>
      </c>
      <c r="M28" s="8">
        <f t="shared" si="71"/>
        <v>-9.7817735896191298</v>
      </c>
      <c r="N28" s="8">
        <f t="shared" si="71"/>
        <v>5.0067124230163218</v>
      </c>
      <c r="O28" s="8">
        <f t="shared" si="71"/>
        <v>0.96786754266733022</v>
      </c>
      <c r="Q28" s="23"/>
      <c r="R28" s="23"/>
      <c r="S28" s="7"/>
      <c r="T28" s="7"/>
      <c r="U28" s="7"/>
      <c r="V28" s="7"/>
      <c r="W28" s="7"/>
      <c r="X28" s="7"/>
      <c r="Y28" s="7"/>
      <c r="AA28" s="1" t="s">
        <v>51</v>
      </c>
      <c r="AB28" s="8">
        <f t="shared" si="67"/>
        <v>13.866154432605265</v>
      </c>
      <c r="AC28" s="8">
        <f t="shared" si="67"/>
        <v>11.320387088330257</v>
      </c>
      <c r="AD28" s="8">
        <f t="shared" si="67"/>
        <v>7.3005526434228365</v>
      </c>
      <c r="AE28" s="8">
        <f t="shared" si="67"/>
        <v>8.2577349326412079</v>
      </c>
      <c r="AF28" s="8">
        <f t="shared" si="67"/>
        <v>12.428919577656862</v>
      </c>
      <c r="AG28" s="8">
        <f t="shared" si="67"/>
        <v>9.0259520524767591</v>
      </c>
      <c r="AH28" s="8">
        <f t="shared" si="67"/>
        <v>11.572883794847975</v>
      </c>
      <c r="AI28" s="8">
        <f t="shared" si="67"/>
        <v>11.07257489423842</v>
      </c>
      <c r="AJ28" s="8">
        <f t="shared" si="67"/>
        <v>10.974267980075528</v>
      </c>
      <c r="AK28" s="8">
        <f t="shared" si="67"/>
        <v>6.3921474742160003</v>
      </c>
      <c r="AL28" s="8">
        <f t="shared" si="67"/>
        <v>5.6363058889363069</v>
      </c>
      <c r="AM28" s="8">
        <f t="shared" si="67"/>
        <v>8.4357980938718207</v>
      </c>
      <c r="AN28" s="8">
        <f t="shared" si="67"/>
        <v>7.5264883955600448</v>
      </c>
      <c r="AO28" s="8">
        <f t="shared" si="67"/>
        <v>6.2558806660929385</v>
      </c>
      <c r="AP28" s="8">
        <f t="shared" si="67"/>
        <v>9.5641993253380484</v>
      </c>
      <c r="AQ28" s="8">
        <f t="shared" si="56"/>
        <v>5.6363058889363069</v>
      </c>
      <c r="AR28" s="8">
        <f t="shared" si="68"/>
        <v>13.866154432605265</v>
      </c>
      <c r="AS28" s="8">
        <f t="shared" si="57"/>
        <v>2.572459199401425</v>
      </c>
      <c r="AT28" s="8">
        <f t="shared" si="58"/>
        <v>9.8132997385349139</v>
      </c>
      <c r="AU28" s="32">
        <f t="shared" si="59"/>
        <v>6.3921474742160003</v>
      </c>
      <c r="AV28" s="32">
        <f t="shared" si="60"/>
        <v>12.428919577656862</v>
      </c>
      <c r="AW28" s="8">
        <f t="shared" si="61"/>
        <v>2.0851920511928399</v>
      </c>
      <c r="AX28" s="7"/>
      <c r="AY28" s="7"/>
      <c r="AZ28" s="7"/>
      <c r="BA28" s="7"/>
      <c r="BB28" s="7"/>
      <c r="BC28" s="7"/>
      <c r="BD28" s="7"/>
      <c r="BE28" s="8"/>
      <c r="BF28" s="8"/>
      <c r="BG28" s="8"/>
      <c r="BH28" s="8"/>
      <c r="BI28" s="8"/>
      <c r="BJ28" s="8"/>
      <c r="BK28" s="8"/>
      <c r="BL28" s="8"/>
      <c r="BM28" s="8"/>
    </row>
    <row r="29" spans="1:66" x14ac:dyDescent="0.3">
      <c r="A29" s="6">
        <v>3</v>
      </c>
      <c r="B29" s="8">
        <f t="shared" si="71"/>
        <v>8.6263804760179656</v>
      </c>
      <c r="C29" s="8">
        <f t="shared" si="71"/>
        <v>2.7015719435116781</v>
      </c>
      <c r="D29" s="8">
        <f t="shared" si="71"/>
        <v>-2.7852647218524433</v>
      </c>
      <c r="E29" s="8">
        <f t="shared" si="71"/>
        <v>-21.910459784421978</v>
      </c>
      <c r="F29" s="8">
        <f t="shared" si="71"/>
        <v>-21.061087808519304</v>
      </c>
      <c r="G29" s="8">
        <f t="shared" si="71"/>
        <v>8.4224711232724392</v>
      </c>
      <c r="H29" s="8">
        <f t="shared" si="71"/>
        <v>20.163143982801806</v>
      </c>
      <c r="I29" s="8">
        <f t="shared" si="71"/>
        <v>29.847393947258343</v>
      </c>
      <c r="J29" s="8">
        <f t="shared" si="71"/>
        <v>5.5766359985610849</v>
      </c>
      <c r="K29" s="8">
        <f t="shared" si="71"/>
        <v>-28.604693957084905</v>
      </c>
      <c r="L29" s="8">
        <f t="shared" si="71"/>
        <v>-8.5378189543975314</v>
      </c>
      <c r="M29" s="8">
        <f t="shared" si="71"/>
        <v>-13.186258936449438</v>
      </c>
      <c r="N29" s="8">
        <f t="shared" si="71"/>
        <v>12.028374014210954</v>
      </c>
      <c r="O29" s="8">
        <f t="shared" si="71"/>
        <v>8.7196126770914617</v>
      </c>
      <c r="Q29" s="23"/>
      <c r="R29" s="23"/>
      <c r="S29" s="7"/>
      <c r="T29" s="7"/>
      <c r="U29" s="7"/>
      <c r="V29" s="7"/>
      <c r="W29" s="7"/>
      <c r="X29" s="7"/>
      <c r="Y29" s="7"/>
      <c r="AA29" s="6" t="s">
        <v>52</v>
      </c>
      <c r="AB29" s="8">
        <f t="shared" si="67"/>
        <v>7.8750154926414861</v>
      </c>
      <c r="AC29" s="8">
        <f t="shared" si="67"/>
        <v>10.072864317141047</v>
      </c>
      <c r="AD29" s="8">
        <f t="shared" si="67"/>
        <v>7.6321383030492278</v>
      </c>
      <c r="AE29" s="8">
        <f t="shared" si="67"/>
        <v>8.5296419873933988</v>
      </c>
      <c r="AF29" s="8">
        <f t="shared" si="67"/>
        <v>11.999625070374309</v>
      </c>
      <c r="AG29" s="8">
        <f t="shared" si="67"/>
        <v>8.301880243989217</v>
      </c>
      <c r="AH29" s="8">
        <f t="shared" si="67"/>
        <v>8.844870060973669</v>
      </c>
      <c r="AI29" s="8">
        <f t="shared" si="67"/>
        <v>10.935118638013694</v>
      </c>
      <c r="AJ29" s="8">
        <f t="shared" si="67"/>
        <v>8.4050860413612014</v>
      </c>
      <c r="AK29" s="8">
        <f t="shared" si="67"/>
        <v>8.3552789089930304</v>
      </c>
      <c r="AL29" s="8">
        <f t="shared" si="67"/>
        <v>9.0448395351565871</v>
      </c>
      <c r="AM29" s="8">
        <f t="shared" si="67"/>
        <v>5.9146390704429033</v>
      </c>
      <c r="AN29" s="8">
        <f t="shared" si="67"/>
        <v>7.1028142162798513</v>
      </c>
      <c r="AO29" s="8">
        <f t="shared" si="67"/>
        <v>7.6374067693631753</v>
      </c>
      <c r="AP29" s="8">
        <f t="shared" si="67"/>
        <v>8.6629071543330305</v>
      </c>
      <c r="AQ29" s="8">
        <f t="shared" si="56"/>
        <v>5.9146390704429033</v>
      </c>
      <c r="AR29" s="8">
        <f t="shared" si="68"/>
        <v>11.999625070374309</v>
      </c>
      <c r="AS29" s="8">
        <f t="shared" si="57"/>
        <v>1.5557900104625417</v>
      </c>
      <c r="AT29" s="8">
        <f t="shared" si="58"/>
        <v>9.1192397871651583</v>
      </c>
      <c r="AU29" s="32">
        <f t="shared" si="59"/>
        <v>5.9146390704429033</v>
      </c>
      <c r="AV29" s="32">
        <f t="shared" si="60"/>
        <v>11.999625070374309</v>
      </c>
      <c r="AW29" s="8">
        <f t="shared" si="61"/>
        <v>1.8688238484909596</v>
      </c>
      <c r="AX29" s="7"/>
      <c r="AY29" s="7"/>
      <c r="AZ29" s="7"/>
      <c r="BA29" s="7"/>
      <c r="BB29" s="7"/>
      <c r="BC29" s="7"/>
      <c r="BD29" s="7"/>
      <c r="BE29" s="18"/>
      <c r="BF29" s="8"/>
      <c r="BG29" s="8"/>
      <c r="BH29" s="7"/>
      <c r="BI29" s="7"/>
      <c r="BJ29" s="7"/>
      <c r="BK29" s="7"/>
      <c r="BL29" s="7"/>
      <c r="BM29" s="7"/>
      <c r="BN29" s="5"/>
    </row>
    <row r="30" spans="1:66" x14ac:dyDescent="0.3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Q30" s="23"/>
      <c r="R30" s="23"/>
      <c r="S30" s="7"/>
      <c r="T30" s="7"/>
      <c r="U30" s="7"/>
      <c r="V30" s="7"/>
      <c r="W30" s="7"/>
      <c r="X30" s="7"/>
      <c r="Y30" s="7"/>
      <c r="AA30" s="6" t="s">
        <v>53</v>
      </c>
      <c r="AB30" s="8">
        <f t="shared" si="67"/>
        <v>5.273848299711192</v>
      </c>
      <c r="AC30" s="8">
        <f t="shared" si="67"/>
        <v>5.1935705270478829</v>
      </c>
      <c r="AD30" s="8">
        <f t="shared" si="67"/>
        <v>5.8438429920232178</v>
      </c>
      <c r="AE30" s="8">
        <f t="shared" si="67"/>
        <v>8.3516664615004252</v>
      </c>
      <c r="AF30" s="8">
        <f t="shared" si="67"/>
        <v>5.9065878266944027</v>
      </c>
      <c r="AG30" s="8">
        <f t="shared" si="67"/>
        <v>6.632552718848415</v>
      </c>
      <c r="AH30" s="8">
        <f t="shared" si="67"/>
        <v>7.2335684550757531</v>
      </c>
      <c r="AI30" s="8">
        <f t="shared" si="67"/>
        <v>7.3706397454855566</v>
      </c>
      <c r="AJ30" s="8">
        <f t="shared" si="67"/>
        <v>6.6458201388010378</v>
      </c>
      <c r="AK30" s="8">
        <f t="shared" si="67"/>
        <v>7.7264633707825174</v>
      </c>
      <c r="AL30" s="8">
        <f t="shared" si="67"/>
        <v>8.4312716755224777</v>
      </c>
      <c r="AM30" s="8">
        <f t="shared" si="67"/>
        <v>5.1470249344666641</v>
      </c>
      <c r="AN30" s="8">
        <f t="shared" si="67"/>
        <v>8.2185853245879645</v>
      </c>
      <c r="AO30" s="8">
        <f t="shared" si="67"/>
        <v>7.3666092943201269</v>
      </c>
      <c r="AP30" s="8">
        <f t="shared" si="67"/>
        <v>6.7639681179423761</v>
      </c>
      <c r="AQ30" s="8">
        <f t="shared" si="56"/>
        <v>5.1470249344666641</v>
      </c>
      <c r="AR30" s="8">
        <f t="shared" si="68"/>
        <v>8.4312716755224777</v>
      </c>
      <c r="AS30" s="8">
        <f t="shared" si="57"/>
        <v>1.1825319529409843</v>
      </c>
      <c r="AT30" s="8">
        <f t="shared" si="58"/>
        <v>6.6952592549877021</v>
      </c>
      <c r="AU30" s="32">
        <f t="shared" si="59"/>
        <v>5.1470249344666641</v>
      </c>
      <c r="AV30" s="32">
        <f t="shared" si="60"/>
        <v>8.3516664615004252</v>
      </c>
      <c r="AW30" s="8">
        <f t="shared" si="61"/>
        <v>1.1850868348175729</v>
      </c>
      <c r="AX30" s="7"/>
      <c r="AY30" s="7"/>
      <c r="AZ30" s="7"/>
      <c r="BA30" s="7"/>
      <c r="BB30" s="7"/>
      <c r="BC30" s="7"/>
      <c r="BD30" s="7"/>
      <c r="BE30" s="2"/>
      <c r="BH30" s="2"/>
      <c r="BI30" s="2"/>
      <c r="BJ30" s="2"/>
      <c r="BK30" s="2"/>
      <c r="BL30" s="2"/>
      <c r="BM30" s="2"/>
      <c r="BN30" s="5"/>
    </row>
    <row r="31" spans="1:66" x14ac:dyDescent="0.3">
      <c r="A31" s="35" t="s">
        <v>40</v>
      </c>
      <c r="B31" s="27"/>
      <c r="C31" s="9" t="s">
        <v>8</v>
      </c>
      <c r="D31" s="9"/>
      <c r="E31" s="9" t="s">
        <v>10</v>
      </c>
      <c r="F31" s="9" t="s">
        <v>11</v>
      </c>
      <c r="G31" s="27" t="s">
        <v>12</v>
      </c>
      <c r="H31" s="9" t="s">
        <v>13</v>
      </c>
      <c r="I31" s="9" t="s">
        <v>14</v>
      </c>
      <c r="J31" s="9"/>
      <c r="K31" s="9" t="s">
        <v>16</v>
      </c>
      <c r="L31" s="14"/>
      <c r="M31" s="14" t="s">
        <v>18</v>
      </c>
      <c r="N31" s="14"/>
      <c r="O31" s="14"/>
      <c r="P31" s="1" t="s">
        <v>2</v>
      </c>
      <c r="Q31" s="9"/>
      <c r="R31" s="9"/>
      <c r="S31" s="7"/>
      <c r="T31" s="7"/>
      <c r="U31" s="7"/>
      <c r="V31" s="7"/>
      <c r="W31" s="7"/>
      <c r="X31" s="7"/>
      <c r="Y31" s="7"/>
      <c r="AA31" s="6" t="s">
        <v>54</v>
      </c>
      <c r="AB31" s="8">
        <f t="shared" si="67"/>
        <v>15.34303801516155</v>
      </c>
      <c r="AC31" s="8">
        <f t="shared" si="67"/>
        <v>15.942347491822703</v>
      </c>
      <c r="AD31" s="8">
        <f t="shared" si="67"/>
        <v>23.786311464334791</v>
      </c>
      <c r="AE31" s="8">
        <f t="shared" si="67"/>
        <v>17.92732665925103</v>
      </c>
      <c r="AF31" s="8">
        <f t="shared" si="67"/>
        <v>8.7794085490769209</v>
      </c>
      <c r="AG31" s="8">
        <f t="shared" si="67"/>
        <v>18.994556807316215</v>
      </c>
      <c r="AH31" s="8">
        <f t="shared" si="67"/>
        <v>15.496995335036406</v>
      </c>
      <c r="AI31" s="8">
        <f t="shared" si="67"/>
        <v>13.947218520430289</v>
      </c>
      <c r="AJ31" s="8">
        <f t="shared" si="67"/>
        <v>13.208518049827767</v>
      </c>
      <c r="AK31" s="8">
        <f t="shared" si="67"/>
        <v>12.814594804788012</v>
      </c>
      <c r="AL31" s="8">
        <f t="shared" si="67"/>
        <v>16.54944150969671</v>
      </c>
      <c r="AM31" s="8">
        <f t="shared" si="67"/>
        <v>18.540012565654866</v>
      </c>
      <c r="AN31" s="8">
        <f t="shared" si="67"/>
        <v>18.65438249747729</v>
      </c>
      <c r="AO31" s="8">
        <f t="shared" si="67"/>
        <v>18.740103270223759</v>
      </c>
      <c r="AP31" s="8">
        <f t="shared" si="67"/>
        <v>16.184753195474201</v>
      </c>
      <c r="AQ31" s="8">
        <f t="shared" si="56"/>
        <v>8.7794085490769209</v>
      </c>
      <c r="AR31" s="8">
        <f t="shared" si="68"/>
        <v>23.786311464334791</v>
      </c>
      <c r="AS31" s="8">
        <f>STDEV(AB31:AO31)</f>
        <v>3.5948665203515131</v>
      </c>
      <c r="AT31" s="8">
        <f>AVERAGE(AC31,AE31:AI31,AK31,AM31)</f>
        <v>15.305307591672054</v>
      </c>
      <c r="AU31" s="32">
        <f t="shared" si="59"/>
        <v>8.7794085490769209</v>
      </c>
      <c r="AV31" s="32">
        <f t="shared" si="60"/>
        <v>18.994556807316215</v>
      </c>
      <c r="AW31" s="8">
        <f>STDEV(AC31,AE31:AI31,AK31,AM31)</f>
        <v>3.4231739341946206</v>
      </c>
      <c r="AX31" s="7"/>
      <c r="AY31" s="7"/>
      <c r="AZ31" s="7"/>
      <c r="BA31" s="7"/>
      <c r="BB31" s="7"/>
      <c r="BC31" s="7"/>
      <c r="BD31" s="7"/>
      <c r="BE31" s="28"/>
      <c r="BF31" s="6"/>
      <c r="BG31" s="1"/>
      <c r="BH31" s="28"/>
      <c r="BI31" s="28"/>
      <c r="BJ31" s="28"/>
      <c r="BK31" s="6"/>
      <c r="BL31" s="19"/>
      <c r="BM31" s="19"/>
      <c r="BN31" s="5"/>
    </row>
    <row r="32" spans="1:66" x14ac:dyDescent="0.3">
      <c r="A32" s="6">
        <v>1</v>
      </c>
      <c r="B32" s="8"/>
      <c r="C32" s="8">
        <f>C9-$W9</f>
        <v>-1.615114728178181</v>
      </c>
      <c r="D32" s="8"/>
      <c r="E32" s="8">
        <f t="shared" ref="E32:K32" si="72">E9-$W9</f>
        <v>0.91884230710596171</v>
      </c>
      <c r="F32" s="8">
        <f t="shared" si="72"/>
        <v>2.2739465196839319</v>
      </c>
      <c r="G32" s="8">
        <f t="shared" si="72"/>
        <v>-0.78363019729533789</v>
      </c>
      <c r="H32" s="8">
        <f t="shared" si="72"/>
        <v>-1.4824991397506224</v>
      </c>
      <c r="I32" s="8">
        <f t="shared" si="72"/>
        <v>-3.5508588193982114</v>
      </c>
      <c r="J32" s="8"/>
      <c r="K32" s="8">
        <f t="shared" si="72"/>
        <v>2.2748631442178251</v>
      </c>
      <c r="L32" s="8"/>
      <c r="M32" s="8">
        <f>M9-$W9</f>
        <v>1.964450913614634</v>
      </c>
      <c r="N32" s="8"/>
      <c r="O32" s="8"/>
      <c r="P32" s="32">
        <f>T9-$W9</f>
        <v>5.9843363483083323</v>
      </c>
      <c r="Q32" s="10"/>
      <c r="R32" s="10"/>
      <c r="Y32" s="7"/>
      <c r="AA32" s="20" t="s">
        <v>24</v>
      </c>
      <c r="AB32" s="8">
        <f>SUM(AB22:AB31)</f>
        <v>100.00000000000001</v>
      </c>
      <c r="AC32" s="8">
        <f t="shared" ref="AC32:AP32" si="73">SUM(AC22:AC31)</f>
        <v>99.999999999999986</v>
      </c>
      <c r="AD32" s="8">
        <f t="shared" si="73"/>
        <v>100</v>
      </c>
      <c r="AE32" s="8">
        <f t="shared" si="73"/>
        <v>100</v>
      </c>
      <c r="AF32" s="8">
        <f t="shared" si="73"/>
        <v>100</v>
      </c>
      <c r="AG32" s="8">
        <f t="shared" si="73"/>
        <v>100</v>
      </c>
      <c r="AH32" s="8">
        <f t="shared" si="73"/>
        <v>99.999999999999986</v>
      </c>
      <c r="AI32" s="8">
        <f t="shared" si="73"/>
        <v>100</v>
      </c>
      <c r="AJ32" s="8">
        <f t="shared" si="73"/>
        <v>100</v>
      </c>
      <c r="AK32" s="8">
        <f t="shared" si="73"/>
        <v>100</v>
      </c>
      <c r="AL32" s="8">
        <f t="shared" si="73"/>
        <v>99.999999999999986</v>
      </c>
      <c r="AM32" s="8">
        <f t="shared" si="73"/>
        <v>99.999999999999986</v>
      </c>
      <c r="AN32" s="8">
        <f t="shared" si="73"/>
        <v>100.00000000000001</v>
      </c>
      <c r="AO32" s="8">
        <f t="shared" si="73"/>
        <v>100</v>
      </c>
      <c r="AP32" s="8">
        <f t="shared" si="73"/>
        <v>100</v>
      </c>
      <c r="AQ32" s="8"/>
      <c r="AR32" s="8"/>
      <c r="AS32" s="8"/>
      <c r="AT32" s="8"/>
      <c r="AU32" s="32"/>
      <c r="AV32" s="32"/>
      <c r="AW32" s="8"/>
      <c r="AX32" s="7"/>
      <c r="AY32" s="7"/>
      <c r="AZ32" s="7"/>
      <c r="BA32" s="7"/>
      <c r="BB32" s="7"/>
      <c r="BC32" s="7"/>
      <c r="BD32" s="7"/>
      <c r="BE32" s="8"/>
      <c r="BF32" s="8"/>
      <c r="BG32" s="8"/>
      <c r="BH32" s="8"/>
      <c r="BI32" s="8"/>
      <c r="BJ32" s="8"/>
      <c r="BK32" s="8"/>
      <c r="BL32" s="11"/>
      <c r="BM32" s="13"/>
      <c r="BN32" s="5"/>
    </row>
    <row r="33" spans="1:66" x14ac:dyDescent="0.3">
      <c r="A33" s="6">
        <v>2</v>
      </c>
      <c r="B33" s="8"/>
      <c r="C33" s="8">
        <f t="shared" ref="C33:M34" si="74">C10-$W10</f>
        <v>1.5261390259914549</v>
      </c>
      <c r="D33" s="8"/>
      <c r="E33" s="8">
        <f t="shared" si="74"/>
        <v>-4.6076707814258917</v>
      </c>
      <c r="F33" s="8">
        <f t="shared" si="74"/>
        <v>2.1602386679953511</v>
      </c>
      <c r="G33" s="8">
        <f t="shared" si="74"/>
        <v>-2.0255529390335951</v>
      </c>
      <c r="H33" s="8">
        <f t="shared" si="74"/>
        <v>1.0268719224897112</v>
      </c>
      <c r="I33" s="8">
        <f t="shared" si="74"/>
        <v>2.4176885492935867</v>
      </c>
      <c r="J33" s="8"/>
      <c r="K33" s="8">
        <f t="shared" si="74"/>
        <v>-5.1393594956472555E-2</v>
      </c>
      <c r="L33" s="8"/>
      <c r="M33" s="8">
        <f>M10-$W10</f>
        <v>-0.44632085035415514</v>
      </c>
      <c r="N33" s="8"/>
      <c r="O33" s="8"/>
      <c r="P33" s="32">
        <f t="shared" ref="P33:P34" si="75">T10-$W10</f>
        <v>-1.1803191881676298</v>
      </c>
      <c r="Q33" s="10"/>
      <c r="R33" s="10"/>
      <c r="Y33" s="7"/>
      <c r="AA33" s="20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32"/>
      <c r="AV33" s="32"/>
      <c r="AW33" s="8"/>
      <c r="AX33" s="7"/>
      <c r="AY33" s="7"/>
      <c r="AZ33" s="7"/>
      <c r="BA33" s="7"/>
      <c r="BB33" s="7"/>
      <c r="BC33" s="7"/>
      <c r="BD33" s="7"/>
      <c r="BE33" s="8"/>
      <c r="BF33" s="8"/>
      <c r="BG33" s="8"/>
      <c r="BH33" s="8"/>
      <c r="BI33" s="8"/>
      <c r="BJ33" s="8"/>
      <c r="BK33" s="8"/>
      <c r="BL33" s="11"/>
      <c r="BM33" s="13"/>
      <c r="BN33" s="5"/>
    </row>
    <row r="34" spans="1:66" x14ac:dyDescent="0.3">
      <c r="A34" s="6">
        <v>3</v>
      </c>
      <c r="B34" s="8"/>
      <c r="C34" s="8">
        <f t="shared" si="74"/>
        <v>8.8975702186722572E-2</v>
      </c>
      <c r="D34" s="8"/>
      <c r="E34" s="8">
        <f t="shared" si="74"/>
        <v>3.6888284743199407</v>
      </c>
      <c r="F34" s="8">
        <f t="shared" si="74"/>
        <v>-4.4341851876792795</v>
      </c>
      <c r="G34" s="8">
        <f t="shared" si="74"/>
        <v>2.809183136328933</v>
      </c>
      <c r="H34" s="8">
        <f t="shared" si="74"/>
        <v>0.45562721726091837</v>
      </c>
      <c r="I34" s="8">
        <f t="shared" si="74"/>
        <v>1.1331702701046282</v>
      </c>
      <c r="J34" s="8"/>
      <c r="K34" s="8">
        <f t="shared" si="74"/>
        <v>-2.2234695492613525</v>
      </c>
      <c r="L34" s="8"/>
      <c r="M34" s="8">
        <f t="shared" si="74"/>
        <v>-1.5181300632604824</v>
      </c>
      <c r="N34" s="8"/>
      <c r="O34" s="8"/>
      <c r="P34" s="32">
        <f t="shared" si="75"/>
        <v>-4.804017160140706</v>
      </c>
      <c r="Q34" s="10"/>
      <c r="R34" s="10"/>
      <c r="Y34" s="7"/>
      <c r="AA34" s="20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32"/>
      <c r="AV34" s="32"/>
      <c r="AW34" s="8"/>
      <c r="AX34" s="7"/>
      <c r="AY34" s="7"/>
      <c r="AZ34" s="7"/>
      <c r="BA34" s="7"/>
      <c r="BB34" s="7"/>
      <c r="BC34" s="7"/>
      <c r="BD34" s="7"/>
      <c r="BE34" s="8"/>
      <c r="BG34" s="11"/>
      <c r="BH34" s="8"/>
      <c r="BI34" s="8"/>
      <c r="BJ34" s="8"/>
      <c r="BK34" s="8"/>
      <c r="BL34" s="11"/>
      <c r="BM34" s="8"/>
      <c r="BN34" s="5"/>
    </row>
    <row r="35" spans="1:66" x14ac:dyDescent="0.3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Q35" s="10"/>
      <c r="R35" s="10"/>
      <c r="Y35" s="7"/>
      <c r="AA35" s="20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32"/>
      <c r="AV35" s="32"/>
      <c r="AW35" s="8"/>
      <c r="AX35" s="7"/>
      <c r="AY35" s="7"/>
      <c r="AZ35" s="7"/>
      <c r="BA35" s="7"/>
      <c r="BB35" s="7"/>
      <c r="BC35" s="7"/>
      <c r="BD35" s="7"/>
      <c r="BE35" s="2"/>
      <c r="BH35" s="2"/>
      <c r="BI35" s="2"/>
      <c r="BJ35" s="2"/>
      <c r="BK35" s="2"/>
      <c r="BL35" s="2"/>
      <c r="BM35" s="2"/>
      <c r="BN35" s="5"/>
    </row>
    <row r="36" spans="1:66" x14ac:dyDescent="0.3">
      <c r="A36" s="35" t="s">
        <v>41</v>
      </c>
      <c r="B36" s="27" t="s">
        <v>7</v>
      </c>
      <c r="C36" s="9" t="s">
        <v>8</v>
      </c>
      <c r="D36" s="9" t="s">
        <v>9</v>
      </c>
      <c r="E36" s="9" t="s">
        <v>10</v>
      </c>
      <c r="F36" s="9" t="s">
        <v>11</v>
      </c>
      <c r="G36" s="27" t="s">
        <v>12</v>
      </c>
      <c r="H36" s="9" t="s">
        <v>13</v>
      </c>
      <c r="I36" s="9" t="s">
        <v>14</v>
      </c>
      <c r="J36" s="9" t="s">
        <v>15</v>
      </c>
      <c r="K36" s="9" t="s">
        <v>16</v>
      </c>
      <c r="L36" s="14" t="s">
        <v>17</v>
      </c>
      <c r="M36" s="14" t="s">
        <v>18</v>
      </c>
      <c r="N36" s="14" t="s">
        <v>19</v>
      </c>
      <c r="O36" s="14" t="s">
        <v>20</v>
      </c>
      <c r="P36" s="14" t="s">
        <v>2</v>
      </c>
      <c r="Q36" s="10"/>
      <c r="R36" s="10"/>
      <c r="Y36" s="7"/>
      <c r="AA36" s="20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32"/>
      <c r="AV36" s="32"/>
      <c r="AW36" s="8"/>
      <c r="AX36" s="7"/>
      <c r="AY36" s="7"/>
      <c r="AZ36" s="7"/>
      <c r="BA36" s="7"/>
      <c r="BB36" s="7"/>
      <c r="BC36" s="7"/>
      <c r="BD36" s="7"/>
      <c r="BE36" s="28"/>
      <c r="BF36" s="6"/>
      <c r="BG36" s="1"/>
      <c r="BH36" s="28"/>
      <c r="BI36" s="28"/>
      <c r="BJ36" s="28"/>
      <c r="BK36" s="6"/>
      <c r="BL36" s="6"/>
      <c r="BM36" s="6"/>
      <c r="BN36" s="5"/>
    </row>
    <row r="37" spans="1:66" x14ac:dyDescent="0.3">
      <c r="A37" s="6">
        <v>1</v>
      </c>
      <c r="B37" s="8">
        <f>B9-$P9</f>
        <v>-0.59032862352861315</v>
      </c>
      <c r="C37" s="8">
        <f t="shared" ref="C37:M37" si="76">C9-$P9</f>
        <v>-0.74584527817428281</v>
      </c>
      <c r="D37" s="8">
        <f t="shared" si="76"/>
        <v>-2.8907316638063243</v>
      </c>
      <c r="E37" s="8">
        <f t="shared" si="76"/>
        <v>1.7881117571098599</v>
      </c>
      <c r="F37" s="8">
        <f t="shared" si="76"/>
        <v>3.1432159696878301</v>
      </c>
      <c r="G37" s="8">
        <f t="shared" si="76"/>
        <v>8.5639252708560321E-2</v>
      </c>
      <c r="H37" s="8">
        <f t="shared" si="76"/>
        <v>-0.6132296897467242</v>
      </c>
      <c r="I37" s="8">
        <f t="shared" si="76"/>
        <v>-2.6815893693943131</v>
      </c>
      <c r="J37" s="8">
        <f t="shared" si="76"/>
        <v>1.4817438445836331</v>
      </c>
      <c r="K37" s="8">
        <f t="shared" si="76"/>
        <v>3.1441325942217233</v>
      </c>
      <c r="L37" s="8">
        <f t="shared" si="76"/>
        <v>-0.2208071637307043</v>
      </c>
      <c r="M37" s="8">
        <f t="shared" si="76"/>
        <v>2.8337203636185322</v>
      </c>
      <c r="N37" s="8">
        <f>N9-$P9</f>
        <v>-2.7714406725571692</v>
      </c>
      <c r="O37" s="8">
        <f>O9-$P9</f>
        <v>-1.9625913209920611</v>
      </c>
      <c r="P37" s="13">
        <f>T9-$P$9</f>
        <v>6.8536057983122305</v>
      </c>
      <c r="Q37" s="10"/>
      <c r="R37" s="10"/>
      <c r="Y37" s="7"/>
      <c r="AA37" s="20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25"/>
      <c r="AS37" s="13"/>
      <c r="AT37" s="13"/>
      <c r="AU37" s="3"/>
      <c r="AV37" s="3"/>
      <c r="AW37" s="13"/>
      <c r="AX37" s="7"/>
      <c r="AY37" s="7"/>
      <c r="AZ37" s="7"/>
      <c r="BA37" s="7"/>
      <c r="BB37" s="7"/>
      <c r="BC37" s="7"/>
      <c r="BD37" s="7"/>
      <c r="BE37" s="23"/>
      <c r="BF37" s="23"/>
      <c r="BG37" s="23"/>
      <c r="BH37" s="8"/>
      <c r="BI37" s="8"/>
      <c r="BJ37" s="8"/>
      <c r="BK37" s="8"/>
      <c r="BL37" s="18"/>
      <c r="BM37" s="18"/>
      <c r="BN37" s="5"/>
    </row>
    <row r="38" spans="1:66" x14ac:dyDescent="0.3">
      <c r="A38" s="6">
        <v>2</v>
      </c>
      <c r="B38" s="8">
        <f t="shared" ref="B38:N39" si="77">B10-$P10</f>
        <v>3.8639643845957181</v>
      </c>
      <c r="C38" s="8">
        <f t="shared" si="77"/>
        <v>1.3026005107439715</v>
      </c>
      <c r="D38" s="8">
        <f t="shared" si="77"/>
        <v>-2.6060235270195804</v>
      </c>
      <c r="E38" s="8">
        <f t="shared" si="77"/>
        <v>-4.8312092966733751</v>
      </c>
      <c r="F38" s="8">
        <f t="shared" si="77"/>
        <v>1.9367001527478678</v>
      </c>
      <c r="G38" s="8">
        <f t="shared" si="77"/>
        <v>-2.2490914542810785</v>
      </c>
      <c r="H38" s="8">
        <f t="shared" si="77"/>
        <v>0.80333340724222779</v>
      </c>
      <c r="I38" s="8">
        <f t="shared" si="77"/>
        <v>2.1941500340461033</v>
      </c>
      <c r="J38" s="8">
        <f t="shared" si="77"/>
        <v>2.0243694940077006</v>
      </c>
      <c r="K38" s="8">
        <f t="shared" si="77"/>
        <v>-0.27493211020395592</v>
      </c>
      <c r="L38" s="8">
        <f t="shared" si="77"/>
        <v>-2.0392079880637439</v>
      </c>
      <c r="M38" s="8">
        <f t="shared" si="77"/>
        <v>-0.6698593656016385</v>
      </c>
      <c r="N38" s="8">
        <f t="shared" si="77"/>
        <v>0.5611962027934041</v>
      </c>
      <c r="O38" s="8">
        <f>O10-$P10</f>
        <v>-1.5990444333674247E-2</v>
      </c>
      <c r="P38" s="13">
        <f>T10-$P$10</f>
        <v>-1.4038577034151132</v>
      </c>
      <c r="Q38" s="10"/>
      <c r="R38" s="10"/>
      <c r="Y38" s="7"/>
      <c r="AA38" s="6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2"/>
      <c r="AW38" s="2"/>
      <c r="AX38" s="7"/>
      <c r="AY38" s="7"/>
      <c r="AZ38" s="7"/>
      <c r="BA38" s="7"/>
      <c r="BB38" s="7"/>
      <c r="BC38" s="7"/>
      <c r="BD38" s="7"/>
      <c r="BE38" s="23"/>
      <c r="BF38" s="23"/>
      <c r="BG38" s="23"/>
      <c r="BH38" s="8"/>
      <c r="BI38" s="8"/>
      <c r="BJ38" s="8"/>
      <c r="BK38" s="8"/>
      <c r="BL38" s="18"/>
      <c r="BM38" s="18"/>
      <c r="BN38" s="5"/>
    </row>
    <row r="39" spans="1:66" x14ac:dyDescent="0.3">
      <c r="A39" s="6">
        <v>3</v>
      </c>
      <c r="B39" s="8">
        <f t="shared" si="77"/>
        <v>-3.2736357610671156</v>
      </c>
      <c r="C39" s="8">
        <f t="shared" si="77"/>
        <v>-0.55675523256971005</v>
      </c>
      <c r="D39" s="8">
        <f t="shared" si="77"/>
        <v>5.4967551908258905</v>
      </c>
      <c r="E39" s="8">
        <f t="shared" si="77"/>
        <v>3.043097539563508</v>
      </c>
      <c r="F39" s="8">
        <f t="shared" si="77"/>
        <v>-5.0799161224357121</v>
      </c>
      <c r="G39" s="8">
        <f t="shared" si="77"/>
        <v>2.1634522015725004</v>
      </c>
      <c r="H39" s="8">
        <f t="shared" si="77"/>
        <v>-0.19010371749551425</v>
      </c>
      <c r="I39" s="8">
        <f t="shared" si="77"/>
        <v>0.48743933534819561</v>
      </c>
      <c r="J39" s="8">
        <f t="shared" si="77"/>
        <v>-3.5061133385913443</v>
      </c>
      <c r="K39" s="8">
        <f t="shared" si="77"/>
        <v>-2.8692004840177852</v>
      </c>
      <c r="L39" s="8">
        <f t="shared" si="77"/>
        <v>2.2600151517944234</v>
      </c>
      <c r="M39" s="8">
        <f t="shared" si="77"/>
        <v>-2.163860998016915</v>
      </c>
      <c r="N39" s="8">
        <f t="shared" si="77"/>
        <v>2.2102444697637615</v>
      </c>
      <c r="O39" s="8">
        <f>O11-$P11</f>
        <v>1.9785817653257176</v>
      </c>
      <c r="P39" s="13">
        <f>T11-$P$11</f>
        <v>-5.4497480948971386</v>
      </c>
      <c r="Q39" s="10"/>
      <c r="R39" s="10"/>
      <c r="Y39" s="7"/>
      <c r="AA39" s="1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2"/>
      <c r="AW39" s="2"/>
      <c r="AX39" s="7"/>
      <c r="AY39" s="7"/>
      <c r="AZ39" s="7"/>
      <c r="BA39" s="7"/>
      <c r="BB39" s="7"/>
      <c r="BC39" s="7"/>
      <c r="BD39" s="7"/>
      <c r="BE39" s="23"/>
      <c r="BF39" s="23"/>
      <c r="BG39" s="23"/>
      <c r="BH39" s="8"/>
      <c r="BI39" s="8"/>
      <c r="BJ39" s="8"/>
      <c r="BK39" s="8"/>
      <c r="BL39" s="11"/>
      <c r="BM39" s="11"/>
    </row>
    <row r="40" spans="1:66" x14ac:dyDescent="0.3">
      <c r="Q40" s="10"/>
      <c r="R40" s="10"/>
      <c r="Y40" s="7"/>
      <c r="AA40" s="1" t="s">
        <v>22</v>
      </c>
      <c r="AB40" s="27" t="s">
        <v>7</v>
      </c>
      <c r="AC40" s="27" t="s">
        <v>8</v>
      </c>
      <c r="AD40" s="27" t="s">
        <v>9</v>
      </c>
      <c r="AE40" s="27" t="s">
        <v>10</v>
      </c>
      <c r="AF40" s="27" t="s">
        <v>11</v>
      </c>
      <c r="AG40" s="27" t="s">
        <v>12</v>
      </c>
      <c r="AH40" s="27" t="s">
        <v>13</v>
      </c>
      <c r="AI40" s="27" t="s">
        <v>14</v>
      </c>
      <c r="AJ40" s="27" t="s">
        <v>15</v>
      </c>
      <c r="AK40" s="27" t="s">
        <v>16</v>
      </c>
      <c r="AL40" s="12" t="s">
        <v>17</v>
      </c>
      <c r="AM40" s="12" t="s">
        <v>18</v>
      </c>
      <c r="AN40" s="12" t="s">
        <v>19</v>
      </c>
      <c r="AO40" s="12" t="s">
        <v>20</v>
      </c>
      <c r="AP40" s="6" t="s">
        <v>26</v>
      </c>
      <c r="AQ40" s="1" t="s">
        <v>27</v>
      </c>
      <c r="AR40" s="6" t="s">
        <v>28</v>
      </c>
      <c r="AS40" s="6" t="s">
        <v>29</v>
      </c>
      <c r="AT40" s="6" t="s">
        <v>30</v>
      </c>
      <c r="AU40" s="6" t="s">
        <v>33</v>
      </c>
      <c r="AV40" s="1" t="s">
        <v>31</v>
      </c>
      <c r="AW40" s="6" t="s">
        <v>32</v>
      </c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</row>
    <row r="41" spans="1:66" x14ac:dyDescent="0.3">
      <c r="AA41" s="6" t="s">
        <v>3</v>
      </c>
      <c r="AB41" s="23">
        <f>AB2/86400</f>
        <v>4.1111111111111109E-5</v>
      </c>
      <c r="AC41" s="23">
        <f t="shared" ref="AC41:AO41" si="78">AC2/86400</f>
        <v>2.9079861111111108E-5</v>
      </c>
      <c r="AD41" s="23">
        <f t="shared" si="78"/>
        <v>2.8472222222222223E-5</v>
      </c>
      <c r="AE41" s="23">
        <f t="shared" si="78"/>
        <v>2.2309027777777778E-5</v>
      </c>
      <c r="AF41" s="23">
        <f t="shared" si="78"/>
        <v>4.4753086412037034E-5</v>
      </c>
      <c r="AG41" s="23">
        <f t="shared" si="78"/>
        <v>3.7058015046296298E-5</v>
      </c>
      <c r="AH41" s="23">
        <f t="shared" si="78"/>
        <v>4.1385030868055553E-5</v>
      </c>
      <c r="AI41" s="23">
        <f t="shared" si="78"/>
        <v>4.6117862650462964E-5</v>
      </c>
      <c r="AJ41" s="23">
        <f t="shared" si="78"/>
        <v>4.3356481481481478E-5</v>
      </c>
      <c r="AK41" s="23">
        <f t="shared" si="78"/>
        <v>2.3888888888888895E-5</v>
      </c>
      <c r="AL41" s="23">
        <f t="shared" si="78"/>
        <v>2.5954137731481486E-5</v>
      </c>
      <c r="AM41" s="23">
        <f t="shared" si="78"/>
        <v>2.5787037037037034E-5</v>
      </c>
      <c r="AN41" s="23">
        <f t="shared" si="78"/>
        <v>3.5601851851851855E-5</v>
      </c>
      <c r="AO41" s="23">
        <f t="shared" si="78"/>
        <v>3.5370370370370368E-5</v>
      </c>
      <c r="AP41" s="23">
        <f>AP2/86400</f>
        <v>3.4303213182870371E-5</v>
      </c>
      <c r="AQ41" s="23">
        <f>AQ2/86400</f>
        <v>2.2309027777777778E-5</v>
      </c>
      <c r="AR41" s="23">
        <f>AR2/86400</f>
        <v>4.6117862650462964E-5</v>
      </c>
      <c r="AS41" s="8">
        <f>AS2</f>
        <v>24.167952256535909</v>
      </c>
      <c r="AT41" s="23">
        <f>AT2/86400</f>
        <v>3.3797351223958332E-5</v>
      </c>
      <c r="AU41" s="23">
        <f>AU2/86400</f>
        <v>2.2309027777777778E-5</v>
      </c>
      <c r="AV41" s="23">
        <f>AV2/86400</f>
        <v>4.6117862650462964E-5</v>
      </c>
      <c r="AW41" s="8">
        <f>AW2</f>
        <v>28.656362825836823</v>
      </c>
    </row>
    <row r="42" spans="1:66" x14ac:dyDescent="0.3">
      <c r="AA42" s="6" t="s">
        <v>4</v>
      </c>
      <c r="AB42" s="23">
        <f t="shared" ref="AB42:AQ51" si="79">AB3/86400</f>
        <v>7.1645447523148147E-5</v>
      </c>
      <c r="AC42" s="23">
        <f t="shared" si="79"/>
        <v>5.2346643518518519E-5</v>
      </c>
      <c r="AD42" s="23">
        <f t="shared" si="79"/>
        <v>5.8885030868055551E-5</v>
      </c>
      <c r="AE42" s="23">
        <f t="shared" si="79"/>
        <v>6.4077932094907405E-5</v>
      </c>
      <c r="AF42" s="23">
        <f t="shared" si="79"/>
        <v>4.4629629629629625E-5</v>
      </c>
      <c r="AG42" s="23">
        <f t="shared" si="79"/>
        <v>7.340084876157408E-5</v>
      </c>
      <c r="AH42" s="23">
        <f t="shared" si="79"/>
        <v>6.3128375763888886E-5</v>
      </c>
      <c r="AI42" s="23">
        <f t="shared" si="79"/>
        <v>7.280574846064816E-5</v>
      </c>
      <c r="AJ42" s="23">
        <f t="shared" si="79"/>
        <v>7.3055555555555563E-5</v>
      </c>
      <c r="AK42" s="23">
        <f t="shared" si="79"/>
        <v>5.0555555555555552E-5</v>
      </c>
      <c r="AL42" s="23">
        <f t="shared" si="79"/>
        <v>5.0633680555555562E-5</v>
      </c>
      <c r="AM42" s="23">
        <f t="shared" si="79"/>
        <v>5.5401234571759261E-5</v>
      </c>
      <c r="AN42" s="23">
        <f t="shared" si="79"/>
        <v>5.0787037037037039E-5</v>
      </c>
      <c r="AO42" s="23">
        <f t="shared" si="79"/>
        <v>4.9984567905092589E-5</v>
      </c>
      <c r="AP42" s="23">
        <f t="shared" si="79"/>
        <v>5.9381234842923285E-5</v>
      </c>
      <c r="AQ42" s="23">
        <f t="shared" si="79"/>
        <v>4.4629629629629625E-5</v>
      </c>
      <c r="AR42" s="23">
        <f t="shared" ref="AR42:AR50" si="80">AR3/86400</f>
        <v>7.340084876157408E-5</v>
      </c>
      <c r="AS42" s="8">
        <f t="shared" ref="AS42:AS51" si="81">AS3</f>
        <v>17.161242020030148</v>
      </c>
      <c r="AT42" s="23">
        <f t="shared" ref="AT42:AV51" si="82">AT3/86400</f>
        <v>5.9543246044560189E-5</v>
      </c>
      <c r="AU42" s="23">
        <f t="shared" si="82"/>
        <v>4.4629629629629625E-5</v>
      </c>
      <c r="AV42" s="23">
        <f t="shared" si="82"/>
        <v>7.340084876157408E-5</v>
      </c>
      <c r="AW42" s="8">
        <f t="shared" ref="AW42:AW50" si="83">AW3</f>
        <v>17.654058938021098</v>
      </c>
    </row>
    <row r="43" spans="1:66" x14ac:dyDescent="0.3">
      <c r="AA43" s="6" t="s">
        <v>5</v>
      </c>
      <c r="AB43" s="23">
        <f t="shared" si="79"/>
        <v>1.4211419753472224E-4</v>
      </c>
      <c r="AC43" s="23">
        <f t="shared" si="79"/>
        <v>1.3749710648148147E-4</v>
      </c>
      <c r="AD43" s="23">
        <f t="shared" si="79"/>
        <v>7.4525462962962965E-5</v>
      </c>
      <c r="AE43" s="23">
        <f t="shared" si="79"/>
        <v>7.4722222222222212E-5</v>
      </c>
      <c r="AF43" s="23">
        <f t="shared" si="79"/>
        <v>1.3141975309027777E-4</v>
      </c>
      <c r="AG43" s="23">
        <f t="shared" si="79"/>
        <v>1.0767578125E-4</v>
      </c>
      <c r="AH43" s="23">
        <f t="shared" si="79"/>
        <v>1.4971113040509258E-4</v>
      </c>
      <c r="AI43" s="23">
        <f t="shared" si="79"/>
        <v>1.326388888888889E-4</v>
      </c>
      <c r="AJ43" s="23">
        <f t="shared" si="79"/>
        <v>1.4949797453703704E-4</v>
      </c>
      <c r="AK43" s="23">
        <f t="shared" si="79"/>
        <v>1.0998408564814814E-4</v>
      </c>
      <c r="AL43" s="23">
        <f t="shared" si="79"/>
        <v>1.0518301504629632E-4</v>
      </c>
      <c r="AM43" s="23">
        <f t="shared" si="79"/>
        <v>1.3582561728009258E-4</v>
      </c>
      <c r="AN43" s="23">
        <f t="shared" si="79"/>
        <v>1.1902777777777777E-4</v>
      </c>
      <c r="AO43" s="23">
        <f t="shared" si="79"/>
        <v>1.2080246913194442E-4</v>
      </c>
      <c r="AP43" s="23">
        <f t="shared" si="79"/>
        <v>1.2075896301835316E-4</v>
      </c>
      <c r="AQ43" s="23">
        <f t="shared" si="79"/>
        <v>7.4525462962962965E-5</v>
      </c>
      <c r="AR43" s="23">
        <f t="shared" si="80"/>
        <v>1.4971113040509258E-4</v>
      </c>
      <c r="AS43" s="8">
        <f t="shared" si="81"/>
        <v>20.116941251730559</v>
      </c>
      <c r="AT43" s="23">
        <f t="shared" si="82"/>
        <v>1.2243432315827546E-4</v>
      </c>
      <c r="AU43" s="23">
        <f t="shared" si="82"/>
        <v>7.4722222222222212E-5</v>
      </c>
      <c r="AV43" s="23">
        <f t="shared" si="82"/>
        <v>1.4971113040509258E-4</v>
      </c>
      <c r="AW43" s="8">
        <f t="shared" si="83"/>
        <v>19.486238403496706</v>
      </c>
    </row>
    <row r="44" spans="1:66" x14ac:dyDescent="0.3">
      <c r="AA44" s="6" t="s">
        <v>0</v>
      </c>
      <c r="AB44" s="23">
        <f t="shared" si="79"/>
        <v>3.9683400844907376E-5</v>
      </c>
      <c r="AC44" s="23">
        <f t="shared" si="79"/>
        <v>3.1076388888888877E-5</v>
      </c>
      <c r="AD44" s="23">
        <f t="shared" si="79"/>
        <v>4.467592592592594E-5</v>
      </c>
      <c r="AE44" s="23">
        <f t="shared" si="79"/>
        <v>2.491512346064817E-5</v>
      </c>
      <c r="AF44" s="23">
        <f t="shared" si="79"/>
        <v>4.607638888888891E-5</v>
      </c>
      <c r="AG44" s="23">
        <f t="shared" si="79"/>
        <v>3.54243827199074E-5</v>
      </c>
      <c r="AH44" s="23">
        <f t="shared" si="79"/>
        <v>4.1073495370370393E-5</v>
      </c>
      <c r="AI44" s="23">
        <f t="shared" si="79"/>
        <v>4.9479166666666652E-5</v>
      </c>
      <c r="AJ44" s="23">
        <f t="shared" si="79"/>
        <v>4.8071469907407373E-5</v>
      </c>
      <c r="AK44" s="23">
        <f t="shared" si="79"/>
        <v>4.1296778553240729E-5</v>
      </c>
      <c r="AL44" s="23">
        <f t="shared" si="79"/>
        <v>2.2829861111111112E-5</v>
      </c>
      <c r="AM44" s="23">
        <f t="shared" si="79"/>
        <v>3.4544753090277808E-5</v>
      </c>
      <c r="AN44" s="23">
        <f t="shared" si="79"/>
        <v>4.9151234571759251E-5</v>
      </c>
      <c r="AO44" s="23">
        <f t="shared" si="79"/>
        <v>3.1010802465277803E-5</v>
      </c>
      <c r="AP44" s="23">
        <f t="shared" si="79"/>
        <v>3.8522083747519839E-5</v>
      </c>
      <c r="AQ44" s="23">
        <f t="shared" si="79"/>
        <v>2.2829861111111112E-5</v>
      </c>
      <c r="AR44" s="23">
        <f t="shared" si="80"/>
        <v>4.9479166666666652E-5</v>
      </c>
      <c r="AS44" s="8">
        <f t="shared" si="81"/>
        <v>22.806223605807073</v>
      </c>
      <c r="AT44" s="23">
        <f t="shared" si="82"/>
        <v>3.7985809704861119E-5</v>
      </c>
      <c r="AU44" s="23">
        <f t="shared" si="82"/>
        <v>2.491512346064817E-5</v>
      </c>
      <c r="AV44" s="23">
        <f t="shared" si="82"/>
        <v>4.9479166666666652E-5</v>
      </c>
      <c r="AW44" s="8">
        <f t="shared" si="83"/>
        <v>21.225227521235819</v>
      </c>
    </row>
    <row r="45" spans="1:66" x14ac:dyDescent="0.3">
      <c r="AA45" s="6" t="s">
        <v>1</v>
      </c>
      <c r="AB45" s="23">
        <f t="shared" si="79"/>
        <v>7.1310040509259311E-5</v>
      </c>
      <c r="AC45" s="23">
        <f t="shared" si="79"/>
        <v>5.6988329479166705E-5</v>
      </c>
      <c r="AD45" s="23">
        <f t="shared" si="79"/>
        <v>5.5111882708333336E-5</v>
      </c>
      <c r="AE45" s="23">
        <f t="shared" si="79"/>
        <v>4.0104166666666668E-5</v>
      </c>
      <c r="AF45" s="23">
        <f t="shared" si="79"/>
        <v>4.6763117280092585E-5</v>
      </c>
      <c r="AG45" s="23">
        <f t="shared" si="79"/>
        <v>6.0871913576388897E-5</v>
      </c>
      <c r="AH45" s="23">
        <f t="shared" si="79"/>
        <v>6.4609133877314783E-5</v>
      </c>
      <c r="AI45" s="23">
        <f t="shared" si="79"/>
        <v>8.5633680555555552E-5</v>
      </c>
      <c r="AJ45" s="23">
        <f t="shared" si="79"/>
        <v>7.1697530868055598E-5</v>
      </c>
      <c r="AK45" s="23">
        <f t="shared" si="79"/>
        <v>4.444444444444444E-5</v>
      </c>
      <c r="AL45" s="23">
        <f t="shared" si="79"/>
        <v>6.9357638888888889E-5</v>
      </c>
      <c r="AM45" s="23">
        <f t="shared" si="79"/>
        <v>5.5277777777777777E-5</v>
      </c>
      <c r="AN45" s="23">
        <f t="shared" si="79"/>
        <v>7.5377363032407433E-5</v>
      </c>
      <c r="AO45" s="23">
        <f t="shared" si="79"/>
        <v>8.4297839513888863E-5</v>
      </c>
      <c r="AP45" s="23">
        <f t="shared" si="79"/>
        <v>6.2988918512731491E-5</v>
      </c>
      <c r="AQ45" s="23">
        <f t="shared" si="79"/>
        <v>4.0104166666666668E-5</v>
      </c>
      <c r="AR45" s="23">
        <f t="shared" si="80"/>
        <v>8.5633680555555552E-5</v>
      </c>
      <c r="AS45" s="8">
        <f t="shared" si="81"/>
        <v>22.458171830795727</v>
      </c>
      <c r="AT45" s="23">
        <f t="shared" si="82"/>
        <v>5.6836570457175925E-5</v>
      </c>
      <c r="AU45" s="23">
        <f t="shared" si="82"/>
        <v>4.0104166666666668E-5</v>
      </c>
      <c r="AV45" s="23">
        <f t="shared" si="82"/>
        <v>8.5633680555555552E-5</v>
      </c>
      <c r="AW45" s="8">
        <f t="shared" si="83"/>
        <v>25.265147719017854</v>
      </c>
    </row>
    <row r="46" spans="1:66" x14ac:dyDescent="0.3">
      <c r="AA46" s="6" t="s">
        <v>6</v>
      </c>
      <c r="AB46" s="23">
        <f t="shared" si="79"/>
        <v>9.2810812118055477E-5</v>
      </c>
      <c r="AC46" s="23">
        <f t="shared" si="79"/>
        <v>8.7741849918981438E-5</v>
      </c>
      <c r="AD46" s="23">
        <f t="shared" si="79"/>
        <v>4.019675925925925E-5</v>
      </c>
      <c r="AE46" s="23">
        <f t="shared" si="79"/>
        <v>4.0451388888888861E-5</v>
      </c>
      <c r="AF46" s="23">
        <f t="shared" si="79"/>
        <v>6.2264660497685217E-5</v>
      </c>
      <c r="AG46" s="23">
        <f t="shared" si="79"/>
        <v>6.6037808645833364E-5</v>
      </c>
      <c r="AH46" s="23">
        <f t="shared" si="79"/>
        <v>9.1655333715277745E-5</v>
      </c>
      <c r="AI46" s="23">
        <f t="shared" si="79"/>
        <v>8.9539930555555542E-5</v>
      </c>
      <c r="AJ46" s="23">
        <f t="shared" si="79"/>
        <v>8.8148148148148138E-5</v>
      </c>
      <c r="AK46" s="23">
        <f t="shared" si="79"/>
        <v>6.3533950613425938E-5</v>
      </c>
      <c r="AL46" s="23">
        <f t="shared" si="79"/>
        <v>6.4558979548611103E-5</v>
      </c>
      <c r="AM46" s="23">
        <f t="shared" si="79"/>
        <v>7.2438271608796299E-5</v>
      </c>
      <c r="AN46" s="23">
        <f t="shared" si="79"/>
        <v>7.263286072916663E-5</v>
      </c>
      <c r="AO46" s="23">
        <f t="shared" si="79"/>
        <v>8.2006172835648165E-5</v>
      </c>
      <c r="AP46" s="23">
        <f t="shared" si="79"/>
        <v>7.2429780505952357E-5</v>
      </c>
      <c r="AQ46" s="23">
        <f t="shared" si="79"/>
        <v>4.019675925925925E-5</v>
      </c>
      <c r="AR46" s="23">
        <f t="shared" si="80"/>
        <v>9.2810812118055477E-5</v>
      </c>
      <c r="AS46" s="8">
        <f t="shared" si="81"/>
        <v>24.211796772168722</v>
      </c>
      <c r="AT46" s="23">
        <f t="shared" si="82"/>
        <v>7.1707899305555544E-5</v>
      </c>
      <c r="AU46" s="23">
        <f t="shared" si="82"/>
        <v>4.0451388888888861E-5</v>
      </c>
      <c r="AV46" s="23">
        <f t="shared" si="82"/>
        <v>9.1655333715277745E-5</v>
      </c>
      <c r="AW46" s="8">
        <f t="shared" si="83"/>
        <v>24.375289528604398</v>
      </c>
    </row>
    <row r="47" spans="1:66" x14ac:dyDescent="0.3">
      <c r="AA47" s="1" t="s">
        <v>51</v>
      </c>
      <c r="AB47" s="23">
        <f t="shared" si="79"/>
        <v>1.1033733603009266E-4</v>
      </c>
      <c r="AC47" s="23">
        <f t="shared" si="79"/>
        <v>7.7752459490740755E-5</v>
      </c>
      <c r="AD47" s="23">
        <f t="shared" si="79"/>
        <v>3.975308642361109E-5</v>
      </c>
      <c r="AE47" s="23">
        <f t="shared" si="79"/>
        <v>3.8665123460648155E-5</v>
      </c>
      <c r="AF47" s="23">
        <f t="shared" si="79"/>
        <v>7.6736111111111053E-5</v>
      </c>
      <c r="AG47" s="23">
        <f t="shared" si="79"/>
        <v>6.0199652777777718E-5</v>
      </c>
      <c r="AH47" s="23">
        <f t="shared" si="79"/>
        <v>9.1921296296296298E-5</v>
      </c>
      <c r="AI47" s="23">
        <f t="shared" si="79"/>
        <v>9.3038917824074134E-5</v>
      </c>
      <c r="AJ47" s="23">
        <f t="shared" si="79"/>
        <v>8.5572193287037011E-5</v>
      </c>
      <c r="AK47" s="23">
        <f t="shared" si="79"/>
        <v>3.2962962962962951E-5</v>
      </c>
      <c r="AL47" s="23">
        <f t="shared" si="79"/>
        <v>3.1621576006944433E-5</v>
      </c>
      <c r="AM47" s="23">
        <f t="shared" si="79"/>
        <v>5.1635802465277763E-5</v>
      </c>
      <c r="AN47" s="23">
        <f t="shared" si="79"/>
        <v>5.1796875000000031E-5</v>
      </c>
      <c r="AO47" s="23">
        <f t="shared" si="79"/>
        <v>4.2067901238425897E-5</v>
      </c>
      <c r="AP47" s="23">
        <f t="shared" si="79"/>
        <v>6.3147235312499978E-5</v>
      </c>
      <c r="AQ47" s="23">
        <f t="shared" si="79"/>
        <v>3.1621576006944433E-5</v>
      </c>
      <c r="AR47" s="23">
        <f t="shared" si="80"/>
        <v>1.1033733603009266E-4</v>
      </c>
      <c r="AS47" s="8">
        <f t="shared" si="81"/>
        <v>40.76680762686243</v>
      </c>
      <c r="AT47" s="23">
        <f t="shared" si="82"/>
        <v>6.5364040798611105E-5</v>
      </c>
      <c r="AU47" s="23">
        <f t="shared" si="82"/>
        <v>3.2962962962962951E-5</v>
      </c>
      <c r="AV47" s="23">
        <f t="shared" si="82"/>
        <v>9.3038917824074134E-5</v>
      </c>
      <c r="AW47" s="8">
        <f t="shared" si="83"/>
        <v>35.324023280658608</v>
      </c>
    </row>
    <row r="48" spans="1:66" x14ac:dyDescent="0.3">
      <c r="B48" s="37" t="s">
        <v>43</v>
      </c>
      <c r="C48" s="6">
        <v>1</v>
      </c>
      <c r="D48" s="6">
        <v>2</v>
      </c>
      <c r="E48" s="6">
        <v>3</v>
      </c>
      <c r="F48" s="6" t="s">
        <v>24</v>
      </c>
      <c r="H48" s="35" t="s">
        <v>47</v>
      </c>
      <c r="I48" s="6" t="s">
        <v>3</v>
      </c>
      <c r="J48" s="6" t="s">
        <v>4</v>
      </c>
      <c r="K48" s="6" t="s">
        <v>5</v>
      </c>
      <c r="L48" s="6" t="s">
        <v>0</v>
      </c>
      <c r="M48" s="6" t="s">
        <v>1</v>
      </c>
      <c r="N48" s="6" t="s">
        <v>6</v>
      </c>
      <c r="O48" s="1" t="s">
        <v>51</v>
      </c>
      <c r="P48" s="6" t="s">
        <v>52</v>
      </c>
      <c r="Q48" s="6" t="s">
        <v>53</v>
      </c>
      <c r="R48" s="6" t="s">
        <v>54</v>
      </c>
      <c r="S48" s="20" t="s">
        <v>24</v>
      </c>
      <c r="T48" s="20"/>
      <c r="U48" s="20"/>
      <c r="V48" s="20"/>
      <c r="W48" s="20"/>
      <c r="X48" s="20"/>
      <c r="AA48" s="6" t="s">
        <v>52</v>
      </c>
      <c r="AB48" s="23">
        <f t="shared" si="79"/>
        <v>6.2663966053240705E-5</v>
      </c>
      <c r="AC48" s="23">
        <f t="shared" si="79"/>
        <v>6.9184027777777766E-5</v>
      </c>
      <c r="AD48" s="23">
        <f t="shared" si="79"/>
        <v>4.1558641979166676E-5</v>
      </c>
      <c r="AE48" s="23">
        <f t="shared" si="79"/>
        <v>3.993827159722222E-5</v>
      </c>
      <c r="AF48" s="23">
        <f t="shared" si="79"/>
        <v>7.4085648148148182E-5</v>
      </c>
      <c r="AG48" s="23">
        <f t="shared" si="79"/>
        <v>5.5370370370370441E-5</v>
      </c>
      <c r="AH48" s="23">
        <f t="shared" si="79"/>
        <v>7.025318287037041E-5</v>
      </c>
      <c r="AI48" s="23">
        <f t="shared" si="79"/>
        <v>9.1883921678240742E-5</v>
      </c>
      <c r="AJ48" s="23">
        <f t="shared" si="79"/>
        <v>6.5538917824074075E-5</v>
      </c>
      <c r="AK48" s="23">
        <f t="shared" si="79"/>
        <v>4.3086419756944427E-5</v>
      </c>
      <c r="AL48" s="23">
        <f t="shared" si="79"/>
        <v>5.0744598761574082E-5</v>
      </c>
      <c r="AM48" s="23">
        <f t="shared" si="79"/>
        <v>3.6203703703703706E-5</v>
      </c>
      <c r="AN48" s="23">
        <f t="shared" si="79"/>
        <v>4.8881172835648139E-5</v>
      </c>
      <c r="AO48" s="23">
        <f t="shared" si="79"/>
        <v>5.1358024687500056E-5</v>
      </c>
      <c r="AP48" s="23">
        <f t="shared" si="79"/>
        <v>5.7196490574570122E-5</v>
      </c>
      <c r="AQ48" s="23">
        <f t="shared" si="79"/>
        <v>3.6203703703703706E-5</v>
      </c>
      <c r="AR48" s="23">
        <f t="shared" si="80"/>
        <v>9.1883921678240742E-5</v>
      </c>
      <c r="AS48" s="8">
        <f t="shared" si="81"/>
        <v>27.569467852412409</v>
      </c>
      <c r="AT48" s="23">
        <f t="shared" si="82"/>
        <v>6.0000693237847242E-5</v>
      </c>
      <c r="AU48" s="23">
        <f t="shared" si="82"/>
        <v>3.6203703703703706E-5</v>
      </c>
      <c r="AV48" s="23">
        <f t="shared" si="82"/>
        <v>9.1883921678240742E-5</v>
      </c>
      <c r="AW48" s="8">
        <f t="shared" si="83"/>
        <v>32.615128521380896</v>
      </c>
    </row>
    <row r="49" spans="2:49" x14ac:dyDescent="0.3">
      <c r="B49" s="9" t="s">
        <v>7</v>
      </c>
      <c r="C49" s="23">
        <v>2.5487075616898147E-4</v>
      </c>
      <c r="D49" s="23">
        <v>3.1414158950231484E-4</v>
      </c>
      <c r="E49" s="23">
        <v>2.2671899113425919E-4</v>
      </c>
      <c r="F49" s="42">
        <v>7.9573133680555538E-4</v>
      </c>
      <c r="H49" s="9" t="s">
        <v>7</v>
      </c>
      <c r="I49" s="42">
        <v>4.1111111111111109E-5</v>
      </c>
      <c r="J49" s="42">
        <v>7.1645447523148147E-5</v>
      </c>
      <c r="K49" s="42">
        <v>1.4211419753472224E-4</v>
      </c>
      <c r="L49" s="42">
        <v>3.9683400844907376E-5</v>
      </c>
      <c r="M49" s="42">
        <v>7.1310040509259311E-5</v>
      </c>
      <c r="N49" s="42">
        <v>9.2810812118055477E-5</v>
      </c>
      <c r="O49" s="42">
        <v>1.1033733603009266E-4</v>
      </c>
      <c r="P49" s="42">
        <v>6.2663966053240705E-5</v>
      </c>
      <c r="Q49" s="42">
        <v>4.1965663576388922E-5</v>
      </c>
      <c r="R49" s="42">
        <v>1.2208936150462957E-4</v>
      </c>
      <c r="S49" s="42">
        <v>7.9573133680555538E-4</v>
      </c>
      <c r="T49" s="42"/>
      <c r="U49" s="42"/>
      <c r="V49" s="42"/>
      <c r="W49" s="42"/>
      <c r="X49" s="42"/>
      <c r="AA49" s="6" t="s">
        <v>53</v>
      </c>
      <c r="AB49" s="23">
        <f t="shared" si="79"/>
        <v>4.1965663576388922E-5</v>
      </c>
      <c r="AC49" s="23">
        <f t="shared" si="79"/>
        <v>3.5671296296296307E-5</v>
      </c>
      <c r="AD49" s="23">
        <f t="shared" si="79"/>
        <v>3.1820987650462997E-5</v>
      </c>
      <c r="AE49" s="23">
        <f t="shared" si="79"/>
        <v>3.910493827546293E-5</v>
      </c>
      <c r="AF49" s="23">
        <f t="shared" si="79"/>
        <v>3.6467255011574027E-5</v>
      </c>
      <c r="AG49" s="23">
        <f t="shared" si="79"/>
        <v>4.4236593368055477E-5</v>
      </c>
      <c r="AH49" s="23">
        <f t="shared" si="79"/>
        <v>5.7454909340277803E-5</v>
      </c>
      <c r="AI49" s="23">
        <f t="shared" si="79"/>
        <v>6.1932870370370356E-5</v>
      </c>
      <c r="AJ49" s="23">
        <f t="shared" si="79"/>
        <v>5.1820987650463009E-5</v>
      </c>
      <c r="AK49" s="23">
        <f t="shared" si="79"/>
        <v>3.984375000000003E-5</v>
      </c>
      <c r="AL49" s="23">
        <f t="shared" si="79"/>
        <v>4.7302276238425894E-5</v>
      </c>
      <c r="AM49" s="23">
        <f t="shared" si="79"/>
        <v>3.1505111886574066E-5</v>
      </c>
      <c r="AN49" s="23">
        <f t="shared" si="79"/>
        <v>5.6559847615740784E-5</v>
      </c>
      <c r="AO49" s="23">
        <f t="shared" si="79"/>
        <v>4.9537037037036968E-5</v>
      </c>
      <c r="AP49" s="23">
        <f t="shared" si="79"/>
        <v>4.4658823165509258E-5</v>
      </c>
      <c r="AQ49" s="23">
        <f t="shared" si="79"/>
        <v>3.1505111886574066E-5</v>
      </c>
      <c r="AR49" s="23">
        <f t="shared" si="80"/>
        <v>6.1932870370370356E-5</v>
      </c>
      <c r="AS49" s="8">
        <f t="shared" si="81"/>
        <v>21.807492461113487</v>
      </c>
      <c r="AT49" s="23">
        <f t="shared" si="82"/>
        <v>4.3277090568576374E-5</v>
      </c>
      <c r="AU49" s="23">
        <f t="shared" si="82"/>
        <v>3.1505111886574066E-5</v>
      </c>
      <c r="AV49" s="23">
        <f t="shared" si="82"/>
        <v>6.1932870370370356E-5</v>
      </c>
      <c r="AW49" s="8">
        <f t="shared" si="83"/>
        <v>25.039156986248607</v>
      </c>
    </row>
    <row r="50" spans="2:49" x14ac:dyDescent="0.3">
      <c r="B50" s="9" t="s">
        <v>8</v>
      </c>
      <c r="C50" s="23">
        <v>2.1892361111111111E-4</v>
      </c>
      <c r="D50" s="23">
        <v>2.5355902777777779E-4</v>
      </c>
      <c r="E50" s="23">
        <v>2.1435305748842591E-4</v>
      </c>
      <c r="F50" s="42">
        <v>6.8683569637731476E-4</v>
      </c>
      <c r="H50" s="9" t="s">
        <v>8</v>
      </c>
      <c r="I50" s="42">
        <v>2.9079861111111108E-5</v>
      </c>
      <c r="J50" s="42">
        <v>5.2346643518518519E-5</v>
      </c>
      <c r="K50" s="42">
        <v>1.3749710648148147E-4</v>
      </c>
      <c r="L50" s="42">
        <v>3.1076388888888877E-5</v>
      </c>
      <c r="M50" s="42">
        <v>5.6988329479166705E-5</v>
      </c>
      <c r="N50" s="42">
        <v>8.7741849918981438E-5</v>
      </c>
      <c r="O50" s="42">
        <v>7.7752459490740755E-5</v>
      </c>
      <c r="P50" s="42">
        <v>6.9184027777777766E-5</v>
      </c>
      <c r="Q50" s="42">
        <v>3.5671296296296307E-5</v>
      </c>
      <c r="R50" s="42">
        <v>1.0949773341435185E-4</v>
      </c>
      <c r="S50" s="42">
        <v>6.8683569637731476E-4</v>
      </c>
      <c r="T50" s="42"/>
      <c r="U50" s="42"/>
      <c r="V50" s="42"/>
      <c r="W50" s="42"/>
      <c r="X50" s="42"/>
      <c r="AA50" s="6" t="s">
        <v>54</v>
      </c>
      <c r="AB50" s="23">
        <f t="shared" si="79"/>
        <v>1.2208936150462957E-4</v>
      </c>
      <c r="AC50" s="23">
        <f t="shared" si="79"/>
        <v>1.0949773341435185E-4</v>
      </c>
      <c r="AD50" s="23">
        <f t="shared" si="79"/>
        <v>1.2952160494212957E-4</v>
      </c>
      <c r="AE50" s="23">
        <f t="shared" si="79"/>
        <v>8.3940972222222284E-5</v>
      </c>
      <c r="AF50" s="23">
        <f t="shared" si="79"/>
        <v>5.4204041284722228E-5</v>
      </c>
      <c r="AG50" s="23">
        <f t="shared" si="79"/>
        <v>1.2668643903935192E-4</v>
      </c>
      <c r="AH50" s="23">
        <f t="shared" si="79"/>
        <v>1.2308979552083334E-4</v>
      </c>
      <c r="AI50" s="23">
        <f t="shared" si="79"/>
        <v>1.1719352817129629E-4</v>
      </c>
      <c r="AJ50" s="23">
        <f t="shared" si="79"/>
        <v>1.0299382716435178E-4</v>
      </c>
      <c r="AK50" s="23">
        <f t="shared" si="79"/>
        <v>6.6082175925925908E-5</v>
      </c>
      <c r="AL50" s="23">
        <f t="shared" si="79"/>
        <v>9.2847945601851894E-5</v>
      </c>
      <c r="AM50" s="23">
        <f t="shared" si="79"/>
        <v>1.1348403741898149E-4</v>
      </c>
      <c r="AN50" s="23">
        <f t="shared" si="79"/>
        <v>1.2837842399305549E-4</v>
      </c>
      <c r="AO50" s="23">
        <f t="shared" si="79"/>
        <v>1.2601851851851858E-4</v>
      </c>
      <c r="AP50" s="23">
        <f t="shared" si="79"/>
        <v>1.0685917176587304E-4</v>
      </c>
      <c r="AQ50" s="23">
        <f t="shared" si="79"/>
        <v>5.4204041284722228E-5</v>
      </c>
      <c r="AR50" s="23">
        <f t="shared" si="80"/>
        <v>1.2952160494212957E-4</v>
      </c>
      <c r="AS50" s="8">
        <f t="shared" si="81"/>
        <v>22.569771664941609</v>
      </c>
      <c r="AT50" s="23">
        <f t="shared" si="82"/>
        <v>9.9272340374710656E-5</v>
      </c>
      <c r="AU50" s="23">
        <f t="shared" si="82"/>
        <v>5.4204041284722228E-5</v>
      </c>
      <c r="AV50" s="23">
        <f t="shared" si="82"/>
        <v>1.2668643903935192E-4</v>
      </c>
      <c r="AW50" s="8">
        <f t="shared" si="83"/>
        <v>27.755271696548434</v>
      </c>
    </row>
    <row r="51" spans="2:49" x14ac:dyDescent="0.3">
      <c r="B51" s="9" t="s">
        <v>9</v>
      </c>
      <c r="C51" s="23">
        <v>1.6188271605324073E-4</v>
      </c>
      <c r="D51" s="23">
        <v>1.797376543171296E-4</v>
      </c>
      <c r="E51" s="23">
        <v>2.0290123457175925E-4</v>
      </c>
      <c r="F51" s="42">
        <v>5.4452160494212955E-4</v>
      </c>
      <c r="H51" s="9" t="s">
        <v>9</v>
      </c>
      <c r="I51" s="42">
        <v>2.8472222222222223E-5</v>
      </c>
      <c r="J51" s="42">
        <v>5.8885030868055551E-5</v>
      </c>
      <c r="K51" s="42">
        <v>7.4525462962962965E-5</v>
      </c>
      <c r="L51" s="42">
        <v>4.467592592592594E-5</v>
      </c>
      <c r="M51" s="42">
        <v>5.5111882708333336E-5</v>
      </c>
      <c r="N51" s="42">
        <v>4.019675925925925E-5</v>
      </c>
      <c r="O51" s="42">
        <v>3.975308642361109E-5</v>
      </c>
      <c r="P51" s="42">
        <v>4.1558641979166676E-5</v>
      </c>
      <c r="Q51" s="42">
        <v>3.1820987650462997E-5</v>
      </c>
      <c r="R51" s="42">
        <v>1.2952160494212957E-4</v>
      </c>
      <c r="S51" s="42">
        <v>5.4452160494212955E-4</v>
      </c>
      <c r="T51" s="42"/>
      <c r="U51" s="42"/>
      <c r="V51" s="42"/>
      <c r="W51" s="42"/>
      <c r="X51" s="42"/>
      <c r="AA51" s="20" t="s">
        <v>24</v>
      </c>
      <c r="AB51" s="23">
        <f>AB12/86400</f>
        <v>7.9573133680555538E-4</v>
      </c>
      <c r="AC51" s="23">
        <f t="shared" si="79"/>
        <v>6.8683569637731476E-4</v>
      </c>
      <c r="AD51" s="23">
        <f t="shared" si="79"/>
        <v>5.4452160494212955E-4</v>
      </c>
      <c r="AE51" s="23">
        <f t="shared" si="79"/>
        <v>4.6822916666666671E-4</v>
      </c>
      <c r="AF51" s="23">
        <f t="shared" si="79"/>
        <v>6.1739969135416665E-4</v>
      </c>
      <c r="AG51" s="23">
        <f t="shared" si="79"/>
        <v>6.6696180555555562E-4</v>
      </c>
      <c r="AH51" s="23">
        <f t="shared" si="79"/>
        <v>7.9428168402777787E-4</v>
      </c>
      <c r="AI51" s="23">
        <f t="shared" si="79"/>
        <v>8.4026451582175929E-4</v>
      </c>
      <c r="AJ51" s="23">
        <f t="shared" si="79"/>
        <v>7.79753086423611E-4</v>
      </c>
      <c r="AK51" s="23">
        <f t="shared" si="79"/>
        <v>5.1567901234953698E-4</v>
      </c>
      <c r="AL51" s="23">
        <f t="shared" si="79"/>
        <v>5.6103370949074085E-4</v>
      </c>
      <c r="AM51" s="23">
        <f t="shared" si="79"/>
        <v>6.1210334684027776E-4</v>
      </c>
      <c r="AN51" s="23">
        <f t="shared" si="79"/>
        <v>6.881944444444444E-4</v>
      </c>
      <c r="AO51" s="23">
        <f t="shared" si="79"/>
        <v>6.7245370370370375E-4</v>
      </c>
      <c r="AP51" s="23">
        <f t="shared" si="79"/>
        <v>6.6024591462880277E-4</v>
      </c>
      <c r="AQ51" s="23">
        <f t="shared" si="79"/>
        <v>4.6822916666666671E-4</v>
      </c>
      <c r="AR51" s="23">
        <f>AR12/86400</f>
        <v>8.4026451582175929E-4</v>
      </c>
      <c r="AS51" s="8">
        <f t="shared" si="81"/>
        <v>17.312401786811478</v>
      </c>
      <c r="AT51" s="23">
        <f t="shared" si="82"/>
        <v>6.5021936487413205E-4</v>
      </c>
      <c r="AU51" s="23">
        <f t="shared" si="82"/>
        <v>4.6822916666666671E-4</v>
      </c>
      <c r="AV51" s="23">
        <f t="shared" si="82"/>
        <v>8.4026451582175929E-4</v>
      </c>
      <c r="AW51" s="8">
        <f>AW12</f>
        <v>19.47475589069554</v>
      </c>
    </row>
    <row r="52" spans="2:49" x14ac:dyDescent="0.3">
      <c r="B52" s="9" t="s">
        <v>10</v>
      </c>
      <c r="C52" s="23">
        <v>1.611091820949074E-4</v>
      </c>
      <c r="D52" s="23">
        <v>1.4413580247685186E-4</v>
      </c>
      <c r="E52" s="23">
        <v>1.6298418209490743E-4</v>
      </c>
      <c r="F52" s="42">
        <v>4.6822916666666665E-4</v>
      </c>
      <c r="H52" s="9" t="s">
        <v>10</v>
      </c>
      <c r="I52" s="42">
        <v>2.2309027777777778E-5</v>
      </c>
      <c r="J52" s="42">
        <v>6.4077932094907405E-5</v>
      </c>
      <c r="K52" s="42">
        <v>7.4722222222222212E-5</v>
      </c>
      <c r="L52" s="42">
        <v>2.491512346064817E-5</v>
      </c>
      <c r="M52" s="42">
        <v>4.0104166666666668E-5</v>
      </c>
      <c r="N52" s="42">
        <v>4.0451388888888861E-5</v>
      </c>
      <c r="O52" s="42">
        <v>3.8665123460648155E-5</v>
      </c>
      <c r="P52" s="42">
        <v>3.993827159722222E-5</v>
      </c>
      <c r="Q52" s="42">
        <v>3.910493827546293E-5</v>
      </c>
      <c r="R52" s="42">
        <v>8.3940972222222284E-5</v>
      </c>
      <c r="S52" s="42">
        <v>4.6822916666666671E-4</v>
      </c>
      <c r="T52" s="42"/>
      <c r="U52" s="42"/>
      <c r="V52" s="42"/>
      <c r="W52" s="42"/>
      <c r="X52" s="42"/>
      <c r="AA52" s="20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8"/>
      <c r="AT52" s="23"/>
      <c r="AU52" s="23"/>
      <c r="AV52" s="23"/>
      <c r="AW52" s="8"/>
    </row>
    <row r="53" spans="2:49" x14ac:dyDescent="0.3">
      <c r="B53" s="9" t="s">
        <v>11</v>
      </c>
      <c r="C53" s="23">
        <v>2.2080246913194442E-4</v>
      </c>
      <c r="D53" s="23">
        <v>2.3184027777777775E-4</v>
      </c>
      <c r="E53" s="23">
        <v>1.6475694444444445E-4</v>
      </c>
      <c r="F53" s="42">
        <v>6.1739969135416665E-4</v>
      </c>
      <c r="H53" s="9" t="s">
        <v>11</v>
      </c>
      <c r="I53" s="42">
        <v>4.4753086412037034E-5</v>
      </c>
      <c r="J53" s="42">
        <v>4.4629629629629625E-5</v>
      </c>
      <c r="K53" s="42">
        <v>1.3141975309027777E-4</v>
      </c>
      <c r="L53" s="42">
        <v>4.607638888888891E-5</v>
      </c>
      <c r="M53" s="42">
        <v>4.6763117280092585E-5</v>
      </c>
      <c r="N53" s="42">
        <v>6.2264660497685217E-5</v>
      </c>
      <c r="O53" s="42">
        <v>7.6736111111111053E-5</v>
      </c>
      <c r="P53" s="42">
        <v>7.4085648148148182E-5</v>
      </c>
      <c r="Q53" s="42">
        <v>3.6467255011574027E-5</v>
      </c>
      <c r="R53" s="42">
        <v>5.4204041284722228E-5</v>
      </c>
      <c r="S53" s="42">
        <v>6.1739969135416665E-4</v>
      </c>
      <c r="T53" s="42"/>
      <c r="U53" s="42"/>
      <c r="V53" s="42"/>
      <c r="W53" s="42"/>
      <c r="X53" s="42"/>
      <c r="AA53" s="20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8"/>
      <c r="AT53" s="23"/>
      <c r="AU53" s="23"/>
      <c r="AV53" s="23"/>
      <c r="AW53" s="8"/>
    </row>
    <row r="54" spans="2:49" x14ac:dyDescent="0.3">
      <c r="B54" s="9" t="s">
        <v>12</v>
      </c>
      <c r="C54" s="23">
        <v>2.1813464505787035E-4</v>
      </c>
      <c r="D54" s="23">
        <v>2.2253375771990737E-4</v>
      </c>
      <c r="E54" s="23">
        <v>2.2629340277777784E-4</v>
      </c>
      <c r="F54" s="42">
        <v>6.6696180555555562E-4</v>
      </c>
      <c r="H54" s="9" t="s">
        <v>12</v>
      </c>
      <c r="I54" s="42">
        <v>3.7058015046296298E-5</v>
      </c>
      <c r="J54" s="42">
        <v>7.340084876157408E-5</v>
      </c>
      <c r="K54" s="42">
        <v>1.0767578125E-4</v>
      </c>
      <c r="L54" s="42">
        <v>3.54243827199074E-5</v>
      </c>
      <c r="M54" s="42">
        <v>6.0871913576388897E-5</v>
      </c>
      <c r="N54" s="42">
        <v>6.6037808645833364E-5</v>
      </c>
      <c r="O54" s="42">
        <v>6.0199652777777718E-5</v>
      </c>
      <c r="P54" s="42">
        <v>5.5370370370370441E-5</v>
      </c>
      <c r="Q54" s="42">
        <v>4.4236593368055477E-5</v>
      </c>
      <c r="R54" s="42">
        <v>1.2668643903935192E-4</v>
      </c>
      <c r="S54" s="42">
        <v>6.6696180555555562E-4</v>
      </c>
      <c r="T54" s="42"/>
      <c r="U54" s="42"/>
      <c r="V54" s="42"/>
      <c r="W54" s="42"/>
      <c r="X54" s="42"/>
      <c r="AA54" s="20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8"/>
      <c r="AT54" s="23"/>
      <c r="AU54" s="23"/>
      <c r="AV54" s="23"/>
      <c r="AW54" s="8"/>
    </row>
    <row r="55" spans="2:49" x14ac:dyDescent="0.3">
      <c r="B55" s="9" t="s">
        <v>13</v>
      </c>
      <c r="C55" s="23">
        <v>2.5422453703703702E-4</v>
      </c>
      <c r="D55" s="23">
        <v>2.8925925925925923E-4</v>
      </c>
      <c r="E55" s="23">
        <v>2.5079788773148156E-4</v>
      </c>
      <c r="F55" s="42">
        <v>7.9428168402777765E-4</v>
      </c>
      <c r="H55" s="9" t="s">
        <v>13</v>
      </c>
      <c r="I55" s="42">
        <v>4.1385030868055553E-5</v>
      </c>
      <c r="J55" s="42">
        <v>6.3128375763888886E-5</v>
      </c>
      <c r="K55" s="42">
        <v>1.4971113040509258E-4</v>
      </c>
      <c r="L55" s="42">
        <v>4.1073495370370393E-5</v>
      </c>
      <c r="M55" s="42">
        <v>6.4609133877314783E-5</v>
      </c>
      <c r="N55" s="42">
        <v>9.1655333715277745E-5</v>
      </c>
      <c r="O55" s="42">
        <v>9.1921296296296298E-5</v>
      </c>
      <c r="P55" s="42">
        <v>7.025318287037041E-5</v>
      </c>
      <c r="Q55" s="42">
        <v>5.7454909340277803E-5</v>
      </c>
      <c r="R55" s="42">
        <v>1.2308979552083334E-4</v>
      </c>
      <c r="S55" s="42">
        <v>7.9428168402777787E-4</v>
      </c>
      <c r="T55" s="42"/>
      <c r="U55" s="42"/>
      <c r="V55" s="42"/>
      <c r="W55" s="42"/>
      <c r="X55" s="42"/>
      <c r="AA55" s="20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8"/>
      <c r="AT55" s="23"/>
      <c r="AU55" s="23"/>
      <c r="AV55" s="23"/>
      <c r="AW55" s="8"/>
    </row>
    <row r="56" spans="2:49" x14ac:dyDescent="0.3">
      <c r="B56" s="9" t="s">
        <v>14</v>
      </c>
      <c r="C56" s="23">
        <v>2.515625E-4</v>
      </c>
      <c r="D56" s="23">
        <v>3.1769169560185188E-4</v>
      </c>
      <c r="E56" s="23">
        <v>2.7101032021990736E-4</v>
      </c>
      <c r="F56" s="42">
        <v>8.4026451582175929E-4</v>
      </c>
      <c r="H56" s="9" t="s">
        <v>14</v>
      </c>
      <c r="I56" s="42">
        <v>4.6117862650462964E-5</v>
      </c>
      <c r="J56" s="42">
        <v>7.280574846064816E-5</v>
      </c>
      <c r="K56" s="42">
        <v>1.326388888888889E-4</v>
      </c>
      <c r="L56" s="42">
        <v>4.9479166666666652E-5</v>
      </c>
      <c r="M56" s="42">
        <v>8.5633680555555552E-5</v>
      </c>
      <c r="N56" s="42">
        <v>8.9539930555555542E-5</v>
      </c>
      <c r="O56" s="42">
        <v>9.3038917824074134E-5</v>
      </c>
      <c r="P56" s="42">
        <v>9.1883921678240742E-5</v>
      </c>
      <c r="Q56" s="42">
        <v>6.1932870370370356E-5</v>
      </c>
      <c r="R56" s="42">
        <v>1.1719352817129629E-4</v>
      </c>
      <c r="S56" s="42">
        <v>8.4026451582175929E-4</v>
      </c>
      <c r="T56" s="42"/>
      <c r="U56" s="42"/>
      <c r="V56" s="42"/>
      <c r="W56" s="42"/>
      <c r="X56" s="42"/>
      <c r="AA56" s="20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8"/>
      <c r="AT56" s="23"/>
      <c r="AU56" s="23"/>
      <c r="AV56" s="23"/>
      <c r="AW56" s="8"/>
    </row>
    <row r="57" spans="2:49" x14ac:dyDescent="0.3">
      <c r="B57" s="9" t="s">
        <v>15</v>
      </c>
      <c r="C57" s="23">
        <v>2.6591001157407412E-4</v>
      </c>
      <c r="D57" s="23">
        <v>2.9348934221064813E-4</v>
      </c>
      <c r="E57" s="23">
        <v>2.2035373263888886E-4</v>
      </c>
      <c r="F57" s="42">
        <v>7.79753086423611E-4</v>
      </c>
      <c r="H57" s="9" t="s">
        <v>15</v>
      </c>
      <c r="I57" s="42">
        <v>4.3356481481481478E-5</v>
      </c>
      <c r="J57" s="42">
        <v>7.3055555555555563E-5</v>
      </c>
      <c r="K57" s="42">
        <v>1.4949797453703704E-4</v>
      </c>
      <c r="L57" s="42">
        <v>4.8071469907407373E-5</v>
      </c>
      <c r="M57" s="42">
        <v>7.1697530868055598E-5</v>
      </c>
      <c r="N57" s="42">
        <v>8.8148148148148138E-5</v>
      </c>
      <c r="O57" s="42">
        <v>8.5572193287037011E-5</v>
      </c>
      <c r="P57" s="42">
        <v>6.5538917824074075E-5</v>
      </c>
      <c r="Q57" s="42">
        <v>5.1820987650463009E-5</v>
      </c>
      <c r="R57" s="42">
        <v>1.0299382716435178E-4</v>
      </c>
      <c r="S57" s="42">
        <v>7.79753086423611E-4</v>
      </c>
      <c r="T57" s="42"/>
      <c r="U57" s="42"/>
      <c r="V57" s="42"/>
      <c r="W57" s="42"/>
      <c r="X57" s="42"/>
      <c r="AA57" s="1"/>
      <c r="AB57"/>
      <c r="AD57" s="2"/>
      <c r="AE57"/>
      <c r="AG57" s="2"/>
      <c r="AP57" s="7"/>
      <c r="AQ57" s="7"/>
      <c r="AR57" s="7"/>
      <c r="AT57" s="7"/>
      <c r="AU57" s="7"/>
      <c r="AV57" s="7"/>
      <c r="AW57" s="7"/>
    </row>
    <row r="58" spans="2:49" x14ac:dyDescent="0.3">
      <c r="B58" s="9" t="s">
        <v>16</v>
      </c>
      <c r="C58" s="23">
        <v>1.8442853009259259E-4</v>
      </c>
      <c r="D58" s="23">
        <v>1.8223813657407406E-4</v>
      </c>
      <c r="E58" s="23">
        <v>1.4901234568287037E-4</v>
      </c>
      <c r="F58" s="42">
        <v>5.1567901234953698E-4</v>
      </c>
      <c r="H58" s="9" t="s">
        <v>16</v>
      </c>
      <c r="I58" s="42">
        <v>2.3888888888888895E-5</v>
      </c>
      <c r="J58" s="42">
        <v>5.0555555555555552E-5</v>
      </c>
      <c r="K58" s="42">
        <v>1.0998408564814814E-4</v>
      </c>
      <c r="L58" s="42">
        <v>4.1296778553240729E-5</v>
      </c>
      <c r="M58" s="42">
        <v>4.444444444444444E-5</v>
      </c>
      <c r="N58" s="42">
        <v>6.3533950613425938E-5</v>
      </c>
      <c r="O58" s="42">
        <v>3.2962962962962951E-5</v>
      </c>
      <c r="P58" s="42">
        <v>4.3086419756944427E-5</v>
      </c>
      <c r="Q58" s="42">
        <v>3.984375000000003E-5</v>
      </c>
      <c r="R58" s="42">
        <v>6.6082175925925908E-5</v>
      </c>
      <c r="S58" s="42">
        <v>5.1567901234953698E-4</v>
      </c>
      <c r="T58" s="42"/>
      <c r="U58" s="42"/>
      <c r="V58" s="42"/>
      <c r="W58" s="42"/>
      <c r="X58" s="42"/>
      <c r="AA58" s="20" t="s">
        <v>25</v>
      </c>
      <c r="AB58" s="27" t="s">
        <v>7</v>
      </c>
      <c r="AC58" s="27" t="s">
        <v>8</v>
      </c>
      <c r="AD58" s="27" t="s">
        <v>9</v>
      </c>
      <c r="AE58" s="27" t="s">
        <v>10</v>
      </c>
      <c r="AF58" s="27" t="s">
        <v>11</v>
      </c>
      <c r="AG58" s="27" t="s">
        <v>12</v>
      </c>
      <c r="AH58" s="27" t="s">
        <v>13</v>
      </c>
      <c r="AI58" s="27" t="s">
        <v>14</v>
      </c>
      <c r="AJ58" s="27" t="s">
        <v>15</v>
      </c>
      <c r="AK58" s="27" t="s">
        <v>16</v>
      </c>
      <c r="AL58" s="12" t="s">
        <v>17</v>
      </c>
      <c r="AM58" s="12" t="s">
        <v>18</v>
      </c>
      <c r="AN58" s="12" t="s">
        <v>19</v>
      </c>
      <c r="AO58" s="12" t="s">
        <v>20</v>
      </c>
      <c r="AP58" s="7"/>
      <c r="AQ58" s="7"/>
      <c r="AR58" s="7"/>
      <c r="AT58" s="7"/>
      <c r="AU58" s="7"/>
      <c r="AV58" s="7"/>
      <c r="AW58" s="7"/>
    </row>
    <row r="59" spans="2:49" x14ac:dyDescent="0.3">
      <c r="B59" s="14" t="s">
        <v>17</v>
      </c>
      <c r="C59" s="23">
        <v>1.8177083333333334E-4</v>
      </c>
      <c r="D59" s="23">
        <v>1.8836805555555553E-4</v>
      </c>
      <c r="E59" s="23">
        <v>1.9089482060185187E-4</v>
      </c>
      <c r="F59" s="42">
        <v>5.6103370949074085E-4</v>
      </c>
      <c r="H59" s="14" t="s">
        <v>17</v>
      </c>
      <c r="I59" s="42">
        <v>2.5954137731481486E-5</v>
      </c>
      <c r="J59" s="42">
        <v>5.0633680555555562E-5</v>
      </c>
      <c r="K59" s="42">
        <v>1.0518301504629632E-4</v>
      </c>
      <c r="L59" s="42">
        <v>2.2829861111111112E-5</v>
      </c>
      <c r="M59" s="42">
        <v>6.9357638888888889E-5</v>
      </c>
      <c r="N59" s="42">
        <v>6.4558979548611103E-5</v>
      </c>
      <c r="O59" s="42">
        <v>3.1621576006944433E-5</v>
      </c>
      <c r="P59" s="42">
        <v>5.0744598761574082E-5</v>
      </c>
      <c r="Q59" s="42">
        <v>4.7302276238425894E-5</v>
      </c>
      <c r="R59" s="42">
        <v>9.2847945601851894E-5</v>
      </c>
      <c r="S59" s="42">
        <v>5.6103370949074085E-4</v>
      </c>
      <c r="T59" s="42"/>
      <c r="U59" s="42"/>
      <c r="V59" s="42"/>
      <c r="W59" s="42"/>
      <c r="X59" s="42"/>
      <c r="AA59" s="6" t="s">
        <v>3</v>
      </c>
      <c r="AB59" s="13">
        <f>AB2-$AP2</f>
        <v>0.58820238099999989</v>
      </c>
      <c r="AC59" s="13">
        <f>AC2-$AP2</f>
        <v>-0.45129761900000043</v>
      </c>
      <c r="AD59" s="13">
        <f t="shared" ref="AD59:AO59" si="84">AD2-$AP2</f>
        <v>-0.5037976190000002</v>
      </c>
      <c r="AE59" s="13">
        <f t="shared" si="84"/>
        <v>-1.0362976190000002</v>
      </c>
      <c r="AF59" s="13">
        <f t="shared" si="84"/>
        <v>0.90286904699999981</v>
      </c>
      <c r="AG59" s="13">
        <f t="shared" si="84"/>
        <v>0.23801488099999979</v>
      </c>
      <c r="AH59" s="13">
        <f t="shared" si="84"/>
        <v>0.61186904799999953</v>
      </c>
      <c r="AI59" s="13">
        <f t="shared" si="84"/>
        <v>1.0207857140000001</v>
      </c>
      <c r="AJ59" s="13">
        <f t="shared" si="84"/>
        <v>0.78220238099999939</v>
      </c>
      <c r="AK59" s="13">
        <f t="shared" si="84"/>
        <v>-0.89979761899999966</v>
      </c>
      <c r="AL59" s="13">
        <f t="shared" si="84"/>
        <v>-0.72136011899999986</v>
      </c>
      <c r="AM59" s="13">
        <f t="shared" si="84"/>
        <v>-0.7357976190000004</v>
      </c>
      <c r="AN59" s="13">
        <f t="shared" si="84"/>
        <v>0.11220238099999991</v>
      </c>
      <c r="AO59" s="13">
        <f t="shared" si="84"/>
        <v>9.2202380999999889E-2</v>
      </c>
      <c r="AP59" s="7"/>
      <c r="AQ59" s="7"/>
      <c r="AR59" s="7"/>
      <c r="AT59" s="7"/>
      <c r="AU59" s="7"/>
      <c r="AV59" s="7"/>
      <c r="AW59" s="7"/>
    </row>
    <row r="60" spans="2:49" x14ac:dyDescent="0.3">
      <c r="B60" s="14" t="s">
        <v>18</v>
      </c>
      <c r="C60" s="23">
        <v>2.1701388888888888E-4</v>
      </c>
      <c r="D60" s="23">
        <v>2.1389660494212963E-4</v>
      </c>
      <c r="E60" s="23">
        <v>1.8119285300925925E-4</v>
      </c>
      <c r="F60" s="42">
        <v>6.1210334684027776E-4</v>
      </c>
      <c r="H60" s="14" t="s">
        <v>18</v>
      </c>
      <c r="I60" s="42">
        <v>2.5787037037037034E-5</v>
      </c>
      <c r="J60" s="42">
        <v>5.5401234571759261E-5</v>
      </c>
      <c r="K60" s="42">
        <v>1.3582561728009258E-4</v>
      </c>
      <c r="L60" s="42">
        <v>3.4544753090277808E-5</v>
      </c>
      <c r="M60" s="42">
        <v>5.5277777777777777E-5</v>
      </c>
      <c r="N60" s="42">
        <v>7.2438271608796299E-5</v>
      </c>
      <c r="O60" s="42">
        <v>5.1635802465277763E-5</v>
      </c>
      <c r="P60" s="42">
        <v>3.6203703703703706E-5</v>
      </c>
      <c r="Q60" s="42">
        <v>3.1505111886574066E-5</v>
      </c>
      <c r="R60" s="42">
        <v>1.1348403741898149E-4</v>
      </c>
      <c r="S60" s="42">
        <v>6.1210334684027776E-4</v>
      </c>
      <c r="T60" s="42"/>
      <c r="U60" s="42"/>
      <c r="V60" s="42"/>
      <c r="W60" s="42"/>
      <c r="X60" s="42"/>
      <c r="AA60" s="6" t="s">
        <v>4</v>
      </c>
      <c r="AB60" s="13">
        <f t="shared" ref="AB60:AO68" si="85">AB3-$AP3</f>
        <v>1.059627975571428</v>
      </c>
      <c r="AC60" s="13">
        <f t="shared" si="85"/>
        <v>-0.60778869042857142</v>
      </c>
      <c r="AD60" s="13">
        <f t="shared" si="85"/>
        <v>-4.2872023428571993E-2</v>
      </c>
      <c r="AE60" s="13">
        <f t="shared" si="85"/>
        <v>0.40579464257142828</v>
      </c>
      <c r="AF60" s="13">
        <f t="shared" si="85"/>
        <v>-1.2745386904285718</v>
      </c>
      <c r="AG60" s="13">
        <f t="shared" si="85"/>
        <v>1.2112946425714286</v>
      </c>
      <c r="AH60" s="13">
        <f t="shared" si="85"/>
        <v>0.3237529755714279</v>
      </c>
      <c r="AI60" s="13">
        <f t="shared" si="85"/>
        <v>1.1598779765714289</v>
      </c>
      <c r="AJ60" s="13">
        <f t="shared" si="85"/>
        <v>1.1814613095714286</v>
      </c>
      <c r="AK60" s="13">
        <f t="shared" si="85"/>
        <v>-0.76253869042857225</v>
      </c>
      <c r="AL60" s="13">
        <f t="shared" si="85"/>
        <v>-0.75578869042857111</v>
      </c>
      <c r="AM60" s="13">
        <f t="shared" si="85"/>
        <v>-0.34387202342857126</v>
      </c>
      <c r="AN60" s="13">
        <f t="shared" si="85"/>
        <v>-0.74253869042857179</v>
      </c>
      <c r="AO60" s="13">
        <f t="shared" si="85"/>
        <v>-0.81187202342857212</v>
      </c>
      <c r="AP60" s="7"/>
      <c r="AQ60" s="7"/>
      <c r="AR60" s="7"/>
      <c r="AT60" s="7"/>
      <c r="AU60" s="7"/>
      <c r="AV60" s="7"/>
      <c r="AW60" s="7"/>
    </row>
    <row r="61" spans="2:49" x14ac:dyDescent="0.3">
      <c r="B61" s="14" t="s">
        <v>19</v>
      </c>
      <c r="C61" s="23">
        <v>2.0541666666666663E-4</v>
      </c>
      <c r="D61" s="23">
        <v>2.4895833333333334E-4</v>
      </c>
      <c r="E61" s="23">
        <v>2.3381944444444443E-4</v>
      </c>
      <c r="F61" s="42">
        <v>6.881944444444444E-4</v>
      </c>
      <c r="H61" s="14" t="s">
        <v>19</v>
      </c>
      <c r="I61" s="42">
        <v>3.5601851851851855E-5</v>
      </c>
      <c r="J61" s="42">
        <v>5.0787037037037039E-5</v>
      </c>
      <c r="K61" s="42">
        <v>1.1902777777777777E-4</v>
      </c>
      <c r="L61" s="42">
        <v>4.9151234571759251E-5</v>
      </c>
      <c r="M61" s="42">
        <v>7.5377363032407433E-5</v>
      </c>
      <c r="N61" s="42">
        <v>7.263286072916663E-5</v>
      </c>
      <c r="O61" s="42">
        <v>5.1796875000000031E-5</v>
      </c>
      <c r="P61" s="42">
        <v>4.8881172835648139E-5</v>
      </c>
      <c r="Q61" s="42">
        <v>5.6559847615740784E-5</v>
      </c>
      <c r="R61" s="42">
        <v>1.2837842399305549E-4</v>
      </c>
      <c r="S61" s="42">
        <v>6.881944444444444E-4</v>
      </c>
      <c r="T61" s="42"/>
      <c r="U61" s="42"/>
      <c r="V61" s="42"/>
      <c r="W61" s="42"/>
      <c r="X61" s="42"/>
      <c r="AA61" s="6" t="s">
        <v>5</v>
      </c>
      <c r="AB61" s="13">
        <f t="shared" si="85"/>
        <v>1.8450922622142887</v>
      </c>
      <c r="AC61" s="13">
        <f t="shared" si="85"/>
        <v>1.446175595214287</v>
      </c>
      <c r="AD61" s="13">
        <f t="shared" si="85"/>
        <v>-3.9945744047857126</v>
      </c>
      <c r="AE61" s="13">
        <f t="shared" si="85"/>
        <v>-3.9775744047857131</v>
      </c>
      <c r="AF61" s="13">
        <f t="shared" si="85"/>
        <v>0.92109226221428742</v>
      </c>
      <c r="AG61" s="13">
        <f t="shared" si="85"/>
        <v>-1.1303869047857127</v>
      </c>
      <c r="AH61" s="13">
        <f t="shared" si="85"/>
        <v>2.5014672622142875</v>
      </c>
      <c r="AI61" s="13">
        <f t="shared" si="85"/>
        <v>1.0264255952142882</v>
      </c>
      <c r="AJ61" s="13">
        <f t="shared" si="85"/>
        <v>2.4830505952142889</v>
      </c>
      <c r="AK61" s="13">
        <f t="shared" si="85"/>
        <v>-0.93094940478571253</v>
      </c>
      <c r="AL61" s="13">
        <f t="shared" si="85"/>
        <v>-1.3457619047857108</v>
      </c>
      <c r="AM61" s="13">
        <f t="shared" si="85"/>
        <v>1.3017589282142854</v>
      </c>
      <c r="AN61" s="13">
        <f t="shared" si="85"/>
        <v>-0.14957440478571371</v>
      </c>
      <c r="AO61" s="13">
        <f t="shared" si="85"/>
        <v>3.7589282142853619E-3</v>
      </c>
    </row>
    <row r="62" spans="2:49" x14ac:dyDescent="0.3">
      <c r="B62" s="14" t="s">
        <v>20</v>
      </c>
      <c r="C62" s="23">
        <v>2.0615740740740737E-4</v>
      </c>
      <c r="D62" s="23">
        <v>2.3938271605324074E-4</v>
      </c>
      <c r="E62" s="23">
        <v>2.2691358024305562E-4</v>
      </c>
      <c r="F62" s="42">
        <v>6.7245370370370375E-4</v>
      </c>
      <c r="H62" s="14" t="s">
        <v>20</v>
      </c>
      <c r="I62" s="42">
        <v>3.5370370370370368E-5</v>
      </c>
      <c r="J62" s="42">
        <v>4.9984567905092589E-5</v>
      </c>
      <c r="K62" s="42">
        <v>1.2080246913194442E-4</v>
      </c>
      <c r="L62" s="42">
        <v>3.1010802465277803E-5</v>
      </c>
      <c r="M62" s="42">
        <v>8.4297839513888863E-5</v>
      </c>
      <c r="N62" s="42">
        <v>8.2006172835648165E-5</v>
      </c>
      <c r="O62" s="42">
        <v>4.2067901238425897E-5</v>
      </c>
      <c r="P62" s="42">
        <v>5.1358024687500056E-5</v>
      </c>
      <c r="Q62" s="42">
        <v>4.9537037037036968E-5</v>
      </c>
      <c r="R62" s="42">
        <v>1.2601851851851858E-4</v>
      </c>
      <c r="S62" s="42">
        <v>6.7245370370370375E-4</v>
      </c>
      <c r="T62" s="42"/>
      <c r="U62" s="42"/>
      <c r="V62" s="42"/>
      <c r="W62" s="42"/>
      <c r="X62" s="42"/>
      <c r="AA62" s="6" t="s">
        <v>0</v>
      </c>
      <c r="AB62" s="13">
        <f t="shared" si="85"/>
        <v>0.10033779721428315</v>
      </c>
      <c r="AC62" s="13">
        <f t="shared" si="85"/>
        <v>-0.64330803578571549</v>
      </c>
      <c r="AD62" s="13">
        <f t="shared" si="85"/>
        <v>0.53169196421428699</v>
      </c>
      <c r="AE62" s="13">
        <f t="shared" si="85"/>
        <v>-1.1756413687857123</v>
      </c>
      <c r="AF62" s="13">
        <f t="shared" si="85"/>
        <v>0.65269196421428743</v>
      </c>
      <c r="AG62" s="13">
        <f t="shared" si="85"/>
        <v>-0.26764136878571465</v>
      </c>
      <c r="AH62" s="13">
        <f t="shared" si="85"/>
        <v>0.22044196421428763</v>
      </c>
      <c r="AI62" s="13">
        <f t="shared" si="85"/>
        <v>0.94669196421428436</v>
      </c>
      <c r="AJ62" s="13">
        <f t="shared" si="85"/>
        <v>0.82506696421428272</v>
      </c>
      <c r="AK62" s="13">
        <f t="shared" si="85"/>
        <v>0.23973363121428504</v>
      </c>
      <c r="AL62" s="13">
        <f t="shared" si="85"/>
        <v>-1.3558080357857141</v>
      </c>
      <c r="AM62" s="13">
        <f t="shared" si="85"/>
        <v>-0.34364136878571161</v>
      </c>
      <c r="AN62" s="13">
        <f t="shared" si="85"/>
        <v>0.91835863121428529</v>
      </c>
      <c r="AO62" s="13">
        <f t="shared" si="85"/>
        <v>-0.64897470278571179</v>
      </c>
    </row>
    <row r="63" spans="2:49" x14ac:dyDescent="0.3">
      <c r="B63" s="6" t="s">
        <v>26</v>
      </c>
      <c r="C63" s="23">
        <v>2.1444341104414686E-4</v>
      </c>
      <c r="D63" s="23">
        <v>2.370880180787037E-4</v>
      </c>
      <c r="E63" s="23">
        <v>2.0871448550595237E-4</v>
      </c>
      <c r="F63" s="42">
        <v>6.6024591462880298E-4</v>
      </c>
      <c r="H63" s="6" t="s">
        <v>26</v>
      </c>
      <c r="I63" s="42">
        <v>3.4303213182870371E-5</v>
      </c>
      <c r="J63" s="42">
        <v>5.9381234842923285E-5</v>
      </c>
      <c r="K63" s="42">
        <v>1.2075896301835316E-4</v>
      </c>
      <c r="L63" s="42">
        <v>3.8522083747519839E-5</v>
      </c>
      <c r="M63" s="42">
        <v>6.2988918512731491E-5</v>
      </c>
      <c r="N63" s="42">
        <v>7.2429780505952357E-5</v>
      </c>
      <c r="O63" s="42">
        <v>6.3147235312499978E-5</v>
      </c>
      <c r="P63" s="42">
        <v>5.7196490574570122E-5</v>
      </c>
      <c r="Q63" s="42">
        <v>4.4658823165509258E-5</v>
      </c>
      <c r="R63" s="42">
        <v>1.0685917176587304E-4</v>
      </c>
      <c r="S63" s="42">
        <v>6.6024591462880277E-4</v>
      </c>
      <c r="T63" s="42"/>
      <c r="U63" s="42"/>
      <c r="V63" s="42"/>
      <c r="W63" s="42"/>
      <c r="X63" s="42"/>
      <c r="AA63" s="6" t="s">
        <v>1</v>
      </c>
      <c r="AB63" s="13">
        <f t="shared" si="85"/>
        <v>0.71894494050000368</v>
      </c>
      <c r="AC63" s="13">
        <f t="shared" si="85"/>
        <v>-0.5184508924999971</v>
      </c>
      <c r="AD63" s="13">
        <f t="shared" si="85"/>
        <v>-0.68057589350000036</v>
      </c>
      <c r="AE63" s="13">
        <f t="shared" si="85"/>
        <v>-1.9772425595000005</v>
      </c>
      <c r="AF63" s="13">
        <f t="shared" si="85"/>
        <v>-1.4019092265000008</v>
      </c>
      <c r="AG63" s="13">
        <f t="shared" si="85"/>
        <v>-0.18290922649999963</v>
      </c>
      <c r="AH63" s="13">
        <f t="shared" si="85"/>
        <v>0.13998660749999736</v>
      </c>
      <c r="AI63" s="13">
        <f t="shared" si="85"/>
        <v>1.9565074404999994</v>
      </c>
      <c r="AJ63" s="13">
        <f t="shared" si="85"/>
        <v>0.7524241075000031</v>
      </c>
      <c r="AK63" s="13">
        <f t="shared" si="85"/>
        <v>-1.6022425595000005</v>
      </c>
      <c r="AL63" s="13">
        <f t="shared" si="85"/>
        <v>0.55025744049999936</v>
      </c>
      <c r="AM63" s="13">
        <f t="shared" si="85"/>
        <v>-0.66624255950000055</v>
      </c>
      <c r="AN63" s="13">
        <f t="shared" si="85"/>
        <v>1.0703616065000023</v>
      </c>
      <c r="AO63" s="13">
        <f t="shared" si="85"/>
        <v>1.8410907744999978</v>
      </c>
    </row>
    <row r="64" spans="2:49" x14ac:dyDescent="0.3">
      <c r="B64" s="6" t="s">
        <v>27</v>
      </c>
      <c r="C64" s="23">
        <v>1.611091820949074E-4</v>
      </c>
      <c r="D64" s="23">
        <v>1.4413580247685186E-4</v>
      </c>
      <c r="E64" s="23">
        <v>1.4901234568287037E-4</v>
      </c>
      <c r="F64" s="42">
        <v>4.6822916666666665E-4</v>
      </c>
      <c r="G64" s="31" t="s">
        <v>57</v>
      </c>
      <c r="H64" s="6" t="s">
        <v>27</v>
      </c>
      <c r="I64" s="42">
        <v>2.2309027777777778E-5</v>
      </c>
      <c r="J64" s="42">
        <v>4.4629629629629625E-5</v>
      </c>
      <c r="K64" s="42">
        <v>7.4525462962962965E-5</v>
      </c>
      <c r="L64" s="42">
        <v>2.2829861111111112E-5</v>
      </c>
      <c r="M64" s="42">
        <v>4.0104166666666668E-5</v>
      </c>
      <c r="N64" s="42">
        <v>4.019675925925925E-5</v>
      </c>
      <c r="O64" s="42">
        <v>3.1621576006944433E-5</v>
      </c>
      <c r="P64" s="42">
        <v>3.6203703703703706E-5</v>
      </c>
      <c r="Q64" s="42">
        <v>3.1505111886574066E-5</v>
      </c>
      <c r="R64" s="42">
        <v>5.4204041284722228E-5</v>
      </c>
      <c r="S64" s="42">
        <v>4.6822916666666671E-4</v>
      </c>
      <c r="T64" s="31" t="s">
        <v>57</v>
      </c>
      <c r="U64" s="42"/>
      <c r="V64" s="42"/>
      <c r="W64" s="42"/>
      <c r="X64" s="42"/>
      <c r="AA64" s="6" t="s">
        <v>6</v>
      </c>
      <c r="AB64" s="13">
        <f t="shared" si="85"/>
        <v>1.76092113128571</v>
      </c>
      <c r="AC64" s="13">
        <f t="shared" si="85"/>
        <v>1.3229627972857125</v>
      </c>
      <c r="AD64" s="13">
        <f t="shared" si="85"/>
        <v>-2.7849330357142845</v>
      </c>
      <c r="AE64" s="13">
        <f t="shared" si="85"/>
        <v>-2.7629330357142861</v>
      </c>
      <c r="AF64" s="13">
        <f t="shared" si="85"/>
        <v>-0.87826636871428132</v>
      </c>
      <c r="AG64" s="13">
        <f t="shared" si="85"/>
        <v>-0.55226636871428081</v>
      </c>
      <c r="AH64" s="13">
        <f t="shared" si="85"/>
        <v>1.6610877972857141</v>
      </c>
      <c r="AI64" s="13">
        <f t="shared" si="85"/>
        <v>1.4783169642857148</v>
      </c>
      <c r="AJ64" s="13">
        <f t="shared" si="85"/>
        <v>1.3580669642857162</v>
      </c>
      <c r="AK64" s="13">
        <f t="shared" si="85"/>
        <v>-0.76859970271428235</v>
      </c>
      <c r="AL64" s="13">
        <f t="shared" si="85"/>
        <v>-0.68003720271428403</v>
      </c>
      <c r="AM64" s="13">
        <f t="shared" si="85"/>
        <v>7.3363128571646286E-4</v>
      </c>
      <c r="AN64" s="13">
        <f t="shared" si="85"/>
        <v>1.7546131285713251E-2</v>
      </c>
      <c r="AO64" s="13">
        <f t="shared" si="85"/>
        <v>0.82740029728571773</v>
      </c>
    </row>
    <row r="65" spans="2:41" x14ac:dyDescent="0.3">
      <c r="B65" s="6" t="s">
        <v>28</v>
      </c>
      <c r="C65" s="23">
        <v>2.6591001157407412E-4</v>
      </c>
      <c r="D65" s="23">
        <v>3.1769169560185188E-4</v>
      </c>
      <c r="E65" s="23">
        <v>2.7101032021990736E-4</v>
      </c>
      <c r="F65" s="42">
        <v>8.4026451582175929E-4</v>
      </c>
      <c r="G65" s="31" t="s">
        <v>56</v>
      </c>
      <c r="H65" s="6" t="s">
        <v>28</v>
      </c>
      <c r="I65" s="42">
        <v>4.6117862650462964E-5</v>
      </c>
      <c r="J65" s="42">
        <v>7.340084876157408E-5</v>
      </c>
      <c r="K65" s="42">
        <v>1.4971113040509258E-4</v>
      </c>
      <c r="L65" s="42">
        <v>4.9479166666666652E-5</v>
      </c>
      <c r="M65" s="42">
        <v>8.5633680555555552E-5</v>
      </c>
      <c r="N65" s="42">
        <v>9.2810812118055477E-5</v>
      </c>
      <c r="O65" s="42">
        <v>1.1033733603009266E-4</v>
      </c>
      <c r="P65" s="42">
        <v>9.1883921678240742E-5</v>
      </c>
      <c r="Q65" s="42">
        <v>6.1932870370370356E-5</v>
      </c>
      <c r="R65" s="42">
        <v>1.2952160494212957E-4</v>
      </c>
      <c r="S65" s="42">
        <v>8.4026451582175929E-4</v>
      </c>
      <c r="T65" s="31" t="s">
        <v>56</v>
      </c>
      <c r="U65" s="42"/>
      <c r="V65" s="42"/>
      <c r="W65" s="42"/>
      <c r="X65" s="42"/>
      <c r="AA65" s="1" t="s">
        <v>51</v>
      </c>
      <c r="AB65" s="13">
        <f t="shared" si="85"/>
        <v>4.0772247020000076</v>
      </c>
      <c r="AC65" s="13">
        <f t="shared" si="85"/>
        <v>1.2618913690000024</v>
      </c>
      <c r="AD65" s="13">
        <f t="shared" si="85"/>
        <v>-2.0212544640000001</v>
      </c>
      <c r="AE65" s="13">
        <f t="shared" si="85"/>
        <v>-2.1152544639999977</v>
      </c>
      <c r="AF65" s="13">
        <f t="shared" si="85"/>
        <v>1.174078868999997</v>
      </c>
      <c r="AG65" s="13">
        <f t="shared" si="85"/>
        <v>-0.25467113100000383</v>
      </c>
      <c r="AH65" s="13">
        <f t="shared" si="85"/>
        <v>2.4860788690000017</v>
      </c>
      <c r="AI65" s="13">
        <f t="shared" si="85"/>
        <v>2.5826413690000063</v>
      </c>
      <c r="AJ65" s="13">
        <f t="shared" si="85"/>
        <v>1.937516368999999</v>
      </c>
      <c r="AK65" s="13">
        <f t="shared" si="85"/>
        <v>-2.6079211309999994</v>
      </c>
      <c r="AL65" s="13">
        <f t="shared" si="85"/>
        <v>-2.7238169639999992</v>
      </c>
      <c r="AM65" s="13">
        <f t="shared" si="85"/>
        <v>-0.99458779799999952</v>
      </c>
      <c r="AN65" s="13">
        <f t="shared" si="85"/>
        <v>-0.98067113099999581</v>
      </c>
      <c r="AO65" s="13">
        <f t="shared" si="85"/>
        <v>-1.8212544640000008</v>
      </c>
    </row>
    <row r="66" spans="2:41" x14ac:dyDescent="0.3">
      <c r="B66" s="6" t="s">
        <v>29</v>
      </c>
      <c r="C66" s="8">
        <v>15.866592053562073</v>
      </c>
      <c r="D66" s="8">
        <v>22.454173786118034</v>
      </c>
      <c r="E66" s="8">
        <v>16.866622041483748</v>
      </c>
      <c r="F66" s="30">
        <v>17.31240178681151</v>
      </c>
      <c r="H66" s="6" t="s">
        <v>29</v>
      </c>
      <c r="I66" s="8">
        <v>24.167952256535909</v>
      </c>
      <c r="J66" s="8">
        <v>17.161242020030148</v>
      </c>
      <c r="K66" s="8">
        <v>20.116941251730559</v>
      </c>
      <c r="L66" s="8">
        <v>22.806223605807073</v>
      </c>
      <c r="M66" s="8">
        <v>22.458171830795727</v>
      </c>
      <c r="N66" s="8">
        <v>24.211796772168722</v>
      </c>
      <c r="O66" s="8">
        <v>40.76680762686243</v>
      </c>
      <c r="P66" s="8">
        <v>27.569467852412409</v>
      </c>
      <c r="Q66" s="8">
        <v>21.807492461113487</v>
      </c>
      <c r="R66" s="8">
        <v>22.569771664941609</v>
      </c>
      <c r="S66" s="32">
        <v>17.312401786811478</v>
      </c>
      <c r="T66" s="32"/>
      <c r="U66" s="32"/>
      <c r="V66" s="32"/>
      <c r="W66" s="32"/>
      <c r="X66" s="32"/>
      <c r="AA66" s="6" t="s">
        <v>52</v>
      </c>
      <c r="AB66" s="13">
        <f t="shared" si="85"/>
        <v>0.47238988135713811</v>
      </c>
      <c r="AC66" s="13">
        <f t="shared" si="85"/>
        <v>1.0357232143571409</v>
      </c>
      <c r="AD66" s="13">
        <f t="shared" si="85"/>
        <v>-1.3511101186428576</v>
      </c>
      <c r="AE66" s="13">
        <f t="shared" si="85"/>
        <v>-1.4911101196428582</v>
      </c>
      <c r="AF66" s="13">
        <f t="shared" si="85"/>
        <v>1.4592232143571451</v>
      </c>
      <c r="AG66" s="13">
        <f t="shared" si="85"/>
        <v>-0.15777678564285225</v>
      </c>
      <c r="AH66" s="13">
        <f t="shared" si="85"/>
        <v>1.128098214357145</v>
      </c>
      <c r="AI66" s="13">
        <f t="shared" si="85"/>
        <v>2.9969940473571413</v>
      </c>
      <c r="AJ66" s="13">
        <f t="shared" si="85"/>
        <v>0.72078571435714167</v>
      </c>
      <c r="AK66" s="13">
        <f t="shared" si="85"/>
        <v>-1.2191101186428597</v>
      </c>
      <c r="AL66" s="13">
        <f t="shared" si="85"/>
        <v>-0.55744345264285755</v>
      </c>
      <c r="AM66" s="13">
        <f t="shared" si="85"/>
        <v>-1.8137767856428582</v>
      </c>
      <c r="AN66" s="13">
        <f t="shared" si="85"/>
        <v>-0.71844345264285892</v>
      </c>
      <c r="AO66" s="13">
        <f t="shared" si="85"/>
        <v>-0.50444345264285317</v>
      </c>
    </row>
    <row r="67" spans="2:41" x14ac:dyDescent="0.3">
      <c r="P67"/>
      <c r="Q67" s="2"/>
      <c r="AA67" s="6" t="s">
        <v>53</v>
      </c>
      <c r="AB67" s="13">
        <f t="shared" si="85"/>
        <v>-0.23268898849999697</v>
      </c>
      <c r="AC67" s="13">
        <f t="shared" si="85"/>
        <v>-0.776522321499999</v>
      </c>
      <c r="AD67" s="13">
        <f t="shared" si="85"/>
        <v>-1.109188988499997</v>
      </c>
      <c r="AE67" s="13">
        <f t="shared" si="85"/>
        <v>-0.47985565450000234</v>
      </c>
      <c r="AF67" s="13">
        <f t="shared" si="85"/>
        <v>-0.70775148850000402</v>
      </c>
      <c r="AG67" s="13">
        <f t="shared" si="85"/>
        <v>-3.648065450000626E-2</v>
      </c>
      <c r="AH67" s="13">
        <f t="shared" si="85"/>
        <v>1.1055818455000024</v>
      </c>
      <c r="AI67" s="13">
        <f t="shared" si="85"/>
        <v>1.4924776784999993</v>
      </c>
      <c r="AJ67" s="13">
        <f t="shared" si="85"/>
        <v>0.6188110115000045</v>
      </c>
      <c r="AK67" s="13">
        <f t="shared" si="85"/>
        <v>-0.41602232149999718</v>
      </c>
      <c r="AL67" s="13">
        <f t="shared" si="85"/>
        <v>0.22839434549999726</v>
      </c>
      <c r="AM67" s="13">
        <f t="shared" si="85"/>
        <v>-1.1364806545000006</v>
      </c>
      <c r="AN67" s="13">
        <f t="shared" si="85"/>
        <v>1.0282485125000038</v>
      </c>
      <c r="AO67" s="13">
        <f t="shared" si="85"/>
        <v>0.42147767849999429</v>
      </c>
    </row>
    <row r="68" spans="2:41" x14ac:dyDescent="0.3">
      <c r="B68" s="37" t="s">
        <v>44</v>
      </c>
      <c r="C68" s="6">
        <v>1</v>
      </c>
      <c r="D68" s="6">
        <v>2</v>
      </c>
      <c r="E68" s="6">
        <v>3</v>
      </c>
      <c r="F68" s="6" t="s">
        <v>24</v>
      </c>
      <c r="H68" s="35" t="s">
        <v>48</v>
      </c>
      <c r="I68" s="6" t="s">
        <v>3</v>
      </c>
      <c r="J68" s="6" t="s">
        <v>4</v>
      </c>
      <c r="K68" s="6" t="s">
        <v>5</v>
      </c>
      <c r="L68" s="6" t="s">
        <v>0</v>
      </c>
      <c r="M68" s="6" t="s">
        <v>1</v>
      </c>
      <c r="N68" s="6" t="s">
        <v>6</v>
      </c>
      <c r="O68" s="1" t="s">
        <v>51</v>
      </c>
      <c r="P68" s="6" t="s">
        <v>52</v>
      </c>
      <c r="Q68" s="6" t="s">
        <v>53</v>
      </c>
      <c r="R68" s="6" t="s">
        <v>54</v>
      </c>
      <c r="S68" s="20" t="s">
        <v>24</v>
      </c>
      <c r="T68" s="20"/>
      <c r="U68" s="20"/>
      <c r="V68" s="20"/>
      <c r="W68" s="20"/>
      <c r="X68" s="20"/>
      <c r="AA68" s="6" t="s">
        <v>54</v>
      </c>
      <c r="AB68" s="13">
        <f t="shared" si="85"/>
        <v>1.3158883934285637</v>
      </c>
      <c r="AC68" s="13">
        <f t="shared" si="85"/>
        <v>0.227971726428569</v>
      </c>
      <c r="AD68" s="13">
        <f t="shared" si="85"/>
        <v>1.9580342264285644</v>
      </c>
      <c r="AE68" s="13">
        <f t="shared" si="85"/>
        <v>-1.9801324405714258</v>
      </c>
      <c r="AF68" s="13">
        <f t="shared" si="85"/>
        <v>-4.5494032735714303</v>
      </c>
      <c r="AG68" s="13">
        <f t="shared" si="85"/>
        <v>1.7130758924285754</v>
      </c>
      <c r="AH68" s="13">
        <f t="shared" si="85"/>
        <v>1.4023258924285695</v>
      </c>
      <c r="AI68" s="13">
        <f t="shared" si="85"/>
        <v>0.89288839342856896</v>
      </c>
      <c r="AJ68" s="13">
        <f t="shared" si="85"/>
        <v>-0.3339657735714372</v>
      </c>
      <c r="AK68" s="13">
        <f t="shared" si="85"/>
        <v>-3.5231324405714322</v>
      </c>
      <c r="AL68" s="13">
        <f t="shared" si="85"/>
        <v>-1.2105699405714265</v>
      </c>
      <c r="AM68" s="13">
        <f t="shared" si="85"/>
        <v>0.57238839242856976</v>
      </c>
      <c r="AN68" s="13">
        <f t="shared" si="85"/>
        <v>1.8592633924285646</v>
      </c>
      <c r="AO68" s="13">
        <f t="shared" si="85"/>
        <v>1.6553675594285746</v>
      </c>
    </row>
    <row r="69" spans="2:41" x14ac:dyDescent="0.3">
      <c r="B69" s="9" t="s">
        <v>8</v>
      </c>
      <c r="C69" s="23">
        <v>2.1892361111111111E-4</v>
      </c>
      <c r="D69" s="23">
        <v>2.5355902777777779E-4</v>
      </c>
      <c r="E69" s="23">
        <v>2.1435305748842591E-4</v>
      </c>
      <c r="F69" s="42">
        <v>6.8683569637731476E-4</v>
      </c>
      <c r="H69" s="9" t="s">
        <v>8</v>
      </c>
      <c r="I69" s="42">
        <v>2.9079861111111108E-5</v>
      </c>
      <c r="J69" s="42">
        <v>5.2346643518518519E-5</v>
      </c>
      <c r="K69" s="42">
        <v>1.3749710648148147E-4</v>
      </c>
      <c r="L69" s="42">
        <v>3.1076388888888877E-5</v>
      </c>
      <c r="M69" s="42">
        <v>5.6988329479166705E-5</v>
      </c>
      <c r="N69" s="42">
        <v>8.7741849918981438E-5</v>
      </c>
      <c r="O69" s="42">
        <v>7.7752459490740755E-5</v>
      </c>
      <c r="P69" s="42">
        <v>6.9184027777777766E-5</v>
      </c>
      <c r="Q69" s="42">
        <v>3.5671296296296307E-5</v>
      </c>
      <c r="R69" s="42">
        <v>1.0949773341435185E-4</v>
      </c>
      <c r="S69" s="42">
        <v>6.8683569637731476E-4</v>
      </c>
      <c r="T69" s="42"/>
      <c r="U69" s="42"/>
      <c r="V69" s="42"/>
      <c r="W69" s="42"/>
      <c r="X69" s="42"/>
      <c r="AA69" s="20" t="s">
        <v>24</v>
      </c>
      <c r="AB69" s="13">
        <f>AB12-$AP12</f>
        <v>11.705940476071426</v>
      </c>
      <c r="AC69" s="13">
        <f t="shared" ref="AC69:AN69" si="86">AC12-$AP12</f>
        <v>2.2973571430714372</v>
      </c>
      <c r="AD69" s="13">
        <f t="shared" si="86"/>
        <v>-9.9985803569285636</v>
      </c>
      <c r="AE69" s="13">
        <f t="shared" si="86"/>
        <v>-16.590247023928555</v>
      </c>
      <c r="AF69" s="13">
        <f t="shared" si="86"/>
        <v>-3.7019136909285635</v>
      </c>
      <c r="AG69" s="13">
        <f t="shared" si="86"/>
        <v>0.58025297607144211</v>
      </c>
      <c r="AH69" s="13">
        <f t="shared" si="86"/>
        <v>11.580690476071446</v>
      </c>
      <c r="AI69" s="13">
        <f t="shared" si="86"/>
        <v>15.553607143071439</v>
      </c>
      <c r="AJ69" s="13">
        <f t="shared" si="86"/>
        <v>10.325419643071434</v>
      </c>
      <c r="AK69" s="13">
        <f t="shared" si="86"/>
        <v>-12.490580356928561</v>
      </c>
      <c r="AL69" s="13">
        <f t="shared" si="86"/>
        <v>-8.5719345239285545</v>
      </c>
      <c r="AM69" s="13">
        <f t="shared" si="86"/>
        <v>-4.1595178569285594</v>
      </c>
      <c r="AN69" s="13">
        <f t="shared" si="86"/>
        <v>2.4147529760714335</v>
      </c>
      <c r="AO69" s="13">
        <f>AO12-$AP12</f>
        <v>1.0547529760714411</v>
      </c>
    </row>
    <row r="70" spans="2:41" x14ac:dyDescent="0.3">
      <c r="B70" s="9" t="s">
        <v>10</v>
      </c>
      <c r="C70" s="23">
        <v>1.611091820949074E-4</v>
      </c>
      <c r="D70" s="23">
        <v>1.4413580247685186E-4</v>
      </c>
      <c r="E70" s="23">
        <v>1.6298418209490743E-4</v>
      </c>
      <c r="F70" s="42">
        <v>4.6822916666666665E-4</v>
      </c>
      <c r="H70" s="9" t="s">
        <v>10</v>
      </c>
      <c r="I70" s="42">
        <v>2.2309027777777778E-5</v>
      </c>
      <c r="J70" s="42">
        <v>6.4077932094907405E-5</v>
      </c>
      <c r="K70" s="42">
        <v>7.4722222222222212E-5</v>
      </c>
      <c r="L70" s="42">
        <v>2.491512346064817E-5</v>
      </c>
      <c r="M70" s="42">
        <v>4.0104166666666668E-5</v>
      </c>
      <c r="N70" s="42">
        <v>4.0451388888888861E-5</v>
      </c>
      <c r="O70" s="42">
        <v>3.8665123460648155E-5</v>
      </c>
      <c r="P70" s="42">
        <v>3.993827159722222E-5</v>
      </c>
      <c r="Q70" s="42">
        <v>3.910493827546293E-5</v>
      </c>
      <c r="R70" s="42">
        <v>8.3940972222222284E-5</v>
      </c>
      <c r="S70" s="42">
        <v>4.6822916666666671E-4</v>
      </c>
      <c r="T70" s="42"/>
      <c r="U70" s="42"/>
      <c r="V70" s="42"/>
      <c r="W70" s="42"/>
      <c r="X70" s="42"/>
      <c r="AA70" s="20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 spans="2:41" x14ac:dyDescent="0.3">
      <c r="B71" s="9" t="s">
        <v>11</v>
      </c>
      <c r="C71" s="23">
        <v>2.2080246913194442E-4</v>
      </c>
      <c r="D71" s="23">
        <v>2.3184027777777775E-4</v>
      </c>
      <c r="E71" s="23">
        <v>1.6475694444444445E-4</v>
      </c>
      <c r="F71" s="42">
        <v>6.1739969135416665E-4</v>
      </c>
      <c r="H71" s="9" t="s">
        <v>11</v>
      </c>
      <c r="I71" s="42">
        <v>4.4753086412037034E-5</v>
      </c>
      <c r="J71" s="42">
        <v>4.4629629629629625E-5</v>
      </c>
      <c r="K71" s="42">
        <v>1.3141975309027777E-4</v>
      </c>
      <c r="L71" s="42">
        <v>4.607638888888891E-5</v>
      </c>
      <c r="M71" s="42">
        <v>4.6763117280092585E-5</v>
      </c>
      <c r="N71" s="42">
        <v>6.2264660497685217E-5</v>
      </c>
      <c r="O71" s="42">
        <v>7.6736111111111053E-5</v>
      </c>
      <c r="P71" s="42">
        <v>7.4085648148148182E-5</v>
      </c>
      <c r="Q71" s="42">
        <v>3.6467255011574027E-5</v>
      </c>
      <c r="R71" s="42">
        <v>5.4204041284722228E-5</v>
      </c>
      <c r="S71" s="42">
        <v>6.1739969135416665E-4</v>
      </c>
      <c r="T71" s="42"/>
      <c r="U71" s="42"/>
      <c r="V71" s="42"/>
      <c r="W71" s="42"/>
      <c r="X71" s="42"/>
      <c r="AA71" s="20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spans="2:41" x14ac:dyDescent="0.3">
      <c r="B72" s="9" t="s">
        <v>12</v>
      </c>
      <c r="C72" s="23">
        <v>2.1813464505787035E-4</v>
      </c>
      <c r="D72" s="23">
        <v>2.2253375771990737E-4</v>
      </c>
      <c r="E72" s="23">
        <v>2.2629340277777784E-4</v>
      </c>
      <c r="F72" s="42">
        <v>6.6696180555555562E-4</v>
      </c>
      <c r="H72" s="9" t="s">
        <v>12</v>
      </c>
      <c r="I72" s="42">
        <v>3.7058015046296298E-5</v>
      </c>
      <c r="J72" s="42">
        <v>7.340084876157408E-5</v>
      </c>
      <c r="K72" s="42">
        <v>1.0767578125E-4</v>
      </c>
      <c r="L72" s="42">
        <v>3.54243827199074E-5</v>
      </c>
      <c r="M72" s="42">
        <v>6.0871913576388897E-5</v>
      </c>
      <c r="N72" s="42">
        <v>6.6037808645833364E-5</v>
      </c>
      <c r="O72" s="42">
        <v>6.0199652777777718E-5</v>
      </c>
      <c r="P72" s="42">
        <v>5.5370370370370441E-5</v>
      </c>
      <c r="Q72" s="42">
        <v>4.4236593368055477E-5</v>
      </c>
      <c r="R72" s="42">
        <v>1.2668643903935192E-4</v>
      </c>
      <c r="S72" s="42">
        <v>6.6696180555555562E-4</v>
      </c>
      <c r="T72" s="42"/>
      <c r="U72" s="42"/>
      <c r="V72" s="42"/>
      <c r="W72" s="42"/>
      <c r="X72" s="42"/>
      <c r="AA72" s="20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 spans="2:41" x14ac:dyDescent="0.3">
      <c r="B73" s="9" t="s">
        <v>13</v>
      </c>
      <c r="C73" s="23">
        <v>2.5422453703703702E-4</v>
      </c>
      <c r="D73" s="23">
        <v>2.8925925925925923E-4</v>
      </c>
      <c r="E73" s="23">
        <v>2.5079788773148156E-4</v>
      </c>
      <c r="F73" s="42">
        <v>7.9428168402777765E-4</v>
      </c>
      <c r="H73" s="9" t="s">
        <v>13</v>
      </c>
      <c r="I73" s="42">
        <v>4.1385030868055553E-5</v>
      </c>
      <c r="J73" s="42">
        <v>6.3128375763888886E-5</v>
      </c>
      <c r="K73" s="42">
        <v>1.4971113040509258E-4</v>
      </c>
      <c r="L73" s="42">
        <v>4.1073495370370393E-5</v>
      </c>
      <c r="M73" s="42">
        <v>6.4609133877314783E-5</v>
      </c>
      <c r="N73" s="42">
        <v>9.1655333715277745E-5</v>
      </c>
      <c r="O73" s="42">
        <v>9.1921296296296298E-5</v>
      </c>
      <c r="P73" s="42">
        <v>7.025318287037041E-5</v>
      </c>
      <c r="Q73" s="42">
        <v>5.7454909340277803E-5</v>
      </c>
      <c r="R73" s="42">
        <v>1.2308979552083334E-4</v>
      </c>
      <c r="S73" s="42">
        <v>7.9428168402777787E-4</v>
      </c>
      <c r="T73" s="42"/>
      <c r="U73" s="42"/>
      <c r="V73" s="42"/>
      <c r="W73" s="42"/>
      <c r="X73" s="42"/>
      <c r="AA73" s="20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 spans="2:41" x14ac:dyDescent="0.3">
      <c r="B74" s="9" t="s">
        <v>14</v>
      </c>
      <c r="C74" s="23">
        <v>2.515625E-4</v>
      </c>
      <c r="D74" s="23">
        <v>3.1769169560185188E-4</v>
      </c>
      <c r="E74" s="23">
        <v>2.7101032021990736E-4</v>
      </c>
      <c r="F74" s="42">
        <v>8.4026451582175929E-4</v>
      </c>
      <c r="H74" s="9" t="s">
        <v>14</v>
      </c>
      <c r="I74" s="42">
        <v>4.6117862650462964E-5</v>
      </c>
      <c r="J74" s="42">
        <v>7.280574846064816E-5</v>
      </c>
      <c r="K74" s="42">
        <v>1.326388888888889E-4</v>
      </c>
      <c r="L74" s="42">
        <v>4.9479166666666652E-5</v>
      </c>
      <c r="M74" s="42">
        <v>8.5633680555555552E-5</v>
      </c>
      <c r="N74" s="42">
        <v>8.9539930555555542E-5</v>
      </c>
      <c r="O74" s="42">
        <v>9.3038917824074134E-5</v>
      </c>
      <c r="P74" s="42">
        <v>9.1883921678240742E-5</v>
      </c>
      <c r="Q74" s="42">
        <v>6.1932870370370356E-5</v>
      </c>
      <c r="R74" s="42">
        <v>1.1719352817129629E-4</v>
      </c>
      <c r="S74" s="42">
        <v>8.4026451582175929E-4</v>
      </c>
      <c r="T74" s="42"/>
      <c r="U74" s="42"/>
      <c r="V74" s="42"/>
      <c r="W74" s="42"/>
      <c r="X74" s="42"/>
    </row>
    <row r="75" spans="2:41" x14ac:dyDescent="0.3">
      <c r="B75" s="9" t="s">
        <v>16</v>
      </c>
      <c r="C75" s="23">
        <v>1.8442853009259259E-4</v>
      </c>
      <c r="D75" s="23">
        <v>1.8223813657407406E-4</v>
      </c>
      <c r="E75" s="23">
        <v>1.4901234568287037E-4</v>
      </c>
      <c r="F75" s="42">
        <v>5.1567901234953698E-4</v>
      </c>
      <c r="H75" s="9" t="s">
        <v>16</v>
      </c>
      <c r="I75" s="42">
        <v>2.3888888888888895E-5</v>
      </c>
      <c r="J75" s="42">
        <v>5.0555555555555552E-5</v>
      </c>
      <c r="K75" s="42">
        <v>1.0998408564814814E-4</v>
      </c>
      <c r="L75" s="42">
        <v>4.1296778553240729E-5</v>
      </c>
      <c r="M75" s="42">
        <v>4.444444444444444E-5</v>
      </c>
      <c r="N75" s="42">
        <v>6.3533950613425938E-5</v>
      </c>
      <c r="O75" s="42">
        <v>3.2962962962962951E-5</v>
      </c>
      <c r="P75" s="42">
        <v>4.3086419756944427E-5</v>
      </c>
      <c r="Q75" s="42">
        <v>3.984375000000003E-5</v>
      </c>
      <c r="R75" s="42">
        <v>6.6082175925925908E-5</v>
      </c>
      <c r="S75" s="42">
        <v>5.1567901234953698E-4</v>
      </c>
      <c r="T75" s="42"/>
      <c r="U75" s="42"/>
      <c r="V75" s="42"/>
      <c r="W75" s="42"/>
      <c r="X75" s="42"/>
    </row>
    <row r="76" spans="2:41" x14ac:dyDescent="0.3">
      <c r="B76" s="14" t="s">
        <v>18</v>
      </c>
      <c r="C76" s="23">
        <v>2.1701388888888888E-4</v>
      </c>
      <c r="D76" s="23">
        <v>2.1389660494212963E-4</v>
      </c>
      <c r="E76" s="23">
        <v>1.8119285300925925E-4</v>
      </c>
      <c r="F76" s="42">
        <v>6.1210334684027776E-4</v>
      </c>
      <c r="H76" s="14" t="s">
        <v>18</v>
      </c>
      <c r="I76" s="42">
        <v>2.5787037037037034E-5</v>
      </c>
      <c r="J76" s="42">
        <v>5.5401234571759261E-5</v>
      </c>
      <c r="K76" s="42">
        <v>1.3582561728009258E-4</v>
      </c>
      <c r="L76" s="42">
        <v>3.4544753090277808E-5</v>
      </c>
      <c r="M76" s="42">
        <v>5.5277777777777777E-5</v>
      </c>
      <c r="N76" s="42">
        <v>7.2438271608796299E-5</v>
      </c>
      <c r="O76" s="42">
        <v>5.1635802465277763E-5</v>
      </c>
      <c r="P76" s="42">
        <v>3.6203703703703706E-5</v>
      </c>
      <c r="Q76" s="42">
        <v>3.1505111886574066E-5</v>
      </c>
      <c r="R76" s="42">
        <v>1.1348403741898149E-4</v>
      </c>
      <c r="S76" s="42">
        <v>6.1210334684027776E-4</v>
      </c>
      <c r="T76" s="42"/>
      <c r="U76" s="42"/>
      <c r="V76" s="42"/>
      <c r="W76" s="42"/>
      <c r="X76" s="42"/>
      <c r="AA76" s="1" t="s">
        <v>21</v>
      </c>
      <c r="AB76" s="9" t="s">
        <v>7</v>
      </c>
      <c r="AC76" s="9" t="s">
        <v>8</v>
      </c>
      <c r="AD76" s="9" t="s">
        <v>9</v>
      </c>
      <c r="AE76" s="9" t="s">
        <v>10</v>
      </c>
      <c r="AF76" s="9" t="s">
        <v>11</v>
      </c>
      <c r="AG76" s="9" t="s">
        <v>12</v>
      </c>
      <c r="AH76" s="9" t="s">
        <v>13</v>
      </c>
      <c r="AI76" s="9" t="s">
        <v>14</v>
      </c>
      <c r="AJ76" s="9" t="s">
        <v>15</v>
      </c>
      <c r="AK76" s="9" t="s">
        <v>16</v>
      </c>
      <c r="AL76" s="14" t="s">
        <v>17</v>
      </c>
      <c r="AM76" s="14" t="s">
        <v>18</v>
      </c>
      <c r="AN76" s="14" t="s">
        <v>19</v>
      </c>
      <c r="AO76" s="14" t="s">
        <v>20</v>
      </c>
    </row>
    <row r="77" spans="2:41" x14ac:dyDescent="0.3">
      <c r="B77" s="6" t="s">
        <v>30</v>
      </c>
      <c r="C77" s="23">
        <v>2.1577492042679398E-4</v>
      </c>
      <c r="D77" s="23">
        <v>2.3189432026620371E-4</v>
      </c>
      <c r="E77" s="23">
        <v>2.0255012418113425E-4</v>
      </c>
      <c r="F77" s="42">
        <v>6.5021936487413205E-4</v>
      </c>
      <c r="H77" s="6" t="s">
        <v>30</v>
      </c>
      <c r="I77" s="42">
        <v>3.3797351223958332E-5</v>
      </c>
      <c r="J77" s="42">
        <v>5.9543246044560189E-5</v>
      </c>
      <c r="K77" s="42">
        <v>1.2243432315827546E-4</v>
      </c>
      <c r="L77" s="42">
        <v>3.7985809704861119E-5</v>
      </c>
      <c r="M77" s="42">
        <v>5.6836570457175925E-5</v>
      </c>
      <c r="N77" s="42">
        <v>7.1707899305555544E-5</v>
      </c>
      <c r="O77" s="42">
        <v>6.5364040798611105E-5</v>
      </c>
      <c r="P77" s="42">
        <v>6.0000693237847242E-5</v>
      </c>
      <c r="Q77" s="42">
        <v>4.3277090568576374E-5</v>
      </c>
      <c r="R77" s="42">
        <v>9.9272340374710656E-5</v>
      </c>
      <c r="S77" s="42">
        <v>6.5021936487413205E-4</v>
      </c>
      <c r="T77" s="42"/>
      <c r="U77" s="42"/>
      <c r="V77" s="42"/>
      <c r="W77" s="42"/>
      <c r="X77" s="42"/>
      <c r="AA77" s="6" t="s">
        <v>3</v>
      </c>
      <c r="AB77" s="43">
        <v>0.39466666700000003</v>
      </c>
      <c r="AC77" s="43">
        <v>0.39</v>
      </c>
      <c r="AD77" s="43">
        <v>0.5</v>
      </c>
      <c r="AE77" s="43">
        <v>0.27750000000000002</v>
      </c>
      <c r="AF77" s="43">
        <v>0.98666666700000005</v>
      </c>
      <c r="AG77" s="43">
        <v>1.7024999999999999</v>
      </c>
      <c r="AH77" s="43">
        <v>1.395</v>
      </c>
      <c r="AI77" s="43">
        <v>0.435</v>
      </c>
      <c r="AJ77" s="43">
        <v>2.1760000000000002</v>
      </c>
      <c r="AK77" s="43">
        <v>2.0373333329999999</v>
      </c>
      <c r="AL77" s="43">
        <v>0.82499999999999996</v>
      </c>
      <c r="AM77" s="43">
        <v>1.3213333330000001</v>
      </c>
      <c r="AN77" s="43">
        <v>3.1320000000000001</v>
      </c>
      <c r="AO77" s="43">
        <v>0.58799999999999997</v>
      </c>
    </row>
    <row r="78" spans="2:41" x14ac:dyDescent="0.3">
      <c r="B78" s="6" t="s">
        <v>33</v>
      </c>
      <c r="C78" s="23">
        <v>1.611091820949074E-4</v>
      </c>
      <c r="D78" s="23">
        <v>1.4413580247685186E-4</v>
      </c>
      <c r="E78" s="23">
        <v>1.4901234568287037E-4</v>
      </c>
      <c r="F78" s="42">
        <v>4.6822916666666665E-4</v>
      </c>
      <c r="G78" s="31" t="s">
        <v>57</v>
      </c>
      <c r="H78" s="6" t="s">
        <v>33</v>
      </c>
      <c r="I78" s="42">
        <v>2.2309027777777778E-5</v>
      </c>
      <c r="J78" s="42">
        <v>4.4629629629629625E-5</v>
      </c>
      <c r="K78" s="42">
        <v>7.4722222222222212E-5</v>
      </c>
      <c r="L78" s="42">
        <v>2.491512346064817E-5</v>
      </c>
      <c r="M78" s="42">
        <v>4.0104166666666668E-5</v>
      </c>
      <c r="N78" s="42">
        <v>4.0451388888888861E-5</v>
      </c>
      <c r="O78" s="42">
        <v>3.2962962962962951E-5</v>
      </c>
      <c r="P78" s="42">
        <v>3.6203703703703706E-5</v>
      </c>
      <c r="Q78" s="42">
        <v>3.1505111886574066E-5</v>
      </c>
      <c r="R78" s="42">
        <v>5.4204041284722228E-5</v>
      </c>
      <c r="S78" s="42">
        <v>4.6822916666666671E-4</v>
      </c>
      <c r="T78" s="31" t="s">
        <v>57</v>
      </c>
      <c r="U78" s="42"/>
      <c r="V78" s="42"/>
      <c r="W78" s="42"/>
      <c r="X78" s="42"/>
      <c r="AA78" s="6" t="s">
        <v>4</v>
      </c>
      <c r="AB78" s="43">
        <v>3.9466666670000001</v>
      </c>
      <c r="AC78" s="43">
        <v>2.9024999999999999</v>
      </c>
      <c r="AD78" s="43">
        <v>2.96</v>
      </c>
      <c r="AE78" s="43">
        <v>2.2050000000000001</v>
      </c>
      <c r="AF78" s="43">
        <v>4.8533333330000001</v>
      </c>
      <c r="AG78" s="43">
        <v>4.9043124999999996</v>
      </c>
      <c r="AH78" s="43">
        <v>4.9706666669999997</v>
      </c>
      <c r="AI78" s="43">
        <v>4.4195833330000003</v>
      </c>
      <c r="AJ78" s="43">
        <v>5.9219999999999997</v>
      </c>
      <c r="AK78" s="43">
        <v>4.1013333330000004</v>
      </c>
      <c r="AL78" s="43">
        <v>3.0674375</v>
      </c>
      <c r="AM78" s="43">
        <v>3.5493333329999999</v>
      </c>
      <c r="AN78" s="43">
        <v>6.2080000000000002</v>
      </c>
      <c r="AO78" s="43">
        <v>3.6440000000000001</v>
      </c>
    </row>
    <row r="79" spans="2:41" x14ac:dyDescent="0.3">
      <c r="B79" s="6" t="s">
        <v>31</v>
      </c>
      <c r="C79" s="23">
        <v>2.5422453703703702E-4</v>
      </c>
      <c r="D79" s="23">
        <v>3.1769169560185188E-4</v>
      </c>
      <c r="E79" s="23">
        <v>2.7101032021990736E-4</v>
      </c>
      <c r="F79" s="42">
        <v>8.4026451582175929E-4</v>
      </c>
      <c r="G79" s="31" t="s">
        <v>56</v>
      </c>
      <c r="H79" s="6" t="s">
        <v>31</v>
      </c>
      <c r="I79" s="42">
        <v>4.6117862650462964E-5</v>
      </c>
      <c r="J79" s="42">
        <v>7.340084876157408E-5</v>
      </c>
      <c r="K79" s="42">
        <v>1.4971113040509258E-4</v>
      </c>
      <c r="L79" s="42">
        <v>4.9479166666666652E-5</v>
      </c>
      <c r="M79" s="42">
        <v>8.5633680555555552E-5</v>
      </c>
      <c r="N79" s="42">
        <v>9.1655333715277745E-5</v>
      </c>
      <c r="O79" s="42">
        <v>9.3038917824074134E-5</v>
      </c>
      <c r="P79" s="42">
        <v>9.1883921678240742E-5</v>
      </c>
      <c r="Q79" s="42">
        <v>6.1932870370370356E-5</v>
      </c>
      <c r="R79" s="42">
        <v>1.2668643903935192E-4</v>
      </c>
      <c r="S79" s="42">
        <v>8.4026451582175929E-4</v>
      </c>
      <c r="T79" s="31" t="s">
        <v>56</v>
      </c>
      <c r="U79" s="42"/>
      <c r="V79" s="42"/>
      <c r="W79" s="42"/>
      <c r="X79" s="42"/>
      <c r="AA79" s="6" t="s">
        <v>5</v>
      </c>
      <c r="AB79" s="43">
        <v>10.136833333</v>
      </c>
      <c r="AC79" s="43">
        <v>7.4252500000000001</v>
      </c>
      <c r="AD79" s="43">
        <v>8.0476666669999997</v>
      </c>
      <c r="AE79" s="43">
        <v>7.741333333</v>
      </c>
      <c r="AF79" s="43">
        <v>8.709333333</v>
      </c>
      <c r="AG79" s="43">
        <v>11.246145833</v>
      </c>
      <c r="AH79" s="43">
        <v>10.424958332999999</v>
      </c>
      <c r="AI79" s="43">
        <v>10.71</v>
      </c>
      <c r="AJ79" s="43">
        <v>12.234</v>
      </c>
      <c r="AK79" s="43">
        <v>8.4693333329999998</v>
      </c>
      <c r="AL79" s="43">
        <v>7.4421875000000002</v>
      </c>
      <c r="AM79" s="43">
        <v>8.3360000000000003</v>
      </c>
      <c r="AN79" s="43">
        <v>10.596</v>
      </c>
      <c r="AO79" s="43">
        <v>7.9626666669999997</v>
      </c>
    </row>
    <row r="80" spans="2:41" x14ac:dyDescent="0.3">
      <c r="B80" s="6" t="s">
        <v>42</v>
      </c>
      <c r="C80" s="8">
        <v>14.415175418936279</v>
      </c>
      <c r="D80" s="8">
        <v>24.009987738695195</v>
      </c>
      <c r="E80" s="8">
        <v>22.105882134954729</v>
      </c>
      <c r="F80" s="30">
        <v>19.474755890695608</v>
      </c>
      <c r="H80" s="6" t="s">
        <v>32</v>
      </c>
      <c r="I80" s="8">
        <v>28.656362825836823</v>
      </c>
      <c r="J80" s="8">
        <v>17.654058938021098</v>
      </c>
      <c r="K80" s="8">
        <v>19.486238403496706</v>
      </c>
      <c r="L80" s="8">
        <v>21.225227521235819</v>
      </c>
      <c r="M80" s="8">
        <v>25.265147719017854</v>
      </c>
      <c r="N80" s="8">
        <v>24.375289528604398</v>
      </c>
      <c r="O80" s="8">
        <v>35.324023280658608</v>
      </c>
      <c r="P80" s="8">
        <v>32.615128521380896</v>
      </c>
      <c r="Q80" s="8">
        <v>25.039156986248607</v>
      </c>
      <c r="R80" s="8">
        <v>27.755271696548434</v>
      </c>
      <c r="S80" s="32">
        <v>19.47475589069554</v>
      </c>
      <c r="T80" s="32"/>
      <c r="U80" s="32"/>
      <c r="V80" s="32"/>
      <c r="W80" s="32"/>
      <c r="X80" s="32"/>
      <c r="AA80" s="6" t="s">
        <v>0</v>
      </c>
      <c r="AB80" s="43">
        <v>22.415500000000002</v>
      </c>
      <c r="AC80" s="43">
        <v>19.305</v>
      </c>
      <c r="AD80" s="43">
        <v>14.486666667</v>
      </c>
      <c r="AE80" s="43">
        <v>14.197333333</v>
      </c>
      <c r="AF80" s="43">
        <v>20.064</v>
      </c>
      <c r="AG80" s="43">
        <v>20.549333333</v>
      </c>
      <c r="AH80" s="43">
        <v>23.36</v>
      </c>
      <c r="AI80" s="43">
        <v>22.17</v>
      </c>
      <c r="AJ80" s="43">
        <v>25.150625000000002</v>
      </c>
      <c r="AK80" s="43">
        <v>17.971958333</v>
      </c>
      <c r="AL80" s="43">
        <v>16.53</v>
      </c>
      <c r="AM80" s="43">
        <v>20.071333332999998</v>
      </c>
      <c r="AN80" s="43">
        <v>20.88</v>
      </c>
      <c r="AO80" s="43">
        <v>18.399999999999999</v>
      </c>
    </row>
    <row r="81" spans="2:41" x14ac:dyDescent="0.3">
      <c r="P81"/>
      <c r="Q81" s="2"/>
      <c r="AA81" s="6" t="s">
        <v>1</v>
      </c>
      <c r="AB81" s="43">
        <v>25.844145832999999</v>
      </c>
      <c r="AC81" s="43">
        <v>21.99</v>
      </c>
      <c r="AD81" s="43">
        <v>18.346666667000001</v>
      </c>
      <c r="AE81" s="43">
        <v>16.350000000000001</v>
      </c>
      <c r="AF81" s="43">
        <v>24.045000000000002</v>
      </c>
      <c r="AG81" s="43">
        <v>23.61</v>
      </c>
      <c r="AH81" s="43">
        <v>26.908750000000001</v>
      </c>
      <c r="AI81" s="43">
        <v>26.445</v>
      </c>
      <c r="AJ81" s="43">
        <v>29.303999999999998</v>
      </c>
      <c r="AK81" s="43">
        <v>21.54</v>
      </c>
      <c r="AL81" s="43">
        <v>18.502500000000001</v>
      </c>
      <c r="AM81" s="43">
        <v>23.056000000000001</v>
      </c>
      <c r="AN81" s="43">
        <v>25.126666666999999</v>
      </c>
      <c r="AO81" s="43">
        <v>21.079333333000001</v>
      </c>
    </row>
    <row r="82" spans="2:41" x14ac:dyDescent="0.3">
      <c r="B82" s="35" t="s">
        <v>45</v>
      </c>
      <c r="C82" s="6">
        <v>1</v>
      </c>
      <c r="D82" s="6">
        <v>2</v>
      </c>
      <c r="E82" s="6">
        <v>3</v>
      </c>
      <c r="H82" s="35" t="s">
        <v>49</v>
      </c>
      <c r="I82" s="6" t="s">
        <v>3</v>
      </c>
      <c r="J82" s="6" t="s">
        <v>4</v>
      </c>
      <c r="K82" s="6" t="s">
        <v>5</v>
      </c>
      <c r="L82" s="6" t="s">
        <v>0</v>
      </c>
      <c r="M82" s="6" t="s">
        <v>1</v>
      </c>
      <c r="N82" s="6" t="s">
        <v>6</v>
      </c>
      <c r="O82" s="1" t="s">
        <v>51</v>
      </c>
      <c r="P82" s="6" t="s">
        <v>52</v>
      </c>
      <c r="Q82" s="6" t="s">
        <v>53</v>
      </c>
      <c r="R82" s="6" t="s">
        <v>54</v>
      </c>
      <c r="S82" s="20"/>
      <c r="T82" s="20"/>
      <c r="U82" s="20"/>
      <c r="V82" s="20"/>
      <c r="W82" s="20"/>
      <c r="AA82" s="6" t="s">
        <v>6</v>
      </c>
      <c r="AB82" s="43">
        <v>32.005333333000003</v>
      </c>
      <c r="AC82" s="43">
        <v>26.913791667000002</v>
      </c>
      <c r="AD82" s="43">
        <v>23.108333333000001</v>
      </c>
      <c r="AE82" s="43">
        <v>19.815000000000001</v>
      </c>
      <c r="AF82" s="43">
        <v>28.085333333000001</v>
      </c>
      <c r="AG82" s="43">
        <v>28.869333333</v>
      </c>
      <c r="AH82" s="43">
        <v>32.490979166999999</v>
      </c>
      <c r="AI82" s="43">
        <v>33.84375</v>
      </c>
      <c r="AJ82" s="43">
        <v>35.498666667000002</v>
      </c>
      <c r="AK82" s="43">
        <v>25.38</v>
      </c>
      <c r="AL82" s="43">
        <v>24.495000000000001</v>
      </c>
      <c r="AM82" s="43">
        <v>27.832000000000001</v>
      </c>
      <c r="AN82" s="43">
        <v>31.639270833000001</v>
      </c>
      <c r="AO82" s="43">
        <v>28.362666666999999</v>
      </c>
    </row>
    <row r="83" spans="2:41" x14ac:dyDescent="0.3">
      <c r="B83" s="38" t="s">
        <v>2</v>
      </c>
      <c r="C83" s="30">
        <v>39.473684210526315</v>
      </c>
      <c r="D83" s="30">
        <v>34.210526315789473</v>
      </c>
      <c r="E83" s="8">
        <v>26.315789473684209</v>
      </c>
      <c r="AA83" s="1" t="s">
        <v>51</v>
      </c>
      <c r="AB83" s="43">
        <v>40.024187499999996</v>
      </c>
      <c r="AC83" s="43">
        <v>34.494687499999998</v>
      </c>
      <c r="AD83" s="43">
        <v>26.581333333</v>
      </c>
      <c r="AE83" s="43">
        <v>23.31</v>
      </c>
      <c r="AF83" s="43">
        <v>33.465000000000003</v>
      </c>
      <c r="AG83" s="43">
        <v>34.575000000000003</v>
      </c>
      <c r="AH83" s="43">
        <v>40.409999999999997</v>
      </c>
      <c r="AI83" s="43">
        <v>41.58</v>
      </c>
      <c r="AJ83" s="43">
        <v>43.114666667000002</v>
      </c>
      <c r="AK83" s="43">
        <v>30.869333333</v>
      </c>
      <c r="AL83" s="43">
        <v>30.072895833</v>
      </c>
      <c r="AM83" s="43">
        <v>34.090666667000001</v>
      </c>
      <c r="AN83" s="43">
        <v>37.914749999999998</v>
      </c>
      <c r="AO83" s="43">
        <v>35.448</v>
      </c>
    </row>
    <row r="84" spans="2:41" x14ac:dyDescent="0.3">
      <c r="B84" s="9" t="s">
        <v>7</v>
      </c>
      <c r="C84" s="8">
        <v>32.029749788685471</v>
      </c>
      <c r="D84" s="8">
        <v>39.478348403800304</v>
      </c>
      <c r="E84" s="8">
        <v>28.491901807514232</v>
      </c>
      <c r="H84" s="9" t="s">
        <v>7</v>
      </c>
      <c r="I84" s="8">
        <v>5.1664562157562743</v>
      </c>
      <c r="J84" s="8">
        <v>9.003723268052644</v>
      </c>
      <c r="K84" s="8">
        <v>17.859570304876556</v>
      </c>
      <c r="L84" s="8">
        <v>4.9870350719396637</v>
      </c>
      <c r="M84" s="8">
        <v>8.9615724819298652</v>
      </c>
      <c r="N84" s="8">
        <v>11.663586417325513</v>
      </c>
      <c r="O84" s="8">
        <v>13.866154432605265</v>
      </c>
      <c r="P84" s="8">
        <v>7.8750154926414861</v>
      </c>
      <c r="Q84" s="8">
        <v>5.273848299711192</v>
      </c>
      <c r="R84" s="8">
        <v>15.34303801516155</v>
      </c>
      <c r="S84" s="8"/>
      <c r="T84" s="8"/>
      <c r="U84" s="8"/>
      <c r="V84" s="8"/>
      <c r="W84" s="8"/>
      <c r="AA84" s="6" t="s">
        <v>52</v>
      </c>
      <c r="AB84" s="43">
        <v>49.557333333000003</v>
      </c>
      <c r="AC84" s="43">
        <v>41.212499999999999</v>
      </c>
      <c r="AD84" s="43">
        <v>30.015999999999998</v>
      </c>
      <c r="AE84" s="43">
        <v>26.650666666999999</v>
      </c>
      <c r="AF84" s="43">
        <v>40.094999999999999</v>
      </c>
      <c r="AG84" s="43">
        <v>39.776249999999997</v>
      </c>
      <c r="AH84" s="43">
        <v>48.351999999999997</v>
      </c>
      <c r="AI84" s="43">
        <v>49.618562500000003</v>
      </c>
      <c r="AJ84" s="43">
        <v>50.508104166999999</v>
      </c>
      <c r="AK84" s="43">
        <v>33.717333332999999</v>
      </c>
      <c r="AL84" s="43">
        <v>32.805</v>
      </c>
      <c r="AM84" s="43">
        <v>38.552</v>
      </c>
      <c r="AN84" s="43">
        <v>42.39</v>
      </c>
      <c r="AO84" s="43">
        <v>39.082666666999998</v>
      </c>
    </row>
    <row r="85" spans="2:41" x14ac:dyDescent="0.3">
      <c r="B85" s="9" t="s">
        <v>8</v>
      </c>
      <c r="C85" s="8">
        <v>31.874233134039802</v>
      </c>
      <c r="D85" s="8">
        <v>36.916984529948557</v>
      </c>
      <c r="E85" s="8">
        <v>31.208782336011637</v>
      </c>
      <c r="H85" s="9" t="s">
        <v>8</v>
      </c>
      <c r="I85" s="8">
        <v>4.2338890166151204</v>
      </c>
      <c r="J85" s="8">
        <v>7.6214215123964344</v>
      </c>
      <c r="K85" s="8">
        <v>20.018922605028251</v>
      </c>
      <c r="L85" s="8">
        <v>4.5245739341737687</v>
      </c>
      <c r="M85" s="8">
        <v>8.297228839407909</v>
      </c>
      <c r="N85" s="8">
        <v>12.774794668036627</v>
      </c>
      <c r="O85" s="8">
        <v>11.320387088330257</v>
      </c>
      <c r="P85" s="8">
        <v>10.072864317141047</v>
      </c>
      <c r="Q85" s="8">
        <v>5.1935705270478829</v>
      </c>
      <c r="R85" s="8">
        <v>15.942347491822703</v>
      </c>
      <c r="S85" s="8"/>
      <c r="T85" s="8"/>
      <c r="U85" s="8"/>
      <c r="V85" s="8"/>
      <c r="W85" s="8"/>
      <c r="AA85" s="6" t="s">
        <v>53</v>
      </c>
      <c r="AB85" s="43">
        <v>54.971499999999999</v>
      </c>
      <c r="AC85" s="43">
        <v>47.19</v>
      </c>
      <c r="AD85" s="43">
        <v>33.606666666999999</v>
      </c>
      <c r="AE85" s="43">
        <v>30.101333332999999</v>
      </c>
      <c r="AF85" s="43">
        <v>46.496000000000002</v>
      </c>
      <c r="AG85" s="43">
        <v>44.560250000000003</v>
      </c>
      <c r="AH85" s="43">
        <v>54.421875</v>
      </c>
      <c r="AI85" s="43">
        <v>57.557333333000003</v>
      </c>
      <c r="AJ85" s="43">
        <v>56.170666666999999</v>
      </c>
      <c r="AK85" s="43">
        <v>37.44</v>
      </c>
      <c r="AL85" s="43">
        <v>37.189333333</v>
      </c>
      <c r="AM85" s="43">
        <v>41.68</v>
      </c>
      <c r="AN85" s="43">
        <v>46.613333333</v>
      </c>
      <c r="AO85" s="43">
        <v>43.52</v>
      </c>
    </row>
    <row r="86" spans="2:41" x14ac:dyDescent="0.3">
      <c r="B86" s="9" t="s">
        <v>9</v>
      </c>
      <c r="C86" s="8">
        <v>29.72934674840776</v>
      </c>
      <c r="D86" s="8">
        <v>33.008360492185005</v>
      </c>
      <c r="E86" s="8">
        <v>37.262292759407238</v>
      </c>
      <c r="H86" s="9" t="s">
        <v>9</v>
      </c>
      <c r="I86" s="8">
        <v>5.2288507864161202</v>
      </c>
      <c r="J86" s="8">
        <v>10.81408530600245</v>
      </c>
      <c r="K86" s="8">
        <v>13.686410655989187</v>
      </c>
      <c r="L86" s="8">
        <v>8.2046195266529391</v>
      </c>
      <c r="M86" s="8">
        <v>10.121156297221757</v>
      </c>
      <c r="N86" s="8">
        <v>7.3820320248874722</v>
      </c>
      <c r="O86" s="8">
        <v>7.3005526434228365</v>
      </c>
      <c r="P86" s="8">
        <v>7.6321383030492278</v>
      </c>
      <c r="Q86" s="8">
        <v>5.8438429920232178</v>
      </c>
      <c r="R86" s="8">
        <v>23.786311464334791</v>
      </c>
      <c r="S86" s="8"/>
      <c r="T86" s="8"/>
      <c r="U86" s="8"/>
      <c r="V86" s="8"/>
      <c r="W86" s="8"/>
      <c r="AA86" s="6" t="s">
        <v>54</v>
      </c>
      <c r="AB86" s="43">
        <v>58.597333333000002</v>
      </c>
      <c r="AC86" s="43">
        <v>50.271999999999998</v>
      </c>
      <c r="AD86" s="43">
        <v>36.356000000000002</v>
      </c>
      <c r="AE86" s="43">
        <v>33.479999999999997</v>
      </c>
      <c r="AF86" s="43">
        <v>49.646770832999998</v>
      </c>
      <c r="AG86" s="43">
        <v>48.382291666999997</v>
      </c>
      <c r="AH86" s="43">
        <v>59.385979167000002</v>
      </c>
      <c r="AI86" s="43">
        <v>62.908333333000002</v>
      </c>
      <c r="AJ86" s="43">
        <v>60.648000000000003</v>
      </c>
      <c r="AK86" s="43">
        <v>40.8825</v>
      </c>
      <c r="AL86" s="43">
        <v>41.276249999999997</v>
      </c>
      <c r="AM86" s="43">
        <v>44.402041666999999</v>
      </c>
      <c r="AN86" s="43">
        <v>51.500104167000003</v>
      </c>
      <c r="AO86" s="43">
        <v>47.8</v>
      </c>
    </row>
    <row r="87" spans="2:41" x14ac:dyDescent="0.3">
      <c r="B87" s="9" t="s">
        <v>10</v>
      </c>
      <c r="C87" s="8">
        <v>34.408190169323944</v>
      </c>
      <c r="D87" s="8">
        <v>30.783174722531211</v>
      </c>
      <c r="E87" s="8">
        <v>34.808635108144856</v>
      </c>
      <c r="H87" s="9" t="s">
        <v>10</v>
      </c>
      <c r="I87" s="8">
        <v>4.7645532072673333</v>
      </c>
      <c r="J87" s="8">
        <v>13.685164585341736</v>
      </c>
      <c r="K87" s="8">
        <v>15.958472376714866</v>
      </c>
      <c r="L87" s="8">
        <v>5.3211387146211884</v>
      </c>
      <c r="M87" s="8">
        <v>8.5650723025583968</v>
      </c>
      <c r="N87" s="8">
        <v>8.6392287727104105</v>
      </c>
      <c r="O87" s="8">
        <v>8.2577349326412079</v>
      </c>
      <c r="P87" s="8">
        <v>8.5296419873933988</v>
      </c>
      <c r="Q87" s="8">
        <v>8.3516664615004252</v>
      </c>
      <c r="R87" s="8">
        <v>17.92732665925103</v>
      </c>
      <c r="S87" s="8"/>
      <c r="T87" s="8"/>
      <c r="U87" s="8"/>
      <c r="V87" s="8"/>
      <c r="W87" s="8"/>
      <c r="AA87" s="20"/>
      <c r="AB87" s="43">
        <v>69.145854166999996</v>
      </c>
      <c r="AC87" s="43">
        <v>59.732604166999998</v>
      </c>
      <c r="AD87" s="43">
        <v>47.546666666999997</v>
      </c>
      <c r="AE87" s="43">
        <v>40.732500000000002</v>
      </c>
      <c r="AF87" s="43">
        <v>54.33</v>
      </c>
      <c r="AG87" s="43">
        <v>59.328000000000003</v>
      </c>
      <c r="AH87" s="43">
        <v>70.020937500000002</v>
      </c>
      <c r="AI87" s="43">
        <v>73.033854167000001</v>
      </c>
      <c r="AJ87" s="43">
        <v>69.546666666999997</v>
      </c>
      <c r="AK87" s="43">
        <v>46.591999999999999</v>
      </c>
      <c r="AL87" s="43">
        <v>49.298312500000002</v>
      </c>
      <c r="AM87" s="43">
        <v>54.207062499999999</v>
      </c>
      <c r="AN87" s="43">
        <v>62.591999999999999</v>
      </c>
      <c r="AO87" s="43">
        <v>58.688000000000002</v>
      </c>
    </row>
    <row r="88" spans="2:41" x14ac:dyDescent="0.3">
      <c r="B88" s="9" t="s">
        <v>11</v>
      </c>
      <c r="C88" s="8">
        <v>35.763294381901915</v>
      </c>
      <c r="D88" s="8">
        <v>37.551084171952454</v>
      </c>
      <c r="E88" s="8">
        <v>26.685621446145635</v>
      </c>
      <c r="H88" s="9" t="s">
        <v>11</v>
      </c>
      <c r="I88" s="8">
        <v>7.2486408786305603</v>
      </c>
      <c r="J88" s="8">
        <v>7.2286446291772082</v>
      </c>
      <c r="K88" s="8">
        <v>21.286008874094144</v>
      </c>
      <c r="L88" s="8">
        <v>7.4629756921043775</v>
      </c>
      <c r="M88" s="8">
        <v>7.5742048360155856</v>
      </c>
      <c r="N88" s="8">
        <v>10.084984066175629</v>
      </c>
      <c r="O88" s="8">
        <v>12.428919577656862</v>
      </c>
      <c r="P88" s="8">
        <v>11.999625070374309</v>
      </c>
      <c r="Q88" s="8">
        <v>5.9065878266944027</v>
      </c>
      <c r="R88" s="8">
        <v>8.7794085490769209</v>
      </c>
      <c r="S88" s="8"/>
      <c r="T88" s="8"/>
      <c r="U88" s="8"/>
      <c r="V88" s="8"/>
      <c r="W88" s="8"/>
      <c r="AA88" s="20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</row>
    <row r="89" spans="2:41" x14ac:dyDescent="0.3">
      <c r="B89" s="9" t="s">
        <v>12</v>
      </c>
      <c r="C89" s="8">
        <v>32.705717664922645</v>
      </c>
      <c r="D89" s="8">
        <v>33.365292564923507</v>
      </c>
      <c r="E89" s="8">
        <v>33.928989770153848</v>
      </c>
      <c r="H89" s="9" t="s">
        <v>12</v>
      </c>
      <c r="I89" s="8">
        <v>5.5562424621044499</v>
      </c>
      <c r="J89" s="8">
        <v>11.00525519605036</v>
      </c>
      <c r="K89" s="8">
        <v>16.144220006767839</v>
      </c>
      <c r="L89" s="8">
        <v>5.3113060485375385</v>
      </c>
      <c r="M89" s="8">
        <v>9.1267465497045599</v>
      </c>
      <c r="N89" s="8">
        <v>9.9012879142046533</v>
      </c>
      <c r="O89" s="8">
        <v>9.0259520524767591</v>
      </c>
      <c r="P89" s="8">
        <v>8.301880243989217</v>
      </c>
      <c r="Q89" s="8">
        <v>6.632552718848415</v>
      </c>
      <c r="R89" s="8">
        <v>18.994556807316215</v>
      </c>
      <c r="S89" s="8"/>
      <c r="T89" s="8"/>
      <c r="U89" s="8"/>
      <c r="V89" s="8"/>
      <c r="W89" s="8"/>
      <c r="AA89" s="20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</row>
    <row r="90" spans="2:41" x14ac:dyDescent="0.3">
      <c r="B90" s="9" t="s">
        <v>13</v>
      </c>
      <c r="C90" s="8">
        <v>32.00684872246736</v>
      </c>
      <c r="D90" s="8">
        <v>36.417717426446814</v>
      </c>
      <c r="E90" s="8">
        <v>31.575433851085833</v>
      </c>
      <c r="H90" s="9" t="s">
        <v>13</v>
      </c>
      <c r="I90" s="8">
        <v>5.2103720506550451</v>
      </c>
      <c r="J90" s="8">
        <v>7.9478574205270407</v>
      </c>
      <c r="K90" s="8">
        <v>18.848619251285275</v>
      </c>
      <c r="L90" s="8">
        <v>5.1711497566062414</v>
      </c>
      <c r="M90" s="8">
        <v>8.1342847476582705</v>
      </c>
      <c r="N90" s="8">
        <v>11.53939912733432</v>
      </c>
      <c r="O90" s="8">
        <v>11.572883794847975</v>
      </c>
      <c r="P90" s="8">
        <v>8.844870060973669</v>
      </c>
      <c r="Q90" s="8">
        <v>7.2335684550757531</v>
      </c>
      <c r="R90" s="8">
        <v>15.496995335036406</v>
      </c>
      <c r="S90" s="8"/>
      <c r="T90" s="8"/>
      <c r="U90" s="8"/>
      <c r="V90" s="8"/>
      <c r="W90" s="8"/>
      <c r="AA90" s="20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</row>
    <row r="91" spans="2:41" x14ac:dyDescent="0.3">
      <c r="B91" s="9" t="s">
        <v>14</v>
      </c>
      <c r="C91" s="8">
        <v>29.938489042819771</v>
      </c>
      <c r="D91" s="8">
        <v>37.808534053250689</v>
      </c>
      <c r="E91" s="8">
        <v>32.252976903929543</v>
      </c>
      <c r="H91" s="9" t="s">
        <v>14</v>
      </c>
      <c r="I91" s="8">
        <v>5.4884934186897993</v>
      </c>
      <c r="J91" s="8">
        <v>8.6646225194272084</v>
      </c>
      <c r="K91" s="8">
        <v>15.785373104702765</v>
      </c>
      <c r="L91" s="8">
        <v>5.888522689581527</v>
      </c>
      <c r="M91" s="8">
        <v>10.191276549600312</v>
      </c>
      <c r="N91" s="8">
        <v>10.656159919830431</v>
      </c>
      <c r="O91" s="8">
        <v>11.07257489423842</v>
      </c>
      <c r="P91" s="8">
        <v>10.935118638013694</v>
      </c>
      <c r="Q91" s="8">
        <v>7.3706397454855566</v>
      </c>
      <c r="R91" s="8">
        <v>13.947218520430289</v>
      </c>
      <c r="S91" s="8"/>
      <c r="T91" s="8"/>
      <c r="U91" s="8"/>
      <c r="V91" s="8"/>
      <c r="W91" s="8"/>
      <c r="AA91" s="20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</row>
    <row r="92" spans="2:41" x14ac:dyDescent="0.3">
      <c r="B92" s="9" t="s">
        <v>15</v>
      </c>
      <c r="C92" s="8">
        <v>34.101822256797718</v>
      </c>
      <c r="D92" s="8">
        <v>37.638753513212286</v>
      </c>
      <c r="E92" s="8">
        <v>28.259424229990003</v>
      </c>
      <c r="H92" s="9" t="s">
        <v>15</v>
      </c>
      <c r="I92" s="8">
        <v>5.560283407192248</v>
      </c>
      <c r="J92" s="8">
        <v>9.3690626978637148</v>
      </c>
      <c r="K92" s="8">
        <v>19.172476151741748</v>
      </c>
      <c r="L92" s="8">
        <v>6.1649605169105959</v>
      </c>
      <c r="M92" s="8">
        <v>9.1949018370547329</v>
      </c>
      <c r="N92" s="8">
        <v>11.304623179171427</v>
      </c>
      <c r="O92" s="8">
        <v>10.974267980075528</v>
      </c>
      <c r="P92" s="8">
        <v>8.4050860413612014</v>
      </c>
      <c r="Q92" s="8">
        <v>6.6458201388010378</v>
      </c>
      <c r="R92" s="8">
        <v>13.208518049827767</v>
      </c>
      <c r="S92" s="8"/>
      <c r="T92" s="8"/>
      <c r="U92" s="8"/>
      <c r="V92" s="8"/>
      <c r="W92" s="8"/>
      <c r="AA92" s="20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</row>
    <row r="93" spans="2:41" x14ac:dyDescent="0.3">
      <c r="B93" s="9" t="s">
        <v>16</v>
      </c>
      <c r="C93" s="8">
        <v>35.764211006435808</v>
      </c>
      <c r="D93" s="8">
        <v>35.33945190900063</v>
      </c>
      <c r="E93" s="8">
        <v>28.896337084563562</v>
      </c>
      <c r="H93" s="9" t="s">
        <v>16</v>
      </c>
      <c r="I93" s="8">
        <v>4.6325113717632842</v>
      </c>
      <c r="J93" s="8">
        <v>9.8036868565222957</v>
      </c>
      <c r="K93" s="8">
        <v>21.328012778150228</v>
      </c>
      <c r="L93" s="8">
        <v>8.0082333320265118</v>
      </c>
      <c r="M93" s="8">
        <v>8.6186258079316893</v>
      </c>
      <c r="N93" s="8">
        <v>12.320445294826429</v>
      </c>
      <c r="O93" s="8">
        <v>6.3921474742160003</v>
      </c>
      <c r="P93" s="8">
        <v>8.3552789089930304</v>
      </c>
      <c r="Q93" s="8">
        <v>7.7264633707825174</v>
      </c>
      <c r="R93" s="8">
        <v>12.814594804788012</v>
      </c>
      <c r="S93" s="8"/>
      <c r="T93" s="8"/>
      <c r="U93" s="8"/>
      <c r="V93" s="8"/>
      <c r="W93" s="8"/>
    </row>
    <row r="94" spans="2:41" x14ac:dyDescent="0.3">
      <c r="B94" s="14" t="s">
        <v>17</v>
      </c>
      <c r="C94" s="8">
        <v>32.39927124848338</v>
      </c>
      <c r="D94" s="8">
        <v>33.575176031140842</v>
      </c>
      <c r="E94" s="8">
        <v>34.025552720375771</v>
      </c>
      <c r="H94" s="14" t="s">
        <v>17</v>
      </c>
      <c r="I94" s="8">
        <v>4.6261280369481659</v>
      </c>
      <c r="J94" s="8">
        <v>9.0250692068960614</v>
      </c>
      <c r="K94" s="8">
        <v>18.74807400463915</v>
      </c>
      <c r="L94" s="8">
        <v>4.0692494452488672</v>
      </c>
      <c r="M94" s="8">
        <v>12.362472649254162</v>
      </c>
      <c r="N94" s="8">
        <v>11.507148047701502</v>
      </c>
      <c r="O94" s="8">
        <v>5.6363058889363069</v>
      </c>
      <c r="P94" s="8">
        <v>9.0448395351565871</v>
      </c>
      <c r="Q94" s="8">
        <v>8.4312716755224777</v>
      </c>
      <c r="R94" s="8">
        <v>16.54944150969671</v>
      </c>
      <c r="S94" s="8"/>
      <c r="T94" s="8"/>
      <c r="U94" s="8"/>
      <c r="V94" s="8"/>
      <c r="W94" s="8"/>
    </row>
    <row r="95" spans="2:41" x14ac:dyDescent="0.3">
      <c r="B95" s="14" t="s">
        <v>18</v>
      </c>
      <c r="C95" s="8">
        <v>35.453798775832617</v>
      </c>
      <c r="D95" s="8">
        <v>34.944524653602947</v>
      </c>
      <c r="E95" s="8">
        <v>29.601676570564432</v>
      </c>
      <c r="H95" s="14" t="s">
        <v>18</v>
      </c>
      <c r="I95" s="8">
        <v>4.2128567292029366</v>
      </c>
      <c r="J95" s="8">
        <v>9.0509608970028488</v>
      </c>
      <c r="K95" s="8">
        <v>22.189981149626828</v>
      </c>
      <c r="L95" s="8">
        <v>5.6436144759868325</v>
      </c>
      <c r="M95" s="8">
        <v>9.0307916241800843</v>
      </c>
      <c r="N95" s="8">
        <v>11.834320459564214</v>
      </c>
      <c r="O95" s="8">
        <v>8.4357980938718207</v>
      </c>
      <c r="P95" s="8">
        <v>5.9146390704429033</v>
      </c>
      <c r="Q95" s="8">
        <v>5.1470249344666641</v>
      </c>
      <c r="R95" s="8">
        <v>18.540012565654866</v>
      </c>
      <c r="S95" s="8"/>
      <c r="T95" s="8"/>
      <c r="U95" s="8"/>
      <c r="V95" s="8"/>
      <c r="W95" s="8"/>
    </row>
    <row r="96" spans="2:41" x14ac:dyDescent="0.3">
      <c r="B96" s="14" t="s">
        <v>19</v>
      </c>
      <c r="C96" s="8">
        <v>29.848637739656915</v>
      </c>
      <c r="D96" s="8">
        <v>36.17558022199799</v>
      </c>
      <c r="E96" s="8">
        <v>33.975782038345109</v>
      </c>
      <c r="H96" s="14" t="s">
        <v>19</v>
      </c>
      <c r="I96" s="8">
        <v>5.173225697948201</v>
      </c>
      <c r="J96" s="8">
        <v>7.3797510931718806</v>
      </c>
      <c r="K96" s="8">
        <v>17.295660948536831</v>
      </c>
      <c r="L96" s="8">
        <v>7.1420562848974107</v>
      </c>
      <c r="M96" s="8">
        <v>10.952916525395228</v>
      </c>
      <c r="N96" s="8">
        <v>10.554119016145304</v>
      </c>
      <c r="O96" s="8">
        <v>7.5264883955600448</v>
      </c>
      <c r="P96" s="8">
        <v>7.1028142162798513</v>
      </c>
      <c r="Q96" s="8">
        <v>8.2185853245879645</v>
      </c>
      <c r="R96" s="8">
        <v>18.65438249747729</v>
      </c>
      <c r="S96" s="8"/>
      <c r="T96" s="8"/>
      <c r="U96" s="8"/>
      <c r="V96" s="8"/>
      <c r="W96" s="8"/>
    </row>
    <row r="97" spans="2:44" x14ac:dyDescent="0.3">
      <c r="B97" s="14" t="s">
        <v>20</v>
      </c>
      <c r="C97" s="8">
        <v>30.657487091222023</v>
      </c>
      <c r="D97" s="8">
        <v>35.598393574870911</v>
      </c>
      <c r="E97" s="8">
        <v>33.744119333907065</v>
      </c>
      <c r="H97" s="14" t="s">
        <v>20</v>
      </c>
      <c r="I97" s="8">
        <v>5.2598967297762478</v>
      </c>
      <c r="J97" s="8">
        <v>7.433161216867469</v>
      </c>
      <c r="K97" s="8">
        <v>17.964429144578308</v>
      </c>
      <c r="L97" s="8">
        <v>4.6115892134251331</v>
      </c>
      <c r="M97" s="8">
        <v>12.535857717728053</v>
      </c>
      <c r="N97" s="8">
        <v>12.195065977624786</v>
      </c>
      <c r="O97" s="8">
        <v>6.2558806660929385</v>
      </c>
      <c r="P97" s="8">
        <v>7.6374067693631753</v>
      </c>
      <c r="Q97" s="8">
        <v>7.3666092943201269</v>
      </c>
      <c r="R97" s="8">
        <v>18.740103270223759</v>
      </c>
      <c r="S97" s="8"/>
      <c r="T97" s="8"/>
      <c r="U97" s="8"/>
      <c r="V97" s="8"/>
      <c r="W97" s="8"/>
      <c r="AP97" s="4"/>
      <c r="AR97" s="4"/>
    </row>
    <row r="98" spans="2:44" x14ac:dyDescent="0.3">
      <c r="B98" s="6" t="s">
        <v>26</v>
      </c>
      <c r="C98" s="8">
        <v>32.620078412214085</v>
      </c>
      <c r="D98" s="8">
        <v>35.614384019204586</v>
      </c>
      <c r="E98" s="8">
        <v>31.765537568581347</v>
      </c>
      <c r="H98" s="6" t="s">
        <v>26</v>
      </c>
      <c r="I98" s="8">
        <v>5.1955207026394099</v>
      </c>
      <c r="J98" s="8">
        <v>8.9938057210559244</v>
      </c>
      <c r="K98" s="8">
        <v>18.289997763370504</v>
      </c>
      <c r="L98" s="8">
        <v>5.8345054310828051</v>
      </c>
      <c r="M98" s="8">
        <v>9.5402208657579539</v>
      </c>
      <c r="N98" s="8">
        <v>10.970121723005759</v>
      </c>
      <c r="O98" s="8">
        <v>9.5641993253380484</v>
      </c>
      <c r="P98" s="8">
        <v>8.6629071543330305</v>
      </c>
      <c r="Q98" s="8">
        <v>6.7639681179423761</v>
      </c>
      <c r="R98" s="8">
        <v>16.184753195474201</v>
      </c>
      <c r="S98" s="8"/>
      <c r="T98" s="8"/>
      <c r="U98" s="8"/>
      <c r="V98" s="8"/>
      <c r="W98" s="8"/>
    </row>
    <row r="99" spans="2:44" x14ac:dyDescent="0.3">
      <c r="B99" s="6" t="s">
        <v>27</v>
      </c>
      <c r="C99" s="8">
        <v>29.72934674840776</v>
      </c>
      <c r="D99" s="8">
        <v>30.783174722531211</v>
      </c>
      <c r="E99" s="8">
        <v>26.685621446145635</v>
      </c>
      <c r="H99" s="6" t="s">
        <v>27</v>
      </c>
      <c r="I99" s="8">
        <v>4.2128567292029366</v>
      </c>
      <c r="J99" s="8">
        <v>7.2286446291772082</v>
      </c>
      <c r="K99" s="8">
        <v>13.686410655989187</v>
      </c>
      <c r="L99" s="8">
        <v>4.0692494452488672</v>
      </c>
      <c r="M99" s="8">
        <v>7.5742048360155856</v>
      </c>
      <c r="N99" s="8">
        <v>7.3820320248874722</v>
      </c>
      <c r="O99" s="8">
        <v>5.6363058889363069</v>
      </c>
      <c r="P99" s="8">
        <v>5.9146390704429033</v>
      </c>
      <c r="Q99" s="8">
        <v>5.1470249344666641</v>
      </c>
      <c r="R99" s="8">
        <v>8.7794085490769209</v>
      </c>
      <c r="S99" s="8"/>
      <c r="T99" s="8"/>
      <c r="U99" s="8"/>
      <c r="V99" s="8"/>
      <c r="W99" s="8"/>
    </row>
    <row r="100" spans="2:44" x14ac:dyDescent="0.3">
      <c r="B100" s="6" t="s">
        <v>28</v>
      </c>
      <c r="C100" s="8">
        <v>35.764211006435808</v>
      </c>
      <c r="D100" s="8">
        <v>39.478348403800304</v>
      </c>
      <c r="E100" s="8">
        <v>37.262292759407238</v>
      </c>
      <c r="H100" s="6" t="s">
        <v>28</v>
      </c>
      <c r="I100" s="8">
        <v>7.2486408786305603</v>
      </c>
      <c r="J100" s="8">
        <v>13.685164585341736</v>
      </c>
      <c r="K100" s="8">
        <v>22.189981149626828</v>
      </c>
      <c r="L100" s="8">
        <v>8.2046195266529391</v>
      </c>
      <c r="M100" s="8">
        <v>12.535857717728053</v>
      </c>
      <c r="N100" s="8">
        <v>12.774794668036627</v>
      </c>
      <c r="O100" s="8">
        <v>13.866154432605265</v>
      </c>
      <c r="P100" s="8">
        <v>11.999625070374309</v>
      </c>
      <c r="Q100" s="8">
        <v>8.4312716755224777</v>
      </c>
      <c r="R100" s="8">
        <v>23.786311464334791</v>
      </c>
      <c r="S100" s="8"/>
      <c r="T100" s="8"/>
      <c r="U100" s="8"/>
      <c r="V100" s="8"/>
      <c r="W100" s="8"/>
    </row>
    <row r="101" spans="2:44" x14ac:dyDescent="0.3">
      <c r="B101" s="6" t="s">
        <v>34</v>
      </c>
      <c r="C101" s="8">
        <v>2.176890315094997</v>
      </c>
      <c r="D101" s="8">
        <v>2.3225272492932265</v>
      </c>
      <c r="E101" s="8">
        <v>3.0429781591349143</v>
      </c>
      <c r="H101" s="6" t="s">
        <v>34</v>
      </c>
      <c r="I101" s="8">
        <v>0.74824773604161854</v>
      </c>
      <c r="J101" s="8">
        <v>1.7778739556487781</v>
      </c>
      <c r="K101" s="8">
        <v>2.425635089565207</v>
      </c>
      <c r="L101" s="8">
        <v>1.3251076893212894</v>
      </c>
      <c r="M101" s="8">
        <v>1.5131972279074202</v>
      </c>
      <c r="N101" s="8">
        <v>1.4917892523744509</v>
      </c>
      <c r="O101" s="8">
        <v>2.572459199401425</v>
      </c>
      <c r="P101" s="8">
        <v>1.5557900104625417</v>
      </c>
      <c r="Q101" s="8">
        <v>1.1825319529409843</v>
      </c>
      <c r="R101" s="8">
        <v>3.5948665203515131</v>
      </c>
      <c r="S101" s="8"/>
      <c r="T101" s="8"/>
      <c r="U101" s="8"/>
      <c r="V101" s="8"/>
      <c r="W101" s="8"/>
    </row>
    <row r="102" spans="2:44" x14ac:dyDescent="0.3">
      <c r="H102" s="38"/>
      <c r="I102" s="6"/>
      <c r="J102" s="6"/>
      <c r="K102" s="6"/>
      <c r="L102" s="6"/>
      <c r="M102" s="6"/>
      <c r="N102" s="6"/>
      <c r="O102" s="6"/>
      <c r="P102"/>
      <c r="Q102" s="2"/>
    </row>
    <row r="103" spans="2:44" x14ac:dyDescent="0.3">
      <c r="B103" s="35" t="s">
        <v>46</v>
      </c>
      <c r="C103" s="6">
        <v>1</v>
      </c>
      <c r="D103" s="6">
        <v>2</v>
      </c>
      <c r="E103" s="6">
        <v>3</v>
      </c>
      <c r="H103" s="35" t="s">
        <v>50</v>
      </c>
      <c r="I103" s="6" t="s">
        <v>3</v>
      </c>
      <c r="J103" s="6" t="s">
        <v>4</v>
      </c>
      <c r="K103" s="6" t="s">
        <v>5</v>
      </c>
      <c r="L103" s="6" t="s">
        <v>0</v>
      </c>
      <c r="M103" s="6" t="s">
        <v>1</v>
      </c>
      <c r="N103" s="6" t="s">
        <v>6</v>
      </c>
      <c r="O103" s="1" t="s">
        <v>51</v>
      </c>
      <c r="P103" s="6" t="s">
        <v>52</v>
      </c>
      <c r="Q103" s="6" t="s">
        <v>53</v>
      </c>
      <c r="R103" s="6" t="s">
        <v>54</v>
      </c>
      <c r="S103" s="20"/>
      <c r="T103" s="20"/>
      <c r="U103" s="20"/>
      <c r="V103" s="20"/>
      <c r="W103" s="20"/>
    </row>
    <row r="104" spans="2:44" x14ac:dyDescent="0.3">
      <c r="B104" s="38" t="s">
        <v>2</v>
      </c>
      <c r="C104" s="30">
        <v>39.473684210526315</v>
      </c>
      <c r="D104" s="30">
        <v>34.210526315789473</v>
      </c>
      <c r="E104" s="8">
        <v>26.315789473684209</v>
      </c>
    </row>
    <row r="105" spans="2:44" x14ac:dyDescent="0.3">
      <c r="B105" s="9" t="s">
        <v>8</v>
      </c>
      <c r="C105" s="8">
        <v>31.874233134039802</v>
      </c>
      <c r="D105" s="8">
        <v>36.916984529948557</v>
      </c>
      <c r="E105" s="8">
        <v>31.208782336011637</v>
      </c>
      <c r="H105" s="9" t="s">
        <v>8</v>
      </c>
      <c r="I105" s="8">
        <v>4.2338890166151204</v>
      </c>
      <c r="J105" s="8">
        <v>7.6214215123964344</v>
      </c>
      <c r="K105" s="8">
        <v>20.018922605028251</v>
      </c>
      <c r="L105" s="8">
        <v>4.5245739341737687</v>
      </c>
      <c r="M105" s="8">
        <v>8.297228839407909</v>
      </c>
      <c r="N105" s="8">
        <v>12.774794668036627</v>
      </c>
      <c r="O105" s="8">
        <v>11.320387088330257</v>
      </c>
      <c r="P105" s="8">
        <v>10.072864317141047</v>
      </c>
      <c r="Q105" s="8">
        <v>5.1935705270478829</v>
      </c>
      <c r="R105" s="8">
        <v>15.942347491822703</v>
      </c>
      <c r="S105" s="8"/>
      <c r="T105" s="8"/>
      <c r="U105" s="8"/>
      <c r="V105" s="8"/>
      <c r="W105" s="8"/>
    </row>
    <row r="106" spans="2:44" x14ac:dyDescent="0.3">
      <c r="B106" s="9" t="s">
        <v>10</v>
      </c>
      <c r="C106" s="8">
        <v>34.408190169323944</v>
      </c>
      <c r="D106" s="8">
        <v>30.783174722531211</v>
      </c>
      <c r="E106" s="8">
        <v>34.808635108144856</v>
      </c>
      <c r="H106" s="9" t="s">
        <v>10</v>
      </c>
      <c r="I106" s="8">
        <v>4.7645532072673333</v>
      </c>
      <c r="J106" s="8">
        <v>13.685164585341736</v>
      </c>
      <c r="K106" s="8">
        <v>15.958472376714866</v>
      </c>
      <c r="L106" s="8">
        <v>5.3211387146211884</v>
      </c>
      <c r="M106" s="8">
        <v>8.5650723025583968</v>
      </c>
      <c r="N106" s="8">
        <v>8.6392287727104105</v>
      </c>
      <c r="O106" s="8">
        <v>8.2577349326412079</v>
      </c>
      <c r="P106" s="8">
        <v>8.5296419873933988</v>
      </c>
      <c r="Q106" s="8">
        <v>8.3516664615004252</v>
      </c>
      <c r="R106" s="8">
        <v>17.92732665925103</v>
      </c>
      <c r="S106" s="8"/>
      <c r="T106" s="8"/>
      <c r="U106" s="8"/>
      <c r="V106" s="8"/>
      <c r="W106" s="8"/>
    </row>
    <row r="107" spans="2:44" x14ac:dyDescent="0.3">
      <c r="B107" s="9" t="s">
        <v>11</v>
      </c>
      <c r="C107" s="8">
        <v>35.763294381901915</v>
      </c>
      <c r="D107" s="8">
        <v>37.551084171952454</v>
      </c>
      <c r="E107" s="8">
        <v>26.685621446145635</v>
      </c>
      <c r="H107" s="9" t="s">
        <v>11</v>
      </c>
      <c r="I107" s="8">
        <v>7.2486408786305603</v>
      </c>
      <c r="J107" s="8">
        <v>7.2286446291772082</v>
      </c>
      <c r="K107" s="8">
        <v>21.286008874094144</v>
      </c>
      <c r="L107" s="8">
        <v>7.4629756921043775</v>
      </c>
      <c r="M107" s="8">
        <v>7.5742048360155856</v>
      </c>
      <c r="N107" s="8">
        <v>10.084984066175629</v>
      </c>
      <c r="O107" s="8">
        <v>12.428919577656862</v>
      </c>
      <c r="P107" s="8">
        <v>11.999625070374309</v>
      </c>
      <c r="Q107" s="8">
        <v>5.9065878266944027</v>
      </c>
      <c r="R107" s="8">
        <v>8.7794085490769209</v>
      </c>
      <c r="S107" s="8"/>
      <c r="T107" s="8"/>
      <c r="U107" s="8"/>
      <c r="V107" s="8"/>
      <c r="W107" s="8"/>
    </row>
    <row r="108" spans="2:44" x14ac:dyDescent="0.3">
      <c r="B108" s="9" t="s">
        <v>12</v>
      </c>
      <c r="C108" s="8">
        <v>32.705717664922645</v>
      </c>
      <c r="D108" s="8">
        <v>33.365292564923507</v>
      </c>
      <c r="E108" s="8">
        <v>33.928989770153848</v>
      </c>
      <c r="H108" s="9" t="s">
        <v>12</v>
      </c>
      <c r="I108" s="8">
        <v>5.5562424621044499</v>
      </c>
      <c r="J108" s="8">
        <v>11.00525519605036</v>
      </c>
      <c r="K108" s="8">
        <v>16.144220006767839</v>
      </c>
      <c r="L108" s="8">
        <v>5.3113060485375385</v>
      </c>
      <c r="M108" s="8">
        <v>9.1267465497045599</v>
      </c>
      <c r="N108" s="8">
        <v>9.9012879142046533</v>
      </c>
      <c r="O108" s="8">
        <v>9.0259520524767591</v>
      </c>
      <c r="P108" s="8">
        <v>8.301880243989217</v>
      </c>
      <c r="Q108" s="8">
        <v>6.632552718848415</v>
      </c>
      <c r="R108" s="8">
        <v>18.994556807316215</v>
      </c>
      <c r="S108" s="8"/>
      <c r="T108" s="8"/>
      <c r="U108" s="8"/>
      <c r="V108" s="8"/>
      <c r="W108" s="8"/>
    </row>
    <row r="109" spans="2:44" x14ac:dyDescent="0.3">
      <c r="B109" s="9" t="s">
        <v>13</v>
      </c>
      <c r="C109" s="8">
        <v>32.00684872246736</v>
      </c>
      <c r="D109" s="8">
        <v>36.417717426446814</v>
      </c>
      <c r="E109" s="8">
        <v>31.575433851085833</v>
      </c>
      <c r="H109" s="9" t="s">
        <v>13</v>
      </c>
      <c r="I109" s="8">
        <v>5.2103720506550451</v>
      </c>
      <c r="J109" s="8">
        <v>7.9478574205270407</v>
      </c>
      <c r="K109" s="8">
        <v>18.848619251285275</v>
      </c>
      <c r="L109" s="8">
        <v>5.1711497566062414</v>
      </c>
      <c r="M109" s="8">
        <v>8.1342847476582705</v>
      </c>
      <c r="N109" s="8">
        <v>11.53939912733432</v>
      </c>
      <c r="O109" s="8">
        <v>11.572883794847975</v>
      </c>
      <c r="P109" s="8">
        <v>8.844870060973669</v>
      </c>
      <c r="Q109" s="8">
        <v>7.2335684550757531</v>
      </c>
      <c r="R109" s="8">
        <v>15.496995335036406</v>
      </c>
      <c r="S109" s="8"/>
      <c r="T109" s="8"/>
      <c r="U109" s="8"/>
      <c r="V109" s="8"/>
      <c r="W109" s="8"/>
    </row>
    <row r="110" spans="2:44" x14ac:dyDescent="0.3">
      <c r="B110" s="9" t="s">
        <v>14</v>
      </c>
      <c r="C110" s="8">
        <v>29.938489042819771</v>
      </c>
      <c r="D110" s="8">
        <v>37.808534053250689</v>
      </c>
      <c r="E110" s="8">
        <v>32.252976903929543</v>
      </c>
      <c r="H110" s="9" t="s">
        <v>14</v>
      </c>
      <c r="I110" s="8">
        <v>5.4884934186897993</v>
      </c>
      <c r="J110" s="8">
        <v>8.6646225194272084</v>
      </c>
      <c r="K110" s="8">
        <v>15.785373104702765</v>
      </c>
      <c r="L110" s="8">
        <v>5.888522689581527</v>
      </c>
      <c r="M110" s="8">
        <v>10.191276549600312</v>
      </c>
      <c r="N110" s="8">
        <v>10.656159919830431</v>
      </c>
      <c r="O110" s="8">
        <v>11.07257489423842</v>
      </c>
      <c r="P110" s="8">
        <v>10.935118638013694</v>
      </c>
      <c r="Q110" s="8">
        <v>7.3706397454855566</v>
      </c>
      <c r="R110" s="8">
        <v>13.947218520430289</v>
      </c>
      <c r="S110" s="8"/>
      <c r="T110" s="8"/>
      <c r="U110" s="8"/>
      <c r="V110" s="8"/>
      <c r="W110" s="8"/>
    </row>
    <row r="111" spans="2:44" x14ac:dyDescent="0.3">
      <c r="B111" s="9" t="s">
        <v>16</v>
      </c>
      <c r="C111" s="8">
        <v>35.764211006435808</v>
      </c>
      <c r="D111" s="8">
        <v>35.33945190900063</v>
      </c>
      <c r="E111" s="8">
        <v>28.896337084563562</v>
      </c>
      <c r="H111" s="9" t="s">
        <v>16</v>
      </c>
      <c r="I111" s="8">
        <v>4.6325113717632842</v>
      </c>
      <c r="J111" s="8">
        <v>9.8036868565222957</v>
      </c>
      <c r="K111" s="8">
        <v>21.328012778150228</v>
      </c>
      <c r="L111" s="8">
        <v>8.0082333320265118</v>
      </c>
      <c r="M111" s="8">
        <v>8.6186258079316893</v>
      </c>
      <c r="N111" s="8">
        <v>12.320445294826429</v>
      </c>
      <c r="O111" s="8">
        <v>6.3921474742160003</v>
      </c>
      <c r="P111" s="8">
        <v>8.3552789089930304</v>
      </c>
      <c r="Q111" s="8">
        <v>7.7264633707825174</v>
      </c>
      <c r="R111" s="8">
        <v>12.814594804788012</v>
      </c>
      <c r="S111" s="8"/>
      <c r="T111" s="8"/>
      <c r="U111" s="8"/>
      <c r="V111" s="8"/>
      <c r="W111" s="8"/>
    </row>
    <row r="112" spans="2:44" x14ac:dyDescent="0.3">
      <c r="B112" s="14" t="s">
        <v>18</v>
      </c>
      <c r="C112" s="8">
        <v>35.453798775832617</v>
      </c>
      <c r="D112" s="8">
        <v>34.944524653602947</v>
      </c>
      <c r="E112" s="8">
        <v>29.601676570564432</v>
      </c>
      <c r="H112" s="14" t="s">
        <v>18</v>
      </c>
      <c r="I112" s="8">
        <v>4.2128567292029366</v>
      </c>
      <c r="J112" s="8">
        <v>9.0509608970028488</v>
      </c>
      <c r="K112" s="8">
        <v>22.189981149626828</v>
      </c>
      <c r="L112" s="8">
        <v>5.6436144759868325</v>
      </c>
      <c r="M112" s="8">
        <v>9.0307916241800843</v>
      </c>
      <c r="N112" s="8">
        <v>11.834320459564214</v>
      </c>
      <c r="O112" s="8">
        <v>8.4357980938718207</v>
      </c>
      <c r="P112" s="8">
        <v>5.9146390704429033</v>
      </c>
      <c r="Q112" s="8">
        <v>5.1470249344666641</v>
      </c>
      <c r="R112" s="8">
        <v>18.540012565654866</v>
      </c>
      <c r="S112" s="8"/>
      <c r="T112" s="8"/>
      <c r="U112" s="8"/>
      <c r="V112" s="8"/>
      <c r="W112" s="8"/>
    </row>
    <row r="113" spans="2:23" x14ac:dyDescent="0.3">
      <c r="B113" s="6" t="s">
        <v>30</v>
      </c>
      <c r="C113" s="8">
        <v>33.489347862217983</v>
      </c>
      <c r="D113" s="8">
        <v>35.390845503957102</v>
      </c>
      <c r="E113" s="8">
        <v>31.119806633824915</v>
      </c>
      <c r="H113" s="6" t="s">
        <v>30</v>
      </c>
      <c r="I113" s="8">
        <v>5.1684448918660664</v>
      </c>
      <c r="J113" s="8">
        <v>9.3759517020556409</v>
      </c>
      <c r="K113" s="8">
        <v>18.944951268296276</v>
      </c>
      <c r="L113" s="8">
        <v>5.9164393304547485</v>
      </c>
      <c r="M113" s="8">
        <v>8.6922789071321009</v>
      </c>
      <c r="N113" s="8">
        <v>10.968827527835339</v>
      </c>
      <c r="O113" s="8">
        <v>9.8132997385349139</v>
      </c>
      <c r="P113" s="8">
        <v>9.1192397871651583</v>
      </c>
      <c r="Q113" s="8">
        <v>6.6952592549877021</v>
      </c>
      <c r="R113" s="8">
        <v>15.305307591672054</v>
      </c>
      <c r="S113" s="8"/>
      <c r="T113" s="8"/>
      <c r="U113" s="8"/>
      <c r="V113" s="8"/>
      <c r="W113" s="8"/>
    </row>
    <row r="114" spans="2:23" x14ac:dyDescent="0.3">
      <c r="B114" s="6" t="s">
        <v>33</v>
      </c>
      <c r="C114" s="8">
        <v>29.938489042819771</v>
      </c>
      <c r="D114" s="8">
        <v>30.783174722531211</v>
      </c>
      <c r="E114" s="8">
        <v>26.685621446145635</v>
      </c>
      <c r="H114" s="6" t="s">
        <v>33</v>
      </c>
      <c r="I114" s="8">
        <v>4.2128567292029366</v>
      </c>
      <c r="J114" s="8">
        <v>7.2286446291772082</v>
      </c>
      <c r="K114" s="8">
        <v>15.785373104702765</v>
      </c>
      <c r="L114" s="8">
        <v>4.5245739341737687</v>
      </c>
      <c r="M114" s="8">
        <v>7.5742048360155856</v>
      </c>
      <c r="N114" s="8">
        <v>8.6392287727104105</v>
      </c>
      <c r="O114" s="8">
        <v>6.3921474742160003</v>
      </c>
      <c r="P114" s="8">
        <v>5.9146390704429033</v>
      </c>
      <c r="Q114" s="8">
        <v>5.1470249344666641</v>
      </c>
      <c r="R114" s="8">
        <v>8.7794085490769209</v>
      </c>
      <c r="S114" s="8"/>
      <c r="T114" s="8"/>
      <c r="U114" s="8"/>
      <c r="V114" s="8"/>
      <c r="W114" s="8"/>
    </row>
    <row r="115" spans="2:23" x14ac:dyDescent="0.3">
      <c r="B115" s="6" t="s">
        <v>31</v>
      </c>
      <c r="C115" s="8">
        <v>35.764211006435808</v>
      </c>
      <c r="D115" s="8">
        <v>37.808534053250689</v>
      </c>
      <c r="E115" s="8">
        <v>34.808635108144856</v>
      </c>
      <c r="H115" s="6" t="s">
        <v>31</v>
      </c>
      <c r="I115" s="8">
        <v>7.2486408786305603</v>
      </c>
      <c r="J115" s="8">
        <v>13.685164585341736</v>
      </c>
      <c r="K115" s="8">
        <v>22.189981149626828</v>
      </c>
      <c r="L115" s="8">
        <v>8.0082333320265118</v>
      </c>
      <c r="M115" s="8">
        <v>10.191276549600312</v>
      </c>
      <c r="N115" s="8">
        <v>12.774794668036627</v>
      </c>
      <c r="O115" s="8">
        <v>12.428919577656862</v>
      </c>
      <c r="P115" s="8">
        <v>11.999625070374309</v>
      </c>
      <c r="Q115" s="8">
        <v>8.3516664615004252</v>
      </c>
      <c r="R115" s="8">
        <v>18.994556807316215</v>
      </c>
      <c r="S115" s="8"/>
      <c r="T115" s="8"/>
      <c r="U115" s="8"/>
      <c r="V115" s="8"/>
      <c r="W115" s="8"/>
    </row>
    <row r="116" spans="2:23" x14ac:dyDescent="0.3">
      <c r="B116" s="6" t="s">
        <v>55</v>
      </c>
      <c r="C116" s="8">
        <v>2.1738132263895515</v>
      </c>
      <c r="D116" s="8">
        <v>2.3733867795631638</v>
      </c>
      <c r="E116" s="8">
        <v>2.6701815644052607</v>
      </c>
      <c r="H116" s="6" t="s">
        <v>35</v>
      </c>
      <c r="I116" s="8">
        <v>0.98696416901568607</v>
      </c>
      <c r="J116" s="8">
        <v>2.1296300238509103</v>
      </c>
      <c r="K116" s="8">
        <v>2.6618611114026445</v>
      </c>
      <c r="L116" s="8">
        <v>1.198564888601396</v>
      </c>
      <c r="M116" s="8">
        <v>0.78280310331879777</v>
      </c>
      <c r="N116" s="8">
        <v>1.3943062457685664</v>
      </c>
      <c r="O116" s="8">
        <v>2.0851920511928399</v>
      </c>
      <c r="P116" s="8">
        <v>1.8688238484909596</v>
      </c>
      <c r="Q116" s="8">
        <v>1.1850868348175729</v>
      </c>
      <c r="R116" s="8">
        <v>3.4231739341946206</v>
      </c>
      <c r="S116" s="8"/>
      <c r="T116" s="8"/>
      <c r="U116" s="8"/>
      <c r="V116" s="8"/>
      <c r="W116" s="8"/>
    </row>
  </sheetData>
  <conditionalFormatting sqref="BK26:BK28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6:BJ28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2:BK34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2:BM34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:BB10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AZ20 AX21:AY21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21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:BB20 BA21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14:BD20 BC21 AX22:AY22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BG26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BG27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BG28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BG32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BG33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8:AW1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5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C65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:D6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:E65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9:I65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9:J65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:K6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9:L65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:M65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:N65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:O65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9:P6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4:I100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:J100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4:K100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4:L100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:M100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4:N100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:O100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0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0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:F6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:Q65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:R6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:S6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9:T63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9:U6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9:V6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9:W6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:X6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9:U79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9:V79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9:W79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X79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C100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D100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100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4:P100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4:Q100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4:R100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:S100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4:T100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4:U100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4:V100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4:W100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:S115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5:T115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5:U115"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5:V115"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5:W115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:C79"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:D79">
    <cfRule type="colorScale" priority="1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9:E79">
    <cfRule type="colorScale" priority="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:I79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:J79"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:K79">
    <cfRule type="colorScale" priority="1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L79">
    <cfRule type="colorScale" priority="1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:M79"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9:N79"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:O79">
    <cfRule type="colorScale" priority="1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9:P79">
    <cfRule type="colorScale" priority="1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:F79">
    <cfRule type="colorScale" priority="1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:Q79"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9:R79">
    <cfRule type="colorScale" priority="1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:S79"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9:T77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5:I115">
    <cfRule type="colorScale" priority="1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5:J115">
    <cfRule type="colorScale" priority="1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5:K115">
    <cfRule type="colorScale" priority="1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5:L115">
    <cfRule type="colorScale" priority="1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:M115">
    <cfRule type="colorScale" priority="1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5:N115">
    <cfRule type="colorScale" priority="1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:O115">
    <cfRule type="colorScale" priority="1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C115">
    <cfRule type="colorScale" priority="1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:D115"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E115">
    <cfRule type="colorScale" priority="1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5:P115"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5:Q115">
    <cfRule type="colorScale" priority="1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5:R115"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15</vt:i4>
      </vt:variant>
    </vt:vector>
  </HeadingPairs>
  <TitlesOfParts>
    <vt:vector size="25" baseType="lpstr">
      <vt:lpstr>score</vt:lpstr>
      <vt:lpstr>KF_15_dur+rat</vt:lpstr>
      <vt:lpstr>diag dur sec 14</vt:lpstr>
      <vt:lpstr>diag dur sec 8</vt:lpstr>
      <vt:lpstr>perc sec 14</vt:lpstr>
      <vt:lpstr>perc sec 8</vt:lpstr>
      <vt:lpstr>dur sec rel dev (%) 14</vt:lpstr>
      <vt:lpstr>dur rel dev (%) 8</vt:lpstr>
      <vt:lpstr>perc 14 dev</vt:lpstr>
      <vt:lpstr>perc 8 dev</vt:lpstr>
      <vt:lpstr>'KF_15_dur+rat'!Arnold_Pogossian_2006__live_DVD__15_dur</vt:lpstr>
      <vt:lpstr>'KF_15_dur+rat'!Arnold_Pogossian_2009_15</vt:lpstr>
      <vt:lpstr>'KF_15_dur+rat'!Banse_Keller_2005_15</vt:lpstr>
      <vt:lpstr>'KF_15_dur+rat'!CK_1990_32_dur</vt:lpstr>
      <vt:lpstr>'KF_15_dur+rat'!Csengery_Keller_1987_13__Zwei_Spazierstöcke</vt:lpstr>
      <vt:lpstr>'KF_15_dur+rat'!Csengery_Keller_1990_15</vt:lpstr>
      <vt:lpstr>'KF_15_dur+rat'!Kammer_Widmann_2017_15_Abschnitte_Dauern</vt:lpstr>
      <vt:lpstr>'KF_15_dur+rat'!Komsi_Oramo_1994_15</vt:lpstr>
      <vt:lpstr>'KF_15_dur+rat'!Komsi_Oramo_1996_15</vt:lpstr>
      <vt:lpstr>'KF_15_dur+rat'!Melzer_Stark_2012_15</vt:lpstr>
      <vt:lpstr>'KF_15_dur+rat'!Melzer_Stark_2013_15</vt:lpstr>
      <vt:lpstr>'KF_15_dur+rat'!Melzer_Stark_2017_Wien_modern_15_dur</vt:lpstr>
      <vt:lpstr>'KF_15_dur+rat'!Melzer_Stark_2019_15</vt:lpstr>
      <vt:lpstr>'KF_15_dur+rat'!Pammer_Kopatchinskaja_2004_15</vt:lpstr>
      <vt:lpstr>'KF_15_dur+rat'!Whittlesey_Sallaberger_1997_15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Author2</cp:lastModifiedBy>
  <cp:lastPrinted>2019-04-01T14:57:22Z</cp:lastPrinted>
  <dcterms:created xsi:type="dcterms:W3CDTF">2019-03-12T16:44:39Z</dcterms:created>
  <dcterms:modified xsi:type="dcterms:W3CDTF">2020-12-09T09:07:57Z</dcterms:modified>
</cp:coreProperties>
</file>