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14013FEB-B0A2-4E22-B8E3-725363AC744E}" xr6:coauthVersionLast="45" xr6:coauthVersionMax="45" xr10:uidLastSave="{00000000-0000-0000-0000-000000000000}"/>
  <bookViews>
    <workbookView xWindow="-108" yWindow="-108" windowWidth="23256" windowHeight="12576" tabRatio="809" activeTab="1" xr2:uid="{00000000-000D-0000-FFFF-FFFF00000000}"/>
  </bookViews>
  <sheets>
    <sheet name="score" sheetId="35" r:id="rId1"/>
    <sheet name="KF_16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'KF_16_dur+rat'!#REF!</definedName>
    <definedName name="AP_27" localSheetId="1">'KF_16_dur+rat'!$AH$77:$AH$92</definedName>
    <definedName name="Arnold_Pogossian_2006__live_DVD__14_dur" localSheetId="1">'KF_16_dur+rat'!$AJ$77:$AJ$92</definedName>
    <definedName name="Arnold_Pogossian_2006__live_DVD__16_dur_1" localSheetId="1">'KF_16_dur+rat'!$AJ$77:$AJ$86</definedName>
    <definedName name="Arnold_Pogossian_2006__live_DVD__27_dur" localSheetId="1">'KF_16_dur+rat'!$AJ$77:$AJ$92</definedName>
    <definedName name="Arnold_Pogossian_2009_14" localSheetId="1">'KF_16_dur+rat'!$AH$77:$AH$92</definedName>
    <definedName name="Arnold_Pogossian_2009_17" localSheetId="1">'KF_16_dur+rat'!$AH$77:$AH$86</definedName>
    <definedName name="Arnold_Pogossian_2009_6" localSheetId="1">'KF_16_dur+rat'!#REF!</definedName>
    <definedName name="Banse_Keller_2005_06" localSheetId="1">'KF_16_dur+rat'!#REF!</definedName>
    <definedName name="Banse_Keller_2005_14" localSheetId="1">'KF_16_dur+rat'!$AI$77:$AI$92</definedName>
    <definedName name="Banse_Keller_2005_17" localSheetId="1">'KF_16_dur+rat'!$AI$77:$AI$86</definedName>
    <definedName name="BK_2005_20" localSheetId="1">'KF_16_dur+rat'!#REF!</definedName>
    <definedName name="BK_27" localSheetId="1">'KF_16_dur+rat'!$AI$77:$AI$92</definedName>
    <definedName name="CK_1987_20" localSheetId="1">'KF_16_dur+rat'!#REF!</definedName>
    <definedName name="CK_1990_20" localSheetId="1">'KF_16_dur+rat'!#REF!</definedName>
    <definedName name="CK_1990_32_dur" localSheetId="1">'KF_16_dur+rat'!$AA$2:$AA$20</definedName>
    <definedName name="CK_27" localSheetId="1">'KF_16_dur+rat'!$AC$77:$AC$92</definedName>
    <definedName name="CK87_27" localSheetId="1">'KF_16_dur+rat'!$AB$77:$AB$92</definedName>
    <definedName name="Csengery_Keller_1987_04__Nimmermehr" localSheetId="1">'KF_16_dur+rat'!#REF!</definedName>
    <definedName name="Csengery_Keller_1987_12__Umpanzert" localSheetId="1">'KF_16_dur+rat'!$AB$77:$AB$92</definedName>
    <definedName name="Csengery_Keller_1987_14__Keine_Rückkehr__1" localSheetId="1">'KF_16_dur+rat'!$AB$77:$AB$86</definedName>
    <definedName name="Csengery_Keller_1990_06" localSheetId="1">'KF_16_dur+rat'!#REF!</definedName>
    <definedName name="Csengery_Keller_1990_14" localSheetId="1">'KF_16_dur+rat'!$AC$77:$AC$92</definedName>
    <definedName name="Csengery_Keller_1990_17" localSheetId="1">'KF_16_dur+rat'!$AC$77:$AC$86</definedName>
    <definedName name="Kammer_Widmann_2017_14_Abschnitte_Dauern" localSheetId="1">'KF_16_dur+rat'!$AM$77:$AM$92</definedName>
    <definedName name="Kammer_Widmann_2017_16_Abschnitte_Dauern_1" localSheetId="1">'KF_16_dur+rat'!$AM$77:$AM$86</definedName>
    <definedName name="Kammer_Widmann_2017_27_Abschnitte_Dauern" localSheetId="1">'KF_16_dur+rat'!$AM$77:$AM$92</definedName>
    <definedName name="KO_1996_20" localSheetId="1">'KF_16_dur+rat'!#REF!</definedName>
    <definedName name="KO_27" localSheetId="1">'KF_16_dur+rat'!$AE$77:$AE$92</definedName>
    <definedName name="KO_94_27" localSheetId="1">'KF_16_dur+rat'!$AD$77:$AD$92</definedName>
    <definedName name="Komsi_Oramo_1994_14" localSheetId="1">'KF_16_dur+rat'!$AD$77:$AD$92</definedName>
    <definedName name="Komsi_Oramo_1994_17" localSheetId="1">'KF_16_dur+rat'!$AD$77:$AD$86</definedName>
    <definedName name="Komsi_Oramo_1996_06" localSheetId="1">'KF_16_dur+rat'!#REF!</definedName>
    <definedName name="Komsi_Oramo_1996_14" localSheetId="1">'KF_16_dur+rat'!$AE$77:$AE$92</definedName>
    <definedName name="Komsi_Oramo_1996_17" localSheetId="1">'KF_16_dur+rat'!$AE$77:$AE$86</definedName>
    <definedName name="Melzer_Stark_2012_06" localSheetId="1">'KF_16_dur+rat'!#REF!</definedName>
    <definedName name="Melzer_Stark_2012_14" localSheetId="1">'KF_16_dur+rat'!$AK$77:$AK$92</definedName>
    <definedName name="Melzer_Stark_2012_17" localSheetId="1">'KF_16_dur+rat'!$AK$77:$AK$86</definedName>
    <definedName name="Melzer_Stark_2013_06" localSheetId="1">'KF_16_dur+rat'!#REF!</definedName>
    <definedName name="Melzer_Stark_2013_17" localSheetId="1">'KF_16_dur+rat'!$AL$77:$AL$86</definedName>
    <definedName name="Melzer_Stark_2014_14" localSheetId="1">'KF_16_dur+rat'!$AL$77:$AL$92</definedName>
    <definedName name="Melzer_Stark_2017_Wien_modern_14_dur" localSheetId="1">'KF_16_dur+rat'!$AN$77:$AN$92</definedName>
    <definedName name="Melzer_Stark_2017_Wien_modern_16_dur_1" localSheetId="1">'KF_16_dur+rat'!$AN$77:$AN$86</definedName>
    <definedName name="Melzer_Stark_2017_Wien_modern_27_dur" localSheetId="1">'KF_16_dur+rat'!$AN$77:$AN$92</definedName>
    <definedName name="Melzer_Stark_2019_14" localSheetId="1">'KF_16_dur+rat'!$AO$77:$AO$92</definedName>
    <definedName name="Melzer_Stark_2019_17" localSheetId="1">'KF_16_dur+rat'!$AO$77:$AO$86</definedName>
    <definedName name="MS_2012_20" localSheetId="1">'KF_16_dur+rat'!#REF!</definedName>
    <definedName name="MS_2013_20" localSheetId="1">'KF_16_dur+rat'!#REF!</definedName>
    <definedName name="MS_27" localSheetId="1">'KF_16_dur+rat'!$AK$77:$AK$92</definedName>
    <definedName name="MS13_27" localSheetId="1">'KF_16_dur+rat'!$AL$77:$AL$92</definedName>
    <definedName name="MS19_27" localSheetId="1">'KF_16_dur+rat'!$AO$77:$AO$92</definedName>
    <definedName name="Pammer_Kopatchinskaja_2004_06" localSheetId="1">'KF_16_dur+rat'!#REF!</definedName>
    <definedName name="Pammer_Kopatchinskaja_2004_12" localSheetId="1">'KF_16_dur+rat'!$AG$77:$AG$92</definedName>
    <definedName name="Pammer_Kopatchinskaja_2004_17" localSheetId="1">'KF_16_dur+rat'!$AG$77:$AG$86</definedName>
    <definedName name="PK_2004_20" localSheetId="1">'KF_16_dur+rat'!#REF!</definedName>
    <definedName name="PK_27" localSheetId="1">'KF_16_dur+rat'!$AG$77:$AG$92</definedName>
    <definedName name="Whittlesey_Sallaberger_1997_06" localSheetId="1">'KF_16_dur+rat'!#REF!</definedName>
    <definedName name="Whittlesey_Sallaberger_1997_14" localSheetId="1">'KF_16_dur+rat'!$AF$77:$AF$92</definedName>
    <definedName name="Whittlesey_Sallaberger_1997_17" localSheetId="1">'KF_16_dur+rat'!$AF$77:$AF$86</definedName>
    <definedName name="WS_1997_20" localSheetId="1">'KF_16_dur+rat'!#REF!</definedName>
    <definedName name="WS_27" localSheetId="1">'KF_16_dur+rat'!$AF$77:$AF$92</definedName>
  </definedNames>
  <calcPr calcId="181029"/>
</workbook>
</file>

<file path=xl/calcChain.xml><?xml version="1.0" encoding="utf-8"?>
<calcChain xmlns="http://schemas.openxmlformats.org/spreadsheetml/2006/main">
  <c r="T11" i="3" l="1"/>
  <c r="T10" i="3"/>
  <c r="T9" i="3"/>
  <c r="AD44" i="3"/>
  <c r="AX11" i="3"/>
  <c r="AC2" i="3"/>
  <c r="AD2" i="3"/>
  <c r="AD41" i="3" s="1"/>
  <c r="AE2" i="3"/>
  <c r="AE41" i="3" s="1"/>
  <c r="AF2" i="3"/>
  <c r="AF41" i="3" s="1"/>
  <c r="AG2" i="3"/>
  <c r="AG41" i="3" s="1"/>
  <c r="AH2" i="3"/>
  <c r="AI2" i="3"/>
  <c r="AI41" i="3" s="1"/>
  <c r="AJ2" i="3"/>
  <c r="AJ41" i="3" s="1"/>
  <c r="AK2" i="3"/>
  <c r="AK41" i="3" s="1"/>
  <c r="AL2" i="3"/>
  <c r="AM2" i="3"/>
  <c r="AM41" i="3" s="1"/>
  <c r="AN2" i="3"/>
  <c r="AN41" i="3" s="1"/>
  <c r="AO2" i="3"/>
  <c r="AC3" i="3"/>
  <c r="AC42" i="3" s="1"/>
  <c r="AD3" i="3"/>
  <c r="AD42" i="3" s="1"/>
  <c r="AE3" i="3"/>
  <c r="AF3" i="3"/>
  <c r="AG3" i="3"/>
  <c r="AH3" i="3"/>
  <c r="AH42" i="3" s="1"/>
  <c r="AI3" i="3"/>
  <c r="AJ3" i="3"/>
  <c r="AK3" i="3"/>
  <c r="AK42" i="3" s="1"/>
  <c r="AL3" i="3"/>
  <c r="AL42" i="3" s="1"/>
  <c r="AM3" i="3"/>
  <c r="AN3" i="3"/>
  <c r="AO3" i="3"/>
  <c r="AO42" i="3" s="1"/>
  <c r="AC4" i="3"/>
  <c r="AC43" i="3" s="1"/>
  <c r="AD4" i="3"/>
  <c r="AD43" i="3" s="1"/>
  <c r="AE4" i="3"/>
  <c r="AF4" i="3"/>
  <c r="AG4" i="3"/>
  <c r="AG43" i="3" s="1"/>
  <c r="AH4" i="3"/>
  <c r="AI4" i="3"/>
  <c r="AJ4" i="3"/>
  <c r="AJ43" i="3" s="1"/>
  <c r="AK4" i="3"/>
  <c r="AK43" i="3" s="1"/>
  <c r="AL4" i="3"/>
  <c r="AL43" i="3" s="1"/>
  <c r="AM4" i="3"/>
  <c r="AM43" i="3" s="1"/>
  <c r="AN4" i="3"/>
  <c r="AO4" i="3"/>
  <c r="AO43" i="3" s="1"/>
  <c r="AC5" i="3"/>
  <c r="AD5" i="3"/>
  <c r="AE5" i="3"/>
  <c r="AE44" i="3" s="1"/>
  <c r="AF5" i="3"/>
  <c r="AF44" i="3" s="1"/>
  <c r="AG5" i="3"/>
  <c r="AG44" i="3" s="1"/>
  <c r="AH5" i="3"/>
  <c r="AH44" i="3" s="1"/>
  <c r="AI5" i="3"/>
  <c r="AJ5" i="3"/>
  <c r="AJ44" i="3" s="1"/>
  <c r="AK5" i="3"/>
  <c r="AK44" i="3" s="1"/>
  <c r="AL5" i="3"/>
  <c r="AM5" i="3"/>
  <c r="AN5" i="3"/>
  <c r="AN44" i="3" s="1"/>
  <c r="AO5" i="3"/>
  <c r="AO44" i="3" s="1"/>
  <c r="AC6" i="3"/>
  <c r="AD6" i="3"/>
  <c r="AE6" i="3"/>
  <c r="AE45" i="3" s="1"/>
  <c r="AF6" i="3"/>
  <c r="AG6" i="3"/>
  <c r="AH6" i="3"/>
  <c r="AH45" i="3" s="1"/>
  <c r="AI6" i="3"/>
  <c r="AI45" i="3" s="1"/>
  <c r="AJ6" i="3"/>
  <c r="AK6" i="3"/>
  <c r="AK45" i="3" s="1"/>
  <c r="AL6" i="3"/>
  <c r="AM6" i="3"/>
  <c r="AM45" i="3" s="1"/>
  <c r="AN6" i="3"/>
  <c r="AO6" i="3"/>
  <c r="AC7" i="3"/>
  <c r="AC46" i="3" s="1"/>
  <c r="AD7" i="3"/>
  <c r="AD46" i="3" s="1"/>
  <c r="AE7" i="3"/>
  <c r="AE46" i="3" s="1"/>
  <c r="AF7" i="3"/>
  <c r="AF46" i="3" s="1"/>
  <c r="AG7" i="3"/>
  <c r="AH7" i="3"/>
  <c r="AH46" i="3" s="1"/>
  <c r="AI7" i="3"/>
  <c r="AI46" i="3" s="1"/>
  <c r="AJ7" i="3"/>
  <c r="AJ46" i="3" s="1"/>
  <c r="AK7" i="3"/>
  <c r="AK46" i="3" s="1"/>
  <c r="AL7" i="3"/>
  <c r="AL46" i="3" s="1"/>
  <c r="AM7" i="3"/>
  <c r="AM46" i="3" s="1"/>
  <c r="AN7" i="3"/>
  <c r="AN46" i="3" s="1"/>
  <c r="AO7" i="3"/>
  <c r="AC8" i="3"/>
  <c r="AC47" i="3" s="1"/>
  <c r="AD8" i="3"/>
  <c r="AD47" i="3" s="1"/>
  <c r="AE8" i="3"/>
  <c r="AF8" i="3"/>
  <c r="AG8" i="3"/>
  <c r="AG47" i="3" s="1"/>
  <c r="AH8" i="3"/>
  <c r="AH47" i="3" s="1"/>
  <c r="AI8" i="3"/>
  <c r="AJ8" i="3"/>
  <c r="AK8" i="3"/>
  <c r="AK47" i="3" s="1"/>
  <c r="AL8" i="3"/>
  <c r="AL47" i="3" s="1"/>
  <c r="AM8" i="3"/>
  <c r="AN8" i="3"/>
  <c r="AN47" i="3" s="1"/>
  <c r="AO8" i="3"/>
  <c r="AO47" i="3" s="1"/>
  <c r="AC9" i="3"/>
  <c r="AD9" i="3"/>
  <c r="AD48" i="3" s="1"/>
  <c r="AE9" i="3"/>
  <c r="AF9" i="3"/>
  <c r="AF48" i="3" s="1"/>
  <c r="AG9" i="3"/>
  <c r="AG48" i="3" s="1"/>
  <c r="AH9" i="3"/>
  <c r="AI9" i="3"/>
  <c r="AI48" i="3" s="1"/>
  <c r="AJ9" i="3"/>
  <c r="AJ48" i="3" s="1"/>
  <c r="AK9" i="3"/>
  <c r="AK48" i="3" s="1"/>
  <c r="AL9" i="3"/>
  <c r="AL48" i="3" s="1"/>
  <c r="AM9" i="3"/>
  <c r="AN9" i="3"/>
  <c r="AN48" i="3" s="1"/>
  <c r="AO9" i="3"/>
  <c r="AO48" i="3" s="1"/>
  <c r="AC10" i="3"/>
  <c r="AC49" i="3" s="1"/>
  <c r="AD10" i="3"/>
  <c r="D4" i="3" s="1"/>
  <c r="AE10" i="3"/>
  <c r="E4" i="3" s="1"/>
  <c r="AF10" i="3"/>
  <c r="AG10" i="3"/>
  <c r="AG49" i="3" s="1"/>
  <c r="AH10" i="3"/>
  <c r="AI10" i="3"/>
  <c r="I4" i="3" s="1"/>
  <c r="AJ10" i="3"/>
  <c r="AK10" i="3"/>
  <c r="AL10" i="3"/>
  <c r="L4" i="3" s="1"/>
  <c r="AM10" i="3"/>
  <c r="M4" i="3" s="1"/>
  <c r="AN10" i="3"/>
  <c r="AO10" i="3"/>
  <c r="AB3" i="3"/>
  <c r="AB4" i="3"/>
  <c r="AB43" i="3" s="1"/>
  <c r="AB5" i="3"/>
  <c r="AB44" i="3" s="1"/>
  <c r="AB6" i="3"/>
  <c r="AB7" i="3"/>
  <c r="AB8" i="3"/>
  <c r="AB47" i="3" s="1"/>
  <c r="AB9" i="3"/>
  <c r="AB48" i="3" s="1"/>
  <c r="AB10" i="3"/>
  <c r="AV6" i="3" l="1"/>
  <c r="AV45" i="3" s="1"/>
  <c r="AM49" i="3"/>
  <c r="AT6" i="3"/>
  <c r="AT45" i="3" s="1"/>
  <c r="O2" i="3"/>
  <c r="AI49" i="3"/>
  <c r="AO41" i="3"/>
  <c r="K3" i="3"/>
  <c r="H2" i="3"/>
  <c r="G2" i="3"/>
  <c r="I3" i="3"/>
  <c r="AU4" i="3"/>
  <c r="AU43" i="3" s="1"/>
  <c r="AE49" i="3"/>
  <c r="H3" i="3"/>
  <c r="AT8" i="3"/>
  <c r="AT47" i="3" s="1"/>
  <c r="AQ3" i="3"/>
  <c r="AQ42" i="3" s="1"/>
  <c r="AB42" i="3"/>
  <c r="H4" i="3"/>
  <c r="AV10" i="3"/>
  <c r="AV49" i="3" s="1"/>
  <c r="AH49" i="3"/>
  <c r="AM48" i="3"/>
  <c r="AT9" i="3"/>
  <c r="AT48" i="3" s="1"/>
  <c r="AE48" i="3"/>
  <c r="AJ47" i="3"/>
  <c r="AO46" i="3"/>
  <c r="O3" i="3"/>
  <c r="AG46" i="3"/>
  <c r="AU7" i="3"/>
  <c r="AU46" i="3" s="1"/>
  <c r="L3" i="3"/>
  <c r="AL45" i="3"/>
  <c r="AD45" i="3"/>
  <c r="AQ6" i="3"/>
  <c r="AQ45" i="3" s="1"/>
  <c r="D3" i="3"/>
  <c r="AI44" i="3"/>
  <c r="N2" i="3"/>
  <c r="AN43" i="3"/>
  <c r="AF43" i="3"/>
  <c r="AT4" i="3"/>
  <c r="AT43" i="3" s="1"/>
  <c r="AU5" i="3"/>
  <c r="AU44" i="3" s="1"/>
  <c r="AT7" i="3"/>
  <c r="AT46" i="3" s="1"/>
  <c r="AJ11" i="3"/>
  <c r="AJ30" i="3" s="1"/>
  <c r="AL11" i="3"/>
  <c r="AL26" i="3" s="1"/>
  <c r="L2" i="3"/>
  <c r="AD11" i="3"/>
  <c r="AD28" i="3" s="1"/>
  <c r="D2" i="3"/>
  <c r="AB46" i="3"/>
  <c r="AL49" i="3"/>
  <c r="AF47" i="3"/>
  <c r="AM44" i="3"/>
  <c r="AE43" i="3"/>
  <c r="AG42" i="3"/>
  <c r="AU6" i="3"/>
  <c r="AU45" i="3" s="1"/>
  <c r="AV4" i="3"/>
  <c r="AV43" i="3" s="1"/>
  <c r="F2" i="3"/>
  <c r="C3" i="3"/>
  <c r="B3" i="3"/>
  <c r="K4" i="3"/>
  <c r="C4" i="3"/>
  <c r="AB45" i="3"/>
  <c r="AK49" i="3"/>
  <c r="AE47" i="3"/>
  <c r="AL44" i="3"/>
  <c r="AF42" i="3"/>
  <c r="AH41" i="3"/>
  <c r="AQ10" i="3"/>
  <c r="AQ49" i="3" s="1"/>
  <c r="AV3" i="3"/>
  <c r="AV42" i="3" s="1"/>
  <c r="C2" i="3"/>
  <c r="AJ49" i="3"/>
  <c r="J4" i="3"/>
  <c r="AM42" i="3"/>
  <c r="M2" i="3"/>
  <c r="AQ5" i="3"/>
  <c r="AQ44" i="3" s="1"/>
  <c r="AN45" i="3"/>
  <c r="N3" i="3"/>
  <c r="AF45" i="3"/>
  <c r="F3" i="3"/>
  <c r="AV5" i="3"/>
  <c r="AV44" i="3" s="1"/>
  <c r="AC44" i="3"/>
  <c r="AH11" i="3"/>
  <c r="AH22" i="3" s="1"/>
  <c r="AH43" i="3"/>
  <c r="AE42" i="3"/>
  <c r="E2" i="3"/>
  <c r="AQ8" i="3"/>
  <c r="AQ47" i="3" s="1"/>
  <c r="AT5" i="3"/>
  <c r="AT44" i="3" s="1"/>
  <c r="AU3" i="3"/>
  <c r="AU42" i="3" s="1"/>
  <c r="AU8" i="3"/>
  <c r="AU47" i="3" s="1"/>
  <c r="M3" i="3"/>
  <c r="E3" i="3"/>
  <c r="AL28" i="3"/>
  <c r="AM47" i="3"/>
  <c r="AG45" i="3"/>
  <c r="AN42" i="3"/>
  <c r="AQ7" i="3"/>
  <c r="AQ46" i="3" s="1"/>
  <c r="O4" i="3"/>
  <c r="AW6" i="3"/>
  <c r="AH24" i="3"/>
  <c r="AH48" i="3"/>
  <c r="AO45" i="3"/>
  <c r="AI43" i="3"/>
  <c r="AC41" i="3"/>
  <c r="AQ4" i="3"/>
  <c r="AQ43" i="3" s="1"/>
  <c r="AU10" i="3"/>
  <c r="AU49" i="3" s="1"/>
  <c r="AV8" i="3"/>
  <c r="AV47" i="3" s="1"/>
  <c r="AW7" i="3"/>
  <c r="K2" i="3"/>
  <c r="AT3" i="3"/>
  <c r="AT42" i="3" s="1"/>
  <c r="B4" i="3"/>
  <c r="G4" i="3"/>
  <c r="AQ9" i="3"/>
  <c r="AQ48" i="3" s="1"/>
  <c r="N4" i="3"/>
  <c r="AN49" i="3"/>
  <c r="F4" i="3"/>
  <c r="AF49" i="3"/>
  <c r="AV9" i="3"/>
  <c r="AV48" i="3" s="1"/>
  <c r="AC48" i="3"/>
  <c r="J3" i="3"/>
  <c r="AJ45" i="3"/>
  <c r="AI42" i="3"/>
  <c r="I2" i="3"/>
  <c r="AH28" i="3"/>
  <c r="AL22" i="3"/>
  <c r="AB49" i="3"/>
  <c r="AO49" i="3"/>
  <c r="AD49" i="3"/>
  <c r="AI47" i="3"/>
  <c r="AC45" i="3"/>
  <c r="AJ42" i="3"/>
  <c r="AL41" i="3"/>
  <c r="AT10" i="3"/>
  <c r="AT49" i="3" s="1"/>
  <c r="AU9" i="3"/>
  <c r="AU48" i="3" s="1"/>
  <c r="AV7" i="3"/>
  <c r="AV46" i="3" s="1"/>
  <c r="J2" i="3"/>
  <c r="G3" i="3"/>
  <c r="AO11" i="3"/>
  <c r="AO27" i="3" s="1"/>
  <c r="AG11" i="3"/>
  <c r="AG29" i="3" s="1"/>
  <c r="AI11" i="3"/>
  <c r="AI24" i="3" s="1"/>
  <c r="AN11" i="3"/>
  <c r="AF11" i="3"/>
  <c r="AF27" i="3" s="1"/>
  <c r="AK11" i="3"/>
  <c r="AK23" i="3" s="1"/>
  <c r="AC11" i="3"/>
  <c r="AC30" i="3" s="1"/>
  <c r="AM11" i="3"/>
  <c r="AM23" i="3" s="1"/>
  <c r="AE11" i="3"/>
  <c r="AE25" i="3" s="1"/>
  <c r="AB2" i="3"/>
  <c r="AK26" i="3" l="1"/>
  <c r="AW9" i="3"/>
  <c r="AW8" i="3"/>
  <c r="AF23" i="3"/>
  <c r="AM24" i="3"/>
  <c r="AH25" i="3"/>
  <c r="AC26" i="3"/>
  <c r="AF26" i="3"/>
  <c r="AL30" i="3"/>
  <c r="AI23" i="3"/>
  <c r="AL29" i="3"/>
  <c r="AL25" i="3"/>
  <c r="AJ27" i="3"/>
  <c r="AK27" i="3"/>
  <c r="AK22" i="3"/>
  <c r="AK30" i="3"/>
  <c r="AF24" i="3"/>
  <c r="AW5" i="3"/>
  <c r="AW4" i="3"/>
  <c r="AH29" i="3"/>
  <c r="AW3" i="3"/>
  <c r="AM25" i="3"/>
  <c r="AW10" i="3"/>
  <c r="AE24" i="3"/>
  <c r="AC22" i="3"/>
  <c r="AO26" i="3"/>
  <c r="AE29" i="3"/>
  <c r="AH30" i="3"/>
  <c r="AN12" i="3"/>
  <c r="AN50" i="3"/>
  <c r="AN22" i="3"/>
  <c r="AN28" i="3"/>
  <c r="AN25" i="3"/>
  <c r="AN29" i="3"/>
  <c r="AD12" i="3"/>
  <c r="AD22" i="3"/>
  <c r="AD50" i="3"/>
  <c r="AD27" i="3"/>
  <c r="AD23" i="3"/>
  <c r="AD24" i="3"/>
  <c r="AI12" i="3"/>
  <c r="AI50" i="3"/>
  <c r="AI29" i="3"/>
  <c r="AI30" i="3"/>
  <c r="AI26" i="3"/>
  <c r="AI27" i="3"/>
  <c r="AI22" i="3"/>
  <c r="AO30" i="3"/>
  <c r="AC23" i="3"/>
  <c r="AB11" i="3"/>
  <c r="B2" i="3"/>
  <c r="B5" i="3" s="1"/>
  <c r="AG12" i="3"/>
  <c r="AG24" i="3"/>
  <c r="AG25" i="3"/>
  <c r="AG50" i="3"/>
  <c r="AG28" i="3"/>
  <c r="AO25" i="3"/>
  <c r="AD29" i="3"/>
  <c r="AG23" i="3"/>
  <c r="AL12" i="3"/>
  <c r="AL50" i="3"/>
  <c r="AL27" i="3"/>
  <c r="AL23" i="3"/>
  <c r="AL24" i="3"/>
  <c r="AI25" i="3"/>
  <c r="AN27" i="3"/>
  <c r="AE12" i="3"/>
  <c r="AE50" i="3"/>
  <c r="AE26" i="3"/>
  <c r="AE30" i="3"/>
  <c r="AE22" i="3"/>
  <c r="AE27" i="3"/>
  <c r="AJ12" i="3"/>
  <c r="AJ24" i="3"/>
  <c r="AJ29" i="3"/>
  <c r="AJ25" i="3"/>
  <c r="AJ50" i="3"/>
  <c r="AJ26" i="3"/>
  <c r="AJ22" i="3"/>
  <c r="AM12" i="3"/>
  <c r="AM50" i="3"/>
  <c r="AM26" i="3"/>
  <c r="AM27" i="3"/>
  <c r="AM22" i="3"/>
  <c r="AM30" i="3"/>
  <c r="AO22" i="3"/>
  <c r="AN26" i="3"/>
  <c r="AF28" i="3"/>
  <c r="AD30" i="3"/>
  <c r="AM29" i="3"/>
  <c r="AN30" i="3"/>
  <c r="AJ23" i="3"/>
  <c r="AI28" i="3"/>
  <c r="AE23" i="3"/>
  <c r="AG27" i="3"/>
  <c r="Q4" i="3"/>
  <c r="R4" i="3"/>
  <c r="P4" i="3"/>
  <c r="S4" i="3" s="1"/>
  <c r="AO12" i="3"/>
  <c r="AO50" i="3"/>
  <c r="AO23" i="3"/>
  <c r="AO28" i="3"/>
  <c r="AO24" i="3"/>
  <c r="AO29" i="3"/>
  <c r="AD25" i="3"/>
  <c r="R3" i="3"/>
  <c r="Q3" i="3"/>
  <c r="P3" i="3"/>
  <c r="S3" i="3" s="1"/>
  <c r="AC12" i="3"/>
  <c r="AT11" i="3"/>
  <c r="AT50" i="3" s="1"/>
  <c r="AC50" i="3"/>
  <c r="AU11" i="3"/>
  <c r="AU50" i="3" s="1"/>
  <c r="AC27" i="3"/>
  <c r="AV11" i="3"/>
  <c r="AV50" i="3" s="1"/>
  <c r="AC28" i="3"/>
  <c r="AC24" i="3"/>
  <c r="AC29" i="3"/>
  <c r="AC25" i="3"/>
  <c r="AE28" i="3"/>
  <c r="AN24" i="3"/>
  <c r="AK12" i="3"/>
  <c r="AK28" i="3"/>
  <c r="AK24" i="3"/>
  <c r="AK29" i="3"/>
  <c r="AK50" i="3"/>
  <c r="AF12" i="3"/>
  <c r="AF29" i="3"/>
  <c r="AF25" i="3"/>
  <c r="AF30" i="3"/>
  <c r="AF50" i="3"/>
  <c r="AF22" i="3"/>
  <c r="AG30" i="3"/>
  <c r="AG22" i="3"/>
  <c r="AH12" i="3"/>
  <c r="AH26" i="3"/>
  <c r="AH50" i="3"/>
  <c r="AH23" i="3"/>
  <c r="AH27" i="3"/>
  <c r="AK25" i="3"/>
  <c r="AN23" i="3"/>
  <c r="AG26" i="3"/>
  <c r="AM28" i="3"/>
  <c r="AD26" i="3"/>
  <c r="AJ28" i="3"/>
  <c r="AT2" i="3"/>
  <c r="AW2" i="3" s="1"/>
  <c r="AW41" i="3" s="1"/>
  <c r="D16" i="3"/>
  <c r="AR2" i="3"/>
  <c r="AR41" i="3" s="1"/>
  <c r="AQ2" i="3"/>
  <c r="AQ41" i="3" s="1"/>
  <c r="L16" i="3"/>
  <c r="AR9" i="3"/>
  <c r="AR48" i="3" s="1"/>
  <c r="N16" i="3"/>
  <c r="J16" i="3"/>
  <c r="AB41" i="3"/>
  <c r="I17" i="3"/>
  <c r="J17" i="3"/>
  <c r="E17" i="3"/>
  <c r="AR5" i="3"/>
  <c r="AR44" i="3" s="1"/>
  <c r="AP6" i="3"/>
  <c r="AP3" i="3"/>
  <c r="AP4" i="3"/>
  <c r="AV2" i="3"/>
  <c r="AV41" i="3" s="1"/>
  <c r="AR8" i="3"/>
  <c r="AR47" i="3" s="1"/>
  <c r="AP8" i="3"/>
  <c r="AR4" i="3"/>
  <c r="AR43" i="3" s="1"/>
  <c r="AP7" i="3"/>
  <c r="AR7" i="3"/>
  <c r="AR46" i="3" s="1"/>
  <c r="AU2" i="3"/>
  <c r="AU41" i="3" s="1"/>
  <c r="AR6" i="3"/>
  <c r="AR45" i="3" s="1"/>
  <c r="AP9" i="3"/>
  <c r="L17" i="3"/>
  <c r="AR3" i="3"/>
  <c r="AR42" i="3" s="1"/>
  <c r="AP10" i="3"/>
  <c r="AR10" i="3"/>
  <c r="AR49" i="3" s="1"/>
  <c r="AP2" i="3"/>
  <c r="AP5" i="3"/>
  <c r="AT26" i="3" l="1"/>
  <c r="AK31" i="3"/>
  <c r="AH31" i="3"/>
  <c r="AT30" i="3"/>
  <c r="AW26" i="3"/>
  <c r="AF31" i="3"/>
  <c r="AU30" i="3"/>
  <c r="AL31" i="3"/>
  <c r="AW24" i="3"/>
  <c r="AV24" i="3"/>
  <c r="AU24" i="3"/>
  <c r="AT24" i="3"/>
  <c r="AJ31" i="3"/>
  <c r="AW30" i="3"/>
  <c r="AP43" i="3"/>
  <c r="AC61" i="3"/>
  <c r="AO61" i="3"/>
  <c r="AG61" i="3"/>
  <c r="AL61" i="3"/>
  <c r="AB61" i="3"/>
  <c r="AK61" i="3"/>
  <c r="AM61" i="3"/>
  <c r="AF61" i="3"/>
  <c r="AS4" i="3"/>
  <c r="AS43" i="3" s="1"/>
  <c r="AI61" i="3"/>
  <c r="AD61" i="3"/>
  <c r="AE61" i="3"/>
  <c r="AJ61" i="3"/>
  <c r="AN61" i="3"/>
  <c r="AH61" i="3"/>
  <c r="AC31" i="3"/>
  <c r="AW28" i="3"/>
  <c r="AV28" i="3"/>
  <c r="AU28" i="3"/>
  <c r="AT28" i="3"/>
  <c r="AO31" i="3"/>
  <c r="AE31" i="3"/>
  <c r="AV30" i="3"/>
  <c r="AN62" i="3"/>
  <c r="AP44" i="3"/>
  <c r="AF62" i="3"/>
  <c r="AJ62" i="3"/>
  <c r="AM62" i="3"/>
  <c r="AB62" i="3"/>
  <c r="AO62" i="3"/>
  <c r="AL62" i="3"/>
  <c r="AE62" i="3"/>
  <c r="AK62" i="3"/>
  <c r="AD62" i="3"/>
  <c r="AS5" i="3"/>
  <c r="AS44" i="3" s="1"/>
  <c r="AC62" i="3"/>
  <c r="AG62" i="3"/>
  <c r="AH62" i="3"/>
  <c r="AI62" i="3"/>
  <c r="AH60" i="3"/>
  <c r="AP42" i="3"/>
  <c r="AL60" i="3"/>
  <c r="AD60" i="3"/>
  <c r="AO60" i="3"/>
  <c r="AS3" i="3"/>
  <c r="AS42" i="3" s="1"/>
  <c r="AI60" i="3"/>
  <c r="AM60" i="3"/>
  <c r="AE60" i="3"/>
  <c r="AB60" i="3"/>
  <c r="AJ60" i="3"/>
  <c r="AG60" i="3"/>
  <c r="AC60" i="3"/>
  <c r="AF60" i="3"/>
  <c r="AN60" i="3"/>
  <c r="AK60" i="3"/>
  <c r="AN31" i="3"/>
  <c r="AW11" i="3"/>
  <c r="AB50" i="3"/>
  <c r="AQ11" i="3"/>
  <c r="AI63" i="3"/>
  <c r="AM63" i="3"/>
  <c r="AP45" i="3"/>
  <c r="AE63" i="3"/>
  <c r="AH63" i="3"/>
  <c r="AF63" i="3"/>
  <c r="AD63" i="3"/>
  <c r="AK63" i="3"/>
  <c r="AB63" i="3"/>
  <c r="AL63" i="3"/>
  <c r="AN63" i="3"/>
  <c r="AS6" i="3"/>
  <c r="AS45" i="3" s="1"/>
  <c r="AO63" i="3"/>
  <c r="AC63" i="3"/>
  <c r="AJ63" i="3"/>
  <c r="AG63" i="3"/>
  <c r="AH64" i="3"/>
  <c r="AL64" i="3"/>
  <c r="AP46" i="3"/>
  <c r="AE64" i="3"/>
  <c r="AD64" i="3"/>
  <c r="AN64" i="3"/>
  <c r="AB64" i="3"/>
  <c r="AI64" i="3"/>
  <c r="AF64" i="3"/>
  <c r="AC64" i="3"/>
  <c r="AJ64" i="3"/>
  <c r="AM64" i="3"/>
  <c r="AO64" i="3"/>
  <c r="AS7" i="3"/>
  <c r="AS46" i="3" s="1"/>
  <c r="AK64" i="3"/>
  <c r="AG64" i="3"/>
  <c r="AP41" i="3"/>
  <c r="AP13" i="3"/>
  <c r="AI59" i="3"/>
  <c r="AM59" i="3"/>
  <c r="AF59" i="3"/>
  <c r="AE59" i="3"/>
  <c r="AH59" i="3"/>
  <c r="AJ59" i="3"/>
  <c r="AO59" i="3"/>
  <c r="AD59" i="3"/>
  <c r="AG59" i="3"/>
  <c r="AL59" i="3"/>
  <c r="AK59" i="3"/>
  <c r="AC59" i="3"/>
  <c r="AN59" i="3"/>
  <c r="AM31" i="3"/>
  <c r="AV26" i="3"/>
  <c r="AG31" i="3"/>
  <c r="AU23" i="3"/>
  <c r="AV23" i="3"/>
  <c r="AW23" i="3"/>
  <c r="AT23" i="3"/>
  <c r="AD31" i="3"/>
  <c r="AM67" i="3"/>
  <c r="AE67" i="3"/>
  <c r="AI67" i="3"/>
  <c r="AP49" i="3"/>
  <c r="AB67" i="3"/>
  <c r="AO67" i="3"/>
  <c r="AG67" i="3"/>
  <c r="AN67" i="3"/>
  <c r="AC67" i="3"/>
  <c r="AL67" i="3"/>
  <c r="AF67" i="3"/>
  <c r="AD67" i="3"/>
  <c r="AJ67" i="3"/>
  <c r="AH67" i="3"/>
  <c r="AK67" i="3"/>
  <c r="AS10" i="3"/>
  <c r="AS49" i="3" s="1"/>
  <c r="AW27" i="3"/>
  <c r="AT27" i="3"/>
  <c r="AU27" i="3"/>
  <c r="AV27" i="3"/>
  <c r="AU26" i="3"/>
  <c r="AP47" i="3"/>
  <c r="AO65" i="3"/>
  <c r="AB65" i="3"/>
  <c r="AG65" i="3"/>
  <c r="AK65" i="3"/>
  <c r="AN65" i="3"/>
  <c r="AC65" i="3"/>
  <c r="AJ65" i="3"/>
  <c r="AE65" i="3"/>
  <c r="AS8" i="3"/>
  <c r="AS47" i="3" s="1"/>
  <c r="AI65" i="3"/>
  <c r="AH65" i="3"/>
  <c r="AL65" i="3"/>
  <c r="AM65" i="3"/>
  <c r="AF65" i="3"/>
  <c r="AD65" i="3"/>
  <c r="AT25" i="3"/>
  <c r="AU25" i="3"/>
  <c r="AV25" i="3"/>
  <c r="AW25" i="3"/>
  <c r="AI31" i="3"/>
  <c r="AW29" i="3"/>
  <c r="AT29" i="3"/>
  <c r="AU29" i="3"/>
  <c r="AV29" i="3"/>
  <c r="AN66" i="3"/>
  <c r="AF66" i="3"/>
  <c r="AJ66" i="3"/>
  <c r="AP48" i="3"/>
  <c r="AK66" i="3"/>
  <c r="AM66" i="3"/>
  <c r="AL66" i="3"/>
  <c r="AE66" i="3"/>
  <c r="AS9" i="3"/>
  <c r="AS48" i="3" s="1"/>
  <c r="AI66" i="3"/>
  <c r="AH66" i="3"/>
  <c r="AO66" i="3"/>
  <c r="AB66" i="3"/>
  <c r="AG66" i="3"/>
  <c r="AD66" i="3"/>
  <c r="AC66" i="3"/>
  <c r="AT41" i="3"/>
  <c r="AW46" i="3"/>
  <c r="AW47" i="3"/>
  <c r="N28" i="3"/>
  <c r="Q17" i="3"/>
  <c r="R17" i="3"/>
  <c r="G17" i="3"/>
  <c r="N17" i="3"/>
  <c r="B17" i="3"/>
  <c r="AS2" i="3"/>
  <c r="AS41" i="3" s="1"/>
  <c r="AB59" i="3"/>
  <c r="C16" i="3"/>
  <c r="W2" i="3"/>
  <c r="I22" i="3" s="1"/>
  <c r="Y2" i="3"/>
  <c r="Y16" i="3" s="1"/>
  <c r="X2" i="3"/>
  <c r="X16" i="3" s="1"/>
  <c r="C17" i="3"/>
  <c r="W3" i="3"/>
  <c r="M23" i="3" s="1"/>
  <c r="Y3" i="3"/>
  <c r="Y17" i="3" s="1"/>
  <c r="X3" i="3"/>
  <c r="X17" i="3" s="1"/>
  <c r="G16" i="3"/>
  <c r="M17" i="3"/>
  <c r="K17" i="3"/>
  <c r="B16" i="3"/>
  <c r="Q2" i="3"/>
  <c r="Q16" i="3" s="1"/>
  <c r="R2" i="3"/>
  <c r="R16" i="3" s="1"/>
  <c r="P2" i="3"/>
  <c r="C27" i="3" s="1"/>
  <c r="D17" i="3"/>
  <c r="O17" i="3"/>
  <c r="M16" i="3"/>
  <c r="H17" i="3"/>
  <c r="AW48" i="3"/>
  <c r="AW45" i="3"/>
  <c r="I16" i="3"/>
  <c r="AW42" i="3"/>
  <c r="H16" i="3"/>
  <c r="O16" i="3"/>
  <c r="F16" i="3"/>
  <c r="F17" i="3"/>
  <c r="AW44" i="3"/>
  <c r="K16" i="3"/>
  <c r="E16" i="3"/>
  <c r="AW43" i="3"/>
  <c r="AW49" i="3"/>
  <c r="H23" i="3" l="1"/>
  <c r="AQ50" i="3"/>
  <c r="AQ12" i="3"/>
  <c r="C28" i="3"/>
  <c r="B28" i="3"/>
  <c r="K23" i="3"/>
  <c r="Z3" i="3"/>
  <c r="E27" i="3"/>
  <c r="H22" i="3"/>
  <c r="F27" i="3"/>
  <c r="M27" i="3"/>
  <c r="K22" i="3"/>
  <c r="F22" i="3"/>
  <c r="O27" i="3"/>
  <c r="I27" i="3"/>
  <c r="K27" i="3"/>
  <c r="G22" i="3"/>
  <c r="G27" i="3"/>
  <c r="C22" i="3"/>
  <c r="E22" i="3"/>
  <c r="M22" i="3"/>
  <c r="B27" i="3"/>
  <c r="H27" i="3"/>
  <c r="O28" i="3"/>
  <c r="K28" i="3"/>
  <c r="G28" i="3"/>
  <c r="D28" i="3"/>
  <c r="H28" i="3"/>
  <c r="M28" i="3"/>
  <c r="F28" i="3"/>
  <c r="C23" i="3"/>
  <c r="G23" i="3"/>
  <c r="P16" i="3"/>
  <c r="S16" i="3" s="1"/>
  <c r="S2" i="3"/>
  <c r="J27" i="3"/>
  <c r="L27" i="3"/>
  <c r="D27" i="3"/>
  <c r="N27" i="3"/>
  <c r="W17" i="3"/>
  <c r="Z17" i="3" s="1"/>
  <c r="I23" i="3"/>
  <c r="E23" i="3"/>
  <c r="F23" i="3"/>
  <c r="L28" i="3"/>
  <c r="P17" i="3"/>
  <c r="S17" i="3" s="1"/>
  <c r="E28" i="3"/>
  <c r="J28" i="3"/>
  <c r="I28" i="3"/>
  <c r="W16" i="3"/>
  <c r="Z16" i="3" s="1"/>
  <c r="Z2" i="3"/>
  <c r="AB12" i="3" l="1"/>
  <c r="AB28" i="3"/>
  <c r="AB26" i="3"/>
  <c r="AB24" i="3"/>
  <c r="AB25" i="3"/>
  <c r="AB23" i="3"/>
  <c r="AB29" i="3"/>
  <c r="AB22" i="3"/>
  <c r="AB27" i="3"/>
  <c r="AB30" i="3"/>
  <c r="AS28" i="3" l="1"/>
  <c r="AR28" i="3"/>
  <c r="AQ28" i="3"/>
  <c r="AP28" i="3"/>
  <c r="AR27" i="3"/>
  <c r="AS27" i="3"/>
  <c r="AP27" i="3"/>
  <c r="AQ27" i="3"/>
  <c r="AS24" i="3"/>
  <c r="AR24" i="3"/>
  <c r="AQ24" i="3"/>
  <c r="AP24" i="3"/>
  <c r="AS26" i="3"/>
  <c r="AP26" i="3"/>
  <c r="AQ26" i="3"/>
  <c r="AR26" i="3"/>
  <c r="AQ30" i="3"/>
  <c r="AR30" i="3"/>
  <c r="AS30" i="3"/>
  <c r="AP30" i="3"/>
  <c r="AB31" i="3"/>
  <c r="AR29" i="3"/>
  <c r="AS29" i="3"/>
  <c r="AP29" i="3"/>
  <c r="AQ29" i="3"/>
  <c r="AP23" i="3"/>
  <c r="AQ23" i="3"/>
  <c r="AR23" i="3"/>
  <c r="AS23" i="3"/>
  <c r="AS25" i="3"/>
  <c r="AP25" i="3"/>
  <c r="AQ25" i="3"/>
  <c r="AR25" i="3"/>
  <c r="B19" i="3"/>
  <c r="B10" i="3"/>
  <c r="B9" i="3"/>
  <c r="B18" i="3"/>
  <c r="B11" i="3"/>
  <c r="B12" i="3" l="1"/>
  <c r="AR11" i="3"/>
  <c r="AP11" i="3"/>
  <c r="K18" i="3"/>
  <c r="K5" i="3"/>
  <c r="I5" i="3"/>
  <c r="O18" i="3"/>
  <c r="O5" i="3"/>
  <c r="F5" i="3"/>
  <c r="E5" i="3"/>
  <c r="N5" i="3"/>
  <c r="J18" i="3"/>
  <c r="F9" i="3" l="1"/>
  <c r="F11" i="3"/>
  <c r="F10" i="3"/>
  <c r="I10" i="3"/>
  <c r="I11" i="3"/>
  <c r="I9" i="3"/>
  <c r="AR12" i="3"/>
  <c r="AR50" i="3"/>
  <c r="O19" i="3"/>
  <c r="O9" i="3"/>
  <c r="O11" i="3"/>
  <c r="O10" i="3"/>
  <c r="K10" i="3"/>
  <c r="K9" i="3"/>
  <c r="K11" i="3"/>
  <c r="N10" i="3"/>
  <c r="N11" i="3"/>
  <c r="N9" i="3"/>
  <c r="AP50" i="3"/>
  <c r="AE68" i="3"/>
  <c r="AH68" i="3"/>
  <c r="AG68" i="3"/>
  <c r="AC68" i="3"/>
  <c r="AM68" i="3"/>
  <c r="AN68" i="3"/>
  <c r="AI68" i="3"/>
  <c r="AO68" i="3"/>
  <c r="AF68" i="3"/>
  <c r="AL68" i="3"/>
  <c r="AJ68" i="3"/>
  <c r="AD68" i="3"/>
  <c r="AK68" i="3"/>
  <c r="AB68" i="3"/>
  <c r="AS11" i="3"/>
  <c r="AS50" i="3" s="1"/>
  <c r="E19" i="3"/>
  <c r="E11" i="3"/>
  <c r="E9" i="3"/>
  <c r="E10" i="3"/>
  <c r="AP12" i="3"/>
  <c r="AW50" i="3"/>
  <c r="J5" i="3"/>
  <c r="N19" i="3"/>
  <c r="F19" i="3"/>
  <c r="AV22" i="3"/>
  <c r="Q18" i="3"/>
  <c r="G5" i="3"/>
  <c r="AS22" i="3"/>
  <c r="H5" i="3"/>
  <c r="H18" i="3"/>
  <c r="AR22" i="3"/>
  <c r="I18" i="3"/>
  <c r="R18" i="3"/>
  <c r="Y4" i="3"/>
  <c r="Y18" i="3" s="1"/>
  <c r="G18" i="3"/>
  <c r="AQ22" i="3"/>
  <c r="D18" i="3"/>
  <c r="M5" i="3"/>
  <c r="M18" i="3"/>
  <c r="F18" i="3"/>
  <c r="AT22" i="3"/>
  <c r="N18" i="3"/>
  <c r="I19" i="3"/>
  <c r="K19" i="3"/>
  <c r="E18" i="3"/>
  <c r="AW22" i="3"/>
  <c r="D5" i="3"/>
  <c r="X4" i="3"/>
  <c r="X18" i="3" s="1"/>
  <c r="L5" i="3"/>
  <c r="L18" i="3"/>
  <c r="O29" i="3"/>
  <c r="AU22" i="3"/>
  <c r="C18" i="3"/>
  <c r="AP22" i="3"/>
  <c r="AP31" i="3" s="1"/>
  <c r="W4" i="3"/>
  <c r="M24" i="3" s="1"/>
  <c r="C5" i="3"/>
  <c r="D11" i="3" l="1"/>
  <c r="D9" i="3"/>
  <c r="D10" i="3"/>
  <c r="M11" i="3"/>
  <c r="M9" i="3"/>
  <c r="M10" i="3"/>
  <c r="J9" i="3"/>
  <c r="J11" i="3"/>
  <c r="J12" i="3" s="1"/>
  <c r="J10" i="3"/>
  <c r="H9" i="3"/>
  <c r="H10" i="3"/>
  <c r="H11" i="3"/>
  <c r="C11" i="3"/>
  <c r="C10" i="3"/>
  <c r="C9" i="3"/>
  <c r="Q5" i="3"/>
  <c r="Q19" i="3" s="1"/>
  <c r="P5" i="3"/>
  <c r="S5" i="3"/>
  <c r="R5" i="3"/>
  <c r="R19" i="3" s="1"/>
  <c r="G9" i="3"/>
  <c r="G11" i="3"/>
  <c r="G10" i="3"/>
  <c r="L11" i="3"/>
  <c r="L9" i="3"/>
  <c r="L10" i="3"/>
  <c r="J19" i="3"/>
  <c r="K12" i="3"/>
  <c r="G24" i="3"/>
  <c r="H24" i="3"/>
  <c r="C29" i="3"/>
  <c r="Y5" i="3"/>
  <c r="Y19" i="3" s="1"/>
  <c r="P19" i="3"/>
  <c r="X5" i="3"/>
  <c r="X19" i="3" s="1"/>
  <c r="W5" i="3"/>
  <c r="W19" i="3" s="1"/>
  <c r="C19" i="3"/>
  <c r="W18" i="3"/>
  <c r="K24" i="3"/>
  <c r="H29" i="3"/>
  <c r="G29" i="3"/>
  <c r="E29" i="3"/>
  <c r="E12" i="3"/>
  <c r="I12" i="3"/>
  <c r="Z4" i="3"/>
  <c r="Z18" i="3"/>
  <c r="F24" i="3"/>
  <c r="M19" i="3"/>
  <c r="I24" i="3"/>
  <c r="E24" i="3"/>
  <c r="F29" i="3"/>
  <c r="D29" i="3"/>
  <c r="I29" i="3"/>
  <c r="AR31" i="3"/>
  <c r="AQ31" i="3"/>
  <c r="L19" i="3"/>
  <c r="M29" i="3"/>
  <c r="N29" i="3"/>
  <c r="C24" i="3"/>
  <c r="H19" i="3"/>
  <c r="J29" i="3"/>
  <c r="L29" i="3"/>
  <c r="F12" i="3"/>
  <c r="N12" i="3"/>
  <c r="D19" i="3"/>
  <c r="G19" i="3"/>
  <c r="O12" i="3"/>
  <c r="P6" i="3"/>
  <c r="B29" i="3"/>
  <c r="P18" i="3"/>
  <c r="S18" i="3" s="1"/>
  <c r="K29" i="3"/>
  <c r="Q11" i="3" l="1"/>
  <c r="R11" i="3"/>
  <c r="Z11" i="3"/>
  <c r="W11" i="3"/>
  <c r="H34" i="3" s="1"/>
  <c r="Z5" i="3"/>
  <c r="X9" i="3"/>
  <c r="P9" i="3"/>
  <c r="C12" i="3"/>
  <c r="S9" i="3"/>
  <c r="R9" i="3"/>
  <c r="Z9" i="3"/>
  <c r="Q9" i="3"/>
  <c r="W9" i="3"/>
  <c r="Y9" i="3"/>
  <c r="S11" i="3"/>
  <c r="Y10" i="3"/>
  <c r="Z10" i="3"/>
  <c r="P10" i="3"/>
  <c r="M38" i="3" s="1"/>
  <c r="S10" i="3"/>
  <c r="Q10" i="3"/>
  <c r="W10" i="3"/>
  <c r="H33" i="3" s="1"/>
  <c r="R10" i="3"/>
  <c r="X10" i="3"/>
  <c r="G12" i="3"/>
  <c r="D12" i="3"/>
  <c r="Y11" i="3"/>
  <c r="X11" i="3"/>
  <c r="M12" i="3"/>
  <c r="Z19" i="3"/>
  <c r="S19" i="3"/>
  <c r="H12" i="3"/>
  <c r="L12" i="3"/>
  <c r="P11" i="3"/>
  <c r="D39" i="3" s="1"/>
  <c r="M37" i="3" l="1"/>
  <c r="P12" i="3"/>
  <c r="C32" i="3"/>
  <c r="W12" i="3"/>
  <c r="L38" i="3"/>
  <c r="G37" i="3"/>
  <c r="L37" i="3"/>
  <c r="H38" i="3"/>
  <c r="H37" i="3"/>
  <c r="C37" i="3"/>
  <c r="D37" i="3"/>
  <c r="G38" i="3"/>
  <c r="I34" i="3"/>
  <c r="K34" i="3"/>
  <c r="E34" i="3"/>
  <c r="G34" i="3"/>
  <c r="M34" i="3"/>
  <c r="C34" i="3"/>
  <c r="F34" i="3"/>
  <c r="B39" i="3"/>
  <c r="J39" i="3"/>
  <c r="F39" i="3"/>
  <c r="N39" i="3"/>
  <c r="M39" i="3"/>
  <c r="K39" i="3"/>
  <c r="C39" i="3"/>
  <c r="L39" i="3"/>
  <c r="O39" i="3"/>
  <c r="E39" i="3"/>
  <c r="I39" i="3"/>
  <c r="M32" i="3"/>
  <c r="G33" i="3"/>
  <c r="Q12" i="3"/>
  <c r="R12" i="3"/>
  <c r="X12" i="3"/>
  <c r="Y12" i="3"/>
  <c r="M33" i="3"/>
  <c r="C33" i="3"/>
  <c r="P37" i="3"/>
  <c r="B37" i="3"/>
  <c r="U9" i="3"/>
  <c r="K37" i="3"/>
  <c r="E37" i="3"/>
  <c r="O37" i="3"/>
  <c r="I37" i="3"/>
  <c r="J37" i="3"/>
  <c r="F37" i="3"/>
  <c r="N37" i="3"/>
  <c r="B38" i="3"/>
  <c r="P38" i="3"/>
  <c r="U10" i="3"/>
  <c r="J38" i="3"/>
  <c r="I38" i="3"/>
  <c r="K38" i="3"/>
  <c r="N38" i="3"/>
  <c r="O38" i="3"/>
  <c r="F38" i="3"/>
  <c r="E38" i="3"/>
  <c r="P32" i="3"/>
  <c r="K32" i="3"/>
  <c r="F32" i="3"/>
  <c r="I32" i="3"/>
  <c r="E32" i="3"/>
  <c r="H32" i="3"/>
  <c r="H39" i="3"/>
  <c r="G32" i="3"/>
  <c r="D38" i="3"/>
  <c r="G39" i="3"/>
  <c r="C38" i="3"/>
  <c r="P33" i="3"/>
  <c r="I33" i="3"/>
  <c r="F33" i="3"/>
  <c r="K33" i="3"/>
  <c r="E33" i="3"/>
  <c r="P39" i="3"/>
  <c r="P34" i="3" l="1"/>
  <c r="T12" i="3"/>
  <c r="U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xr16:uid="{00000000-0015-0000-FFFF-FFFF01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xr16:uid="{00000000-0015-0000-FFFF-FFFF02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4" xr16:uid="{00000000-0015-0000-FFFF-FFFF03000000}" name="Arnold_Pogossian_2009_161" type="6" refreshedVersion="4" background="1" saveData="1">
    <textPr codePage="850" sourceFile="C:\Users\p3401\Dropbox (PETAL)\Team-Ordner „PETAL“\Audio\Kurtag_Kafka-Fragmente\_tempo mapping\---16_Keine Rückkehr\data_KF16\Arnold_Pogossian_2009_16.txt" decimal="," thousands=" ">
      <textFields count="2">
        <textField type="text"/>
        <textField type="skip"/>
      </textFields>
    </textPr>
  </connection>
  <connection id="5" xr16:uid="{00000000-0015-0000-FFFF-FFFF04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6" xr16:uid="{00000000-0015-0000-FFFF-FFFF05000000}" name="Arnold+Pogossian_2006 [live DVD]_16_dur1" type="6" refreshedVersion="4" background="1" saveData="1">
    <textPr codePage="850" sourceFile="C:\Users\p3039\Dropbox (PETAL)\Team-Ordner „PETAL“\Audio\Kurtag_Kafka-Fragmente\_tempo mapping\16_Keine Rückkehr\data_KF16\Arnold+Pogossian_2006 [live DVD]_16_dur.txt" decimal="," thousands=" " comma="1">
      <textFields count="2">
        <textField type="text"/>
        <textField type="skip"/>
      </textFields>
    </textPr>
  </connection>
  <connection id="7" xr16:uid="{00000000-0015-0000-FFFF-FFFF06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8" xr16:uid="{00000000-0015-0000-FFFF-FFFF07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9" xr16:uid="{00000000-0015-0000-FFFF-FFFF08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0" xr16:uid="{00000000-0015-0000-FFFF-FFFF09000000}" name="Banse_Keller_2005_161" type="6" refreshedVersion="4" background="1" saveData="1">
    <textPr codePage="850" sourceFile="C:\Users\p3401\Dropbox (PETAL)\Team-Ordner „PETAL“\Audio\Kurtag_Kafka-Fragmente\_tempo mapping\---16_Keine Rückkehr\data_KF16\Banse_Keller_2005_16.txt" decimal="," thousands=" ">
      <textFields count="2">
        <textField type="text"/>
        <textField type="skip"/>
      </textFields>
    </textPr>
  </connection>
  <connection id="11" xr16:uid="{00000000-0015-0000-FFFF-FFFF0A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2" xr16:uid="{00000000-0015-0000-FFFF-FFFF0B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3" xr16:uid="{00000000-0015-0000-FFFF-FFFF0C000000}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14" xr16:uid="{00000000-0015-0000-FFFF-FFFF0D000000}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15" xr16:uid="{00000000-0015-0000-FFFF-FFFF0E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16" xr16:uid="{00000000-0015-0000-FFFF-FFFF0F000000}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17" xr16:uid="{00000000-0015-0000-FFFF-FFFF10000000}" name="Csengery_Keller_1987_14 (Keine Rückkehr)1" type="6" refreshedVersion="4" background="1" saveData="1">
    <textPr codePage="850" sourceFile="C:\Users\p3401\Dropbox (PETAL)\Team-Ordner „PETAL“\Audio\Kurtag_Kafka-Fragmente\_tempo mapping\---16_Keine Rückkehr\data_KF16\Csengery_Keller_1987_14 (Keine Rückkehr).txt" decimal="," thousands=" ">
      <textFields count="2">
        <textField type="text"/>
        <textField type="skip"/>
      </textFields>
    </textPr>
  </connection>
  <connection id="18" xr16:uid="{00000000-0015-0000-FFFF-FFFF11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19" xr16:uid="{00000000-0015-0000-FFFF-FFFF12000000}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20" xr16:uid="{00000000-0015-0000-FFFF-FFFF13000000}" name="Csengery_Keller_1990_161" type="6" refreshedVersion="4" background="1" saveData="1">
    <textPr codePage="850" sourceFile="C:\Users\p3401\Dropbox (PETAL)\Team-Ordner „PETAL“\Audio\Kurtag_Kafka-Fragmente\_tempo mapping\---16_Keine Rückkehr\data_KF16\Csengery_Keller_1990_16.txt" decimal="," thousands=" ">
      <textFields count="2">
        <textField type="text"/>
        <textField type="skip"/>
      </textFields>
    </textPr>
  </connection>
  <connection id="21" xr16:uid="{00000000-0015-0000-FFFF-FFFF14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22" xr16:uid="{00000000-0015-0000-FFFF-FFFF15000000}" name="Kammer+Widmann_2017_16_Abschnitte-Dauern1" type="6" refreshedVersion="4" background="1" saveData="1">
    <textPr codePage="850" sourceFile="C:\Users\p3039\Dropbox (PETAL)\Team-Ordner „PETAL“\Audio\Kurtag_Kafka-Fragmente\_tempo mapping\16_Keine Rückkehr\data_KF16\Kammer+Widmann_2017_16_Abschnitte-Dauern.txt" decimal="," thousands=" " comma="1">
      <textFields count="2">
        <textField type="text"/>
        <textField type="skip"/>
      </textFields>
    </textPr>
  </connection>
  <connection id="23" xr16:uid="{00000000-0015-0000-FFFF-FFFF16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24" xr16:uid="{00000000-0015-0000-FFFF-FFFF17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25" xr16:uid="{00000000-0015-0000-FFFF-FFFF18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26" xr16:uid="{00000000-0015-0000-FFFF-FFFF19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27" xr16:uid="{00000000-0015-0000-FFFF-FFFF1A000000}" name="Komsi_Oramo_1994_161" type="6" refreshedVersion="4" background="1" saveData="1">
    <textPr codePage="850" sourceFile="C:\Users\p3039\Dropbox (PETAL)\Team-Ordner „PETAL“\Audio\Kurtag_Kafka-Fragmente\_tempo mapping\16_Keine Rückkehr\data_KF16\Komsi_Oramo_1994_16.txt" decimal="," thousands=" " comma="1">
      <textFields count="2">
        <textField type="text"/>
        <textField type="skip"/>
      </textFields>
    </textPr>
  </connection>
  <connection id="28" xr16:uid="{00000000-0015-0000-FFFF-FFFF1B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29" xr16:uid="{00000000-0015-0000-FFFF-FFFF1C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30" xr16:uid="{00000000-0015-0000-FFFF-FFFF1D000000}" name="Komsi_Oramo_1996_161" type="6" refreshedVersion="4" background="1" saveData="1">
    <textPr codePage="850" sourceFile="C:\Users\p3401\Dropbox (PETAL)\Team-Ordner „PETAL“\Audio\Kurtag_Kafka-Fragmente\_tempo mapping\---16_Keine Rückkehr\data_KF16\Komsi_Oramo_1996_16.txt" decimal="," thousands=" ">
      <textFields count="2">
        <textField type="text"/>
        <textField type="skip"/>
      </textFields>
    </textPr>
  </connection>
  <connection id="31" xr16:uid="{00000000-0015-0000-FFFF-FFFF1E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32" xr16:uid="{00000000-0015-0000-FFFF-FFFF1F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33" xr16:uid="{00000000-0015-0000-FFFF-FFFF20000000}" name="Melzer_Stark_2012_161" type="6" refreshedVersion="4" background="1" saveData="1">
    <textPr codePage="850" sourceFile="C:\Users\p3401\Dropbox (PETAL)\Team-Ordner „PETAL“\Audio\Kurtag_Kafka-Fragmente\_tempo mapping\---16_Keine Rückkehr\data_KF16\Melzer_Stark_2012_16.txt" decimal="," thousands=" ">
      <textFields count="2">
        <textField type="text"/>
        <textField type="skip"/>
      </textFields>
    </textPr>
  </connection>
  <connection id="34" xr16:uid="{00000000-0015-0000-FFFF-FFFF21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35" xr16:uid="{00000000-0015-0000-FFFF-FFFF22000000}" name="Melzer_Stark_2013_161" type="6" refreshedVersion="4" background="1" saveData="1">
    <textPr codePage="850" sourceFile="C:\Users\p3401\Dropbox (PETAL)\Team-Ordner „PETAL“\Audio\Kurtag_Kafka-Fragmente\_tempo mapping\---16_Keine Rückkehr\data_KF16\Melzer_Stark_2013_16.txt" decimal="," thousands=" ">
      <textFields count="2">
        <textField type="text"/>
        <textField type="skip"/>
      </textFields>
    </textPr>
  </connection>
  <connection id="36" xr16:uid="{00000000-0015-0000-FFFF-FFFF23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37" xr16:uid="{00000000-0015-0000-FFFF-FFFF24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38" xr16:uid="{00000000-0015-0000-FFFF-FFFF25000000}" name="Melzer_Stark_2017_Wien modern_16_dur1" type="6" refreshedVersion="4" background="1" saveData="1">
    <textPr codePage="850" sourceFile="C:\Users\p3039\Dropbox (PETAL)\Team-Ordner „PETAL“\Audio\Kurtag_Kafka-Fragmente\_tempo mapping\16_Keine Rückkehr\data_KF16\Melzer_Stark_2017_Wien modern_16_dur.txt" decimal="," thousands=" " comma="1">
      <textFields count="2">
        <textField type="text"/>
        <textField type="skip"/>
      </textFields>
    </textPr>
  </connection>
  <connection id="39" xr16:uid="{00000000-0015-0000-FFFF-FFFF26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40" xr16:uid="{00000000-0015-0000-FFFF-FFFF27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41" xr16:uid="{00000000-0015-0000-FFFF-FFFF28000000}" name="Melzer_Stark_2019_161" type="6" refreshedVersion="4" background="1" saveData="1">
    <textPr codePage="850" sourceFile="C:\Users\p3039\Dropbox (PETAL)\Team-Ordner „PETAL“\Audio\Kurtag_Kafka-Fragmente\_tempo mapping\16_Keine Rückkehr\data_KF16\Melzer_Stark_2019_16.txt" decimal="," thousands=" " comma="1">
      <textFields count="2">
        <textField type="text"/>
        <textField type="skip"/>
      </textFields>
    </textPr>
  </connection>
  <connection id="42" xr16:uid="{00000000-0015-0000-FFFF-FFFF29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43" xr16:uid="{00000000-0015-0000-FFFF-FFFF2A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44" xr16:uid="{00000000-0015-0000-FFFF-FFFF2B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45" xr16:uid="{00000000-0015-0000-FFFF-FFFF2C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46" xr16:uid="{00000000-0015-0000-FFFF-FFFF2D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47" xr16:uid="{00000000-0015-0000-FFFF-FFFF2E000000}" name="Pammer_Kopatchinskaja_2004_161" type="6" refreshedVersion="4" background="1" saveData="1">
    <textPr codePage="850" sourceFile="C:\Users\p3401\Dropbox (PETAL)\Team-Ordner „PETAL“\Audio\Kurtag_Kafka-Fragmente\_tempo mapping\---16_Keine Rückkehr\data_KF16\Pammer_Kopatchinskaja_2004_16.txt" decimal="," thousands=" ">
      <textFields count="2">
        <textField type="text"/>
        <textField type="skip"/>
      </textFields>
    </textPr>
  </connection>
  <connection id="48" xr16:uid="{00000000-0015-0000-FFFF-FFFF2F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49" xr16:uid="{00000000-0015-0000-FFFF-FFFF30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50" xr16:uid="{00000000-0015-0000-FFFF-FFFF31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51" xr16:uid="{00000000-0015-0000-FFFF-FFFF32000000}" name="Whittlesey_Sallaberger_1997_161" type="6" refreshedVersion="4" background="1" saveData="1">
    <textPr codePage="850" sourceFile="C:\Users\p3401\Dropbox (PETAL)\Team-Ordner „PETAL“\Audio\Kurtag_Kafka-Fragmente\_tempo mapping\---16_Keine Rückkehr\data_KF16\Whittlesey_Sallaberger_1997_16.txt" decimal="," thousands=" ">
      <textFields count="2">
        <textField type="text"/>
        <textField type="skip"/>
      </textFields>
    </textPr>
  </connection>
  <connection id="52" xr16:uid="{00000000-0015-0000-FFFF-FFFF33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<sst xmlns="http://schemas.openxmlformats.org/spreadsheetml/2006/main" count="467" uniqueCount="59">
  <si>
    <t>2a</t>
  </si>
  <si>
    <t>2b</t>
  </si>
  <si>
    <t>score</t>
  </si>
  <si>
    <t>1a</t>
  </si>
  <si>
    <t>1b</t>
  </si>
  <si>
    <t>1c</t>
  </si>
  <si>
    <t>1d</t>
  </si>
  <si>
    <t>2c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</si>
  <si>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</si>
  <si>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</si>
  <si>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</si>
  <si>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</si>
  <si>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</si>
  <si>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</si>
  <si>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</si>
  <si>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</si>
  <si>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</si>
  <si>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</si>
  <si>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</si>
  <si>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</si>
  <si>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</si>
  <si>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</si>
  <si>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</si>
  <si>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</si>
  <si>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</si>
  <si>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</si>
  <si>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</si>
  <si>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</si>
  <si>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</si>
  <si>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</si>
  <si>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</si>
  <si>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</si>
  <si>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</si>
  <si>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</si>
  <si>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</si>
  <si>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</si>
  <si>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</si>
  <si>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</si>
  <si>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</si>
  <si>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</si>
  <si>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</si>
  <si>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</si>
  <si>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</si>
  <si>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</si>
  <si>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</si>
  <si>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</si>
  <si>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</si>
  <si>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</si>
  <si>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</si>
  <si>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</si>
  <si>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</si>
  <si>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</si>
  <si>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2d</t>
  </si>
  <si>
    <t xml:space="preserve">abs stdv 8 </t>
  </si>
  <si>
    <t>BK 2005</t>
  </si>
  <si>
    <t>KO 95</t>
  </si>
  <si>
    <t>quarter note</t>
  </si>
  <si>
    <t>percentage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</si>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</sst>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'KF_16_dur+rat'!$B$16:$P$16</c:f>
              <c:numCache>
                <c:formatCode>mm:ss</c:formatCode>
                <c:ptCount val="15"/>
                <c:pt idx="0">
                  <c:v>3.7770495755787037E-4</c:v>
                </c:pt>
                <c:pt idx="1">
                  <c:v>3.3382716049768516E-4</c:v>
                </c:pt>
                <c:pt idx="2">
                  <c:v>2.4795524690972222E-4</c:v>
                </c:pt>
                <c:pt idx="3">
                  <c:v>2.3035108024305556E-4</c:v>
                </c:pt>
                <c:pt idx="4">
                  <c:v>2.6047743055555557E-4</c:v>
                </c:pt>
                <c:pt idx="5">
                  <c:v>2.4544150269675927E-4</c:v>
                </c:pt>
                <c:pt idx="6">
                  <c:v>3.2221932870370369E-4</c:v>
                </c:pt>
                <c:pt idx="7">
                  <c:v>3.738317418981482E-4</c:v>
                </c:pt>
                <c:pt idx="8">
                  <c:v>3.0169753086805554E-4</c:v>
                </c:pt>
                <c:pt idx="9">
                  <c:v>3.5060763888888891E-4</c:v>
                </c:pt>
                <c:pt idx="10">
                  <c:v>4.036265432060185E-4</c:v>
                </c:pt>
                <c:pt idx="11">
                  <c:v>3.3759837962962964E-4</c:v>
                </c:pt>
                <c:pt idx="12">
                  <c:v>3.7666666666666664E-4</c:v>
                </c:pt>
                <c:pt idx="13">
                  <c:v>3.8513117283564812E-4</c:v>
                </c:pt>
                <c:pt idx="14">
                  <c:v>3.247954557969577E-4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9-4B7E-9364-924BBD78A6E3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'KF_16_dur+rat'!$B$17:$P$17</c:f>
              <c:numCache>
                <c:formatCode>mm:ss</c:formatCode>
                <c:ptCount val="15"/>
                <c:pt idx="0">
                  <c:v>3.8350790894675933E-4</c:v>
                </c:pt>
                <c:pt idx="1">
                  <c:v>3.4896412037037036E-4</c:v>
                </c:pt>
                <c:pt idx="2">
                  <c:v>2.4076388888888888E-4</c:v>
                </c:pt>
                <c:pt idx="3">
                  <c:v>2.1575520833333332E-4</c:v>
                </c:pt>
                <c:pt idx="4">
                  <c:v>2.8494357638888894E-4</c:v>
                </c:pt>
                <c:pt idx="5">
                  <c:v>2.1425371335648147E-4</c:v>
                </c:pt>
                <c:pt idx="6">
                  <c:v>3.4192901234953707E-4</c:v>
                </c:pt>
                <c:pt idx="7">
                  <c:v>3.8098958333333339E-4</c:v>
                </c:pt>
                <c:pt idx="8">
                  <c:v>3.4524691357638892E-4</c:v>
                </c:pt>
                <c:pt idx="9">
                  <c:v>2.9253472222222219E-4</c:v>
                </c:pt>
                <c:pt idx="10">
                  <c:v>3.05054012349537E-4</c:v>
                </c:pt>
                <c:pt idx="11">
                  <c:v>2.7292245370370372E-4</c:v>
                </c:pt>
                <c:pt idx="12">
                  <c:v>3.2469135802083341E-4</c:v>
                </c:pt>
                <c:pt idx="13">
                  <c:v>3.5701388888888892E-4</c:v>
                </c:pt>
                <c:pt idx="14">
                  <c:v>3.0775502576636907E-4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9-4B7E-9364-924BBD78A6E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'KF_16_dur+rat'!$B$18:$P$18</c:f>
              <c:numCache>
                <c:formatCode>mm:ss</c:formatCode>
                <c:ptCount val="15"/>
                <c:pt idx="0">
                  <c:v>6.3565055949074087E-5</c:v>
                </c:pt>
                <c:pt idx="1">
                  <c:v>5.7725694444444495E-5</c:v>
                </c:pt>
                <c:pt idx="2">
                  <c:v>5.0293209872685177E-5</c:v>
                </c:pt>
                <c:pt idx="3">
                  <c:v>5.9817226087962954E-5</c:v>
                </c:pt>
                <c:pt idx="4">
                  <c:v>4.3337673611111086E-5</c:v>
                </c:pt>
                <c:pt idx="5">
                  <c:v>7.5414496527777803E-5</c:v>
                </c:pt>
                <c:pt idx="6">
                  <c:v>8.1268566736111147E-5</c:v>
                </c:pt>
                <c:pt idx="7">
                  <c:v>7.2309027777777801E-5</c:v>
                </c:pt>
                <c:pt idx="8">
                  <c:v>8.2345679016203641E-5</c:v>
                </c:pt>
                <c:pt idx="9">
                  <c:v>7.4580439814814838E-5</c:v>
                </c:pt>
                <c:pt idx="10">
                  <c:v>7.6464843750000035E-5</c:v>
                </c:pt>
                <c:pt idx="11">
                  <c:v>4.8593749999999951E-5</c:v>
                </c:pt>
                <c:pt idx="12">
                  <c:v>6.1358024699073981E-5</c:v>
                </c:pt>
                <c:pt idx="13">
                  <c:v>5.8194444444444347E-5</c:v>
                </c:pt>
                <c:pt idx="14">
                  <c:v>6.4662009480820099E-5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9-4B7E-9364-924BBD78A6E3}"/>
            </c:ext>
          </c:extLst>
        </c:ser>
        <c:ser>
          <c:idx val="3"/>
          <c:order val="3"/>
          <c:tx>
            <c:v>total</c:v>
          </c:tx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'KF_16_dur+rat'!$B$19:$P$19</c:f>
              <c:numCache>
                <c:formatCode>mm:ss</c:formatCode>
                <c:ptCount val="15"/>
                <c:pt idx="0">
                  <c:v>8.2477792245370365E-4</c:v>
                </c:pt>
                <c:pt idx="1">
                  <c:v>7.4051697531250002E-4</c:v>
                </c:pt>
                <c:pt idx="2">
                  <c:v>5.3901234567129623E-4</c:v>
                </c:pt>
                <c:pt idx="3">
                  <c:v>5.0592351466435185E-4</c:v>
                </c:pt>
                <c:pt idx="4">
                  <c:v>5.8875868055555558E-4</c:v>
                </c:pt>
                <c:pt idx="5">
                  <c:v>5.3510971258101858E-4</c:v>
                </c:pt>
                <c:pt idx="6">
                  <c:v>7.4541690778935187E-4</c:v>
                </c:pt>
                <c:pt idx="7">
                  <c:v>8.2713035300925944E-4</c:v>
                </c:pt>
                <c:pt idx="8">
                  <c:v>7.2929012346064812E-4</c:v>
                </c:pt>
                <c:pt idx="9">
                  <c:v>7.1772280092592591E-4</c:v>
                </c:pt>
                <c:pt idx="10">
                  <c:v>7.8514539930555553E-4</c:v>
                </c:pt>
                <c:pt idx="11">
                  <c:v>6.5911458333333328E-4</c:v>
                </c:pt>
                <c:pt idx="12">
                  <c:v>7.6271604938657391E-4</c:v>
                </c:pt>
                <c:pt idx="13">
                  <c:v>8.0033950616898136E-4</c:v>
                </c:pt>
                <c:pt idx="14">
                  <c:v>6.9721249104414676E-4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99-4B7E-9364-924BBD78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81248"/>
        <c:axId val="152582784"/>
      </c:barChart>
      <c:catAx>
        <c:axId val="1525812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2582784"/>
        <c:crosses val="autoZero"/>
        <c:auto val="1"/>
        <c:lblAlgn val="ctr"/>
        <c:lblOffset val="100"/>
        <c:noMultiLvlLbl val="0"/>
      </c:catAx>
      <c:valAx>
        <c:axId val="152582784"/>
        <c:scaling>
          <c:orientation val="minMax"/>
          <c:max val="8.6805500000000028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2581248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'KF_16_dur+rat'!$C$69:$C$77</c:f>
              <c:numCache>
                <c:formatCode>mm:ss</c:formatCode>
                <c:ptCount val="9"/>
                <c:pt idx="0">
                  <c:v>3.3382716049768516E-4</c:v>
                </c:pt>
                <c:pt idx="1">
                  <c:v>2.3035108024305556E-4</c:v>
                </c:pt>
                <c:pt idx="2">
                  <c:v>2.6047743055555557E-4</c:v>
                </c:pt>
                <c:pt idx="3">
                  <c:v>2.4544150269675927E-4</c:v>
                </c:pt>
                <c:pt idx="4">
                  <c:v>3.2221932870370369E-4</c:v>
                </c:pt>
                <c:pt idx="5">
                  <c:v>3.738317418981482E-4</c:v>
                </c:pt>
                <c:pt idx="6">
                  <c:v>3.5060763888888891E-4</c:v>
                </c:pt>
                <c:pt idx="7">
                  <c:v>3.3759837962962964E-4</c:v>
                </c:pt>
                <c:pt idx="8">
                  <c:v>3.0679428288917822E-4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3-4B3D-8FAC-3F5B0DC71B5E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'KF_16_dur+rat'!$D$69:$D$77</c:f>
              <c:numCache>
                <c:formatCode>mm:ss</c:formatCode>
                <c:ptCount val="9"/>
                <c:pt idx="0">
                  <c:v>3.4896412037037036E-4</c:v>
                </c:pt>
                <c:pt idx="1">
                  <c:v>2.1575520833333332E-4</c:v>
                </c:pt>
                <c:pt idx="2">
                  <c:v>2.8494357638888894E-4</c:v>
                </c:pt>
                <c:pt idx="3">
                  <c:v>2.1425371335648147E-4</c:v>
                </c:pt>
                <c:pt idx="4">
                  <c:v>3.4192901234953707E-4</c:v>
                </c:pt>
                <c:pt idx="5">
                  <c:v>3.8098958333333339E-4</c:v>
                </c:pt>
                <c:pt idx="6">
                  <c:v>2.9253472222222219E-4</c:v>
                </c:pt>
                <c:pt idx="7">
                  <c:v>2.7292245370370372E-4</c:v>
                </c:pt>
                <c:pt idx="8">
                  <c:v>2.9403654875723379E-4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3-4B3D-8FAC-3F5B0DC71B5E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'KF_16_dur+rat'!$E$69:$E$77</c:f>
              <c:numCache>
                <c:formatCode>mm:ss</c:formatCode>
                <c:ptCount val="9"/>
                <c:pt idx="0">
                  <c:v>5.7725694444444495E-5</c:v>
                </c:pt>
                <c:pt idx="1">
                  <c:v>5.9817226087962954E-5</c:v>
                </c:pt>
                <c:pt idx="2">
                  <c:v>4.3337673611111086E-5</c:v>
                </c:pt>
                <c:pt idx="3">
                  <c:v>7.5414496527777803E-5</c:v>
                </c:pt>
                <c:pt idx="4">
                  <c:v>8.1268566736111147E-5</c:v>
                </c:pt>
                <c:pt idx="5">
                  <c:v>7.2309027777777801E-5</c:v>
                </c:pt>
                <c:pt idx="6">
                  <c:v>7.4580439814814838E-5</c:v>
                </c:pt>
                <c:pt idx="7">
                  <c:v>4.8593749999999951E-5</c:v>
                </c:pt>
                <c:pt idx="8">
                  <c:v>6.4130859375000006E-5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3-4B3D-8FAC-3F5B0DC71B5E}"/>
            </c:ext>
          </c:extLst>
        </c:ser>
        <c:ser>
          <c:idx val="3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'KF_16_dur+rat'!$F$69:$F$77</c:f>
              <c:numCache>
                <c:formatCode>mm:ss</c:formatCode>
                <c:ptCount val="9"/>
                <c:pt idx="0">
                  <c:v>7.4051697531250002E-4</c:v>
                </c:pt>
                <c:pt idx="1">
                  <c:v>5.0592351466435185E-4</c:v>
                </c:pt>
                <c:pt idx="2">
                  <c:v>5.8875868055555558E-4</c:v>
                </c:pt>
                <c:pt idx="3">
                  <c:v>5.3510971258101858E-4</c:v>
                </c:pt>
                <c:pt idx="4">
                  <c:v>7.4541690778935187E-4</c:v>
                </c:pt>
                <c:pt idx="5">
                  <c:v>8.2713035300925944E-4</c:v>
                </c:pt>
                <c:pt idx="6">
                  <c:v>7.1772280092592591E-4</c:v>
                </c:pt>
                <c:pt idx="7">
                  <c:v>6.5911458333333328E-4</c:v>
                </c:pt>
                <c:pt idx="8">
                  <c:v>6.6496169102141212E-4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3-4B3D-8FAC-3F5B0DC7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72288"/>
        <c:axId val="152982272"/>
      </c:barChart>
      <c:catAx>
        <c:axId val="1529722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2982272"/>
        <c:crosses val="autoZero"/>
        <c:auto val="1"/>
        <c:lblAlgn val="ctr"/>
        <c:lblOffset val="100"/>
        <c:noMultiLvlLbl val="0"/>
      </c:catAx>
      <c:valAx>
        <c:axId val="152982272"/>
        <c:scaling>
          <c:orientation val="minMax"/>
          <c:max val="8.6805500000000028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2972288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'KF_16_dur+rat'!$B$9:$P$9</c:f>
              <c:numCache>
                <c:formatCode>0.00</c:formatCode>
                <c:ptCount val="15"/>
                <c:pt idx="0">
                  <c:v>45.794746352351794</c:v>
                </c:pt>
                <c:pt idx="1">
                  <c:v>45.08028466961332</c:v>
                </c:pt>
                <c:pt idx="2">
                  <c:v>46.001775080107677</c:v>
                </c:pt>
                <c:pt idx="3">
                  <c:v>45.530811193047413</c:v>
                </c:pt>
                <c:pt idx="4">
                  <c:v>44.241798746774791</c:v>
                </c:pt>
                <c:pt idx="5">
                  <c:v>45.867510330341474</c:v>
                </c:pt>
                <c:pt idx="6">
                  <c:v>43.226726592410479</c:v>
                </c:pt>
                <c:pt idx="7">
                  <c:v>45.196230622909241</c:v>
                </c:pt>
                <c:pt idx="8">
                  <c:v>41.368657158886499</c:v>
                </c:pt>
                <c:pt idx="9">
                  <c:v>48.850007055171446</c:v>
                </c:pt>
                <c:pt idx="10">
                  <c:v>51.407872167756139</c:v>
                </c:pt>
                <c:pt idx="11">
                  <c:v>51.219983317968307</c:v>
                </c:pt>
                <c:pt idx="12">
                  <c:v>49.384914211469209</c:v>
                </c:pt>
                <c:pt idx="13">
                  <c:v>48.120974894663348</c:v>
                </c:pt>
                <c:pt idx="14">
                  <c:v>46.520878028105081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2-4F47-BC7A-344797E2223C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'KF_16_dur+rat'!$B$10:$P$10</c:f>
              <c:numCache>
                <c:formatCode>0.00</c:formatCode>
                <c:ptCount val="15"/>
                <c:pt idx="0">
                  <c:v>46.498323791915794</c:v>
                </c:pt>
                <c:pt idx="1">
                  <c:v>47.124391743093618</c:v>
                </c:pt>
                <c:pt idx="2">
                  <c:v>44.667601924597285</c:v>
                </c:pt>
                <c:pt idx="3">
                  <c:v>42.64581544039779</c:v>
                </c:pt>
                <c:pt idx="4">
                  <c:v>48.397346111315898</c:v>
                </c:pt>
                <c:pt idx="5">
                  <c:v>40.039212206233735</c:v>
                </c:pt>
                <c:pt idx="6">
                  <c:v>45.87084204510198</c:v>
                </c:pt>
                <c:pt idx="7">
                  <c:v>46.061613135973062</c:v>
                </c:pt>
                <c:pt idx="8">
                  <c:v>47.340132886773986</c:v>
                </c:pt>
                <c:pt idx="9">
                  <c:v>40.75873329436191</c:v>
                </c:pt>
                <c:pt idx="10">
                  <c:v>38.853187271981831</c:v>
                </c:pt>
                <c:pt idx="11">
                  <c:v>41.407436674129684</c:v>
                </c:pt>
                <c:pt idx="12">
                  <c:v>42.570411135568918</c:v>
                </c:pt>
                <c:pt idx="13">
                  <c:v>44.607805329743414</c:v>
                </c:pt>
                <c:pt idx="14">
                  <c:v>44.060203785084916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2-4F47-BC7A-344797E2223C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'KF_16_dur+rat'!$B$11:$P$11</c:f>
              <c:numCache>
                <c:formatCode>0.00</c:formatCode>
                <c:ptCount val="15"/>
                <c:pt idx="0">
                  <c:v>7.7069298557324224</c:v>
                </c:pt>
                <c:pt idx="1">
                  <c:v>7.7953235872930664</c:v>
                </c:pt>
                <c:pt idx="2">
                  <c:v>9.3306229952950446</c:v>
                </c:pt>
                <c:pt idx="3">
                  <c:v>11.823373366554801</c:v>
                </c:pt>
                <c:pt idx="4">
                  <c:v>7.3608551419093216</c:v>
                </c:pt>
                <c:pt idx="5">
                  <c:v>14.09327746342478</c:v>
                </c:pt>
                <c:pt idx="6">
                  <c:v>10.902431362487542</c:v>
                </c:pt>
                <c:pt idx="7">
                  <c:v>8.7421562411176961</c:v>
                </c:pt>
                <c:pt idx="8">
                  <c:v>11.291209954339514</c:v>
                </c:pt>
                <c:pt idx="9">
                  <c:v>10.391259650466653</c:v>
                </c:pt>
                <c:pt idx="10">
                  <c:v>9.7389405602620318</c:v>
                </c:pt>
                <c:pt idx="11">
                  <c:v>7.3725800079020072</c:v>
                </c:pt>
                <c:pt idx="12">
                  <c:v>8.044674652961886</c:v>
                </c:pt>
                <c:pt idx="13">
                  <c:v>7.2712197755932522</c:v>
                </c:pt>
                <c:pt idx="14">
                  <c:v>9.41891818681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2-4F47-BC7A-344797E2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00000"/>
        <c:axId val="153601536"/>
      </c:barChart>
      <c:catAx>
        <c:axId val="1536000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3601536"/>
        <c:crosses val="autoZero"/>
        <c:auto val="1"/>
        <c:lblAlgn val="ctr"/>
        <c:lblOffset val="100"/>
        <c:noMultiLvlLbl val="0"/>
      </c:catAx>
      <c:valAx>
        <c:axId val="153601536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3600000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'KF_16_dur+rat'!$C$105:$C$113</c:f>
              <c:numCache>
                <c:formatCode>0.00</c:formatCode>
                <c:ptCount val="9"/>
                <c:pt idx="0">
                  <c:v>45.08028466961332</c:v>
                </c:pt>
                <c:pt idx="1">
                  <c:v>45.530811193047413</c:v>
                </c:pt>
                <c:pt idx="2">
                  <c:v>44.241798746774791</c:v>
                </c:pt>
                <c:pt idx="3">
                  <c:v>45.867510330341474</c:v>
                </c:pt>
                <c:pt idx="4">
                  <c:v>43.226726592410479</c:v>
                </c:pt>
                <c:pt idx="5">
                  <c:v>45.196230622909241</c:v>
                </c:pt>
                <c:pt idx="6">
                  <c:v>48.850007055171446</c:v>
                </c:pt>
                <c:pt idx="7">
                  <c:v>51.219983317968307</c:v>
                </c:pt>
                <c:pt idx="8">
                  <c:v>46.151669066029555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22D-99D4-F6099D00792E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'KF_16_dur+rat'!$D$105:$D$113</c:f>
              <c:numCache>
                <c:formatCode>0.00</c:formatCode>
                <c:ptCount val="9"/>
                <c:pt idx="0">
                  <c:v>47.124391743093618</c:v>
                </c:pt>
                <c:pt idx="1">
                  <c:v>42.64581544039779</c:v>
                </c:pt>
                <c:pt idx="2">
                  <c:v>48.397346111315898</c:v>
                </c:pt>
                <c:pt idx="3">
                  <c:v>40.039212206233735</c:v>
                </c:pt>
                <c:pt idx="4">
                  <c:v>45.87084204510198</c:v>
                </c:pt>
                <c:pt idx="5">
                  <c:v>46.061613135973062</c:v>
                </c:pt>
                <c:pt idx="6">
                  <c:v>40.75873329436191</c:v>
                </c:pt>
                <c:pt idx="7">
                  <c:v>41.407436674129684</c:v>
                </c:pt>
                <c:pt idx="8">
                  <c:v>44.038173831325963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A-422D-99D4-F6099D00792E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'KF_16_dur+rat'!$B$105:$B$113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'KF_16_dur+rat'!$E$105:$E$113</c:f>
              <c:numCache>
                <c:formatCode>0.00</c:formatCode>
                <c:ptCount val="9"/>
                <c:pt idx="0">
                  <c:v>7.7953235872930664</c:v>
                </c:pt>
                <c:pt idx="1">
                  <c:v>11.823373366554801</c:v>
                </c:pt>
                <c:pt idx="2">
                  <c:v>7.3608551419093216</c:v>
                </c:pt>
                <c:pt idx="3">
                  <c:v>14.09327746342478</c:v>
                </c:pt>
                <c:pt idx="4">
                  <c:v>10.902431362487542</c:v>
                </c:pt>
                <c:pt idx="5">
                  <c:v>8.7421562411176961</c:v>
                </c:pt>
                <c:pt idx="6">
                  <c:v>10.391259650466653</c:v>
                </c:pt>
                <c:pt idx="7">
                  <c:v>7.3725800079020072</c:v>
                </c:pt>
                <c:pt idx="8">
                  <c:v>9.8101571026444834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A-422D-99D4-F6099D00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60416"/>
        <c:axId val="153261952"/>
      </c:barChart>
      <c:catAx>
        <c:axId val="15326041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3261952"/>
        <c:crosses val="autoZero"/>
        <c:auto val="1"/>
        <c:lblAlgn val="ctr"/>
        <c:lblOffset val="100"/>
        <c:noMultiLvlLbl val="0"/>
      </c:catAx>
      <c:valAx>
        <c:axId val="15326195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3260416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'KF_16_dur+rat'!$B$26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'KF_16_dur+rat'!$B$27:$B$29</c:f>
              <c:numCache>
                <c:formatCode>0.00</c:formatCode>
                <c:ptCount val="3"/>
                <c:pt idx="0">
                  <c:v>16.290099142885943</c:v>
                </c:pt>
                <c:pt idx="1">
                  <c:v>24.614669733418975</c:v>
                </c:pt>
                <c:pt idx="2">
                  <c:v>-1.696442069390659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D-4057-B0CD-A5A18F57B063}"/>
            </c:ext>
          </c:extLst>
        </c:ser>
        <c:ser>
          <c:idx val="1"/>
          <c:order val="1"/>
          <c:tx>
            <c:strRef>
              <c:f>'KF_16_dur+rat'!$C$26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'KF_16_dur+rat'!$C$27:$C$29</c:f>
              <c:numCache>
                <c:formatCode>0.00</c:formatCode>
                <c:ptCount val="3"/>
                <c:pt idx="0">
                  <c:v>2.7807361647244098</c:v>
                </c:pt>
                <c:pt idx="1">
                  <c:v>13.390226366371349</c:v>
                </c:pt>
                <c:pt idx="2">
                  <c:v>-10.727032908609253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D-4057-B0CD-A5A18F57B063}"/>
            </c:ext>
          </c:extLst>
        </c:ser>
        <c:ser>
          <c:idx val="2"/>
          <c:order val="2"/>
          <c:tx>
            <c:strRef>
              <c:f>'KF_16_dur+rat'!$D$26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'KF_16_dur+rat'!$D$27:$D$29</c:f>
              <c:numCache>
                <c:formatCode>0.00</c:formatCode>
                <c:ptCount val="3"/>
                <c:pt idx="0">
                  <c:v>-23.65803077468895</c:v>
                </c:pt>
                <c:pt idx="1">
                  <c:v>-21.767682497031338</c:v>
                </c:pt>
                <c:pt idx="2">
                  <c:v>-22.221393556284337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D-4057-B0CD-A5A18F57B063}"/>
            </c:ext>
          </c:extLst>
        </c:ser>
        <c:ser>
          <c:idx val="3"/>
          <c:order val="3"/>
          <c:tx>
            <c:strRef>
              <c:f>'KF_16_dur+rat'!$E$26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'KF_16_dur+rat'!$E$27:$E$29</c:f>
              <c:numCache>
                <c:formatCode>0.00</c:formatCode>
                <c:ptCount val="3"/>
                <c:pt idx="0">
                  <c:v>-29.078108658312935</c:v>
                </c:pt>
                <c:pt idx="1">
                  <c:v>-29.893847291019394</c:v>
                </c:pt>
                <c:pt idx="2">
                  <c:v>-7.4924726771663313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D-4057-B0CD-A5A18F57B063}"/>
            </c:ext>
          </c:extLst>
        </c:ser>
        <c:ser>
          <c:idx val="4"/>
          <c:order val="4"/>
          <c:tx>
            <c:strRef>
              <c:f>'KF_16_dur+rat'!$F$26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'KF_16_dur+rat'!$F$27:$F$29</c:f>
              <c:numCache>
                <c:formatCode>0.00</c:formatCode>
                <c:ptCount val="3"/>
                <c:pt idx="0">
                  <c:v>-19.80262472687113</c:v>
                </c:pt>
                <c:pt idx="1">
                  <c:v>-7.4122101891513443</c:v>
                </c:pt>
                <c:pt idx="2">
                  <c:v>-32.978152149809368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D-4057-B0CD-A5A18F57B063}"/>
            </c:ext>
          </c:extLst>
        </c:ser>
        <c:ser>
          <c:idx val="5"/>
          <c:order val="5"/>
          <c:tx>
            <c:strRef>
              <c:f>'KF_16_dur+rat'!$G$26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'KF_16_dur+rat'!$G$27:$G$29</c:f>
              <c:numCache>
                <c:formatCode>0.00</c:formatCode>
                <c:ptCount val="3"/>
                <c:pt idx="0">
                  <c:v>-24.431977628962173</c:v>
                </c:pt>
                <c:pt idx="1">
                  <c:v>-30.381733710782271</c:v>
                </c:pt>
                <c:pt idx="2">
                  <c:v>16.628754864395432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D-4057-B0CD-A5A18F57B063}"/>
            </c:ext>
          </c:extLst>
        </c:ser>
        <c:ser>
          <c:idx val="6"/>
          <c:order val="6"/>
          <c:tx>
            <c:strRef>
              <c:f>'KF_16_dur+rat'!$H$26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'KF_16_dur+rat'!$H$27:$H$29</c:f>
              <c:numCache>
                <c:formatCode>0.00</c:formatCode>
                <c:ptCount val="3"/>
                <c:pt idx="0">
                  <c:v>-0.79315367480524201</c:v>
                </c:pt>
                <c:pt idx="1">
                  <c:v>11.104282212148506</c:v>
                </c:pt>
                <c:pt idx="2">
                  <c:v>25.682092759917772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DD-4057-B0CD-A5A18F57B063}"/>
            </c:ext>
          </c:extLst>
        </c:ser>
        <c:ser>
          <c:idx val="7"/>
          <c:order val="7"/>
          <c:tx>
            <c:strRef>
              <c:f>'KF_16_dur+rat'!$I$26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'KF_16_dur+rat'!$I$27:$I$29</c:f>
              <c:numCache>
                <c:formatCode>0.00</c:formatCode>
                <c:ptCount val="3"/>
                <c:pt idx="0">
                  <c:v>15.097589952688564</c:v>
                </c:pt>
                <c:pt idx="1">
                  <c:v>23.796380703969394</c:v>
                </c:pt>
                <c:pt idx="2">
                  <c:v>11.826137725005196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DD-4057-B0CD-A5A18F57B063}"/>
            </c:ext>
          </c:extLst>
        </c:ser>
        <c:ser>
          <c:idx val="8"/>
          <c:order val="8"/>
          <c:tx>
            <c:strRef>
              <c:f>'KF_16_dur+rat'!$J$26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'KF_16_dur+rat'!$J$27:$J$29</c:f>
              <c:numCache>
                <c:formatCode>0.00</c:formatCode>
                <c:ptCount val="3"/>
                <c:pt idx="0">
                  <c:v>-7.1115295847431907</c:v>
                </c:pt>
                <c:pt idx="1">
                  <c:v>12.182380358097424</c:v>
                </c:pt>
                <c:pt idx="2">
                  <c:v>27.34785027153978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DD-4057-B0CD-A5A18F57B063}"/>
            </c:ext>
          </c:extLst>
        </c:ser>
        <c:ser>
          <c:idx val="9"/>
          <c:order val="9"/>
          <c:tx>
            <c:strRef>
              <c:f>'KF_16_dur+rat'!$K$26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'KF_16_dur+rat'!$K$27:$K$29</c:f>
              <c:numCache>
                <c:formatCode>0.00</c:formatCode>
                <c:ptCount val="3"/>
                <c:pt idx="0">
                  <c:v>7.9472118932807367</c:v>
                </c:pt>
                <c:pt idx="1">
                  <c:v>-4.9455905736211472</c:v>
                </c:pt>
                <c:pt idx="2">
                  <c:v>15.338883547899501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DD-4057-B0CD-A5A18F57B063}"/>
            </c:ext>
          </c:extLst>
        </c:ser>
        <c:ser>
          <c:idx val="10"/>
          <c:order val="10"/>
          <c:tx>
            <c:strRef>
              <c:f>'KF_16_dur+rat'!$L$26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'KF_16_dur+rat'!$L$27:$L$29</c:f>
              <c:numCache>
                <c:formatCode>0.00</c:formatCode>
                <c:ptCount val="3"/>
                <c:pt idx="0">
                  <c:v>24.270994560447665</c:v>
                </c:pt>
                <c:pt idx="1">
                  <c:v>-0.87765046569297178</c:v>
                </c:pt>
                <c:pt idx="2">
                  <c:v>18.253120130268851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DD-4057-B0CD-A5A18F57B063}"/>
            </c:ext>
          </c:extLst>
        </c:ser>
        <c:ser>
          <c:idx val="11"/>
          <c:order val="11"/>
          <c:tx>
            <c:strRef>
              <c:f>'KF_16_dur+rat'!$M$26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'KF_16_dur+rat'!$M$27:$M$29</c:f>
              <c:numCache>
                <c:formatCode>0.00</c:formatCode>
                <c:ptCount val="3"/>
                <c:pt idx="0">
                  <c:v>3.9418420437124473</c:v>
                </c:pt>
                <c:pt idx="1">
                  <c:v>-11.318278873245232</c:v>
                </c:pt>
                <c:pt idx="2">
                  <c:v>-24.849613567277526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DD-4057-B0CD-A5A18F57B063}"/>
            </c:ext>
          </c:extLst>
        </c:ser>
        <c:ser>
          <c:idx val="12"/>
          <c:order val="12"/>
          <c:tx>
            <c:strRef>
              <c:f>'KF_16_dur+rat'!$N$26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'KF_16_dur+rat'!$N$27:$N$29</c:f>
              <c:numCache>
                <c:formatCode>0.00</c:formatCode>
                <c:ptCount val="3"/>
                <c:pt idx="0">
                  <c:v>15.970423829493372</c:v>
                </c:pt>
                <c:pt idx="1">
                  <c:v>5.5031862476622697</c:v>
                </c:pt>
                <c:pt idx="2">
                  <c:v>-5.1096228036744566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DD-4057-B0CD-A5A18F57B063}"/>
            </c:ext>
          </c:extLst>
        </c:ser>
        <c:ser>
          <c:idx val="13"/>
          <c:order val="13"/>
          <c:tx>
            <c:strRef>
              <c:f>'KF_16_dur+rat'!$O$26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'KF_16_dur+rat'!$O$27:$O$29</c:f>
              <c:numCache>
                <c:formatCode>0.00</c:formatCode>
                <c:ptCount val="3"/>
                <c:pt idx="0">
                  <c:v>18.576527461150398</c:v>
                </c:pt>
                <c:pt idx="1">
                  <c:v>16.005867978875671</c:v>
                </c:pt>
                <c:pt idx="2">
                  <c:v>-10.002109566814729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DD-4057-B0CD-A5A18F57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11104"/>
        <c:axId val="153312640"/>
      </c:barChart>
      <c:catAx>
        <c:axId val="15331110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53312640"/>
        <c:crosses val="autoZero"/>
        <c:auto val="1"/>
        <c:lblAlgn val="ctr"/>
        <c:lblOffset val="100"/>
        <c:noMultiLvlLbl val="0"/>
      </c:catAx>
      <c:valAx>
        <c:axId val="153312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3311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'KF_16_dur+rat'!$C$21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'KF_16_dur+rat'!$C$22:$C$24</c:f>
              <c:numCache>
                <c:formatCode>0.00</c:formatCode>
                <c:ptCount val="3"/>
                <c:pt idx="0">
                  <c:v>8.811402009819032</c:v>
                </c:pt>
                <c:pt idx="1">
                  <c:v>18.680525208614995</c:v>
                </c:pt>
                <c:pt idx="2">
                  <c:v>-9.9876486811159548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2-47C7-A5B0-4AD6890C4DA0}"/>
            </c:ext>
          </c:extLst>
        </c:ser>
        <c:ser>
          <c:idx val="2"/>
          <c:order val="1"/>
          <c:tx>
            <c:strRef>
              <c:f>'KF_16_dur+rat'!$E$21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'KF_16_dur+rat'!$E$22:$E$24</c:f>
              <c:numCache>
                <c:formatCode>0.00</c:formatCode>
                <c:ptCount val="3"/>
                <c:pt idx="0">
                  <c:v>-24.916762439714649</c:v>
                </c:pt>
                <c:pt idx="1">
                  <c:v>-26.622996615475891</c:v>
                </c:pt>
                <c:pt idx="2">
                  <c:v>-6.7262988974051234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2-47C7-A5B0-4AD6890C4DA0}"/>
            </c:ext>
          </c:extLst>
        </c:ser>
        <c:ser>
          <c:idx val="3"/>
          <c:order val="2"/>
          <c:tx>
            <c:strRef>
              <c:f>'KF_16_dur+rat'!$F$21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'KF_16_dur+rat'!$F$22:$F$24</c:f>
              <c:numCache>
                <c:formatCode>0.00</c:formatCode>
                <c:ptCount val="3"/>
                <c:pt idx="0">
                  <c:v>-15.097038933529763</c:v>
                </c:pt>
                <c:pt idx="1">
                  <c:v>-3.0924633032107582</c:v>
                </c:pt>
                <c:pt idx="2">
                  <c:v>-32.423058051198801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2-47C7-A5B0-4AD6890C4DA0}"/>
            </c:ext>
          </c:extLst>
        </c:ser>
        <c:ser>
          <c:idx val="4"/>
          <c:order val="3"/>
          <c:tx>
            <c:strRef>
              <c:f>'KF_16_dur+rat'!$G$21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'KF_16_dur+rat'!$G$22:$G$24</c:f>
              <c:numCache>
                <c:formatCode>0.00</c:formatCode>
                <c:ptCount val="3"/>
                <c:pt idx="0">
                  <c:v>-19.998019394181842</c:v>
                </c:pt>
                <c:pt idx="1">
                  <c:v>-27.133645711038341</c:v>
                </c:pt>
                <c:pt idx="2">
                  <c:v>17.59470754445632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82-47C7-A5B0-4AD6890C4DA0}"/>
            </c:ext>
          </c:extLst>
        </c:ser>
        <c:ser>
          <c:idx val="5"/>
          <c:order val="4"/>
          <c:tx>
            <c:strRef>
              <c:f>'KF_16_dur+rat'!$H$21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'KF_16_dur+rat'!$H$22:$H$24</c:f>
              <c:numCache>
                <c:formatCode>0.00</c:formatCode>
                <c:ptCount val="3"/>
                <c:pt idx="0">
                  <c:v>5.0278139700854068</c:v>
                </c:pt>
                <c:pt idx="1">
                  <c:v>16.287928760803425</c:v>
                </c:pt>
                <c:pt idx="2">
                  <c:v>26.72302777185595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82-47C7-A5B0-4AD6890C4DA0}"/>
            </c:ext>
          </c:extLst>
        </c:ser>
        <c:ser>
          <c:idx val="6"/>
          <c:order val="5"/>
          <c:tx>
            <c:strRef>
              <c:f>'KF_16_dur+rat'!$I$21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'KF_16_dur+rat'!$I$22:$I$24</c:f>
              <c:numCache>
                <c:formatCode>0.00</c:formatCode>
                <c:ptCount val="3"/>
                <c:pt idx="0">
                  <c:v>21.850947930860094</c:v>
                </c:pt>
                <c:pt idx="1">
                  <c:v>29.572185819624369</c:v>
                </c:pt>
                <c:pt idx="2">
                  <c:v>12.752313757338907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82-47C7-A5B0-4AD6890C4DA0}"/>
            </c:ext>
          </c:extLst>
        </c:ser>
        <c:ser>
          <c:idx val="8"/>
          <c:order val="6"/>
          <c:tx>
            <c:strRef>
              <c:f>'KF_16_dur+rat'!$K$21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'KF_16_dur+rat'!$K$22:$K$24</c:f>
              <c:numCache>
                <c:formatCode>0.00</c:formatCode>
                <c:ptCount val="3"/>
                <c:pt idx="0">
                  <c:v>14.281021010921879</c:v>
                </c:pt>
                <c:pt idx="1">
                  <c:v>-0.51076185642879046</c:v>
                </c:pt>
                <c:pt idx="2">
                  <c:v>16.294153145074429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82-47C7-A5B0-4AD6890C4DA0}"/>
            </c:ext>
          </c:extLst>
        </c:ser>
        <c:ser>
          <c:idx val="10"/>
          <c:order val="7"/>
          <c:tx>
            <c:strRef>
              <c:f>'KF_16_dur+rat'!$M$21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'KF_16_dur+rat'!$M$22:$M$23</c:f>
              <c:numCache>
                <c:formatCode>0.00</c:formatCode>
                <c:ptCount val="2"/>
                <c:pt idx="0">
                  <c:v>10.040635845739869</c:v>
                </c:pt>
                <c:pt idx="1">
                  <c:v>-7.1807723028889772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82-47C7-A5B0-4AD6890C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41120"/>
        <c:axId val="150342656"/>
      </c:barChart>
      <c:catAx>
        <c:axId val="15034112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50342656"/>
        <c:crosses val="autoZero"/>
        <c:auto val="1"/>
        <c:lblAlgn val="ctr"/>
        <c:lblOffset val="100"/>
        <c:noMultiLvlLbl val="0"/>
      </c:catAx>
      <c:valAx>
        <c:axId val="150342656"/>
        <c:scaling>
          <c:orientation val="minMax"/>
          <c:max val="40"/>
          <c:min val="-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0341120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'KF_16_dur+rat'!$B$36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'KF_16_dur+rat'!$B$37:$B$39</c:f>
              <c:numCache>
                <c:formatCode>0.00</c:formatCode>
                <c:ptCount val="3"/>
                <c:pt idx="0">
                  <c:v>-0.72613167575328674</c:v>
                </c:pt>
                <c:pt idx="1">
                  <c:v>2.4381200068308786</c:v>
                </c:pt>
                <c:pt idx="2">
                  <c:v>-1.7119883310775776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A-4071-AE0C-C1DCA66C675F}"/>
            </c:ext>
          </c:extLst>
        </c:ser>
        <c:ser>
          <c:idx val="1"/>
          <c:order val="1"/>
          <c:tx>
            <c:strRef>
              <c:f>'KF_16_dur+rat'!$C$36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'KF_16_dur+rat'!$C$37:$C$39</c:f>
              <c:numCache>
                <c:formatCode>0.00</c:formatCode>
                <c:ptCount val="3"/>
                <c:pt idx="0">
                  <c:v>-1.4405933584917605</c:v>
                </c:pt>
                <c:pt idx="1">
                  <c:v>3.0641879580087021</c:v>
                </c:pt>
                <c:pt idx="2">
                  <c:v>-1.6235945995169336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A-4071-AE0C-C1DCA66C675F}"/>
            </c:ext>
          </c:extLst>
        </c:ser>
        <c:ser>
          <c:idx val="2"/>
          <c:order val="2"/>
          <c:tx>
            <c:strRef>
              <c:f>'KF_16_dur+rat'!$D$36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'KF_16_dur+rat'!$D$37:$D$39</c:f>
              <c:numCache>
                <c:formatCode>0.00</c:formatCode>
                <c:ptCount val="3"/>
                <c:pt idx="0">
                  <c:v>-0.51910294799740342</c:v>
                </c:pt>
                <c:pt idx="1">
                  <c:v>0.60739813951236954</c:v>
                </c:pt>
                <c:pt idx="2">
                  <c:v>-8.8295191514955462E-2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A-4071-AE0C-C1DCA66C675F}"/>
            </c:ext>
          </c:extLst>
        </c:ser>
        <c:ser>
          <c:idx val="3"/>
          <c:order val="3"/>
          <c:tx>
            <c:strRef>
              <c:f>'KF_16_dur+rat'!$E$36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'KF_16_dur+rat'!$E$37:$E$39</c:f>
              <c:numCache>
                <c:formatCode>0.00</c:formatCode>
                <c:ptCount val="3"/>
                <c:pt idx="0">
                  <c:v>-0.99006683505766802</c:v>
                </c:pt>
                <c:pt idx="1">
                  <c:v>-1.4143883446871257</c:v>
                </c:pt>
                <c:pt idx="2">
                  <c:v>2.4044551797448008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A-4071-AE0C-C1DCA66C675F}"/>
            </c:ext>
          </c:extLst>
        </c:ser>
        <c:ser>
          <c:idx val="4"/>
          <c:order val="4"/>
          <c:tx>
            <c:strRef>
              <c:f>'KF_16_dur+rat'!$F$36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'KF_16_dur+rat'!$F$37:$F$39</c:f>
              <c:numCache>
                <c:formatCode>0.00</c:formatCode>
                <c:ptCount val="3"/>
                <c:pt idx="0">
                  <c:v>-2.27907928133029</c:v>
                </c:pt>
                <c:pt idx="1">
                  <c:v>4.3371423262309818</c:v>
                </c:pt>
                <c:pt idx="2">
                  <c:v>-2.0580630449006785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0A-4071-AE0C-C1DCA66C675F}"/>
            </c:ext>
          </c:extLst>
        </c:ser>
        <c:ser>
          <c:idx val="5"/>
          <c:order val="5"/>
          <c:tx>
            <c:strRef>
              <c:f>'KF_16_dur+rat'!$G$36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'KF_16_dur+rat'!$G$37:$G$39</c:f>
              <c:numCache>
                <c:formatCode>0.00</c:formatCode>
                <c:ptCount val="3"/>
                <c:pt idx="0">
                  <c:v>-0.65336769776360626</c:v>
                </c:pt>
                <c:pt idx="1">
                  <c:v>-4.0209915788511807</c:v>
                </c:pt>
                <c:pt idx="2">
                  <c:v>4.6743592766147799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0A-4071-AE0C-C1DCA66C675F}"/>
            </c:ext>
          </c:extLst>
        </c:ser>
        <c:ser>
          <c:idx val="6"/>
          <c:order val="6"/>
          <c:tx>
            <c:strRef>
              <c:f>'KF_16_dur+rat'!$H$36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'KF_16_dur+rat'!$H$37:$H$39</c:f>
              <c:numCache>
                <c:formatCode>0.00</c:formatCode>
                <c:ptCount val="3"/>
                <c:pt idx="0">
                  <c:v>-3.2941514356946016</c:v>
                </c:pt>
                <c:pt idx="1">
                  <c:v>1.8106382600170647</c:v>
                </c:pt>
                <c:pt idx="2">
                  <c:v>1.4835131756775422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0A-4071-AE0C-C1DCA66C675F}"/>
            </c:ext>
          </c:extLst>
        </c:ser>
        <c:ser>
          <c:idx val="7"/>
          <c:order val="7"/>
          <c:tx>
            <c:strRef>
              <c:f>'KF_16_dur+rat'!$I$36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'KF_16_dur+rat'!$I$37:$I$39</c:f>
              <c:numCache>
                <c:formatCode>0.00</c:formatCode>
                <c:ptCount val="3"/>
                <c:pt idx="0">
                  <c:v>-1.3246474051958401</c:v>
                </c:pt>
                <c:pt idx="1">
                  <c:v>2.0014093508881459</c:v>
                </c:pt>
                <c:pt idx="2">
                  <c:v>-0.67676194569230397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0A-4071-AE0C-C1DCA66C675F}"/>
            </c:ext>
          </c:extLst>
        </c:ser>
        <c:ser>
          <c:idx val="8"/>
          <c:order val="8"/>
          <c:tx>
            <c:strRef>
              <c:f>'KF_16_dur+rat'!$J$36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'KF_16_dur+rat'!$J$37:$J$39</c:f>
              <c:numCache>
                <c:formatCode>0.00</c:formatCode>
                <c:ptCount val="3"/>
                <c:pt idx="0">
                  <c:v>-5.1522208692185814</c:v>
                </c:pt>
                <c:pt idx="1">
                  <c:v>3.2799291016890706</c:v>
                </c:pt>
                <c:pt idx="2">
                  <c:v>1.8722917675295143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0A-4071-AE0C-C1DCA66C675F}"/>
            </c:ext>
          </c:extLst>
        </c:ser>
        <c:ser>
          <c:idx val="9"/>
          <c:order val="9"/>
          <c:tx>
            <c:strRef>
              <c:f>'KF_16_dur+rat'!$K$36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'KF_16_dur+rat'!$K$37:$K$39</c:f>
              <c:numCache>
                <c:formatCode>0.00</c:formatCode>
                <c:ptCount val="3"/>
                <c:pt idx="0">
                  <c:v>2.3291290270663652</c:v>
                </c:pt>
                <c:pt idx="1">
                  <c:v>-3.3014704907230055</c:v>
                </c:pt>
                <c:pt idx="2">
                  <c:v>0.97234146365665275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0A-4071-AE0C-C1DCA66C675F}"/>
            </c:ext>
          </c:extLst>
        </c:ser>
        <c:ser>
          <c:idx val="10"/>
          <c:order val="10"/>
          <c:tx>
            <c:strRef>
              <c:f>'KF_16_dur+rat'!$L$36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'KF_16_dur+rat'!$L$37:$L$39</c:f>
              <c:numCache>
                <c:formatCode>0.00</c:formatCode>
                <c:ptCount val="3"/>
                <c:pt idx="0">
                  <c:v>4.8869941396510583</c:v>
                </c:pt>
                <c:pt idx="1">
                  <c:v>-5.2070165131030848</c:v>
                </c:pt>
                <c:pt idx="2">
                  <c:v>0.32002237345203177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0A-4071-AE0C-C1DCA66C675F}"/>
            </c:ext>
          </c:extLst>
        </c:ser>
        <c:ser>
          <c:idx val="11"/>
          <c:order val="11"/>
          <c:tx>
            <c:strRef>
              <c:f>'KF_16_dur+rat'!$M$36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'KF_16_dur+rat'!$M$37:$M$39</c:f>
              <c:numCache>
                <c:formatCode>0.00</c:formatCode>
                <c:ptCount val="3"/>
                <c:pt idx="0">
                  <c:v>4.6991052898632262</c:v>
                </c:pt>
                <c:pt idx="1">
                  <c:v>-2.6527671109552315</c:v>
                </c:pt>
                <c:pt idx="2">
                  <c:v>-2.0463381789079929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0A-4071-AE0C-C1DCA66C675F}"/>
            </c:ext>
          </c:extLst>
        </c:ser>
        <c:ser>
          <c:idx val="12"/>
          <c:order val="12"/>
          <c:tx>
            <c:strRef>
              <c:f>'KF_16_dur+rat'!$N$36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'KF_16_dur+rat'!$N$37:$N$39</c:f>
              <c:numCache>
                <c:formatCode>0.00</c:formatCode>
                <c:ptCount val="3"/>
                <c:pt idx="0">
                  <c:v>2.8640361833641279</c:v>
                </c:pt>
                <c:pt idx="1">
                  <c:v>-1.4897926495159979</c:v>
                </c:pt>
                <c:pt idx="2">
                  <c:v>-1.374243533848114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0A-4071-AE0C-C1DCA66C675F}"/>
            </c:ext>
          </c:extLst>
        </c:ser>
        <c:ser>
          <c:idx val="13"/>
          <c:order val="13"/>
          <c:tx>
            <c:strRef>
              <c:f>'KF_16_dur+rat'!$O$36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'KF_16_dur+rat'!$O$37:$O$39</c:f>
              <c:numCache>
                <c:formatCode>0.00</c:formatCode>
                <c:ptCount val="3"/>
                <c:pt idx="0">
                  <c:v>1.6000968665582675</c:v>
                </c:pt>
                <c:pt idx="1">
                  <c:v>0.54760154465849809</c:v>
                </c:pt>
                <c:pt idx="2">
                  <c:v>-2.1476984112167479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0A-4071-AE0C-C1DCA66C675F}"/>
            </c:ext>
          </c:extLst>
        </c:ser>
        <c:ser>
          <c:idx val="14"/>
          <c:order val="14"/>
          <c:tx>
            <c:strRef>
              <c:f>'KF_16_dur+rat'!$P$36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'KF_16_dur+rat'!$P$37:$P$39</c:f>
              <c:numCache>
                <c:formatCode>0.0</c:formatCode>
                <c:ptCount val="3"/>
                <c:pt idx="0">
                  <c:v>3.0846109825951373E-2</c:v>
                </c:pt>
                <c:pt idx="1">
                  <c:v>2.4915203528461234</c:v>
                </c:pt>
                <c:pt idx="2">
                  <c:v>-2.5223664626720694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0A-4071-AE0C-C1DCA66C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45696"/>
        <c:axId val="150859776"/>
      </c:barChart>
      <c:catAx>
        <c:axId val="15084569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50859776"/>
        <c:crosses val="autoZero"/>
        <c:auto val="1"/>
        <c:lblAlgn val="ctr"/>
        <c:lblOffset val="100"/>
        <c:noMultiLvlLbl val="0"/>
      </c:catAx>
      <c:valAx>
        <c:axId val="15085977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0845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'KF_16_dur+rat'!$C$31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'KF_16_dur+rat'!$C$32:$C$34</c:f>
              <c:numCache>
                <c:formatCode>0.00</c:formatCode>
                <c:ptCount val="3"/>
                <c:pt idx="0">
                  <c:v>-1.0713843964162351</c:v>
                </c:pt>
                <c:pt idx="1">
                  <c:v>3.0862179117676547</c:v>
                </c:pt>
                <c:pt idx="2">
                  <c:v>-2.014833515351417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5-4003-B0B3-FF602C79CFAB}"/>
            </c:ext>
          </c:extLst>
        </c:ser>
        <c:ser>
          <c:idx val="4"/>
          <c:order val="1"/>
          <c:tx>
            <c:strRef>
              <c:f>'KF_16_dur+rat'!$E$31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'KF_16_dur+rat'!$E$32:$E$34</c:f>
              <c:numCache>
                <c:formatCode>0.00</c:formatCode>
                <c:ptCount val="3"/>
                <c:pt idx="0">
                  <c:v>-0.62085787298214257</c:v>
                </c:pt>
                <c:pt idx="1">
                  <c:v>-1.3923583909281732</c:v>
                </c:pt>
                <c:pt idx="2">
                  <c:v>2.0132162639103175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5-4003-B0B3-FF602C79CFAB}"/>
            </c:ext>
          </c:extLst>
        </c:ser>
        <c:ser>
          <c:idx val="5"/>
          <c:order val="2"/>
          <c:tx>
            <c:strRef>
              <c:f>'KF_16_dur+rat'!$F$31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'KF_16_dur+rat'!$F$32:$F$34</c:f>
              <c:numCache>
                <c:formatCode>0.00</c:formatCode>
                <c:ptCount val="3"/>
                <c:pt idx="0">
                  <c:v>-1.9098703192547646</c:v>
                </c:pt>
                <c:pt idx="1">
                  <c:v>4.3591722799899344</c:v>
                </c:pt>
                <c:pt idx="2">
                  <c:v>-2.4493019607351618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5-4003-B0B3-FF602C79CFAB}"/>
            </c:ext>
          </c:extLst>
        </c:ser>
        <c:ser>
          <c:idx val="6"/>
          <c:order val="3"/>
          <c:tx>
            <c:strRef>
              <c:f>'KF_16_dur+rat'!$G$31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'KF_16_dur+rat'!$G$32:$G$34</c:f>
              <c:numCache>
                <c:formatCode>0.00</c:formatCode>
                <c:ptCount val="3"/>
                <c:pt idx="0">
                  <c:v>-0.28415873568808081</c:v>
                </c:pt>
                <c:pt idx="1">
                  <c:v>-3.9989616250922282</c:v>
                </c:pt>
                <c:pt idx="2">
                  <c:v>4.2831203607802966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5-4003-B0B3-FF602C79CFAB}"/>
            </c:ext>
          </c:extLst>
        </c:ser>
        <c:ser>
          <c:idx val="7"/>
          <c:order val="4"/>
          <c:tx>
            <c:strRef>
              <c:f>'KF_16_dur+rat'!$H$31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'KF_16_dur+rat'!$H$32:$H$34</c:f>
              <c:numCache>
                <c:formatCode>0.00</c:formatCode>
                <c:ptCount val="3"/>
                <c:pt idx="0">
                  <c:v>-2.9249424736190761</c:v>
                </c:pt>
                <c:pt idx="1">
                  <c:v>1.8326682137760173</c:v>
                </c:pt>
                <c:pt idx="2">
                  <c:v>1.0922742598430588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5-4003-B0B3-FF602C79CFAB}"/>
            </c:ext>
          </c:extLst>
        </c:ser>
        <c:ser>
          <c:idx val="9"/>
          <c:order val="5"/>
          <c:tx>
            <c:strRef>
              <c:f>'KF_16_dur+rat'!$I$31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'KF_16_dur+rat'!$I$32:$I$34</c:f>
              <c:numCache>
                <c:formatCode>0.00</c:formatCode>
                <c:ptCount val="3"/>
                <c:pt idx="0">
                  <c:v>-0.95543844312031467</c:v>
                </c:pt>
                <c:pt idx="1">
                  <c:v>2.0234393046470984</c:v>
                </c:pt>
                <c:pt idx="2">
                  <c:v>-1.0680008615267873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95-4003-B0B3-FF602C79CFAB}"/>
            </c:ext>
          </c:extLst>
        </c:ser>
        <c:ser>
          <c:idx val="14"/>
          <c:order val="6"/>
          <c:tx>
            <c:strRef>
              <c:f>'KF_16_dur+rat'!$K$31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'KF_16_dur+rat'!$K$32:$K$34</c:f>
              <c:numCache>
                <c:formatCode>0.00</c:formatCode>
                <c:ptCount val="3"/>
                <c:pt idx="0">
                  <c:v>2.6983379891418906</c:v>
                </c:pt>
                <c:pt idx="1">
                  <c:v>-3.2794405369640529</c:v>
                </c:pt>
                <c:pt idx="2">
                  <c:v>0.58110254782216941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95-4003-B0B3-FF602C79CFAB}"/>
            </c:ext>
          </c:extLst>
        </c:ser>
        <c:ser>
          <c:idx val="2"/>
          <c:order val="7"/>
          <c:tx>
            <c:strRef>
              <c:f>'KF_16_dur+rat'!$M$31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'KF_16_dur+rat'!$M$32:$M$34</c:f>
              <c:numCache>
                <c:formatCode>0.00</c:formatCode>
                <c:ptCount val="3"/>
                <c:pt idx="0">
                  <c:v>5.0683142519387516</c:v>
                </c:pt>
                <c:pt idx="1">
                  <c:v>-2.630737157196279</c:v>
                </c:pt>
                <c:pt idx="2">
                  <c:v>-2.4375770947424762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95-4003-B0B3-FF602C79CFAB}"/>
            </c:ext>
          </c:extLst>
        </c:ser>
        <c:ser>
          <c:idx val="12"/>
          <c:order val="8"/>
          <c:tx>
            <c:strRef>
              <c:f>'KF_16_dur+rat'!$P$31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'KF_16_dur+rat'!$P$32:$P$34</c:f>
              <c:numCache>
                <c:formatCode>0.00</c:formatCode>
                <c:ptCount val="3"/>
                <c:pt idx="0">
                  <c:v>0.40005507190147682</c:v>
                </c:pt>
                <c:pt idx="1">
                  <c:v>2.5135503066050759</c:v>
                </c:pt>
                <c:pt idx="2">
                  <c:v>-2.9136053785065528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95-4003-B0B3-FF602C79C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4816"/>
        <c:axId val="153796608"/>
      </c:barChart>
      <c:catAx>
        <c:axId val="15379481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53796608"/>
        <c:crosses val="autoZero"/>
        <c:auto val="1"/>
        <c:lblAlgn val="ctr"/>
        <c:lblOffset val="100"/>
        <c:noMultiLvlLbl val="0"/>
      </c:catAx>
      <c:valAx>
        <c:axId val="15379660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37948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6_Abschnitte-Dauern_1" connectionId="22" xr16:uid="{00000000-0016-0000-0000-00001F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44" xr16:uid="{00000000-0016-0000-0000-000028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2 (Umpanzert)" connectionId="16" xr16:uid="{00000000-0016-0000-0000-000000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7" connectionId="10" xr16:uid="{00000000-0016-0000-0000-00000D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29" xr16:uid="{00000000-0016-0000-0000-000019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7" connectionId="33" xr16:uid="{00000000-0016-0000-0000-000022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50" xr16:uid="{00000000-0016-0000-0000-000008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87_27" connectionId="14" xr16:uid="{00000000-0016-0000-0000-000010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40" xr16:uid="{00000000-0016-0000-0000-000015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7" connectionId="35" xr16:uid="{00000000-0016-0000-0000-00001D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7" connectionId="51" xr16:uid="{00000000-0016-0000-0000-000027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7" connectionId="4" xr16:uid="{00000000-0016-0000-0000-000024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7" connectionId="20" xr16:uid="{00000000-0016-0000-0000-000004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48" xr16:uid="{00000000-0016-0000-0000-00000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7" connectionId="47" xr16:uid="{00000000-0016-0000-0000-00000C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37" xr16:uid="{00000000-0016-0000-0000-000014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46" xr16:uid="{00000000-0016-0000-0000-000021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5" xr16:uid="{00000000-0016-0000-0000-000026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6_dur_1" connectionId="38" xr16:uid="{00000000-0016-0000-0000-000003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23" xr16:uid="{00000000-0016-0000-0000-00000F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24" xr16:uid="{00000000-0016-0000-00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11" xr16:uid="{00000000-0016-0000-0000-00001C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4 (Keine Rückkehr)_1" connectionId="17" xr16:uid="{00000000-0016-0000-0000-000001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42" xr16:uid="{00000000-0016-0000-0000-00002A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9" xr16:uid="{00000000-0016-0000-0000-000006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12" xr16:uid="{00000000-0016-0000-0000-00000B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7" connectionId="27" xr16:uid="{00000000-0016-0000-0000-000013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43" xr16:uid="{00000000-0016-0000-0000-00001B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26" xr16:uid="{00000000-0016-0000-0000-000020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7" xr16:uid="{00000000-0016-0000-0000-000025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1" xr16:uid="{00000000-0016-0000-0000-000002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21" xr16:uid="{00000000-0016-0000-0000-00000A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27" connectionId="13" xr16:uid="{00000000-0016-0000-0000-000017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3" xr16:uid="{00000000-0016-0000-0000-000009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52" xr16:uid="{00000000-0016-0000-0000-000029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39" xr16:uid="{00000000-0016-0000-0000-000005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36" xr16:uid="{00000000-0016-0000-0000-000012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6_dur_1" connectionId="6" xr16:uid="{00000000-0016-0000-0000-00001A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4" connectionId="19" xr16:uid="{00000000-0016-0000-0000-00000E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25" xr16:uid="{00000000-0016-0000-0000-000011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7" connectionId="41" xr16:uid="{00000000-0016-0000-0000-00001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7" connectionId="30" xr16:uid="{00000000-0016-0000-0000-00001E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32" xr16:uid="{00000000-0016-0000-0000-00002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3C75-D44B-460D-B321-D2743DE9A076}">
  <dimension ref="A1:E11"/>
  <sheetViews>
    <sheetView workbookViewId="0"/>
  </sheetViews>
  <sheetFormatPr baseColWidth="10" defaultRowHeight="14.4" x14ac:dyDescent="0.3"/>
  <cols>
    <col min="1" max="1" width="7.88671875" style="7" bestFit="1" customWidth="1"/>
    <col min="2" max="2" width="11.21875" style="7" bestFit="1" customWidth="1"/>
    <col min="3" max="3" width="10.109375" style="7" bestFit="1" customWidth="1"/>
    <col min="4" max="4" width="11.21875" style="7" bestFit="1" customWidth="1"/>
    <col min="5" max="5" width="10.109375" style="7" bestFit="1" customWidth="1"/>
  </cols>
  <sheetData>
    <row r="1" spans="1:5" s="31" customFormat="1" x14ac:dyDescent="0.3">
      <c r="A1" s="6" t="s">
        <v>58</v>
      </c>
      <c r="B1" s="6" t="s">
        <v>56</v>
      </c>
      <c r="C1" s="6" t="s">
        <v>57</v>
      </c>
      <c r="D1" s="6" t="s">
        <v>56</v>
      </c>
      <c r="E1" s="6" t="s">
        <v>57</v>
      </c>
    </row>
    <row r="2" spans="1:5" x14ac:dyDescent="0.3">
      <c r="A2" s="7" t="s">
        <v>3</v>
      </c>
      <c r="B2" s="7">
        <v>4</v>
      </c>
      <c r="C2" s="7">
        <v>6.9</v>
      </c>
      <c r="D2" s="7">
        <v>27</v>
      </c>
      <c r="E2" s="7">
        <v>46.6</v>
      </c>
    </row>
    <row r="3" spans="1:5" x14ac:dyDescent="0.3">
      <c r="A3" s="7" t="s">
        <v>4</v>
      </c>
      <c r="B3" s="7">
        <v>6</v>
      </c>
      <c r="C3" s="7">
        <v>10.3</v>
      </c>
    </row>
    <row r="4" spans="1:5" x14ac:dyDescent="0.3">
      <c r="A4" s="7" t="s">
        <v>5</v>
      </c>
      <c r="B4" s="7">
        <v>10</v>
      </c>
      <c r="C4" s="7">
        <v>17.2</v>
      </c>
    </row>
    <row r="5" spans="1:5" x14ac:dyDescent="0.3">
      <c r="A5" s="7" t="s">
        <v>6</v>
      </c>
      <c r="B5" s="7">
        <v>7</v>
      </c>
      <c r="C5" s="7">
        <v>12.1</v>
      </c>
    </row>
    <row r="6" spans="1:5" x14ac:dyDescent="0.3">
      <c r="A6" s="7" t="s">
        <v>0</v>
      </c>
      <c r="B6" s="7">
        <v>3</v>
      </c>
      <c r="C6" s="7">
        <v>5.2</v>
      </c>
      <c r="D6" s="7">
        <v>27</v>
      </c>
      <c r="E6" s="7">
        <v>46.6</v>
      </c>
    </row>
    <row r="7" spans="1:5" x14ac:dyDescent="0.3">
      <c r="A7" s="7" t="s">
        <v>1</v>
      </c>
      <c r="B7" s="7">
        <v>5</v>
      </c>
      <c r="C7" s="7">
        <v>8.6</v>
      </c>
    </row>
    <row r="8" spans="1:5" x14ac:dyDescent="0.3">
      <c r="A8" s="7" t="s">
        <v>7</v>
      </c>
      <c r="B8" s="7">
        <v>12</v>
      </c>
      <c r="C8" s="7">
        <v>20.7</v>
      </c>
    </row>
    <row r="9" spans="1:5" x14ac:dyDescent="0.3">
      <c r="A9" s="7" t="s">
        <v>52</v>
      </c>
      <c r="B9" s="7">
        <v>7</v>
      </c>
      <c r="C9" s="7">
        <v>12.1</v>
      </c>
    </row>
    <row r="10" spans="1:5" x14ac:dyDescent="0.3">
      <c r="A10" s="7">
        <v>3</v>
      </c>
      <c r="B10" s="7">
        <v>4</v>
      </c>
      <c r="C10" s="7">
        <v>6.9</v>
      </c>
      <c r="D10" s="7">
        <v>4</v>
      </c>
      <c r="E10" s="7">
        <v>6.9</v>
      </c>
    </row>
    <row r="11" spans="1:5" x14ac:dyDescent="0.3">
      <c r="B11" s="7">
        <v>58</v>
      </c>
      <c r="C11" s="7">
        <v>100</v>
      </c>
      <c r="D11" s="7">
        <v>58</v>
      </c>
      <c r="E11" s="7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37"/>
  <sheetViews>
    <sheetView tabSelected="1" zoomScale="55" zoomScaleNormal="55" workbookViewId="0"/>
  </sheetViews>
  <sheetFormatPr baseColWidth="10" defaultRowHeight="14.4" x14ac:dyDescent="0.3"/>
  <cols>
    <col min="1" max="1" width="21.44140625" style="1" bestFit="1" customWidth="1"/>
    <col min="2" max="3" width="26.44140625" style="2" bestFit="1" customWidth="1"/>
    <col min="4" max="4" width="24" style="2" bestFit="1" customWidth="1"/>
    <col min="5" max="5" width="24" bestFit="1" customWidth="1"/>
    <col min="6" max="6" width="34.21875" bestFit="1" customWidth="1"/>
    <col min="7" max="7" width="37.33203125" bestFit="1" customWidth="1"/>
    <col min="8" max="8" width="29.88671875" bestFit="1" customWidth="1"/>
    <col min="9" max="9" width="23.21875" bestFit="1" customWidth="1"/>
    <col min="10" max="10" width="29.88671875" bestFit="1" customWidth="1"/>
    <col min="11" max="12" width="22.77734375" bestFit="1" customWidth="1"/>
    <col min="13" max="13" width="28.77734375" bestFit="1" customWidth="1"/>
    <col min="14" max="15" width="22.77734375" bestFit="1" customWidth="1"/>
    <col min="16" max="16" width="11" style="2" bestFit="1" customWidth="1"/>
    <col min="17" max="17" width="9" bestFit="1" customWidth="1"/>
    <col min="18" max="18" width="9.44140625" bestFit="1" customWidth="1"/>
    <col min="19" max="19" width="17.77734375" style="2" bestFit="1" customWidth="1"/>
    <col min="20" max="20" width="8.5546875" style="2" bestFit="1" customWidth="1"/>
    <col min="21" max="21" width="13.21875" style="2" bestFit="1" customWidth="1"/>
    <col min="22" max="22" width="7.33203125" style="2" bestFit="1" customWidth="1"/>
    <col min="23" max="23" width="10.109375" style="2" bestFit="1" customWidth="1"/>
    <col min="24" max="24" width="8.109375" style="2" bestFit="1" customWidth="1"/>
    <col min="25" max="25" width="8.5546875" bestFit="1" customWidth="1"/>
    <col min="26" max="26" width="17.6640625" style="1" bestFit="1" customWidth="1"/>
    <col min="27" max="27" width="15.109375" bestFit="1" customWidth="1"/>
    <col min="28" max="29" width="26.44140625" style="2" bestFit="1" customWidth="1"/>
    <col min="30" max="30" width="24" bestFit="1" customWidth="1"/>
    <col min="31" max="31" width="24" style="2" bestFit="1" customWidth="1"/>
    <col min="32" max="32" width="34.21875" style="2" bestFit="1" customWidth="1"/>
    <col min="33" max="33" width="37.33203125" bestFit="1" customWidth="1"/>
    <col min="34" max="34" width="29.88671875" bestFit="1" customWidth="1"/>
    <col min="35" max="35" width="23.21875" bestFit="1" customWidth="1"/>
    <col min="36" max="36" width="29.88671875" bestFit="1" customWidth="1"/>
    <col min="37" max="38" width="22.77734375" bestFit="1" customWidth="1"/>
    <col min="39" max="39" width="28.77734375" bestFit="1" customWidth="1"/>
    <col min="40" max="41" width="22.77734375" bestFit="1" customWidth="1"/>
    <col min="42" max="42" width="11" bestFit="1" customWidth="1"/>
    <col min="43" max="43" width="9" bestFit="1" customWidth="1"/>
    <col min="44" max="44" width="9.44140625" bestFit="1" customWidth="1"/>
    <col min="45" max="45" width="17.77734375" bestFit="1" customWidth="1"/>
    <col min="46" max="46" width="10.109375" bestFit="1" customWidth="1"/>
    <col min="47" max="47" width="8.109375" bestFit="1" customWidth="1"/>
    <col min="48" max="48" width="8.5546875" bestFit="1" customWidth="1"/>
    <col min="49" max="49" width="16.88671875" bestFit="1" customWidth="1"/>
    <col min="50" max="51" width="8.5546875" bestFit="1" customWidth="1"/>
    <col min="52" max="52" width="18.21875" bestFit="1" customWidth="1"/>
    <col min="53" max="53" width="17.77734375" bestFit="1" customWidth="1"/>
    <col min="54" max="54" width="22.33203125" bestFit="1" customWidth="1"/>
    <col min="55" max="55" width="5.44140625" bestFit="1" customWidth="1"/>
    <col min="56" max="56" width="23.109375" bestFit="1" customWidth="1"/>
    <col min="57" max="57" width="23.5546875" bestFit="1" customWidth="1"/>
    <col min="58" max="59" width="26.44140625" bestFit="1" customWidth="1"/>
    <col min="60" max="61" width="24" bestFit="1" customWidth="1"/>
    <col min="62" max="62" width="34.21875" bestFit="1" customWidth="1"/>
    <col min="63" max="63" width="37.33203125" bestFit="1" customWidth="1"/>
    <col min="64" max="64" width="29.88671875" bestFit="1" customWidth="1"/>
    <col min="65" max="65" width="23.21875" bestFit="1" customWidth="1"/>
    <col min="66" max="66" width="29.88671875" bestFit="1" customWidth="1"/>
    <col min="67" max="68" width="22.77734375" bestFit="1" customWidth="1"/>
    <col min="69" max="69" width="28.77734375" bestFit="1" customWidth="1"/>
    <col min="70" max="71" width="22.77734375" bestFit="1" customWidth="1"/>
    <col min="72" max="72" width="8.5546875" bestFit="1" customWidth="1"/>
  </cols>
  <sheetData>
    <row r="1" spans="1:72" x14ac:dyDescent="0.3">
      <c r="A1" s="35" t="s">
        <v>23</v>
      </c>
      <c r="B1" s="27" t="s">
        <v>8</v>
      </c>
      <c r="C1" s="27" t="s">
        <v>9</v>
      </c>
      <c r="D1" s="27" t="s">
        <v>10</v>
      </c>
      <c r="E1" s="27" t="s">
        <v>11</v>
      </c>
      <c r="F1" s="27" t="s">
        <v>12</v>
      </c>
      <c r="G1" s="27" t="s">
        <v>13</v>
      </c>
      <c r="H1" s="27" t="s">
        <v>14</v>
      </c>
      <c r="I1" s="27" t="s">
        <v>15</v>
      </c>
      <c r="J1" s="27" t="s">
        <v>16</v>
      </c>
      <c r="K1" s="27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" t="s">
        <v>27</v>
      </c>
      <c r="Q1" s="1" t="s">
        <v>28</v>
      </c>
      <c r="R1" s="1" t="s">
        <v>29</v>
      </c>
      <c r="S1" s="1" t="s">
        <v>30</v>
      </c>
      <c r="T1" s="1"/>
      <c r="U1" s="1"/>
      <c r="V1" s="6" t="s">
        <v>23</v>
      </c>
      <c r="W1" s="1" t="s">
        <v>31</v>
      </c>
      <c r="X1" s="1" t="s">
        <v>34</v>
      </c>
      <c r="Y1" s="1" t="s">
        <v>32</v>
      </c>
      <c r="Z1" s="6" t="s">
        <v>43</v>
      </c>
      <c r="AA1" s="6" t="s">
        <v>23</v>
      </c>
      <c r="AB1" s="27" t="s">
        <v>8</v>
      </c>
      <c r="AC1" s="27" t="s">
        <v>9</v>
      </c>
      <c r="AD1" s="27" t="s">
        <v>10</v>
      </c>
      <c r="AE1" s="27" t="s">
        <v>11</v>
      </c>
      <c r="AF1" s="27" t="s">
        <v>12</v>
      </c>
      <c r="AG1" s="27" t="s">
        <v>13</v>
      </c>
      <c r="AH1" s="27" t="s">
        <v>14</v>
      </c>
      <c r="AI1" s="27" t="s">
        <v>15</v>
      </c>
      <c r="AJ1" s="27" t="s">
        <v>16</v>
      </c>
      <c r="AK1" s="27" t="s">
        <v>17</v>
      </c>
      <c r="AL1" s="12" t="s">
        <v>18</v>
      </c>
      <c r="AM1" s="12" t="s">
        <v>19</v>
      </c>
      <c r="AN1" s="12" t="s">
        <v>20</v>
      </c>
      <c r="AO1" s="12" t="s">
        <v>21</v>
      </c>
      <c r="AP1" s="6" t="s">
        <v>27</v>
      </c>
      <c r="AQ1" s="1" t="s">
        <v>28</v>
      </c>
      <c r="AR1" s="6" t="s">
        <v>29</v>
      </c>
      <c r="AS1" s="6" t="s">
        <v>30</v>
      </c>
      <c r="AT1" s="6" t="s">
        <v>31</v>
      </c>
      <c r="AU1" s="6" t="s">
        <v>34</v>
      </c>
      <c r="AV1" s="1" t="s">
        <v>32</v>
      </c>
      <c r="AW1" s="6" t="s">
        <v>33</v>
      </c>
      <c r="AX1" s="39" t="s">
        <v>2</v>
      </c>
      <c r="AY1" s="21"/>
      <c r="AZ1" s="28"/>
      <c r="BA1" s="28"/>
      <c r="BB1" s="6"/>
      <c r="BC1" s="14"/>
      <c r="BD1" s="7"/>
    </row>
    <row r="2" spans="1:72" x14ac:dyDescent="0.3">
      <c r="A2" s="6">
        <v>1</v>
      </c>
      <c r="B2" s="8">
        <f>SUM(AB2:AB5)</f>
        <v>32.633708333000001</v>
      </c>
      <c r="C2" s="8">
        <f t="shared" ref="C2:O2" si="0">SUM(AC2:AC5)</f>
        <v>28.842666667</v>
      </c>
      <c r="D2" s="8">
        <f t="shared" si="0"/>
        <v>21.423333332999999</v>
      </c>
      <c r="E2" s="8">
        <f t="shared" si="0"/>
        <v>19.902333333000001</v>
      </c>
      <c r="F2" s="8">
        <f t="shared" si="0"/>
        <v>22.50525</v>
      </c>
      <c r="G2" s="8">
        <f t="shared" si="0"/>
        <v>21.206145833000001</v>
      </c>
      <c r="H2" s="8">
        <f t="shared" si="0"/>
        <v>27.839749999999999</v>
      </c>
      <c r="I2" s="8">
        <f t="shared" si="0"/>
        <v>32.299062500000005</v>
      </c>
      <c r="J2" s="8">
        <f t="shared" si="0"/>
        <v>26.066666667</v>
      </c>
      <c r="K2" s="8">
        <f t="shared" si="0"/>
        <v>30.2925</v>
      </c>
      <c r="L2" s="8">
        <f t="shared" si="0"/>
        <v>34.873333332999998</v>
      </c>
      <c r="M2" s="8">
        <f t="shared" si="0"/>
        <v>29.168500000000002</v>
      </c>
      <c r="N2" s="8">
        <f t="shared" si="0"/>
        <v>32.543999999999997</v>
      </c>
      <c r="O2" s="8">
        <f t="shared" si="0"/>
        <v>33.275333332999999</v>
      </c>
      <c r="P2" s="3">
        <f>AVERAGE(B2:O2)</f>
        <v>28.062327380857145</v>
      </c>
      <c r="Q2" s="13">
        <f>MIN(B2:O2)</f>
        <v>19.902333333000001</v>
      </c>
      <c r="R2" s="3">
        <f>MAX(B2:O2)</f>
        <v>34.873333332999998</v>
      </c>
      <c r="S2" s="8">
        <f>STDEV(B2:O2)/P2*100</f>
        <v>18.005263278405607</v>
      </c>
      <c r="V2" s="6">
        <v>1</v>
      </c>
      <c r="W2" s="13">
        <f>AVERAGE(C2,E2:I2,K2,M2)</f>
        <v>26.507026041625</v>
      </c>
      <c r="X2" s="3">
        <f>MIN(C2,E2:I2,K2,M2)</f>
        <v>19.902333333000001</v>
      </c>
      <c r="Y2" s="3">
        <f>MAX(C2,E2:I2,K2,M2)</f>
        <v>32.299062500000005</v>
      </c>
      <c r="Z2" s="8">
        <f>STDEV(C2,E2:I2,K2,M2)/W2*100</f>
        <v>17.459471388670028</v>
      </c>
      <c r="AA2" s="6" t="s">
        <v>3</v>
      </c>
      <c r="AB2" s="13">
        <f>AB78-AB77</f>
        <v>6.2327916660000007</v>
      </c>
      <c r="AC2" s="13">
        <f t="shared" ref="AC2:AO2" si="1">AC78-AC77</f>
        <v>6.2644375000000005</v>
      </c>
      <c r="AD2" s="13">
        <f t="shared" si="1"/>
        <v>5.2773333329999996</v>
      </c>
      <c r="AE2" s="13">
        <f t="shared" si="1"/>
        <v>4.3556666670000004</v>
      </c>
      <c r="AF2" s="13">
        <f t="shared" si="1"/>
        <v>4.6972499999999995</v>
      </c>
      <c r="AG2" s="13">
        <f t="shared" si="1"/>
        <v>6.3496666670000002</v>
      </c>
      <c r="AH2" s="13">
        <f t="shared" si="1"/>
        <v>5.9397500000000001</v>
      </c>
      <c r="AI2" s="13">
        <f t="shared" si="1"/>
        <v>6.8047291669999996</v>
      </c>
      <c r="AJ2" s="13">
        <f t="shared" si="1"/>
        <v>5.5520000000000005</v>
      </c>
      <c r="AK2" s="13">
        <f t="shared" si="1"/>
        <v>6.7424999999999997</v>
      </c>
      <c r="AL2" s="13">
        <f t="shared" si="1"/>
        <v>8.3324999999999996</v>
      </c>
      <c r="AM2" s="13">
        <f t="shared" si="1"/>
        <v>5.5797916670000003</v>
      </c>
      <c r="AN2" s="13">
        <f t="shared" si="1"/>
        <v>7.548291667</v>
      </c>
      <c r="AO2" s="13">
        <f t="shared" si="1"/>
        <v>6.9733333330000002</v>
      </c>
      <c r="AP2" s="13">
        <f>AVERAGE(AB2:AO2)</f>
        <v>6.1892886904999997</v>
      </c>
      <c r="AQ2" s="13">
        <f t="shared" ref="AQ2:AQ11" si="2">MIN(AB2:AO2)</f>
        <v>4.3556666670000004</v>
      </c>
      <c r="AR2" s="13">
        <f>MAX(AB2:AO2)</f>
        <v>8.3324999999999996</v>
      </c>
      <c r="AS2" s="8">
        <f t="shared" ref="AS2:AS11" si="3">STDEV(AB2:AO2)/AP2*100</f>
        <v>17.374392255686843</v>
      </c>
      <c r="AT2" s="13">
        <f t="shared" ref="AT2:AT11" si="4">AVERAGE(AC2,AE2:AI2,AK2,AM2)</f>
        <v>5.8417239585000003</v>
      </c>
      <c r="AU2" s="3">
        <f t="shared" ref="AU2:AU11" si="5">MIN(AC2,AE2:AI2,AK2,AM2)</f>
        <v>4.3556666670000004</v>
      </c>
      <c r="AV2" s="3">
        <f t="shared" ref="AV2:AV11" si="6">MAX(AC2,AE2:AI2,AK2,AM2)</f>
        <v>6.8047291669999996</v>
      </c>
      <c r="AW2" s="8">
        <f t="shared" ref="AW2:AW11" si="7">STDEV(AC2,AE2:AI2,AK2,AM2)/AT2*100</f>
        <v>15.544199237378345</v>
      </c>
      <c r="AX2" s="40">
        <v>6.8965517241379306</v>
      </c>
      <c r="AY2" s="6" t="s">
        <v>3</v>
      </c>
      <c r="BB2" s="13"/>
      <c r="BC2" s="13"/>
      <c r="BD2" s="7"/>
    </row>
    <row r="3" spans="1:72" x14ac:dyDescent="0.3">
      <c r="A3" s="6">
        <v>2</v>
      </c>
      <c r="B3" s="8">
        <f>SUM(AB6:AB9)</f>
        <v>33.135083333000004</v>
      </c>
      <c r="C3" s="8">
        <f t="shared" ref="C3:O3" si="8">SUM(AC6:AC9)</f>
        <v>30.150500000000001</v>
      </c>
      <c r="D3" s="8">
        <f t="shared" si="8"/>
        <v>20.802</v>
      </c>
      <c r="E3" s="8">
        <f t="shared" si="8"/>
        <v>18.641249999999999</v>
      </c>
      <c r="F3" s="8">
        <f t="shared" si="8"/>
        <v>24.619125000000004</v>
      </c>
      <c r="G3" s="8">
        <f t="shared" si="8"/>
        <v>18.511520833999999</v>
      </c>
      <c r="H3" s="8">
        <f t="shared" si="8"/>
        <v>29.542666667000002</v>
      </c>
      <c r="I3" s="8">
        <f t="shared" si="8"/>
        <v>32.917500000000004</v>
      </c>
      <c r="J3" s="8">
        <f t="shared" si="8"/>
        <v>29.829333333000001</v>
      </c>
      <c r="K3" s="8">
        <f t="shared" si="8"/>
        <v>25.274999999999999</v>
      </c>
      <c r="L3" s="8">
        <f t="shared" si="8"/>
        <v>26.356666666999999</v>
      </c>
      <c r="M3" s="8">
        <f t="shared" si="8"/>
        <v>23.580500000000001</v>
      </c>
      <c r="N3" s="8">
        <f t="shared" si="8"/>
        <v>28.053333333000005</v>
      </c>
      <c r="O3" s="8">
        <f t="shared" si="8"/>
        <v>30.846000000000004</v>
      </c>
      <c r="P3" s="3">
        <f t="shared" ref="P3:P5" si="9">AVERAGE(B3:O3)</f>
        <v>26.590034226214289</v>
      </c>
      <c r="Q3" s="13">
        <f t="shared" ref="Q3:Q5" si="10">MIN(B3:O3)</f>
        <v>18.511520833999999</v>
      </c>
      <c r="R3" s="3">
        <f t="shared" ref="R3:R5" si="11">MAX(B3:O3)</f>
        <v>33.135083333000004</v>
      </c>
      <c r="S3" s="8">
        <f t="shared" ref="S3:S5" si="12">STDEV(B3:O3)/P3*100</f>
        <v>18.414946875447193</v>
      </c>
      <c r="V3" s="6">
        <v>2</v>
      </c>
      <c r="W3" s="13">
        <f>AVERAGE(C3,E3:I3,K3,M3)</f>
        <v>25.404757812625</v>
      </c>
      <c r="X3" s="3">
        <f t="shared" ref="X3:X4" si="13">MIN(C3,E3:I3,K3,M3)</f>
        <v>18.511520833999999</v>
      </c>
      <c r="Y3" s="3">
        <f t="shared" ref="Y3:Y5" si="14">MAX(C3,E3:I3,K3,M3)</f>
        <v>32.917500000000004</v>
      </c>
      <c r="Z3" s="8">
        <f t="shared" ref="Z3:Z5" si="15">STDEV(C3,E3:I3,K3,M3)/W3*100</f>
        <v>20.685326737702226</v>
      </c>
      <c r="AA3" s="6" t="s">
        <v>4</v>
      </c>
      <c r="AB3" s="13">
        <f t="shared" ref="AB3:AO10" si="16">AB79-AB78</f>
        <v>4.5434374999999996</v>
      </c>
      <c r="AC3" s="13">
        <f t="shared" si="16"/>
        <v>3.8512291670000005</v>
      </c>
      <c r="AD3" s="13">
        <f t="shared" si="16"/>
        <v>3.9180000000000001</v>
      </c>
      <c r="AE3" s="13">
        <f t="shared" si="16"/>
        <v>3.3013333329999996</v>
      </c>
      <c r="AF3" s="13">
        <f t="shared" si="16"/>
        <v>3.9413333330000011</v>
      </c>
      <c r="AG3" s="13">
        <f t="shared" si="16"/>
        <v>3.1265833329999992</v>
      </c>
      <c r="AH3" s="13">
        <f t="shared" si="16"/>
        <v>4.996895833</v>
      </c>
      <c r="AI3" s="13">
        <f t="shared" si="16"/>
        <v>5.4093333330000002</v>
      </c>
      <c r="AJ3" s="13">
        <f t="shared" si="16"/>
        <v>4.7199999999999989</v>
      </c>
      <c r="AK3" s="13">
        <f t="shared" si="16"/>
        <v>5.5087500000000009</v>
      </c>
      <c r="AL3" s="13">
        <f t="shared" si="16"/>
        <v>6.826166666999999</v>
      </c>
      <c r="AM3" s="13">
        <f t="shared" si="16"/>
        <v>5.4155416660000002</v>
      </c>
      <c r="AN3" s="13">
        <f t="shared" si="16"/>
        <v>6.3930416660000002</v>
      </c>
      <c r="AO3" s="13">
        <f t="shared" si="16"/>
        <v>6.5119999999999996</v>
      </c>
      <c r="AP3" s="13">
        <f t="shared" ref="AP3:AP10" si="17">AVERAGE(AB3:AO3)</f>
        <v>4.8902604164999994</v>
      </c>
      <c r="AQ3" s="13">
        <f t="shared" si="2"/>
        <v>3.1265833329999992</v>
      </c>
      <c r="AR3" s="13">
        <f t="shared" ref="AR3:AR10" si="18">MAX(AB3:AO3)</f>
        <v>6.826166666999999</v>
      </c>
      <c r="AS3" s="8">
        <f t="shared" si="3"/>
        <v>24.251951009235309</v>
      </c>
      <c r="AT3" s="13">
        <f t="shared" si="4"/>
        <v>4.4438749997500002</v>
      </c>
      <c r="AU3" s="3">
        <f t="shared" si="5"/>
        <v>3.1265833329999992</v>
      </c>
      <c r="AV3" s="3">
        <f t="shared" si="6"/>
        <v>5.5087500000000009</v>
      </c>
      <c r="AW3" s="8">
        <f t="shared" si="7"/>
        <v>22.439259108031528</v>
      </c>
      <c r="AX3" s="40">
        <v>10.344827586206897</v>
      </c>
      <c r="AY3" s="6" t="s">
        <v>4</v>
      </c>
      <c r="BB3" s="13"/>
      <c r="BC3" s="13"/>
      <c r="BD3" s="7"/>
    </row>
    <row r="4" spans="1:72" x14ac:dyDescent="0.3">
      <c r="A4" s="1">
        <v>3</v>
      </c>
      <c r="B4" s="8">
        <f>SUM(AB10)</f>
        <v>5.4920208340000016</v>
      </c>
      <c r="C4" s="8">
        <f t="shared" ref="C4:O4" si="19">SUM(AC10)</f>
        <v>4.9875000000000043</v>
      </c>
      <c r="D4" s="8">
        <f t="shared" si="19"/>
        <v>4.3453333329999992</v>
      </c>
      <c r="E4" s="8">
        <f t="shared" si="19"/>
        <v>5.1682083339999991</v>
      </c>
      <c r="F4" s="8">
        <f t="shared" si="19"/>
        <v>3.744374999999998</v>
      </c>
      <c r="G4" s="8">
        <f t="shared" si="19"/>
        <v>6.5158125000000027</v>
      </c>
      <c r="H4" s="8">
        <f t="shared" si="19"/>
        <v>7.021604166000003</v>
      </c>
      <c r="I4" s="8">
        <f t="shared" si="19"/>
        <v>6.2475000000000023</v>
      </c>
      <c r="J4" s="8">
        <f t="shared" si="19"/>
        <v>7.1146666669999945</v>
      </c>
      <c r="K4" s="8">
        <f t="shared" si="19"/>
        <v>6.4437500000000014</v>
      </c>
      <c r="L4" s="8">
        <f t="shared" si="19"/>
        <v>6.6065625000000026</v>
      </c>
      <c r="M4" s="8">
        <f t="shared" si="19"/>
        <v>4.1984999999999957</v>
      </c>
      <c r="N4" s="8">
        <f t="shared" si="19"/>
        <v>5.3013333339999917</v>
      </c>
      <c r="O4" s="8">
        <f t="shared" si="19"/>
        <v>5.0279999999999916</v>
      </c>
      <c r="P4" s="3">
        <f t="shared" si="9"/>
        <v>5.5867976191428568</v>
      </c>
      <c r="Q4" s="13">
        <f t="shared" si="10"/>
        <v>3.744374999999998</v>
      </c>
      <c r="R4" s="3">
        <f t="shared" si="11"/>
        <v>7.1146666669999945</v>
      </c>
      <c r="S4" s="8">
        <f t="shared" si="12"/>
        <v>19.397447198378504</v>
      </c>
      <c r="V4" s="1">
        <v>3</v>
      </c>
      <c r="W4" s="13">
        <f>AVERAGE(C4,E4:I4,K4,M4)</f>
        <v>5.5409062500000008</v>
      </c>
      <c r="X4" s="3">
        <f t="shared" si="13"/>
        <v>3.744374999999998</v>
      </c>
      <c r="Y4" s="3">
        <f t="shared" si="14"/>
        <v>7.021604166000003</v>
      </c>
      <c r="Z4" s="8">
        <f t="shared" si="15"/>
        <v>21.497584085989928</v>
      </c>
      <c r="AA4" s="6" t="s">
        <v>5</v>
      </c>
      <c r="AB4" s="13">
        <f t="shared" si="16"/>
        <v>13.104562500000002</v>
      </c>
      <c r="AC4" s="13">
        <f t="shared" si="16"/>
        <v>11.052333333</v>
      </c>
      <c r="AD4" s="13">
        <f t="shared" si="16"/>
        <v>6.4903333329999988</v>
      </c>
      <c r="AE4" s="13">
        <f t="shared" si="16"/>
        <v>6.4746666669999993</v>
      </c>
      <c r="AF4" s="13">
        <f t="shared" si="16"/>
        <v>8.3901666670000008</v>
      </c>
      <c r="AG4" s="13">
        <f t="shared" si="16"/>
        <v>6.2981250000000006</v>
      </c>
      <c r="AH4" s="13">
        <f t="shared" si="16"/>
        <v>9.7657708340000013</v>
      </c>
      <c r="AI4" s="13">
        <f t="shared" si="16"/>
        <v>11.790000000000001</v>
      </c>
      <c r="AJ4" s="13">
        <f t="shared" si="16"/>
        <v>9.0693333329999994</v>
      </c>
      <c r="AK4" s="13">
        <f t="shared" si="16"/>
        <v>10.001249999999999</v>
      </c>
      <c r="AL4" s="13">
        <f t="shared" si="16"/>
        <v>11.530083333</v>
      </c>
      <c r="AM4" s="13">
        <f t="shared" si="16"/>
        <v>10.943666666999999</v>
      </c>
      <c r="AN4" s="13">
        <f t="shared" si="16"/>
        <v>10.677333334</v>
      </c>
      <c r="AO4" s="13">
        <f t="shared" si="16"/>
        <v>11.272000000000002</v>
      </c>
      <c r="AP4" s="13">
        <f t="shared" si="17"/>
        <v>9.7756875000714274</v>
      </c>
      <c r="AQ4" s="13">
        <f t="shared" si="2"/>
        <v>6.2981250000000006</v>
      </c>
      <c r="AR4" s="13">
        <f t="shared" si="18"/>
        <v>13.104562500000002</v>
      </c>
      <c r="AS4" s="8">
        <f t="shared" si="3"/>
        <v>22.070700137952002</v>
      </c>
      <c r="AT4" s="13">
        <f t="shared" si="4"/>
        <v>9.3394973960000005</v>
      </c>
      <c r="AU4" s="3">
        <f t="shared" si="5"/>
        <v>6.2981250000000006</v>
      </c>
      <c r="AV4" s="3">
        <f t="shared" si="6"/>
        <v>11.790000000000001</v>
      </c>
      <c r="AW4" s="8">
        <f t="shared" si="7"/>
        <v>22.346396543616819</v>
      </c>
      <c r="AX4" s="40">
        <v>17.241379310344829</v>
      </c>
      <c r="AY4" s="6" t="s">
        <v>5</v>
      </c>
      <c r="BB4" s="13"/>
      <c r="BC4" s="13"/>
      <c r="BD4" s="7"/>
    </row>
    <row r="5" spans="1:72" x14ac:dyDescent="0.3">
      <c r="A5" s="6" t="s">
        <v>25</v>
      </c>
      <c r="B5" s="8">
        <f>SUM(B2:B4)</f>
        <v>71.2608125</v>
      </c>
      <c r="C5" s="8">
        <f t="shared" ref="C5:O5" si="20">SUM(C2:C4)</f>
        <v>63.980666667000001</v>
      </c>
      <c r="D5" s="8">
        <f t="shared" si="20"/>
        <v>46.570666665999994</v>
      </c>
      <c r="E5" s="8">
        <f t="shared" si="20"/>
        <v>43.711791667</v>
      </c>
      <c r="F5" s="8">
        <f t="shared" si="20"/>
        <v>50.868749999999999</v>
      </c>
      <c r="G5" s="8">
        <f t="shared" si="20"/>
        <v>46.233479167000006</v>
      </c>
      <c r="H5" s="8">
        <f t="shared" si="20"/>
        <v>64.404020833000004</v>
      </c>
      <c r="I5" s="8">
        <f t="shared" si="20"/>
        <v>71.464062500000011</v>
      </c>
      <c r="J5" s="8">
        <f t="shared" si="20"/>
        <v>63.010666666999995</v>
      </c>
      <c r="K5" s="8">
        <f t="shared" si="20"/>
        <v>62.011249999999997</v>
      </c>
      <c r="L5" s="8">
        <f t="shared" si="20"/>
        <v>67.836562499999999</v>
      </c>
      <c r="M5" s="8">
        <f t="shared" si="20"/>
        <v>56.947499999999998</v>
      </c>
      <c r="N5" s="8">
        <f t="shared" si="20"/>
        <v>65.898666666999986</v>
      </c>
      <c r="O5" s="8">
        <f t="shared" si="20"/>
        <v>69.149333332999987</v>
      </c>
      <c r="P5" s="3">
        <f t="shared" si="9"/>
        <v>60.239159226214284</v>
      </c>
      <c r="Q5" s="13">
        <f t="shared" si="10"/>
        <v>43.711791667</v>
      </c>
      <c r="R5" s="3">
        <f t="shared" si="11"/>
        <v>71.464062500000011</v>
      </c>
      <c r="S5" s="8">
        <f t="shared" si="12"/>
        <v>16.039127081891717</v>
      </c>
      <c r="V5" s="6" t="s">
        <v>25</v>
      </c>
      <c r="W5" s="13">
        <f>AVERAGE(C5,E5:I5,K5,M5)</f>
        <v>57.452690104250003</v>
      </c>
      <c r="X5" s="3">
        <f>MIN(C5,E5:I5,K5,M5)</f>
        <v>43.711791667</v>
      </c>
      <c r="Y5" s="3">
        <f t="shared" si="14"/>
        <v>71.464062500000011</v>
      </c>
      <c r="Z5" s="8">
        <f t="shared" si="15"/>
        <v>16.981746446336821</v>
      </c>
      <c r="AA5" s="6" t="s">
        <v>6</v>
      </c>
      <c r="AB5" s="13">
        <f t="shared" si="16"/>
        <v>8.7529166669999974</v>
      </c>
      <c r="AC5" s="13">
        <f t="shared" si="16"/>
        <v>7.6746666670000003</v>
      </c>
      <c r="AD5" s="13">
        <f t="shared" si="16"/>
        <v>5.7376666669999992</v>
      </c>
      <c r="AE5" s="13">
        <f t="shared" si="16"/>
        <v>5.7706666660000021</v>
      </c>
      <c r="AF5" s="13">
        <f t="shared" si="16"/>
        <v>5.4764999999999979</v>
      </c>
      <c r="AG5" s="13">
        <f t="shared" si="16"/>
        <v>5.4317708330000016</v>
      </c>
      <c r="AH5" s="13">
        <f t="shared" si="16"/>
        <v>7.1373333329999973</v>
      </c>
      <c r="AI5" s="13">
        <f t="shared" si="16"/>
        <v>8.2949999999999982</v>
      </c>
      <c r="AJ5" s="13">
        <f t="shared" si="16"/>
        <v>6.7253333340000019</v>
      </c>
      <c r="AK5" s="13">
        <f t="shared" si="16"/>
        <v>8.0400000000000027</v>
      </c>
      <c r="AL5" s="13">
        <f t="shared" si="16"/>
        <v>8.1845833329999991</v>
      </c>
      <c r="AM5" s="13">
        <f t="shared" si="16"/>
        <v>7.2295000000000016</v>
      </c>
      <c r="AN5" s="13">
        <f t="shared" si="16"/>
        <v>7.9253333330000011</v>
      </c>
      <c r="AO5" s="13">
        <f t="shared" si="16"/>
        <v>8.5179999999999971</v>
      </c>
      <c r="AP5" s="13">
        <f t="shared" si="17"/>
        <v>7.2070907737857146</v>
      </c>
      <c r="AQ5" s="13">
        <f t="shared" si="2"/>
        <v>5.4317708330000016</v>
      </c>
      <c r="AR5" s="13">
        <f t="shared" si="18"/>
        <v>8.7529166669999974</v>
      </c>
      <c r="AS5" s="8">
        <f t="shared" si="3"/>
        <v>16.454338954187325</v>
      </c>
      <c r="AT5" s="13">
        <f t="shared" si="4"/>
        <v>6.8819296873750009</v>
      </c>
      <c r="AU5" s="3">
        <f t="shared" si="5"/>
        <v>5.4317708330000016</v>
      </c>
      <c r="AV5" s="3">
        <f t="shared" si="6"/>
        <v>8.2949999999999982</v>
      </c>
      <c r="AW5" s="8">
        <f t="shared" si="7"/>
        <v>16.897079367199218</v>
      </c>
      <c r="AX5" s="40">
        <v>12.068965517241379</v>
      </c>
      <c r="AY5" s="6" t="s">
        <v>6</v>
      </c>
      <c r="BB5" s="13"/>
      <c r="BC5" s="13"/>
      <c r="BD5" s="7"/>
    </row>
    <row r="6" spans="1:72" x14ac:dyDescent="0.3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33">
        <f>SUM(P2:P4)</f>
        <v>60.239159226214291</v>
      </c>
      <c r="Q6" s="13"/>
      <c r="R6" s="3"/>
      <c r="S6" s="8"/>
      <c r="U6" s="7"/>
      <c r="Y6" s="7"/>
      <c r="AA6" s="6" t="s">
        <v>0</v>
      </c>
      <c r="AB6" s="13">
        <f t="shared" si="16"/>
        <v>4.5600000000000023</v>
      </c>
      <c r="AC6" s="13">
        <f t="shared" si="16"/>
        <v>5.1235833329999991</v>
      </c>
      <c r="AD6" s="13">
        <f t="shared" si="16"/>
        <v>3.4440000000000026</v>
      </c>
      <c r="AE6" s="13">
        <f t="shared" si="16"/>
        <v>3.3701666669999994</v>
      </c>
      <c r="AF6" s="13">
        <f t="shared" si="16"/>
        <v>3.2319999999999993</v>
      </c>
      <c r="AG6" s="13">
        <f t="shared" si="16"/>
        <v>2.0875208339999993</v>
      </c>
      <c r="AH6" s="13">
        <f t="shared" si="16"/>
        <v>3.975000000000005</v>
      </c>
      <c r="AI6" s="13">
        <f t="shared" si="16"/>
        <v>4.3483333329999994</v>
      </c>
      <c r="AJ6" s="13">
        <f t="shared" si="16"/>
        <v>3.9793333329999996</v>
      </c>
      <c r="AK6" s="13">
        <f t="shared" si="16"/>
        <v>3.1649999999999991</v>
      </c>
      <c r="AL6" s="13">
        <f t="shared" si="16"/>
        <v>2.632000000000005</v>
      </c>
      <c r="AM6" s="13">
        <f t="shared" si="16"/>
        <v>3.3534999999999968</v>
      </c>
      <c r="AN6" s="13">
        <f t="shared" si="16"/>
        <v>3.0693333329999959</v>
      </c>
      <c r="AO6" s="13">
        <f t="shared" si="16"/>
        <v>3.304000000000002</v>
      </c>
      <c r="AP6" s="13">
        <f t="shared" si="17"/>
        <v>3.5459836309285717</v>
      </c>
      <c r="AQ6" s="13">
        <f t="shared" si="2"/>
        <v>2.0875208339999993</v>
      </c>
      <c r="AR6" s="13">
        <f t="shared" si="18"/>
        <v>5.1235833329999991</v>
      </c>
      <c r="AS6" s="8">
        <f t="shared" si="3"/>
        <v>22.264566660968306</v>
      </c>
      <c r="AT6" s="13">
        <f t="shared" si="4"/>
        <v>3.5818880208749997</v>
      </c>
      <c r="AU6" s="3">
        <f t="shared" si="5"/>
        <v>2.0875208339999993</v>
      </c>
      <c r="AV6" s="3">
        <f t="shared" si="6"/>
        <v>5.1235833329999991</v>
      </c>
      <c r="AW6" s="8">
        <f t="shared" si="7"/>
        <v>25.292350215279157</v>
      </c>
      <c r="AX6" s="40">
        <v>5.1724137931034484</v>
      </c>
      <c r="AY6" s="6" t="s">
        <v>0</v>
      </c>
      <c r="BB6" s="13"/>
      <c r="BC6" s="13"/>
      <c r="BD6" s="7"/>
    </row>
    <row r="7" spans="1:72" x14ac:dyDescent="0.3">
      <c r="Q7" s="2"/>
      <c r="R7" s="32"/>
      <c r="S7" s="8"/>
      <c r="T7" s="8"/>
      <c r="U7" s="8"/>
      <c r="Y7" s="7"/>
      <c r="AA7" s="6" t="s">
        <v>1</v>
      </c>
      <c r="AB7" s="13">
        <f t="shared" si="16"/>
        <v>6.1202708329999993</v>
      </c>
      <c r="AC7" s="13">
        <f t="shared" si="16"/>
        <v>4.764416666999999</v>
      </c>
      <c r="AD7" s="13">
        <f t="shared" si="16"/>
        <v>2.6400000000000006</v>
      </c>
      <c r="AE7" s="13">
        <f t="shared" si="16"/>
        <v>2.704458332999998</v>
      </c>
      <c r="AF7" s="13">
        <f t="shared" si="16"/>
        <v>4.5815000000000019</v>
      </c>
      <c r="AG7" s="13">
        <f t="shared" si="16"/>
        <v>3.5146666660000001</v>
      </c>
      <c r="AH7" s="13">
        <f t="shared" si="16"/>
        <v>4.7996666669999968</v>
      </c>
      <c r="AI7" s="13">
        <f t="shared" si="16"/>
        <v>5.9920000000000044</v>
      </c>
      <c r="AJ7" s="13">
        <f t="shared" si="16"/>
        <v>5.161999999999999</v>
      </c>
      <c r="AK7" s="13">
        <f t="shared" si="16"/>
        <v>4.6574999999999989</v>
      </c>
      <c r="AL7" s="13">
        <f t="shared" si="16"/>
        <v>4.6726249999999965</v>
      </c>
      <c r="AM7" s="13">
        <f t="shared" si="16"/>
        <v>4.3012291670000025</v>
      </c>
      <c r="AN7" s="13">
        <f t="shared" si="16"/>
        <v>4.5306666670000055</v>
      </c>
      <c r="AO7" s="13">
        <f t="shared" si="16"/>
        <v>5.5139999999999958</v>
      </c>
      <c r="AP7" s="13">
        <f t="shared" si="17"/>
        <v>4.5682142857142853</v>
      </c>
      <c r="AQ7" s="13">
        <f t="shared" si="2"/>
        <v>2.6400000000000006</v>
      </c>
      <c r="AR7" s="13">
        <f t="shared" si="18"/>
        <v>6.1202708329999993</v>
      </c>
      <c r="AS7" s="8">
        <f t="shared" si="3"/>
        <v>22.853032658206008</v>
      </c>
      <c r="AT7" s="13">
        <f t="shared" si="4"/>
        <v>4.4144296875000002</v>
      </c>
      <c r="AU7" s="3">
        <f t="shared" si="5"/>
        <v>2.704458332999998</v>
      </c>
      <c r="AV7" s="3">
        <f t="shared" si="6"/>
        <v>5.9920000000000044</v>
      </c>
      <c r="AW7" s="8">
        <f t="shared" si="7"/>
        <v>21.984586989812652</v>
      </c>
      <c r="AX7" s="40">
        <v>8.6206896551724146</v>
      </c>
      <c r="AY7" s="6" t="s">
        <v>1</v>
      </c>
      <c r="BB7" s="13"/>
      <c r="BC7" s="13"/>
      <c r="BD7" s="7"/>
    </row>
    <row r="8" spans="1:72" x14ac:dyDescent="0.3">
      <c r="A8" s="35" t="s">
        <v>24</v>
      </c>
      <c r="B8" s="27" t="s">
        <v>8</v>
      </c>
      <c r="C8" s="27" t="s">
        <v>9</v>
      </c>
      <c r="D8" s="27" t="s">
        <v>10</v>
      </c>
      <c r="E8" s="27" t="s">
        <v>11</v>
      </c>
      <c r="F8" s="27" t="s">
        <v>12</v>
      </c>
      <c r="G8" s="27" t="s">
        <v>13</v>
      </c>
      <c r="H8" s="27" t="s">
        <v>14</v>
      </c>
      <c r="I8" s="27" t="s">
        <v>15</v>
      </c>
      <c r="J8" s="27" t="s">
        <v>16</v>
      </c>
      <c r="K8" s="27" t="s">
        <v>17</v>
      </c>
      <c r="L8" s="12" t="s">
        <v>18</v>
      </c>
      <c r="M8" s="12" t="s">
        <v>19</v>
      </c>
      <c r="N8" s="12" t="s">
        <v>20</v>
      </c>
      <c r="O8" s="12" t="s">
        <v>21</v>
      </c>
      <c r="P8" s="1" t="s">
        <v>27</v>
      </c>
      <c r="Q8" s="1" t="s">
        <v>28</v>
      </c>
      <c r="R8" s="1" t="s">
        <v>29</v>
      </c>
      <c r="S8" s="1" t="s">
        <v>35</v>
      </c>
      <c r="T8" s="1" t="s">
        <v>2</v>
      </c>
      <c r="U8" s="1" t="s">
        <v>38</v>
      </c>
      <c r="V8" s="6" t="s">
        <v>24</v>
      </c>
      <c r="W8" s="1" t="s">
        <v>31</v>
      </c>
      <c r="X8" s="1" t="s">
        <v>34</v>
      </c>
      <c r="Y8" s="1" t="s">
        <v>32</v>
      </c>
      <c r="Z8" s="6" t="s">
        <v>53</v>
      </c>
      <c r="AA8" s="6" t="s">
        <v>7</v>
      </c>
      <c r="AB8" s="13">
        <f t="shared" si="16"/>
        <v>14.476145834</v>
      </c>
      <c r="AC8" s="13">
        <f t="shared" si="16"/>
        <v>12.545000000000002</v>
      </c>
      <c r="AD8" s="13">
        <f t="shared" si="16"/>
        <v>9.0779999999999959</v>
      </c>
      <c r="AE8" s="13">
        <f t="shared" si="16"/>
        <v>7.6267083339999999</v>
      </c>
      <c r="AF8" s="13">
        <f t="shared" si="16"/>
        <v>11.263833332999997</v>
      </c>
      <c r="AG8" s="13">
        <f t="shared" si="16"/>
        <v>8.2639999999999993</v>
      </c>
      <c r="AH8" s="13">
        <f t="shared" si="16"/>
        <v>12.202666665999999</v>
      </c>
      <c r="AI8" s="13">
        <f t="shared" si="16"/>
        <v>14.192166666999995</v>
      </c>
      <c r="AJ8" s="13">
        <f t="shared" si="16"/>
        <v>12.602666667000001</v>
      </c>
      <c r="AK8" s="13">
        <f t="shared" si="16"/>
        <v>9.4993333330000027</v>
      </c>
      <c r="AL8" s="13">
        <f t="shared" si="16"/>
        <v>10.569541667000003</v>
      </c>
      <c r="AM8" s="13">
        <f t="shared" si="16"/>
        <v>9.361437500000001</v>
      </c>
      <c r="AN8" s="13">
        <f t="shared" si="16"/>
        <v>11.226666666999996</v>
      </c>
      <c r="AO8" s="13">
        <f t="shared" si="16"/>
        <v>12.378666667000005</v>
      </c>
      <c r="AP8" s="13">
        <f t="shared" si="17"/>
        <v>11.091916666785712</v>
      </c>
      <c r="AQ8" s="13">
        <f t="shared" si="2"/>
        <v>7.6267083339999999</v>
      </c>
      <c r="AR8" s="13">
        <f t="shared" si="18"/>
        <v>14.476145834</v>
      </c>
      <c r="AS8" s="8">
        <f t="shared" si="3"/>
        <v>19.085646395878062</v>
      </c>
      <c r="AT8" s="13">
        <f t="shared" si="4"/>
        <v>10.619393229124999</v>
      </c>
      <c r="AU8" s="3">
        <f t="shared" si="5"/>
        <v>7.6267083339999999</v>
      </c>
      <c r="AV8" s="3">
        <f t="shared" si="6"/>
        <v>14.192166666999995</v>
      </c>
      <c r="AW8" s="8">
        <f t="shared" si="7"/>
        <v>21.572266135825274</v>
      </c>
      <c r="AX8" s="40">
        <v>20.689655172413794</v>
      </c>
      <c r="AY8" s="6" t="s">
        <v>7</v>
      </c>
      <c r="BB8" s="13"/>
      <c r="BC8" s="13"/>
      <c r="BD8" s="7"/>
      <c r="BE8" s="15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">
      <c r="A9" s="6">
        <v>1</v>
      </c>
      <c r="B9" s="8">
        <f>B2/B$5*100</f>
        <v>45.794746352351794</v>
      </c>
      <c r="C9" s="8">
        <f t="shared" ref="C9:O9" si="21">C2/C$5*100</f>
        <v>45.08028466961332</v>
      </c>
      <c r="D9" s="8">
        <f t="shared" si="21"/>
        <v>46.001775080107677</v>
      </c>
      <c r="E9" s="8">
        <f t="shared" si="21"/>
        <v>45.530811193047413</v>
      </c>
      <c r="F9" s="8">
        <f t="shared" si="21"/>
        <v>44.241798746774791</v>
      </c>
      <c r="G9" s="8">
        <f t="shared" si="21"/>
        <v>45.867510330341474</v>
      </c>
      <c r="H9" s="8">
        <f t="shared" si="21"/>
        <v>43.226726592410479</v>
      </c>
      <c r="I9" s="8">
        <f t="shared" si="21"/>
        <v>45.196230622909241</v>
      </c>
      <c r="J9" s="8">
        <f t="shared" si="21"/>
        <v>41.368657158886499</v>
      </c>
      <c r="K9" s="8">
        <f t="shared" si="21"/>
        <v>48.850007055171446</v>
      </c>
      <c r="L9" s="8">
        <f t="shared" si="21"/>
        <v>51.407872167756139</v>
      </c>
      <c r="M9" s="8">
        <f t="shared" si="21"/>
        <v>51.219983317968307</v>
      </c>
      <c r="N9" s="8">
        <f t="shared" si="21"/>
        <v>49.384914211469209</v>
      </c>
      <c r="O9" s="8">
        <f t="shared" si="21"/>
        <v>48.120974894663348</v>
      </c>
      <c r="P9" s="32">
        <f>AVERAGE(B9:O9)</f>
        <v>46.520878028105081</v>
      </c>
      <c r="Q9" s="8">
        <f>MIN(B9:O9)</f>
        <v>41.368657158886499</v>
      </c>
      <c r="R9" s="32">
        <f>MAX(B9:O9)</f>
        <v>51.407872167756139</v>
      </c>
      <c r="S9" s="8">
        <f>STDEV(B9:O9)</f>
        <v>2.919128297047989</v>
      </c>
      <c r="T9" s="11">
        <f>SUM(AX2:AX5)</f>
        <v>46.551724137931032</v>
      </c>
      <c r="U9" s="8">
        <f>T9-P9</f>
        <v>3.0846109825951373E-2</v>
      </c>
      <c r="V9" s="6">
        <v>1</v>
      </c>
      <c r="W9" s="8">
        <f>AVERAGE(C9,E9:I9,K9,M9)</f>
        <v>46.151669066029555</v>
      </c>
      <c r="X9" s="32">
        <f>MIN(C9,E9:I9,K9,M9)</f>
        <v>43.226726592410479</v>
      </c>
      <c r="Y9" s="32">
        <f>MAX(C9,E9:I9,K9,M9)</f>
        <v>51.219983317968307</v>
      </c>
      <c r="Z9" s="8">
        <f>STDEV(C9,E9:I9,K9,M9)</f>
        <v>2.610382243476205</v>
      </c>
      <c r="AA9" s="1" t="s">
        <v>52</v>
      </c>
      <c r="AB9" s="13">
        <f t="shared" si="16"/>
        <v>7.9786666660000023</v>
      </c>
      <c r="AC9" s="13">
        <f t="shared" si="16"/>
        <v>7.7175000000000011</v>
      </c>
      <c r="AD9" s="13">
        <f t="shared" si="16"/>
        <v>5.6400000000000006</v>
      </c>
      <c r="AE9" s="13">
        <f t="shared" si="16"/>
        <v>4.939916666000002</v>
      </c>
      <c r="AF9" s="13">
        <f t="shared" si="16"/>
        <v>5.5417916670000054</v>
      </c>
      <c r="AG9" s="13">
        <f t="shared" si="16"/>
        <v>4.645333334</v>
      </c>
      <c r="AH9" s="13">
        <f t="shared" si="16"/>
        <v>8.5653333340000017</v>
      </c>
      <c r="AI9" s="13">
        <f t="shared" si="16"/>
        <v>8.3850000000000051</v>
      </c>
      <c r="AJ9" s="13">
        <f t="shared" si="16"/>
        <v>8.0853333330000012</v>
      </c>
      <c r="AK9" s="13">
        <f t="shared" si="16"/>
        <v>7.9531666669999979</v>
      </c>
      <c r="AL9" s="13">
        <f t="shared" si="16"/>
        <v>8.4824999999999946</v>
      </c>
      <c r="AM9" s="13">
        <f t="shared" si="16"/>
        <v>6.5643333330000004</v>
      </c>
      <c r="AN9" s="13">
        <f t="shared" si="16"/>
        <v>9.226666666000007</v>
      </c>
      <c r="AO9" s="13">
        <f t="shared" si="16"/>
        <v>9.6493333330000013</v>
      </c>
      <c r="AP9" s="13">
        <f t="shared" si="17"/>
        <v>7.3839196427857159</v>
      </c>
      <c r="AQ9" s="13">
        <f t="shared" si="2"/>
        <v>4.645333334</v>
      </c>
      <c r="AR9" s="13">
        <f t="shared" si="18"/>
        <v>9.6493333330000013</v>
      </c>
      <c r="AS9" s="8">
        <f t="shared" si="3"/>
        <v>21.899608042849326</v>
      </c>
      <c r="AT9" s="13">
        <f t="shared" si="4"/>
        <v>6.7890468751250017</v>
      </c>
      <c r="AU9" s="3">
        <f t="shared" si="5"/>
        <v>4.645333334</v>
      </c>
      <c r="AV9" s="3">
        <f t="shared" si="6"/>
        <v>8.5653333340000017</v>
      </c>
      <c r="AW9" s="8">
        <f t="shared" si="7"/>
        <v>23.316417383499154</v>
      </c>
      <c r="AX9" s="40">
        <v>12.068965517241379</v>
      </c>
      <c r="AY9" s="1" t="s">
        <v>52</v>
      </c>
      <c r="BB9" s="13"/>
      <c r="BC9" s="13"/>
      <c r="BD9" s="7"/>
      <c r="BE9" s="1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12"/>
      <c r="BQ9" s="12"/>
      <c r="BR9" s="12"/>
      <c r="BS9" s="12"/>
      <c r="BT9" s="26"/>
    </row>
    <row r="10" spans="1:72" x14ac:dyDescent="0.3">
      <c r="A10" s="6">
        <v>2</v>
      </c>
      <c r="B10" s="8">
        <f t="shared" ref="B10" si="22">B3/B$5*100</f>
        <v>46.498323791915794</v>
      </c>
      <c r="C10" s="8">
        <f t="shared" ref="C10:O10" si="23">C3/C$5*100</f>
        <v>47.124391743093618</v>
      </c>
      <c r="D10" s="8">
        <f t="shared" si="23"/>
        <v>44.667601924597285</v>
      </c>
      <c r="E10" s="8">
        <f t="shared" si="23"/>
        <v>42.64581544039779</v>
      </c>
      <c r="F10" s="8">
        <f t="shared" si="23"/>
        <v>48.397346111315898</v>
      </c>
      <c r="G10" s="8">
        <f t="shared" si="23"/>
        <v>40.039212206233735</v>
      </c>
      <c r="H10" s="8">
        <f t="shared" si="23"/>
        <v>45.87084204510198</v>
      </c>
      <c r="I10" s="8">
        <f t="shared" si="23"/>
        <v>46.061613135973062</v>
      </c>
      <c r="J10" s="8">
        <f t="shared" si="23"/>
        <v>47.340132886773986</v>
      </c>
      <c r="K10" s="8">
        <f t="shared" si="23"/>
        <v>40.75873329436191</v>
      </c>
      <c r="L10" s="8">
        <f t="shared" si="23"/>
        <v>38.853187271981831</v>
      </c>
      <c r="M10" s="8">
        <f t="shared" si="23"/>
        <v>41.407436674129684</v>
      </c>
      <c r="N10" s="8">
        <f t="shared" si="23"/>
        <v>42.570411135568918</v>
      </c>
      <c r="O10" s="8">
        <f t="shared" si="23"/>
        <v>44.607805329743414</v>
      </c>
      <c r="P10" s="32">
        <f t="shared" ref="P10:P11" si="24">AVERAGE(B10:O10)</f>
        <v>44.060203785084916</v>
      </c>
      <c r="Q10" s="8">
        <f t="shared" ref="Q10:Q12" si="25">MIN(B10:O10)</f>
        <v>38.853187271981831</v>
      </c>
      <c r="R10" s="32">
        <f t="shared" ref="R10:R12" si="26">MAX(B10:O10)</f>
        <v>48.397346111315898</v>
      </c>
      <c r="S10" s="8">
        <f t="shared" ref="S10:S11" si="27">STDEV(B10:O10)</f>
        <v>3.0165379703968953</v>
      </c>
      <c r="T10" s="11">
        <f>SUM(AX6:AX9)</f>
        <v>46.551724137931039</v>
      </c>
      <c r="U10" s="8">
        <f>T10-P10</f>
        <v>2.4915203528461234</v>
      </c>
      <c r="V10" s="6">
        <v>2</v>
      </c>
      <c r="W10" s="8">
        <f t="shared" ref="W10:W11" si="28">AVERAGE(C10,E10:I10,K10,M10)</f>
        <v>44.038173831325963</v>
      </c>
      <c r="X10" s="32">
        <f t="shared" ref="X10:X12" si="29">MIN(C10,E10:I10,K10,M10)</f>
        <v>40.039212206233735</v>
      </c>
      <c r="Y10" s="32">
        <f t="shared" ref="Y10:Y12" si="30">MAX(C10,E10:I10,K10,M10)</f>
        <v>48.397346111315898</v>
      </c>
      <c r="Z10" s="8">
        <f t="shared" ref="Z10:Z11" si="31">STDEV(C10,E10:I10,K10,M10)</f>
        <v>3.1979003727983875</v>
      </c>
      <c r="AA10" s="6">
        <v>3</v>
      </c>
      <c r="AB10" s="13">
        <f t="shared" si="16"/>
        <v>5.4920208340000016</v>
      </c>
      <c r="AC10" s="13">
        <f t="shared" si="16"/>
        <v>4.9875000000000043</v>
      </c>
      <c r="AD10" s="13">
        <f t="shared" si="16"/>
        <v>4.3453333329999992</v>
      </c>
      <c r="AE10" s="13">
        <f t="shared" si="16"/>
        <v>5.1682083339999991</v>
      </c>
      <c r="AF10" s="13">
        <f t="shared" si="16"/>
        <v>3.744374999999998</v>
      </c>
      <c r="AG10" s="13">
        <f t="shared" si="16"/>
        <v>6.5158125000000027</v>
      </c>
      <c r="AH10" s="13">
        <f t="shared" si="16"/>
        <v>7.021604166000003</v>
      </c>
      <c r="AI10" s="13">
        <f t="shared" si="16"/>
        <v>6.2475000000000023</v>
      </c>
      <c r="AJ10" s="13">
        <f t="shared" si="16"/>
        <v>7.1146666669999945</v>
      </c>
      <c r="AK10" s="13">
        <f t="shared" si="16"/>
        <v>6.4437500000000014</v>
      </c>
      <c r="AL10" s="13">
        <f t="shared" si="16"/>
        <v>6.6065625000000026</v>
      </c>
      <c r="AM10" s="13">
        <f t="shared" si="16"/>
        <v>4.1984999999999957</v>
      </c>
      <c r="AN10" s="13">
        <f t="shared" si="16"/>
        <v>5.3013333339999917</v>
      </c>
      <c r="AO10" s="13">
        <f t="shared" si="16"/>
        <v>5.0279999999999916</v>
      </c>
      <c r="AP10" s="13">
        <f t="shared" si="17"/>
        <v>5.5867976191428568</v>
      </c>
      <c r="AQ10" s="13">
        <f t="shared" si="2"/>
        <v>3.744374999999998</v>
      </c>
      <c r="AR10" s="13">
        <f t="shared" si="18"/>
        <v>7.1146666669999945</v>
      </c>
      <c r="AS10" s="8">
        <f t="shared" si="3"/>
        <v>19.397447198378504</v>
      </c>
      <c r="AT10" s="13">
        <f t="shared" si="4"/>
        <v>5.5409062500000008</v>
      </c>
      <c r="AU10" s="3">
        <f t="shared" si="5"/>
        <v>3.744374999999998</v>
      </c>
      <c r="AV10" s="3">
        <f t="shared" si="6"/>
        <v>7.021604166000003</v>
      </c>
      <c r="AW10" s="8">
        <f t="shared" si="7"/>
        <v>21.497584085989928</v>
      </c>
      <c r="AX10" s="40">
        <v>6.8965517241379306</v>
      </c>
      <c r="AY10" s="6">
        <v>3</v>
      </c>
      <c r="BB10" s="13"/>
      <c r="BC10" s="13"/>
      <c r="BD10" s="7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22"/>
    </row>
    <row r="11" spans="1:72" x14ac:dyDescent="0.3">
      <c r="A11" s="6">
        <v>3</v>
      </c>
      <c r="B11" s="8">
        <f t="shared" ref="B11" si="32">B4/B$5*100</f>
        <v>7.7069298557324224</v>
      </c>
      <c r="C11" s="8">
        <f t="shared" ref="C11:O11" si="33">C4/C$5*100</f>
        <v>7.7953235872930664</v>
      </c>
      <c r="D11" s="8">
        <f t="shared" si="33"/>
        <v>9.3306229952950446</v>
      </c>
      <c r="E11" s="8">
        <f t="shared" si="33"/>
        <v>11.823373366554801</v>
      </c>
      <c r="F11" s="8">
        <f t="shared" si="33"/>
        <v>7.3608551419093216</v>
      </c>
      <c r="G11" s="8">
        <f t="shared" si="33"/>
        <v>14.09327746342478</v>
      </c>
      <c r="H11" s="8">
        <f t="shared" si="33"/>
        <v>10.902431362487542</v>
      </c>
      <c r="I11" s="8">
        <f t="shared" si="33"/>
        <v>8.7421562411176961</v>
      </c>
      <c r="J11" s="8">
        <f t="shared" si="33"/>
        <v>11.291209954339514</v>
      </c>
      <c r="K11" s="8">
        <f t="shared" si="33"/>
        <v>10.391259650466653</v>
      </c>
      <c r="L11" s="8">
        <f t="shared" si="33"/>
        <v>9.7389405602620318</v>
      </c>
      <c r="M11" s="8">
        <f t="shared" si="33"/>
        <v>7.3725800079020072</v>
      </c>
      <c r="N11" s="8">
        <f t="shared" si="33"/>
        <v>8.044674652961886</v>
      </c>
      <c r="O11" s="8">
        <f t="shared" si="33"/>
        <v>7.2712197755932522</v>
      </c>
      <c r="P11" s="32">
        <f t="shared" si="24"/>
        <v>9.41891818681</v>
      </c>
      <c r="Q11" s="8">
        <f t="shared" si="25"/>
        <v>7.2712197755932522</v>
      </c>
      <c r="R11" s="32">
        <f t="shared" si="26"/>
        <v>14.09327746342478</v>
      </c>
      <c r="S11" s="8">
        <f t="shared" si="27"/>
        <v>2.0632728452503448</v>
      </c>
      <c r="T11" s="41">
        <f>SUM(AX10)</f>
        <v>6.8965517241379306</v>
      </c>
      <c r="U11" s="8">
        <f>T11-P11</f>
        <v>-2.5223664626720694</v>
      </c>
      <c r="V11" s="1">
        <v>3</v>
      </c>
      <c r="W11" s="8">
        <f t="shared" si="28"/>
        <v>9.8101571026444834</v>
      </c>
      <c r="X11" s="32">
        <f t="shared" si="29"/>
        <v>7.3608551419093216</v>
      </c>
      <c r="Y11" s="32">
        <f t="shared" si="30"/>
        <v>14.09327746342478</v>
      </c>
      <c r="Z11" s="8">
        <f t="shared" si="31"/>
        <v>2.4222169627514067</v>
      </c>
      <c r="AA11" s="20" t="s">
        <v>25</v>
      </c>
      <c r="AB11" s="14">
        <f>SUM(AB2:AB10)</f>
        <v>71.2608125</v>
      </c>
      <c r="AC11" s="14">
        <f t="shared" ref="AC11:AO11" si="34">SUM(AC2:AC10)</f>
        <v>63.980666667000008</v>
      </c>
      <c r="AD11" s="14">
        <f t="shared" si="34"/>
        <v>46.570666665999994</v>
      </c>
      <c r="AE11" s="14">
        <f t="shared" si="34"/>
        <v>43.711791667</v>
      </c>
      <c r="AF11" s="14">
        <f t="shared" si="34"/>
        <v>50.868750000000006</v>
      </c>
      <c r="AG11" s="14">
        <f t="shared" si="34"/>
        <v>46.233479167000006</v>
      </c>
      <c r="AH11" s="14">
        <f t="shared" si="34"/>
        <v>64.404020833000004</v>
      </c>
      <c r="AI11" s="14">
        <f t="shared" si="34"/>
        <v>71.464062500000011</v>
      </c>
      <c r="AJ11" s="14">
        <f t="shared" si="34"/>
        <v>63.010666666999995</v>
      </c>
      <c r="AK11" s="14">
        <f t="shared" si="34"/>
        <v>62.011249999999997</v>
      </c>
      <c r="AL11" s="14">
        <f t="shared" si="34"/>
        <v>67.836562499999999</v>
      </c>
      <c r="AM11" s="14">
        <f t="shared" si="34"/>
        <v>56.947499999999998</v>
      </c>
      <c r="AN11" s="14">
        <f t="shared" si="34"/>
        <v>65.898666666999986</v>
      </c>
      <c r="AO11" s="14">
        <f t="shared" si="34"/>
        <v>69.149333332999987</v>
      </c>
      <c r="AP11" s="14">
        <f>AVERAGE(AB11:AO11)</f>
        <v>60.239159226214284</v>
      </c>
      <c r="AQ11" s="14">
        <f t="shared" si="2"/>
        <v>43.711791667</v>
      </c>
      <c r="AR11" s="14">
        <f>MAX(AB11:AO11)</f>
        <v>71.464062500000011</v>
      </c>
      <c r="AS11" s="8">
        <f t="shared" si="3"/>
        <v>16.039127081891717</v>
      </c>
      <c r="AT11" s="13">
        <f t="shared" si="4"/>
        <v>57.452690104250003</v>
      </c>
      <c r="AU11" s="3">
        <f t="shared" si="5"/>
        <v>43.711791667</v>
      </c>
      <c r="AV11" s="3">
        <f t="shared" si="6"/>
        <v>71.464062500000011</v>
      </c>
      <c r="AW11" s="8">
        <f t="shared" si="7"/>
        <v>16.981746446336821</v>
      </c>
      <c r="AX11" s="4">
        <f>SUM(AX2:AX10)</f>
        <v>100</v>
      </c>
      <c r="AY11" s="20"/>
      <c r="AZ11" s="9"/>
      <c r="BA11" s="9"/>
      <c r="BB11" s="9"/>
      <c r="BC11" s="9"/>
      <c r="BD11" s="7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22"/>
    </row>
    <row r="12" spans="1:72" x14ac:dyDescent="0.3">
      <c r="B12" s="8">
        <f>SUM(B9:B11)</f>
        <v>100.00000000000001</v>
      </c>
      <c r="C12" s="8">
        <f t="shared" ref="C12:O12" si="35">SUM(C9:C11)</f>
        <v>100</v>
      </c>
      <c r="D12" s="8">
        <f t="shared" si="35"/>
        <v>100</v>
      </c>
      <c r="E12" s="8">
        <f t="shared" si="35"/>
        <v>100.00000000000001</v>
      </c>
      <c r="F12" s="8">
        <f t="shared" si="35"/>
        <v>100.00000000000001</v>
      </c>
      <c r="G12" s="8">
        <f t="shared" si="35"/>
        <v>100</v>
      </c>
      <c r="H12" s="8">
        <f t="shared" si="35"/>
        <v>100.00000000000001</v>
      </c>
      <c r="I12" s="8">
        <f t="shared" si="35"/>
        <v>100</v>
      </c>
      <c r="J12" s="8">
        <f t="shared" si="35"/>
        <v>100</v>
      </c>
      <c r="K12" s="8">
        <f t="shared" si="35"/>
        <v>100</v>
      </c>
      <c r="L12" s="8">
        <f t="shared" si="35"/>
        <v>100.00000000000001</v>
      </c>
      <c r="M12" s="8">
        <f t="shared" si="35"/>
        <v>100</v>
      </c>
      <c r="N12" s="8">
        <f t="shared" si="35"/>
        <v>100.00000000000001</v>
      </c>
      <c r="O12" s="8">
        <f t="shared" si="35"/>
        <v>100.00000000000001</v>
      </c>
      <c r="P12" s="32">
        <f>SUM(P9:P11)</f>
        <v>100</v>
      </c>
      <c r="Q12" s="8">
        <f t="shared" si="25"/>
        <v>100</v>
      </c>
      <c r="R12" s="32">
        <f t="shared" si="26"/>
        <v>100.00000000000001</v>
      </c>
      <c r="S12" s="8"/>
      <c r="T12" s="36">
        <f>SUM(T9:T11)</f>
        <v>100</v>
      </c>
      <c r="U12" s="36"/>
      <c r="V12" s="36"/>
      <c r="W12" s="32">
        <f>SUM(W9:W11)</f>
        <v>100</v>
      </c>
      <c r="X12" s="32">
        <f t="shared" si="29"/>
        <v>100</v>
      </c>
      <c r="Y12" s="32">
        <f t="shared" si="30"/>
        <v>100.00000000000001</v>
      </c>
      <c r="Z12" s="8"/>
      <c r="AA12" s="20"/>
      <c r="AB12" s="9">
        <f t="shared" ref="AB12" si="36">AB11/86400</f>
        <v>8.2477792245370365E-4</v>
      </c>
      <c r="AC12" s="9">
        <f t="shared" ref="AC12:AO12" si="37">AC11/86400</f>
        <v>7.4051697531250012E-4</v>
      </c>
      <c r="AD12" s="9">
        <f t="shared" si="37"/>
        <v>5.3901234567129623E-4</v>
      </c>
      <c r="AE12" s="9">
        <f t="shared" si="37"/>
        <v>5.0592351466435185E-4</v>
      </c>
      <c r="AF12" s="9">
        <f t="shared" si="37"/>
        <v>5.8875868055555558E-4</v>
      </c>
      <c r="AG12" s="9">
        <f t="shared" si="37"/>
        <v>5.3510971258101858E-4</v>
      </c>
      <c r="AH12" s="9">
        <f t="shared" si="37"/>
        <v>7.4541690778935187E-4</v>
      </c>
      <c r="AI12" s="9">
        <f t="shared" si="37"/>
        <v>8.2713035300925944E-4</v>
      </c>
      <c r="AJ12" s="9">
        <f t="shared" si="37"/>
        <v>7.2929012346064812E-4</v>
      </c>
      <c r="AK12" s="9">
        <f t="shared" si="37"/>
        <v>7.1772280092592591E-4</v>
      </c>
      <c r="AL12" s="9">
        <f t="shared" si="37"/>
        <v>7.8514539930555553E-4</v>
      </c>
      <c r="AM12" s="9">
        <f t="shared" si="37"/>
        <v>6.5911458333333328E-4</v>
      </c>
      <c r="AN12" s="9">
        <f t="shared" si="37"/>
        <v>7.6271604938657391E-4</v>
      </c>
      <c r="AO12" s="9">
        <f t="shared" si="37"/>
        <v>8.0033950616898136E-4</v>
      </c>
      <c r="AP12" s="9">
        <f t="shared" ref="AP12:AR12" si="38">AP11/86400</f>
        <v>6.9721249104414676E-4</v>
      </c>
      <c r="AQ12" s="9">
        <f t="shared" si="38"/>
        <v>5.0592351466435185E-4</v>
      </c>
      <c r="AR12" s="9">
        <f t="shared" si="38"/>
        <v>8.2713035300925944E-4</v>
      </c>
      <c r="AS12" s="14"/>
      <c r="AT12" s="13"/>
      <c r="AU12" s="3"/>
      <c r="AV12" s="3"/>
      <c r="AW12" s="13"/>
      <c r="AY12" s="20"/>
      <c r="AZ12" s="9"/>
      <c r="BA12" s="9"/>
      <c r="BB12" s="9"/>
      <c r="BC12" s="9"/>
      <c r="BD12" s="7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22"/>
    </row>
    <row r="13" spans="1:72" x14ac:dyDescent="0.3">
      <c r="T13" s="8"/>
      <c r="U13" s="8"/>
      <c r="AA13" s="20"/>
      <c r="AB13" s="20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29">
        <f>SUM(AP2:AP10)</f>
        <v>60.239159226214284</v>
      </c>
      <c r="AQ13" s="13"/>
      <c r="AR13" s="13"/>
      <c r="AS13" s="9"/>
      <c r="AT13" s="13"/>
      <c r="AU13" s="3"/>
      <c r="AV13" s="3"/>
      <c r="AW13" s="13"/>
      <c r="AY13" s="20"/>
      <c r="AZ13" s="28"/>
      <c r="BA13" s="28"/>
      <c r="BB13" s="6"/>
      <c r="BD13" s="19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22"/>
    </row>
    <row r="14" spans="1:72" x14ac:dyDescent="0.3">
      <c r="T14" s="1"/>
      <c r="U14" s="1"/>
      <c r="AA14" s="20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8"/>
      <c r="AT14" s="13"/>
      <c r="AU14" s="3"/>
      <c r="AV14" s="3"/>
      <c r="AW14" s="8"/>
      <c r="AX14" s="40"/>
      <c r="AY14" s="20"/>
      <c r="AZ14" s="13"/>
      <c r="BA14" s="13"/>
      <c r="BB14" s="13"/>
      <c r="BD14" s="13"/>
      <c r="BE14" s="6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22"/>
    </row>
    <row r="15" spans="1:72" x14ac:dyDescent="0.3">
      <c r="A15" s="35" t="s">
        <v>37</v>
      </c>
      <c r="B15" s="27" t="s">
        <v>8</v>
      </c>
      <c r="C15" s="27" t="s">
        <v>9</v>
      </c>
      <c r="D15" s="27" t="s">
        <v>10</v>
      </c>
      <c r="E15" s="27" t="s">
        <v>11</v>
      </c>
      <c r="F15" s="27" t="s">
        <v>12</v>
      </c>
      <c r="G15" s="27" t="s">
        <v>13</v>
      </c>
      <c r="H15" s="27" t="s">
        <v>14</v>
      </c>
      <c r="I15" s="27" t="s">
        <v>15</v>
      </c>
      <c r="J15" s="27" t="s">
        <v>16</v>
      </c>
      <c r="K15" s="27" t="s">
        <v>17</v>
      </c>
      <c r="L15" s="12" t="s">
        <v>18</v>
      </c>
      <c r="M15" s="12" t="s">
        <v>19</v>
      </c>
      <c r="N15" s="12" t="s">
        <v>20</v>
      </c>
      <c r="O15" s="12" t="s">
        <v>21</v>
      </c>
      <c r="P15" s="1" t="s">
        <v>27</v>
      </c>
      <c r="Q15" s="1" t="s">
        <v>28</v>
      </c>
      <c r="R15" s="1" t="s">
        <v>29</v>
      </c>
      <c r="S15" s="1" t="s">
        <v>30</v>
      </c>
      <c r="T15" s="18"/>
      <c r="U15" s="18"/>
      <c r="V15" s="6" t="s">
        <v>23</v>
      </c>
      <c r="W15" s="1" t="s">
        <v>31</v>
      </c>
      <c r="X15" s="1" t="s">
        <v>34</v>
      </c>
      <c r="Y15" s="1" t="s">
        <v>32</v>
      </c>
      <c r="Z15" s="6" t="s">
        <v>43</v>
      </c>
      <c r="AA15" s="20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8"/>
      <c r="AT15" s="13"/>
      <c r="AU15" s="3"/>
      <c r="AV15" s="3"/>
      <c r="AW15" s="8"/>
      <c r="AX15" s="40"/>
      <c r="AY15" s="20"/>
      <c r="AZ15" s="13"/>
      <c r="BA15" s="13"/>
      <c r="BB15" s="13"/>
      <c r="BD15" s="13"/>
      <c r="BE15" s="6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22"/>
    </row>
    <row r="16" spans="1:72" x14ac:dyDescent="0.3">
      <c r="A16" s="6">
        <v>1</v>
      </c>
      <c r="B16" s="23">
        <f t="shared" ref="B16:R16" si="39">B2/86400</f>
        <v>3.7770495755787037E-4</v>
      </c>
      <c r="C16" s="23">
        <f t="shared" si="39"/>
        <v>3.3382716049768516E-4</v>
      </c>
      <c r="D16" s="23">
        <f t="shared" si="39"/>
        <v>2.4795524690972222E-4</v>
      </c>
      <c r="E16" s="23">
        <f t="shared" si="39"/>
        <v>2.3035108024305556E-4</v>
      </c>
      <c r="F16" s="23">
        <f t="shared" si="39"/>
        <v>2.6047743055555557E-4</v>
      </c>
      <c r="G16" s="23">
        <f t="shared" si="39"/>
        <v>2.4544150269675927E-4</v>
      </c>
      <c r="H16" s="23">
        <f t="shared" si="39"/>
        <v>3.2221932870370369E-4</v>
      </c>
      <c r="I16" s="23">
        <f t="shared" si="39"/>
        <v>3.738317418981482E-4</v>
      </c>
      <c r="J16" s="23">
        <f t="shared" si="39"/>
        <v>3.0169753086805554E-4</v>
      </c>
      <c r="K16" s="23">
        <f t="shared" si="39"/>
        <v>3.5060763888888891E-4</v>
      </c>
      <c r="L16" s="23">
        <f t="shared" si="39"/>
        <v>4.036265432060185E-4</v>
      </c>
      <c r="M16" s="23">
        <f t="shared" si="39"/>
        <v>3.3759837962962964E-4</v>
      </c>
      <c r="N16" s="23">
        <f t="shared" si="39"/>
        <v>3.7666666666666664E-4</v>
      </c>
      <c r="O16" s="23">
        <f t="shared" si="39"/>
        <v>3.8513117283564812E-4</v>
      </c>
      <c r="P16" s="34">
        <f t="shared" si="39"/>
        <v>3.247954557969577E-4</v>
      </c>
      <c r="Q16" s="34">
        <f t="shared" si="39"/>
        <v>2.3035108024305556E-4</v>
      </c>
      <c r="R16" s="34">
        <f t="shared" si="39"/>
        <v>4.036265432060185E-4</v>
      </c>
      <c r="S16" s="8">
        <f>STDEV(B16:O16)/P16*100</f>
        <v>18.005263278405742</v>
      </c>
      <c r="T16" s="18"/>
      <c r="U16" s="18"/>
      <c r="V16" s="6">
        <v>1</v>
      </c>
      <c r="W16" s="23">
        <f>W2/86400</f>
        <v>3.0679428288917822E-4</v>
      </c>
      <c r="X16" s="23">
        <f t="shared" ref="X16:Y16" si="40">X2/86400</f>
        <v>2.3035108024305556E-4</v>
      </c>
      <c r="Y16" s="23">
        <f t="shared" si="40"/>
        <v>3.738317418981482E-4</v>
      </c>
      <c r="Z16" s="8">
        <f>STDEV(C16,E16:I16,K16,M16)/W16*100</f>
        <v>17.459471388669975</v>
      </c>
      <c r="AA16" s="20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8"/>
      <c r="AT16" s="13"/>
      <c r="AU16" s="3"/>
      <c r="AV16" s="3"/>
      <c r="AW16" s="8"/>
      <c r="AX16" s="40"/>
      <c r="AY16" s="20"/>
      <c r="AZ16" s="13"/>
      <c r="BA16" s="13"/>
      <c r="BB16" s="13"/>
      <c r="BD16" s="13"/>
      <c r="BE16" s="6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22"/>
    </row>
    <row r="17" spans="1:66" x14ac:dyDescent="0.3">
      <c r="A17" s="6">
        <v>2</v>
      </c>
      <c r="B17" s="23">
        <f t="shared" ref="B17:Q18" si="41">B3/86400</f>
        <v>3.8350790894675933E-4</v>
      </c>
      <c r="C17" s="23">
        <f t="shared" ref="C17:O17" si="42">C3/86400</f>
        <v>3.4896412037037036E-4</v>
      </c>
      <c r="D17" s="23">
        <f t="shared" si="42"/>
        <v>2.4076388888888888E-4</v>
      </c>
      <c r="E17" s="23">
        <f t="shared" si="42"/>
        <v>2.1575520833333332E-4</v>
      </c>
      <c r="F17" s="23">
        <f t="shared" si="42"/>
        <v>2.8494357638888894E-4</v>
      </c>
      <c r="G17" s="23">
        <f t="shared" si="42"/>
        <v>2.1425371335648147E-4</v>
      </c>
      <c r="H17" s="23">
        <f t="shared" si="42"/>
        <v>3.4192901234953707E-4</v>
      </c>
      <c r="I17" s="23">
        <f t="shared" si="42"/>
        <v>3.8098958333333339E-4</v>
      </c>
      <c r="J17" s="23">
        <f t="shared" si="42"/>
        <v>3.4524691357638892E-4</v>
      </c>
      <c r="K17" s="23">
        <f t="shared" si="42"/>
        <v>2.9253472222222219E-4</v>
      </c>
      <c r="L17" s="23">
        <f t="shared" si="42"/>
        <v>3.05054012349537E-4</v>
      </c>
      <c r="M17" s="23">
        <f t="shared" si="42"/>
        <v>2.7292245370370372E-4</v>
      </c>
      <c r="N17" s="23">
        <f t="shared" si="42"/>
        <v>3.2469135802083341E-4</v>
      </c>
      <c r="O17" s="23">
        <f t="shared" si="42"/>
        <v>3.5701388888888892E-4</v>
      </c>
      <c r="P17" s="34">
        <f t="shared" ref="P17:R17" si="43">P3/86400</f>
        <v>3.0775502576636907E-4</v>
      </c>
      <c r="Q17" s="34">
        <f t="shared" si="43"/>
        <v>2.1425371335648147E-4</v>
      </c>
      <c r="R17" s="34">
        <f t="shared" si="43"/>
        <v>3.8350790894675933E-4</v>
      </c>
      <c r="S17" s="8">
        <f t="shared" ref="S17:S18" si="44">STDEV(B17:O17)/P17*100</f>
        <v>18.414946875447139</v>
      </c>
      <c r="T17" s="18"/>
      <c r="U17" s="18"/>
      <c r="V17" s="6">
        <v>2</v>
      </c>
      <c r="W17" s="23">
        <f t="shared" ref="W17:Y19" si="45">W3/86400</f>
        <v>2.9403654875723379E-4</v>
      </c>
      <c r="X17" s="23">
        <f t="shared" si="45"/>
        <v>2.1425371335648147E-4</v>
      </c>
      <c r="Y17" s="23">
        <f t="shared" si="45"/>
        <v>3.8098958333333339E-4</v>
      </c>
      <c r="Z17" s="8">
        <f t="shared" ref="Z17:Z19" si="46">STDEV(C17,E17:I17,K17,M17)/W17*100</f>
        <v>20.685326737702315</v>
      </c>
      <c r="AZ17" s="13"/>
      <c r="BA17" s="13"/>
      <c r="BB17" s="13"/>
      <c r="BD17" s="13"/>
      <c r="BE17" s="6"/>
      <c r="BF17" s="17"/>
      <c r="BG17" s="17"/>
      <c r="BH17" s="7"/>
      <c r="BI17" s="7"/>
      <c r="BJ17" s="7"/>
      <c r="BK17" s="7"/>
    </row>
    <row r="18" spans="1:66" x14ac:dyDescent="0.3">
      <c r="A18" s="1">
        <v>3</v>
      </c>
      <c r="B18" s="23">
        <f t="shared" si="41"/>
        <v>6.3565055949074087E-5</v>
      </c>
      <c r="C18" s="23">
        <f t="shared" si="41"/>
        <v>5.7725694444444495E-5</v>
      </c>
      <c r="D18" s="23">
        <f t="shared" si="41"/>
        <v>5.0293209872685177E-5</v>
      </c>
      <c r="E18" s="23">
        <f t="shared" si="41"/>
        <v>5.9817226087962954E-5</v>
      </c>
      <c r="F18" s="23">
        <f t="shared" si="41"/>
        <v>4.3337673611111086E-5</v>
      </c>
      <c r="G18" s="23">
        <f t="shared" si="41"/>
        <v>7.5414496527777803E-5</v>
      </c>
      <c r="H18" s="23">
        <f t="shared" si="41"/>
        <v>8.1268566736111147E-5</v>
      </c>
      <c r="I18" s="23">
        <f t="shared" si="41"/>
        <v>7.2309027777777801E-5</v>
      </c>
      <c r="J18" s="23">
        <f t="shared" si="41"/>
        <v>8.2345679016203641E-5</v>
      </c>
      <c r="K18" s="23">
        <f t="shared" si="41"/>
        <v>7.4580439814814838E-5</v>
      </c>
      <c r="L18" s="23">
        <f t="shared" si="41"/>
        <v>7.6464843750000035E-5</v>
      </c>
      <c r="M18" s="23">
        <f t="shared" si="41"/>
        <v>4.8593749999999951E-5</v>
      </c>
      <c r="N18" s="23">
        <f t="shared" si="41"/>
        <v>6.1358024699073981E-5</v>
      </c>
      <c r="O18" s="23">
        <f t="shared" si="41"/>
        <v>5.8194444444444347E-5</v>
      </c>
      <c r="P18" s="34">
        <f t="shared" si="41"/>
        <v>6.4662009480820099E-5</v>
      </c>
      <c r="Q18" s="34">
        <f t="shared" si="41"/>
        <v>4.3337673611111086E-5</v>
      </c>
      <c r="R18" s="34">
        <f t="shared" ref="R18:R19" si="47">R4/86400</f>
        <v>8.2345679016203641E-5</v>
      </c>
      <c r="S18" s="8">
        <f t="shared" si="44"/>
        <v>19.397447198378597</v>
      </c>
      <c r="T18" s="11"/>
      <c r="U18" s="11"/>
      <c r="V18" s="1">
        <v>3</v>
      </c>
      <c r="W18" s="23">
        <f t="shared" si="45"/>
        <v>6.4130859375000006E-5</v>
      </c>
      <c r="X18" s="23">
        <f t="shared" si="45"/>
        <v>4.3337673611111086E-5</v>
      </c>
      <c r="Y18" s="23">
        <f t="shared" si="45"/>
        <v>8.1268566736111147E-5</v>
      </c>
      <c r="Z18" s="8">
        <f t="shared" si="46"/>
        <v>21.497584085989939</v>
      </c>
      <c r="AZ18" s="13"/>
      <c r="BA18" s="13"/>
      <c r="BB18" s="13"/>
      <c r="BD18" s="13"/>
      <c r="BE18" s="6"/>
      <c r="BF18" s="17"/>
      <c r="BG18" s="17"/>
      <c r="BH18" s="7"/>
      <c r="BI18" s="7"/>
      <c r="BJ18" s="7"/>
      <c r="BK18" s="7"/>
    </row>
    <row r="19" spans="1:66" x14ac:dyDescent="0.3">
      <c r="A19" s="6" t="s">
        <v>25</v>
      </c>
      <c r="B19" s="9">
        <f>B5/86400</f>
        <v>8.2477792245370365E-4</v>
      </c>
      <c r="C19" s="9">
        <f t="shared" ref="C19:Q19" si="48">C5/86400</f>
        <v>7.4051697531250002E-4</v>
      </c>
      <c r="D19" s="9">
        <f t="shared" si="48"/>
        <v>5.3901234567129623E-4</v>
      </c>
      <c r="E19" s="9">
        <f t="shared" si="48"/>
        <v>5.0592351466435185E-4</v>
      </c>
      <c r="F19" s="9">
        <f t="shared" si="48"/>
        <v>5.8875868055555558E-4</v>
      </c>
      <c r="G19" s="9">
        <f t="shared" si="48"/>
        <v>5.3510971258101858E-4</v>
      </c>
      <c r="H19" s="9">
        <f t="shared" si="48"/>
        <v>7.4541690778935187E-4</v>
      </c>
      <c r="I19" s="9">
        <f t="shared" si="48"/>
        <v>8.2713035300925944E-4</v>
      </c>
      <c r="J19" s="9">
        <f t="shared" si="48"/>
        <v>7.2929012346064812E-4</v>
      </c>
      <c r="K19" s="9">
        <f t="shared" si="48"/>
        <v>7.1772280092592591E-4</v>
      </c>
      <c r="L19" s="9">
        <f t="shared" si="48"/>
        <v>7.8514539930555553E-4</v>
      </c>
      <c r="M19" s="9">
        <f t="shared" si="48"/>
        <v>6.5911458333333328E-4</v>
      </c>
      <c r="N19" s="9">
        <f t="shared" si="48"/>
        <v>7.6271604938657391E-4</v>
      </c>
      <c r="O19" s="9">
        <f t="shared" si="48"/>
        <v>8.0033950616898136E-4</v>
      </c>
      <c r="P19" s="34">
        <f t="shared" si="48"/>
        <v>6.9721249104414676E-4</v>
      </c>
      <c r="Q19" s="34">
        <f t="shared" si="48"/>
        <v>5.0592351466435185E-4</v>
      </c>
      <c r="R19" s="34">
        <f t="shared" si="47"/>
        <v>8.2713035300925944E-4</v>
      </c>
      <c r="S19" s="8">
        <f>STDEV(B19:O19)/P19*100</f>
        <v>16.039127081891781</v>
      </c>
      <c r="T19" s="24"/>
      <c r="U19" s="24"/>
      <c r="V19" s="6" t="s">
        <v>25</v>
      </c>
      <c r="W19" s="23">
        <f t="shared" si="45"/>
        <v>6.6496169102141212E-4</v>
      </c>
      <c r="X19" s="23">
        <f t="shared" si="45"/>
        <v>5.0592351466435185E-4</v>
      </c>
      <c r="Y19" s="23">
        <f t="shared" si="45"/>
        <v>8.2713035300925944E-4</v>
      </c>
      <c r="Z19" s="8">
        <f t="shared" si="46"/>
        <v>16.981746446336849</v>
      </c>
      <c r="AZ19" s="13"/>
      <c r="BA19" s="13"/>
      <c r="BB19" s="13"/>
      <c r="BD19" s="13"/>
      <c r="BE19" s="6"/>
      <c r="BF19" s="17"/>
      <c r="BG19" s="17"/>
      <c r="BH19" s="7"/>
      <c r="BI19" s="7"/>
      <c r="BJ19" s="7"/>
      <c r="BK19" s="7"/>
    </row>
    <row r="20" spans="1:66" x14ac:dyDescent="0.3">
      <c r="N20" s="14"/>
      <c r="O20" s="14"/>
      <c r="Q20" s="23"/>
      <c r="R20" s="23"/>
      <c r="S20" s="24"/>
      <c r="T20" s="24"/>
      <c r="U20" s="24"/>
      <c r="V20" s="24"/>
      <c r="W20" s="24"/>
      <c r="X20" s="24"/>
      <c r="Y20" s="7"/>
      <c r="AZ20" s="13"/>
      <c r="BA20" s="13"/>
      <c r="BB20" s="13"/>
      <c r="BD20" s="13"/>
      <c r="BE20" s="6"/>
      <c r="BF20" s="7"/>
      <c r="BG20" s="7"/>
      <c r="BH20" s="7"/>
      <c r="BI20" s="7"/>
      <c r="BJ20" s="7"/>
      <c r="BK20" s="7"/>
    </row>
    <row r="21" spans="1:66" x14ac:dyDescent="0.3">
      <c r="A21" s="35" t="s">
        <v>39</v>
      </c>
      <c r="B21" s="27"/>
      <c r="C21" s="9" t="s">
        <v>9</v>
      </c>
      <c r="D21" s="9"/>
      <c r="E21" s="9" t="s">
        <v>11</v>
      </c>
      <c r="F21" s="9" t="s">
        <v>12</v>
      </c>
      <c r="G21" s="27" t="s">
        <v>13</v>
      </c>
      <c r="H21" s="9" t="s">
        <v>14</v>
      </c>
      <c r="I21" s="9" t="s">
        <v>15</v>
      </c>
      <c r="J21" s="9"/>
      <c r="K21" s="9" t="s">
        <v>17</v>
      </c>
      <c r="L21" s="14"/>
      <c r="M21" s="14" t="s">
        <v>19</v>
      </c>
      <c r="N21" s="8"/>
      <c r="O21" s="8"/>
      <c r="Q21" s="23"/>
      <c r="R21" s="23"/>
      <c r="S21" s="24"/>
      <c r="T21" s="24"/>
      <c r="U21" s="24"/>
      <c r="V21" s="24"/>
      <c r="W21" s="24"/>
      <c r="X21" s="24"/>
      <c r="Y21" s="7"/>
      <c r="AA21" s="6" t="s">
        <v>24</v>
      </c>
      <c r="AB21" s="27" t="s">
        <v>8</v>
      </c>
      <c r="AC21" s="27" t="s">
        <v>9</v>
      </c>
      <c r="AD21" s="27" t="s">
        <v>10</v>
      </c>
      <c r="AE21" s="27" t="s">
        <v>11</v>
      </c>
      <c r="AF21" s="27" t="s">
        <v>12</v>
      </c>
      <c r="AG21" s="27" t="s">
        <v>13</v>
      </c>
      <c r="AH21" s="27" t="s">
        <v>14</v>
      </c>
      <c r="AI21" s="27" t="s">
        <v>15</v>
      </c>
      <c r="AJ21" s="27" t="s">
        <v>16</v>
      </c>
      <c r="AK21" s="27" t="s">
        <v>17</v>
      </c>
      <c r="AL21" s="12" t="s">
        <v>18</v>
      </c>
      <c r="AM21" s="12" t="s">
        <v>19</v>
      </c>
      <c r="AN21" s="12" t="s">
        <v>20</v>
      </c>
      <c r="AO21" s="12" t="s">
        <v>21</v>
      </c>
      <c r="AP21" s="6" t="s">
        <v>27</v>
      </c>
      <c r="AQ21" s="1" t="s">
        <v>28</v>
      </c>
      <c r="AR21" s="6" t="s">
        <v>29</v>
      </c>
      <c r="AS21" s="6" t="s">
        <v>35</v>
      </c>
      <c r="AT21" s="6" t="s">
        <v>31</v>
      </c>
      <c r="AU21" s="6" t="s">
        <v>34</v>
      </c>
      <c r="AV21" s="1" t="s">
        <v>32</v>
      </c>
      <c r="AW21" s="6" t="s">
        <v>36</v>
      </c>
      <c r="AX21" s="13"/>
      <c r="AY21" s="13"/>
      <c r="AZ21" s="13"/>
      <c r="BA21" s="13"/>
      <c r="BB21" s="25"/>
      <c r="BC21" s="13"/>
      <c r="BD21" s="7"/>
      <c r="BE21" s="7"/>
      <c r="BF21" s="7"/>
      <c r="BG21" s="7"/>
      <c r="BH21" s="7"/>
      <c r="BI21" s="7"/>
      <c r="BJ21" s="7"/>
      <c r="BK21" s="7"/>
    </row>
    <row r="22" spans="1:66" x14ac:dyDescent="0.3">
      <c r="A22" s="6">
        <v>1</v>
      </c>
      <c r="B22" s="8"/>
      <c r="C22" s="8">
        <f>(C2-$W2)/$W2*100</f>
        <v>8.811402009819032</v>
      </c>
      <c r="D22" s="8"/>
      <c r="E22" s="8">
        <f>(E2-$W2)/$W2*100</f>
        <v>-24.916762439714649</v>
      </c>
      <c r="F22" s="8">
        <f>(F2-$W2)/$W2*100</f>
        <v>-15.097038933529763</v>
      </c>
      <c r="G22" s="8">
        <f t="shared" ref="G22:I22" si="49">(G2-$W2)/$W2*100</f>
        <v>-19.998019394181842</v>
      </c>
      <c r="H22" s="8">
        <f t="shared" si="49"/>
        <v>5.0278139700854068</v>
      </c>
      <c r="I22" s="8">
        <f t="shared" si="49"/>
        <v>21.850947930860094</v>
      </c>
      <c r="J22" s="8"/>
      <c r="K22" s="8">
        <f>(K2-$W2)/$W2*100</f>
        <v>14.281021010921879</v>
      </c>
      <c r="L22" s="8"/>
      <c r="M22" s="8">
        <f>(M2-$W2)/$W2*100</f>
        <v>10.040635845739869</v>
      </c>
      <c r="N22" s="8"/>
      <c r="O22" s="8"/>
      <c r="Q22" s="23"/>
      <c r="R22" s="23"/>
      <c r="S22" s="24"/>
      <c r="T22" s="24"/>
      <c r="U22" s="24"/>
      <c r="V22" s="24"/>
      <c r="W22" s="24"/>
      <c r="X22" s="24"/>
      <c r="Y22" s="7"/>
      <c r="AA22" s="6" t="s">
        <v>3</v>
      </c>
      <c r="AB22" s="8">
        <f t="shared" ref="AB22:AB30" si="50">AB2/AB$11*100</f>
        <v>8.746450464622475</v>
      </c>
      <c r="AC22" s="8">
        <f t="shared" ref="AC22:AO22" si="51">AC2/AC$11*100</f>
        <v>9.7911413343104101</v>
      </c>
      <c r="AD22" s="8">
        <f t="shared" si="51"/>
        <v>11.331882729634275</v>
      </c>
      <c r="AE22" s="8">
        <f t="shared" si="51"/>
        <v>9.9645118648574851</v>
      </c>
      <c r="AF22" s="8">
        <f t="shared" si="51"/>
        <v>9.2340582381127891</v>
      </c>
      <c r="AG22" s="8">
        <f t="shared" si="51"/>
        <v>13.73391486300298</v>
      </c>
      <c r="AH22" s="8">
        <f t="shared" si="51"/>
        <v>9.2226384675605981</v>
      </c>
      <c r="AI22" s="8">
        <f t="shared" si="51"/>
        <v>9.5218896448826982</v>
      </c>
      <c r="AJ22" s="8">
        <f t="shared" si="51"/>
        <v>8.8112065681534819</v>
      </c>
      <c r="AK22" s="8">
        <f t="shared" si="51"/>
        <v>10.873027071700699</v>
      </c>
      <c r="AL22" s="8">
        <f t="shared" si="51"/>
        <v>12.283199049185312</v>
      </c>
      <c r="AM22" s="8">
        <f t="shared" si="51"/>
        <v>9.7981327837042897</v>
      </c>
      <c r="AN22" s="8">
        <f t="shared" si="51"/>
        <v>11.454392097404833</v>
      </c>
      <c r="AO22" s="8">
        <f t="shared" si="51"/>
        <v>10.084454899107657</v>
      </c>
      <c r="AP22" s="8">
        <f>AVERAGE(AB22:AO22)</f>
        <v>10.346492862588571</v>
      </c>
      <c r="AQ22" s="8">
        <f t="shared" ref="AQ22:AQ31" si="52">MIN(AB22:AO22)</f>
        <v>8.746450464622475</v>
      </c>
      <c r="AR22" s="8">
        <f>MAX(AB22:AO22)</f>
        <v>13.73391486300298</v>
      </c>
      <c r="AS22" s="8">
        <f t="shared" ref="AS22:AS30" si="53">STDEV(AB22:AO22)</f>
        <v>1.4310455552557957</v>
      </c>
      <c r="AT22" s="8">
        <f t="shared" ref="AT22:AT30" si="54">AVERAGE(AC22,AE22:AI22,AK22,AM22)</f>
        <v>10.267414283516494</v>
      </c>
      <c r="AU22" s="32">
        <f t="shared" ref="AU22:AU30" si="55">MIN(AC22,AE22:AI22,AK22,AM22)</f>
        <v>9.2226384675605981</v>
      </c>
      <c r="AV22" s="32">
        <f t="shared" ref="AV22:AV30" si="56">MAX(AC22,AE22:AI22,AK22,AM22)</f>
        <v>13.73391486300298</v>
      </c>
      <c r="AW22" s="8">
        <f t="shared" ref="AW22:AW30" si="57">STDEV(AC22,AE22:AI22,AK22,AM22)</f>
        <v>1.4946281070755587</v>
      </c>
      <c r="AX22" s="13"/>
      <c r="AY22" s="13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">
      <c r="A23" s="6">
        <v>2</v>
      </c>
      <c r="B23" s="8"/>
      <c r="C23" s="8">
        <f t="shared" ref="C23:C24" si="58">(C3-$W3)/$W3*100</f>
        <v>18.680525208614995</v>
      </c>
      <c r="D23" s="8"/>
      <c r="E23" s="8">
        <f t="shared" ref="E23:F24" si="59">(E3-$W3)/$W3*100</f>
        <v>-26.622996615475891</v>
      </c>
      <c r="F23" s="8">
        <f t="shared" si="59"/>
        <v>-3.0924633032107582</v>
      </c>
      <c r="G23" s="8">
        <f t="shared" ref="G23:I23" si="60">(G3-$W3)/$W3*100</f>
        <v>-27.133645711038341</v>
      </c>
      <c r="H23" s="8">
        <f t="shared" si="60"/>
        <v>16.287928760803425</v>
      </c>
      <c r="I23" s="8">
        <f t="shared" si="60"/>
        <v>29.572185819624369</v>
      </c>
      <c r="J23" s="8"/>
      <c r="K23" s="8">
        <f t="shared" ref="K23:K24" si="61">(K3-$W3)/$W3*100</f>
        <v>-0.51076185642879046</v>
      </c>
      <c r="L23" s="8"/>
      <c r="M23" s="8">
        <f t="shared" ref="M23:M24" si="62">(M3-$W3)/$W3*100</f>
        <v>-7.1807723028889772</v>
      </c>
      <c r="N23" s="8"/>
      <c r="O23" s="8"/>
      <c r="Q23" s="23"/>
      <c r="R23" s="23"/>
      <c r="S23" s="24"/>
      <c r="T23" s="24"/>
      <c r="U23" s="24"/>
      <c r="V23" s="24"/>
      <c r="W23" s="24"/>
      <c r="X23" s="24"/>
      <c r="Y23" s="7"/>
      <c r="AA23" s="6" t="s">
        <v>4</v>
      </c>
      <c r="AB23" s="8">
        <f t="shared" si="50"/>
        <v>6.3757868323491254</v>
      </c>
      <c r="AC23" s="8">
        <f t="shared" ref="AC23:AO23" si="63">AC3/AC$11*100</f>
        <v>6.0193639229245326</v>
      </c>
      <c r="AD23" s="8">
        <f t="shared" si="63"/>
        <v>8.4130210720398129</v>
      </c>
      <c r="AE23" s="8">
        <f t="shared" si="63"/>
        <v>7.5525006116194611</v>
      </c>
      <c r="AF23" s="8">
        <f t="shared" si="63"/>
        <v>7.7480443946430775</v>
      </c>
      <c r="AG23" s="8">
        <f t="shared" si="63"/>
        <v>6.7625958273796876</v>
      </c>
      <c r="AH23" s="8">
        <f t="shared" si="63"/>
        <v>7.7586706052980441</v>
      </c>
      <c r="AI23" s="8">
        <f t="shared" si="63"/>
        <v>7.5693056674464865</v>
      </c>
      <c r="AJ23" s="8">
        <f t="shared" si="63"/>
        <v>7.490795209237108</v>
      </c>
      <c r="AK23" s="8">
        <f t="shared" si="63"/>
        <v>8.8834687254328877</v>
      </c>
      <c r="AL23" s="8">
        <f t="shared" si="63"/>
        <v>10.062665936234607</v>
      </c>
      <c r="AM23" s="8">
        <f t="shared" si="63"/>
        <v>9.5097092339435445</v>
      </c>
      <c r="AN23" s="8">
        <f t="shared" si="63"/>
        <v>9.7013217252260997</v>
      </c>
      <c r="AO23" s="8">
        <f t="shared" si="63"/>
        <v>9.4172997570929464</v>
      </c>
      <c r="AP23" s="8">
        <f t="shared" ref="AP23:AP30" si="64">AVERAGE(AB23:AO23)</f>
        <v>8.0903249657762437</v>
      </c>
      <c r="AQ23" s="8">
        <f t="shared" si="52"/>
        <v>6.0193639229245326</v>
      </c>
      <c r="AR23" s="8">
        <f t="shared" ref="AR23:AR30" si="65">MAX(AB23:AO23)</f>
        <v>10.062665936234607</v>
      </c>
      <c r="AS23" s="8">
        <f t="shared" si="53"/>
        <v>1.2749917362013126</v>
      </c>
      <c r="AT23" s="8">
        <f t="shared" si="54"/>
        <v>7.7254573735859653</v>
      </c>
      <c r="AU23" s="32">
        <f t="shared" si="55"/>
        <v>6.0193639229245326</v>
      </c>
      <c r="AV23" s="32">
        <f t="shared" si="56"/>
        <v>9.5097092339435445</v>
      </c>
      <c r="AW23" s="8">
        <f t="shared" si="57"/>
        <v>1.0966385588222103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">
      <c r="A24" s="1">
        <v>3</v>
      </c>
      <c r="C24" s="8">
        <f t="shared" si="58"/>
        <v>-9.9876486811159548</v>
      </c>
      <c r="E24" s="8">
        <f t="shared" si="59"/>
        <v>-6.7262988974051234</v>
      </c>
      <c r="F24" s="8">
        <f t="shared" si="59"/>
        <v>-32.423058051198801</v>
      </c>
      <c r="G24" s="8">
        <f t="shared" ref="G24:I24" si="66">(G4-$W4)/$W4*100</f>
        <v>17.59470754445632</v>
      </c>
      <c r="H24" s="8">
        <f t="shared" si="66"/>
        <v>26.72302777185595</v>
      </c>
      <c r="I24" s="8">
        <f t="shared" si="66"/>
        <v>12.752313757338907</v>
      </c>
      <c r="K24" s="8">
        <f t="shared" si="61"/>
        <v>16.294153145074429</v>
      </c>
      <c r="M24" s="8">
        <f t="shared" si="62"/>
        <v>-24.227196589005722</v>
      </c>
      <c r="N24" s="7"/>
      <c r="O24" s="7"/>
      <c r="Q24" s="23"/>
      <c r="R24" s="23"/>
      <c r="S24" s="24"/>
      <c r="T24" s="24"/>
      <c r="U24" s="24"/>
      <c r="V24" s="24"/>
      <c r="W24" s="24"/>
      <c r="X24" s="24"/>
      <c r="Y24" s="7"/>
      <c r="AA24" s="6" t="s">
        <v>5</v>
      </c>
      <c r="AB24" s="8">
        <f t="shared" si="50"/>
        <v>18.389577721977282</v>
      </c>
      <c r="AC24" s="8">
        <f t="shared" ref="AC24:AO24" si="67">AC4/AC$11*100</f>
        <v>17.274489167992023</v>
      </c>
      <c r="AD24" s="8">
        <f t="shared" si="67"/>
        <v>13.936526568425567</v>
      </c>
      <c r="AE24" s="8">
        <f t="shared" si="67"/>
        <v>14.812174061233954</v>
      </c>
      <c r="AF24" s="8">
        <f t="shared" si="67"/>
        <v>16.493754352131713</v>
      </c>
      <c r="AG24" s="8">
        <f t="shared" si="67"/>
        <v>13.622433598930627</v>
      </c>
      <c r="AH24" s="8">
        <f t="shared" si="67"/>
        <v>15.163293700749991</v>
      </c>
      <c r="AI24" s="8">
        <f t="shared" si="67"/>
        <v>16.497802654306142</v>
      </c>
      <c r="AJ24" s="8">
        <f t="shared" si="67"/>
        <v>14.393330229197208</v>
      </c>
      <c r="AK24" s="8">
        <f t="shared" si="67"/>
        <v>16.128121913362495</v>
      </c>
      <c r="AL24" s="8">
        <f t="shared" si="67"/>
        <v>16.996856721624123</v>
      </c>
      <c r="AM24" s="8">
        <f t="shared" si="67"/>
        <v>19.21711517977084</v>
      </c>
      <c r="AN24" s="8">
        <f t="shared" si="67"/>
        <v>16.202654581700177</v>
      </c>
      <c r="AO24" s="8">
        <f t="shared" si="67"/>
        <v>16.300952527940986</v>
      </c>
      <c r="AP24" s="8">
        <f t="shared" si="64"/>
        <v>16.102077355667365</v>
      </c>
      <c r="AQ24" s="8">
        <f t="shared" si="52"/>
        <v>13.622433598930627</v>
      </c>
      <c r="AR24" s="8">
        <f t="shared" si="65"/>
        <v>19.21711517977084</v>
      </c>
      <c r="AS24" s="8">
        <f t="shared" si="53"/>
        <v>1.6118522152707493</v>
      </c>
      <c r="AT24" s="8">
        <f t="shared" si="54"/>
        <v>16.151148078559721</v>
      </c>
      <c r="AU24" s="32">
        <f t="shared" si="55"/>
        <v>13.622433598930627</v>
      </c>
      <c r="AV24" s="32">
        <f t="shared" si="56"/>
        <v>19.21711517977084</v>
      </c>
      <c r="AW24" s="8">
        <f t="shared" si="57"/>
        <v>1.6929784715994118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3"/>
      <c r="R25" s="23"/>
      <c r="S25" s="24"/>
      <c r="T25" s="24"/>
      <c r="U25" s="24"/>
      <c r="V25" s="24"/>
      <c r="W25" s="24"/>
      <c r="X25" s="24"/>
      <c r="Y25" s="7"/>
      <c r="AA25" s="6" t="s">
        <v>6</v>
      </c>
      <c r="AB25" s="8">
        <f t="shared" si="50"/>
        <v>12.282931333402908</v>
      </c>
      <c r="AC25" s="8">
        <f t="shared" ref="AC25:AO25" si="68">AC5/AC$11*100</f>
        <v>11.995290244386348</v>
      </c>
      <c r="AD25" s="8">
        <f t="shared" si="68"/>
        <v>12.320344710008021</v>
      </c>
      <c r="AE25" s="8">
        <f t="shared" si="68"/>
        <v>13.201624655336511</v>
      </c>
      <c r="AF25" s="8">
        <f t="shared" si="68"/>
        <v>10.765941761887204</v>
      </c>
      <c r="AG25" s="8">
        <f t="shared" si="68"/>
        <v>11.748566041028182</v>
      </c>
      <c r="AH25" s="8">
        <f t="shared" si="68"/>
        <v>11.082123818801847</v>
      </c>
      <c r="AI25" s="8">
        <f t="shared" si="68"/>
        <v>11.60723265627391</v>
      </c>
      <c r="AJ25" s="8">
        <f t="shared" si="68"/>
        <v>10.673325152298698</v>
      </c>
      <c r="AK25" s="8">
        <f t="shared" si="68"/>
        <v>12.965389344675366</v>
      </c>
      <c r="AL25" s="8">
        <f t="shared" si="68"/>
        <v>12.065150460712095</v>
      </c>
      <c r="AM25" s="8">
        <f t="shared" si="68"/>
        <v>12.695026120549633</v>
      </c>
      <c r="AN25" s="8">
        <f t="shared" si="68"/>
        <v>12.026545807138103</v>
      </c>
      <c r="AO25" s="8">
        <f t="shared" si="68"/>
        <v>12.318267710521759</v>
      </c>
      <c r="AP25" s="8">
        <f t="shared" si="64"/>
        <v>11.981982844072899</v>
      </c>
      <c r="AQ25" s="8">
        <f t="shared" si="52"/>
        <v>10.673325152298698</v>
      </c>
      <c r="AR25" s="8">
        <f t="shared" si="65"/>
        <v>13.201624655336511</v>
      </c>
      <c r="AS25" s="8">
        <f t="shared" si="53"/>
        <v>0.75885944283264217</v>
      </c>
      <c r="AT25" s="8">
        <f t="shared" si="54"/>
        <v>12.007649330367373</v>
      </c>
      <c r="AU25" s="32">
        <f t="shared" si="55"/>
        <v>10.765941761887204</v>
      </c>
      <c r="AV25" s="32">
        <f t="shared" si="56"/>
        <v>13.201624655336511</v>
      </c>
      <c r="AW25" s="8">
        <f t="shared" si="57"/>
        <v>0.88166850202295688</v>
      </c>
      <c r="AY25" s="7"/>
      <c r="AZ25" s="7"/>
      <c r="BA25" s="7"/>
      <c r="BB25" s="7"/>
      <c r="BC25" s="7"/>
      <c r="BD25" s="7"/>
      <c r="BE25" s="28"/>
      <c r="BF25" s="6"/>
      <c r="BG25" s="1"/>
      <c r="BH25" s="28"/>
      <c r="BI25" s="28"/>
      <c r="BJ25" s="28"/>
      <c r="BK25" s="6"/>
      <c r="BL25" s="6"/>
      <c r="BM25" s="6"/>
    </row>
    <row r="26" spans="1:66" x14ac:dyDescent="0.3">
      <c r="A26" s="35" t="s">
        <v>40</v>
      </c>
      <c r="B26" s="27" t="s">
        <v>8</v>
      </c>
      <c r="C26" s="9" t="s">
        <v>9</v>
      </c>
      <c r="D26" s="9" t="s">
        <v>10</v>
      </c>
      <c r="E26" s="9" t="s">
        <v>11</v>
      </c>
      <c r="F26" s="9" t="s">
        <v>12</v>
      </c>
      <c r="G26" s="27" t="s">
        <v>13</v>
      </c>
      <c r="H26" s="9" t="s">
        <v>14</v>
      </c>
      <c r="I26" s="9" t="s">
        <v>15</v>
      </c>
      <c r="J26" s="9" t="s">
        <v>16</v>
      </c>
      <c r="K26" s="9" t="s">
        <v>17</v>
      </c>
      <c r="L26" s="14" t="s">
        <v>18</v>
      </c>
      <c r="M26" s="14" t="s">
        <v>19</v>
      </c>
      <c r="N26" s="14" t="s">
        <v>20</v>
      </c>
      <c r="O26" s="14" t="s">
        <v>21</v>
      </c>
      <c r="P26" s="12"/>
      <c r="Q26" s="23"/>
      <c r="R26" s="23"/>
      <c r="S26" s="7"/>
      <c r="T26" s="7"/>
      <c r="U26" s="7"/>
      <c r="V26" s="7"/>
      <c r="W26" s="7"/>
      <c r="X26" s="7"/>
      <c r="Y26" s="7"/>
      <c r="AA26" s="6" t="s">
        <v>0</v>
      </c>
      <c r="AB26" s="8">
        <f t="shared" si="50"/>
        <v>6.399028919295584</v>
      </c>
      <c r="AC26" s="8">
        <f t="shared" ref="AC26:AO26" si="69">AC6/AC$11*100</f>
        <v>8.0080180465556854</v>
      </c>
      <c r="AD26" s="8">
        <f t="shared" si="69"/>
        <v>7.3952130097256594</v>
      </c>
      <c r="AE26" s="8">
        <f t="shared" si="69"/>
        <v>7.7099714710259519</v>
      </c>
      <c r="AF26" s="8">
        <f t="shared" si="69"/>
        <v>6.3536060941147543</v>
      </c>
      <c r="AG26" s="8">
        <f t="shared" si="69"/>
        <v>4.515171411737505</v>
      </c>
      <c r="AH26" s="8">
        <f t="shared" si="69"/>
        <v>6.1719748993734456</v>
      </c>
      <c r="AI26" s="8">
        <f t="shared" si="69"/>
        <v>6.0846433590309799</v>
      </c>
      <c r="AJ26" s="8">
        <f t="shared" si="69"/>
        <v>6.3153328531343087</v>
      </c>
      <c r="AK26" s="8">
        <f t="shared" si="69"/>
        <v>5.1039125965046654</v>
      </c>
      <c r="AL26" s="8">
        <f t="shared" si="69"/>
        <v>3.8799135790526016</v>
      </c>
      <c r="AM26" s="8">
        <f t="shared" si="69"/>
        <v>5.8887571886386532</v>
      </c>
      <c r="AN26" s="8">
        <f t="shared" si="69"/>
        <v>4.6576561988878957</v>
      </c>
      <c r="AO26" s="8">
        <f t="shared" si="69"/>
        <v>4.7780648644709949</v>
      </c>
      <c r="AP26" s="8">
        <f t="shared" si="64"/>
        <v>5.9472331779677621</v>
      </c>
      <c r="AQ26" s="8">
        <f t="shared" si="52"/>
        <v>3.8799135790526016</v>
      </c>
      <c r="AR26" s="8">
        <f t="shared" si="65"/>
        <v>8.0080180465556854</v>
      </c>
      <c r="AS26" s="8">
        <f t="shared" si="53"/>
        <v>1.2432604735926664</v>
      </c>
      <c r="AT26" s="8">
        <f t="shared" si="54"/>
        <v>6.2295068833727054</v>
      </c>
      <c r="AU26" s="32">
        <f t="shared" si="55"/>
        <v>4.515171411737505</v>
      </c>
      <c r="AV26" s="32">
        <f t="shared" si="56"/>
        <v>8.0080180465556854</v>
      </c>
      <c r="AW26" s="8">
        <f t="shared" si="57"/>
        <v>1.1781700277024141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">
      <c r="A27" s="6">
        <v>1</v>
      </c>
      <c r="B27" s="8">
        <f>(B2-$P2)/$P2*100</f>
        <v>16.290099142885943</v>
      </c>
      <c r="C27" s="8">
        <f t="shared" ref="C27:O27" si="70">(C2-$P2)/$P2*100</f>
        <v>2.7807361647244098</v>
      </c>
      <c r="D27" s="8">
        <f t="shared" si="70"/>
        <v>-23.65803077468895</v>
      </c>
      <c r="E27" s="8">
        <f t="shared" si="70"/>
        <v>-29.078108658312935</v>
      </c>
      <c r="F27" s="8">
        <f t="shared" si="70"/>
        <v>-19.80262472687113</v>
      </c>
      <c r="G27" s="8">
        <f t="shared" si="70"/>
        <v>-24.431977628962173</v>
      </c>
      <c r="H27" s="8">
        <f t="shared" si="70"/>
        <v>-0.79315367480524201</v>
      </c>
      <c r="I27" s="8">
        <f t="shared" si="70"/>
        <v>15.097589952688564</v>
      </c>
      <c r="J27" s="8">
        <f t="shared" si="70"/>
        <v>-7.1115295847431907</v>
      </c>
      <c r="K27" s="8">
        <f t="shared" si="70"/>
        <v>7.9472118932807367</v>
      </c>
      <c r="L27" s="8">
        <f t="shared" si="70"/>
        <v>24.270994560447665</v>
      </c>
      <c r="M27" s="8">
        <f t="shared" si="70"/>
        <v>3.9418420437124473</v>
      </c>
      <c r="N27" s="8">
        <f t="shared" si="70"/>
        <v>15.970423829493372</v>
      </c>
      <c r="O27" s="8">
        <f t="shared" si="70"/>
        <v>18.576527461150398</v>
      </c>
      <c r="Q27" s="23"/>
      <c r="R27" s="23"/>
      <c r="S27" s="7"/>
      <c r="T27" s="7"/>
      <c r="U27" s="7"/>
      <c r="V27" s="7"/>
      <c r="W27" s="7"/>
      <c r="X27" s="7"/>
      <c r="Y27" s="7"/>
      <c r="AA27" s="6" t="s">
        <v>1</v>
      </c>
      <c r="AB27" s="8">
        <f t="shared" si="50"/>
        <v>8.588550450501808</v>
      </c>
      <c r="AC27" s="8">
        <f t="shared" ref="AC27:AO27" si="71">AC7/AC$11*100</f>
        <v>7.4466505511693786</v>
      </c>
      <c r="AD27" s="8">
        <f t="shared" si="71"/>
        <v>5.6688043976991089</v>
      </c>
      <c r="AE27" s="8">
        <f t="shared" si="71"/>
        <v>6.1870223796882602</v>
      </c>
      <c r="AF27" s="8">
        <f t="shared" si="71"/>
        <v>9.0065118564934288</v>
      </c>
      <c r="AG27" s="8">
        <f t="shared" si="71"/>
        <v>7.6019947651022939</v>
      </c>
      <c r="AH27" s="8">
        <f t="shared" si="71"/>
        <v>7.4524332563731699</v>
      </c>
      <c r="AI27" s="8">
        <f t="shared" si="71"/>
        <v>8.3846338850383777</v>
      </c>
      <c r="AJ27" s="8">
        <f t="shared" si="71"/>
        <v>8.1922637436614298</v>
      </c>
      <c r="AK27" s="8">
        <f t="shared" si="71"/>
        <v>7.5107339394061539</v>
      </c>
      <c r="AL27" s="8">
        <f t="shared" si="71"/>
        <v>6.8880627611400511</v>
      </c>
      <c r="AM27" s="8">
        <f t="shared" si="71"/>
        <v>7.5529727679002638</v>
      </c>
      <c r="AN27" s="8">
        <f t="shared" si="71"/>
        <v>6.8752023313224688</v>
      </c>
      <c r="AO27" s="8">
        <f t="shared" si="71"/>
        <v>7.9740465080790042</v>
      </c>
      <c r="AP27" s="8">
        <f t="shared" si="64"/>
        <v>7.523563113826798</v>
      </c>
      <c r="AQ27" s="8">
        <f t="shared" si="52"/>
        <v>5.6688043976991089</v>
      </c>
      <c r="AR27" s="8">
        <f t="shared" si="65"/>
        <v>9.0065118564934288</v>
      </c>
      <c r="AS27" s="8">
        <f t="shared" si="53"/>
        <v>0.91120094737460344</v>
      </c>
      <c r="AT27" s="8">
        <f t="shared" si="54"/>
        <v>7.6428691751464157</v>
      </c>
      <c r="AU27" s="32">
        <f t="shared" si="55"/>
        <v>6.1870223796882602</v>
      </c>
      <c r="AV27" s="32">
        <f t="shared" si="56"/>
        <v>9.0065118564934288</v>
      </c>
      <c r="AW27" s="8">
        <f t="shared" si="57"/>
        <v>0.81338846180556534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">
      <c r="A28" s="6">
        <v>2</v>
      </c>
      <c r="B28" s="8">
        <f t="shared" ref="B28:O29" si="72">(B3-$P3)/$P3*100</f>
        <v>24.614669733418975</v>
      </c>
      <c r="C28" s="8">
        <f t="shared" si="72"/>
        <v>13.390226366371349</v>
      </c>
      <c r="D28" s="8">
        <f t="shared" si="72"/>
        <v>-21.767682497031338</v>
      </c>
      <c r="E28" s="8">
        <f t="shared" si="72"/>
        <v>-29.893847291019394</v>
      </c>
      <c r="F28" s="8">
        <f t="shared" si="72"/>
        <v>-7.4122101891513443</v>
      </c>
      <c r="G28" s="8">
        <f t="shared" si="72"/>
        <v>-30.381733710782271</v>
      </c>
      <c r="H28" s="8">
        <f t="shared" si="72"/>
        <v>11.104282212148506</v>
      </c>
      <c r="I28" s="8">
        <f t="shared" si="72"/>
        <v>23.796380703969394</v>
      </c>
      <c r="J28" s="8">
        <f t="shared" si="72"/>
        <v>12.182380358097424</v>
      </c>
      <c r="K28" s="8">
        <f t="shared" si="72"/>
        <v>-4.9455905736211472</v>
      </c>
      <c r="L28" s="8">
        <f t="shared" si="72"/>
        <v>-0.87765046569297178</v>
      </c>
      <c r="M28" s="8">
        <f t="shared" si="72"/>
        <v>-11.318278873245232</v>
      </c>
      <c r="N28" s="8">
        <f t="shared" si="72"/>
        <v>5.5031862476622697</v>
      </c>
      <c r="O28" s="8">
        <f t="shared" si="72"/>
        <v>16.005867978875671</v>
      </c>
      <c r="Q28" s="23"/>
      <c r="R28" s="23"/>
      <c r="S28" s="7"/>
      <c r="T28" s="7"/>
      <c r="U28" s="7"/>
      <c r="V28" s="7"/>
      <c r="W28" s="7"/>
      <c r="X28" s="7"/>
      <c r="Y28" s="7"/>
      <c r="AA28" s="6" t="s">
        <v>7</v>
      </c>
      <c r="AB28" s="8">
        <f t="shared" si="50"/>
        <v>20.314314875374176</v>
      </c>
      <c r="AC28" s="8">
        <f t="shared" ref="AC28:AO28" si="73">AC8/AC$11*100</f>
        <v>19.607485594504549</v>
      </c>
      <c r="AD28" s="8">
        <f t="shared" si="73"/>
        <v>19.492956940269877</v>
      </c>
      <c r="AE28" s="8">
        <f t="shared" si="73"/>
        <v>17.447713861973188</v>
      </c>
      <c r="AF28" s="8">
        <f t="shared" si="73"/>
        <v>22.142933201621815</v>
      </c>
      <c r="AG28" s="8">
        <f t="shared" si="73"/>
        <v>17.874493005706093</v>
      </c>
      <c r="AH28" s="8">
        <f t="shared" si="73"/>
        <v>18.94705719949005</v>
      </c>
      <c r="AI28" s="8">
        <f t="shared" si="73"/>
        <v>19.859165810787754</v>
      </c>
      <c r="AJ28" s="8">
        <f t="shared" si="73"/>
        <v>20.000846417960979</v>
      </c>
      <c r="AK28" s="8">
        <f t="shared" si="73"/>
        <v>15.318725768308175</v>
      </c>
      <c r="AL28" s="8">
        <f t="shared" si="73"/>
        <v>15.58089218774905</v>
      </c>
      <c r="AM28" s="8">
        <f t="shared" si="73"/>
        <v>16.43871548355942</v>
      </c>
      <c r="AN28" s="8">
        <f t="shared" si="73"/>
        <v>17.036257688992006</v>
      </c>
      <c r="AO28" s="8">
        <f t="shared" si="73"/>
        <v>17.901353592793871</v>
      </c>
      <c r="AP28" s="8">
        <f t="shared" si="64"/>
        <v>18.425922259220787</v>
      </c>
      <c r="AQ28" s="8">
        <f t="shared" si="52"/>
        <v>15.318725768308175</v>
      </c>
      <c r="AR28" s="8">
        <f t="shared" si="65"/>
        <v>22.142933201621815</v>
      </c>
      <c r="AS28" s="8">
        <f t="shared" si="53"/>
        <v>1.9589669463178563</v>
      </c>
      <c r="AT28" s="8">
        <f t="shared" si="54"/>
        <v>18.454536240743877</v>
      </c>
      <c r="AU28" s="32">
        <f t="shared" si="55"/>
        <v>15.318725768308175</v>
      </c>
      <c r="AV28" s="32">
        <f t="shared" si="56"/>
        <v>22.142933201621815</v>
      </c>
      <c r="AW28" s="8">
        <f t="shared" si="57"/>
        <v>2.1512822614244898</v>
      </c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">
      <c r="A29" s="6">
        <v>3</v>
      </c>
      <c r="B29" s="8">
        <f t="shared" si="72"/>
        <v>-1.696442069390659</v>
      </c>
      <c r="C29" s="8">
        <f t="shared" si="72"/>
        <v>-10.727032908609253</v>
      </c>
      <c r="D29" s="8">
        <f t="shared" si="72"/>
        <v>-22.221393556284337</v>
      </c>
      <c r="E29" s="8">
        <f t="shared" si="72"/>
        <v>-7.4924726771663313</v>
      </c>
      <c r="F29" s="8">
        <f t="shared" si="72"/>
        <v>-32.978152149809368</v>
      </c>
      <c r="G29" s="8">
        <f t="shared" si="72"/>
        <v>16.628754864395432</v>
      </c>
      <c r="H29" s="8">
        <f t="shared" si="72"/>
        <v>25.682092759917772</v>
      </c>
      <c r="I29" s="8">
        <f t="shared" si="72"/>
        <v>11.826137725005196</v>
      </c>
      <c r="J29" s="8">
        <f t="shared" si="72"/>
        <v>27.34785027153978</v>
      </c>
      <c r="K29" s="8">
        <f t="shared" si="72"/>
        <v>15.338883547899501</v>
      </c>
      <c r="L29" s="8">
        <f t="shared" si="72"/>
        <v>18.253120130268851</v>
      </c>
      <c r="M29" s="8">
        <f t="shared" si="72"/>
        <v>-24.849613567277526</v>
      </c>
      <c r="N29" s="8">
        <f t="shared" si="72"/>
        <v>-5.1096228036744566</v>
      </c>
      <c r="O29" s="8">
        <f t="shared" si="72"/>
        <v>-10.002109566814729</v>
      </c>
      <c r="Q29" s="23"/>
      <c r="R29" s="23"/>
      <c r="S29" s="7"/>
      <c r="T29" s="7"/>
      <c r="U29" s="7"/>
      <c r="V29" s="7"/>
      <c r="W29" s="7"/>
      <c r="X29" s="7"/>
      <c r="Y29" s="7"/>
      <c r="AA29" s="1" t="s">
        <v>52</v>
      </c>
      <c r="AB29" s="8">
        <f t="shared" si="50"/>
        <v>11.196429546744225</v>
      </c>
      <c r="AC29" s="8">
        <f t="shared" ref="AC29:AO29" si="74">AC9/AC$11*100</f>
        <v>12.062237550863999</v>
      </c>
      <c r="AD29" s="8">
        <f t="shared" si="74"/>
        <v>12.11062757690264</v>
      </c>
      <c r="AE29" s="8">
        <f t="shared" si="74"/>
        <v>11.301107727710386</v>
      </c>
      <c r="AF29" s="8">
        <f t="shared" si="74"/>
        <v>10.894294959085892</v>
      </c>
      <c r="AG29" s="8">
        <f t="shared" si="74"/>
        <v>10.047553023687847</v>
      </c>
      <c r="AH29" s="8">
        <f t="shared" si="74"/>
        <v>13.29937668986531</v>
      </c>
      <c r="AI29" s="8">
        <f t="shared" si="74"/>
        <v>11.733170081115951</v>
      </c>
      <c r="AJ29" s="8">
        <f t="shared" si="74"/>
        <v>12.831689872017272</v>
      </c>
      <c r="AK29" s="8">
        <f t="shared" si="74"/>
        <v>12.825360990142915</v>
      </c>
      <c r="AL29" s="8">
        <f t="shared" si="74"/>
        <v>12.504318744040125</v>
      </c>
      <c r="AM29" s="8">
        <f t="shared" si="74"/>
        <v>11.526991234031346</v>
      </c>
      <c r="AN29" s="8">
        <f t="shared" si="74"/>
        <v>14.00129491636655</v>
      </c>
      <c r="AO29" s="8">
        <f t="shared" si="74"/>
        <v>13.954340364399537</v>
      </c>
      <c r="AP29" s="8">
        <f t="shared" si="64"/>
        <v>12.163485234069572</v>
      </c>
      <c r="AQ29" s="8">
        <f t="shared" si="52"/>
        <v>10.047553023687847</v>
      </c>
      <c r="AR29" s="8">
        <f t="shared" si="65"/>
        <v>14.00129491636655</v>
      </c>
      <c r="AS29" s="8">
        <f t="shared" si="53"/>
        <v>1.1517861002281236</v>
      </c>
      <c r="AT29" s="8">
        <f t="shared" si="54"/>
        <v>11.711261532062954</v>
      </c>
      <c r="AU29" s="32">
        <f t="shared" si="55"/>
        <v>10.047553023687847</v>
      </c>
      <c r="AV29" s="32">
        <f t="shared" si="56"/>
        <v>13.29937668986531</v>
      </c>
      <c r="AW29" s="8">
        <f t="shared" si="57"/>
        <v>1.0367899343229603</v>
      </c>
      <c r="AX29" s="7"/>
      <c r="AY29" s="7"/>
      <c r="AZ29" s="7"/>
      <c r="BA29" s="7"/>
      <c r="BB29" s="7"/>
      <c r="BC29" s="7"/>
      <c r="BD29" s="7"/>
      <c r="BE29" s="18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Q30" s="23"/>
      <c r="R30" s="23"/>
      <c r="S30" s="7"/>
      <c r="T30" s="7"/>
      <c r="U30" s="7"/>
      <c r="V30" s="7"/>
      <c r="W30" s="7"/>
      <c r="X30" s="7"/>
      <c r="Y30" s="7"/>
      <c r="AA30" s="6">
        <v>3</v>
      </c>
      <c r="AB30" s="8">
        <f t="shared" si="50"/>
        <v>7.7069298557324224</v>
      </c>
      <c r="AC30" s="8">
        <f t="shared" ref="AC30:AO30" si="75">AC10/AC$11*100</f>
        <v>7.7953235872930664</v>
      </c>
      <c r="AD30" s="8">
        <f t="shared" si="75"/>
        <v>9.3306229952950446</v>
      </c>
      <c r="AE30" s="8">
        <f t="shared" si="75"/>
        <v>11.823373366554801</v>
      </c>
      <c r="AF30" s="8">
        <f t="shared" si="75"/>
        <v>7.3608551419093216</v>
      </c>
      <c r="AG30" s="8">
        <f t="shared" si="75"/>
        <v>14.09327746342478</v>
      </c>
      <c r="AH30" s="8">
        <f t="shared" si="75"/>
        <v>10.902431362487542</v>
      </c>
      <c r="AI30" s="8">
        <f t="shared" si="75"/>
        <v>8.7421562411176961</v>
      </c>
      <c r="AJ30" s="8">
        <f t="shared" si="75"/>
        <v>11.291209954339514</v>
      </c>
      <c r="AK30" s="8">
        <f t="shared" si="75"/>
        <v>10.391259650466653</v>
      </c>
      <c r="AL30" s="8">
        <f t="shared" si="75"/>
        <v>9.7389405602620318</v>
      </c>
      <c r="AM30" s="8">
        <f t="shared" si="75"/>
        <v>7.3725800079020072</v>
      </c>
      <c r="AN30" s="8">
        <f t="shared" si="75"/>
        <v>8.044674652961886</v>
      </c>
      <c r="AO30" s="8">
        <f t="shared" si="75"/>
        <v>7.2712197755932522</v>
      </c>
      <c r="AP30" s="8">
        <f t="shared" si="64"/>
        <v>9.41891818681</v>
      </c>
      <c r="AQ30" s="8">
        <f t="shared" si="52"/>
        <v>7.2712197755932522</v>
      </c>
      <c r="AR30" s="8">
        <f t="shared" si="65"/>
        <v>14.09327746342478</v>
      </c>
      <c r="AS30" s="8">
        <f t="shared" si="53"/>
        <v>2.0632728452503448</v>
      </c>
      <c r="AT30" s="8">
        <f t="shared" si="54"/>
        <v>9.8101571026444834</v>
      </c>
      <c r="AU30" s="32">
        <f t="shared" si="55"/>
        <v>7.3608551419093216</v>
      </c>
      <c r="AV30" s="32">
        <f t="shared" si="56"/>
        <v>14.09327746342478</v>
      </c>
      <c r="AW30" s="8">
        <f t="shared" si="57"/>
        <v>2.4222169627514067</v>
      </c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">
      <c r="A31" s="35" t="s">
        <v>41</v>
      </c>
      <c r="B31" s="27"/>
      <c r="C31" s="9" t="s">
        <v>9</v>
      </c>
      <c r="D31" s="9"/>
      <c r="E31" s="9" t="s">
        <v>11</v>
      </c>
      <c r="F31" s="9" t="s">
        <v>12</v>
      </c>
      <c r="G31" s="27" t="s">
        <v>13</v>
      </c>
      <c r="H31" s="9" t="s">
        <v>14</v>
      </c>
      <c r="I31" s="9" t="s">
        <v>15</v>
      </c>
      <c r="J31" s="9"/>
      <c r="K31" s="9" t="s">
        <v>17</v>
      </c>
      <c r="L31" s="14"/>
      <c r="M31" s="14" t="s">
        <v>19</v>
      </c>
      <c r="N31" s="14"/>
      <c r="O31" s="14"/>
      <c r="P31" s="1" t="s">
        <v>2</v>
      </c>
      <c r="Q31" s="9"/>
      <c r="R31" s="9"/>
      <c r="S31" s="7"/>
      <c r="T31" s="7"/>
      <c r="U31" s="7"/>
      <c r="V31" s="7"/>
      <c r="W31" s="7"/>
      <c r="X31" s="7"/>
      <c r="Y31" s="7"/>
      <c r="AA31" s="20" t="s">
        <v>25</v>
      </c>
      <c r="AB31" s="16">
        <f>SUM(AB22:AB30)</f>
        <v>100</v>
      </c>
      <c r="AC31" s="16">
        <f t="shared" ref="AC31:AO31" si="76">SUM(AC22:AC30)</f>
        <v>99.999999999999986</v>
      </c>
      <c r="AD31" s="16">
        <f t="shared" si="76"/>
        <v>100.00000000000001</v>
      </c>
      <c r="AE31" s="16">
        <f t="shared" si="76"/>
        <v>100</v>
      </c>
      <c r="AF31" s="16">
        <f t="shared" si="76"/>
        <v>100.00000000000001</v>
      </c>
      <c r="AG31" s="16">
        <f t="shared" si="76"/>
        <v>100</v>
      </c>
      <c r="AH31" s="16">
        <f t="shared" si="76"/>
        <v>100</v>
      </c>
      <c r="AI31" s="16">
        <f t="shared" si="76"/>
        <v>100</v>
      </c>
      <c r="AJ31" s="16">
        <f t="shared" si="76"/>
        <v>100</v>
      </c>
      <c r="AK31" s="16">
        <f t="shared" si="76"/>
        <v>100</v>
      </c>
      <c r="AL31" s="16">
        <f t="shared" si="76"/>
        <v>99.999999999999986</v>
      </c>
      <c r="AM31" s="16">
        <f t="shared" si="76"/>
        <v>99.999999999999986</v>
      </c>
      <c r="AN31" s="16">
        <f t="shared" si="76"/>
        <v>100.00000000000001</v>
      </c>
      <c r="AO31" s="16">
        <f t="shared" si="76"/>
        <v>100.00000000000001</v>
      </c>
      <c r="AP31" s="16">
        <f>SUM(AP22:AP30)</f>
        <v>100</v>
      </c>
      <c r="AQ31" s="8">
        <f t="shared" si="52"/>
        <v>99.999999999999986</v>
      </c>
      <c r="AR31" s="8">
        <f t="shared" ref="AR31" si="77">MAX(AB31:AO31)</f>
        <v>100.00000000000001</v>
      </c>
      <c r="AS31" s="8"/>
      <c r="AT31" s="8"/>
      <c r="AU31" s="32"/>
      <c r="AV31" s="32"/>
      <c r="AW31" s="8"/>
      <c r="AX31" s="7"/>
      <c r="AY31" s="7"/>
      <c r="AZ31" s="7"/>
      <c r="BA31" s="7"/>
      <c r="BB31" s="7"/>
      <c r="BC31" s="7"/>
      <c r="BD31" s="7"/>
      <c r="BE31" s="28"/>
      <c r="BF31" s="6"/>
      <c r="BG31" s="1"/>
      <c r="BH31" s="28"/>
      <c r="BI31" s="28"/>
      <c r="BJ31" s="28"/>
      <c r="BK31" s="6"/>
      <c r="BL31" s="19"/>
      <c r="BM31" s="19"/>
      <c r="BN31" s="5"/>
    </row>
    <row r="32" spans="1:66" x14ac:dyDescent="0.3">
      <c r="A32" s="6">
        <v>1</v>
      </c>
      <c r="B32" s="8"/>
      <c r="C32" s="8">
        <f>C9-$W9</f>
        <v>-1.0713843964162351</v>
      </c>
      <c r="D32" s="8"/>
      <c r="E32" s="8">
        <f t="shared" ref="E32:K32" si="78">E9-$W9</f>
        <v>-0.62085787298214257</v>
      </c>
      <c r="F32" s="8">
        <f t="shared" si="78"/>
        <v>-1.9098703192547646</v>
      </c>
      <c r="G32" s="8">
        <f t="shared" si="78"/>
        <v>-0.28415873568808081</v>
      </c>
      <c r="H32" s="8">
        <f t="shared" si="78"/>
        <v>-2.9249424736190761</v>
      </c>
      <c r="I32" s="8">
        <f t="shared" si="78"/>
        <v>-0.95543844312031467</v>
      </c>
      <c r="J32" s="8"/>
      <c r="K32" s="8">
        <f t="shared" si="78"/>
        <v>2.6983379891418906</v>
      </c>
      <c r="L32" s="8"/>
      <c r="M32" s="8">
        <f>M9-$W9</f>
        <v>5.0683142519387516</v>
      </c>
      <c r="N32" s="8"/>
      <c r="O32" s="8"/>
      <c r="P32" s="32">
        <f>T9-$W9</f>
        <v>0.40005507190147682</v>
      </c>
      <c r="Q32" s="10"/>
      <c r="R32" s="10"/>
      <c r="Y32" s="7"/>
      <c r="AA32" s="20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32"/>
      <c r="AV32" s="32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1"/>
      <c r="BM32" s="13"/>
      <c r="BN32" s="5"/>
    </row>
    <row r="33" spans="1:66" x14ac:dyDescent="0.3">
      <c r="A33" s="6">
        <v>2</v>
      </c>
      <c r="B33" s="8"/>
      <c r="C33" s="8">
        <f t="shared" ref="C33:M34" si="79">C10-$W10</f>
        <v>3.0862179117676547</v>
      </c>
      <c r="D33" s="8"/>
      <c r="E33" s="8">
        <f t="shared" si="79"/>
        <v>-1.3923583909281732</v>
      </c>
      <c r="F33" s="8">
        <f t="shared" si="79"/>
        <v>4.3591722799899344</v>
      </c>
      <c r="G33" s="8">
        <f t="shared" si="79"/>
        <v>-3.9989616250922282</v>
      </c>
      <c r="H33" s="8">
        <f t="shared" si="79"/>
        <v>1.8326682137760173</v>
      </c>
      <c r="I33" s="8">
        <f t="shared" si="79"/>
        <v>2.0234393046470984</v>
      </c>
      <c r="J33" s="8"/>
      <c r="K33" s="8">
        <f t="shared" si="79"/>
        <v>-3.2794405369640529</v>
      </c>
      <c r="L33" s="8"/>
      <c r="M33" s="8">
        <f>M10-$W10</f>
        <v>-2.630737157196279</v>
      </c>
      <c r="N33" s="8"/>
      <c r="O33" s="8"/>
      <c r="P33" s="32">
        <f>T10-$W10</f>
        <v>2.5135503066050759</v>
      </c>
      <c r="Q33" s="10"/>
      <c r="R33" s="10"/>
      <c r="Y33" s="7"/>
      <c r="AA33" s="20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2"/>
      <c r="AV33" s="32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1"/>
      <c r="BM33" s="13"/>
      <c r="BN33" s="5"/>
    </row>
    <row r="34" spans="1:66" x14ac:dyDescent="0.3">
      <c r="A34" s="6">
        <v>3</v>
      </c>
      <c r="B34" s="8"/>
      <c r="C34" s="8">
        <f t="shared" si="79"/>
        <v>-2.014833515351417</v>
      </c>
      <c r="D34" s="8"/>
      <c r="E34" s="8">
        <f t="shared" si="79"/>
        <v>2.0132162639103175</v>
      </c>
      <c r="F34" s="8">
        <f t="shared" si="79"/>
        <v>-2.4493019607351618</v>
      </c>
      <c r="G34" s="8">
        <f t="shared" si="79"/>
        <v>4.2831203607802966</v>
      </c>
      <c r="H34" s="8">
        <f t="shared" si="79"/>
        <v>1.0922742598430588</v>
      </c>
      <c r="I34" s="8">
        <f t="shared" si="79"/>
        <v>-1.0680008615267873</v>
      </c>
      <c r="J34" s="8"/>
      <c r="K34" s="8">
        <f t="shared" si="79"/>
        <v>0.58110254782216941</v>
      </c>
      <c r="L34" s="8"/>
      <c r="M34" s="8">
        <f t="shared" si="79"/>
        <v>-2.4375770947424762</v>
      </c>
      <c r="N34" s="8"/>
      <c r="O34" s="8"/>
      <c r="P34" s="32">
        <f>T11-$W11</f>
        <v>-2.9136053785065528</v>
      </c>
      <c r="Q34" s="10"/>
      <c r="R34" s="10"/>
      <c r="Y34" s="7"/>
      <c r="AA34" s="20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2"/>
      <c r="AV34" s="32"/>
      <c r="AW34" s="8"/>
      <c r="AX34" s="7"/>
      <c r="AY34" s="7"/>
      <c r="AZ34" s="7"/>
      <c r="BA34" s="7"/>
      <c r="BB34" s="7"/>
      <c r="BC34" s="7"/>
      <c r="BD34" s="7"/>
      <c r="BE34" s="8"/>
      <c r="BG34" s="11"/>
      <c r="BH34" s="8"/>
      <c r="BI34" s="8"/>
      <c r="BJ34" s="8"/>
      <c r="BK34" s="8"/>
      <c r="BL34" s="11"/>
      <c r="BM34" s="8"/>
      <c r="BN34" s="5"/>
    </row>
    <row r="35" spans="1:66" x14ac:dyDescent="0.3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10"/>
      <c r="R35" s="10"/>
      <c r="Y35" s="7"/>
      <c r="AA35" s="20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2"/>
      <c r="AV35" s="32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">
      <c r="A36" s="35" t="s">
        <v>42</v>
      </c>
      <c r="B36" s="27" t="s">
        <v>8</v>
      </c>
      <c r="C36" s="9" t="s">
        <v>9</v>
      </c>
      <c r="D36" s="9" t="s">
        <v>10</v>
      </c>
      <c r="E36" s="9" t="s">
        <v>11</v>
      </c>
      <c r="F36" s="9" t="s">
        <v>12</v>
      </c>
      <c r="G36" s="27" t="s">
        <v>13</v>
      </c>
      <c r="H36" s="9" t="s">
        <v>14</v>
      </c>
      <c r="I36" s="9" t="s">
        <v>15</v>
      </c>
      <c r="J36" s="9" t="s">
        <v>16</v>
      </c>
      <c r="K36" s="9" t="s">
        <v>17</v>
      </c>
      <c r="L36" s="14" t="s">
        <v>18</v>
      </c>
      <c r="M36" s="14" t="s">
        <v>19</v>
      </c>
      <c r="N36" s="14" t="s">
        <v>20</v>
      </c>
      <c r="O36" s="14" t="s">
        <v>21</v>
      </c>
      <c r="P36" s="14" t="s">
        <v>2</v>
      </c>
      <c r="Q36" s="10"/>
      <c r="R36" s="10"/>
      <c r="Y36" s="7"/>
      <c r="AA36" s="20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2"/>
      <c r="AV36" s="32"/>
      <c r="AW36" s="8"/>
      <c r="AX36" s="7"/>
      <c r="AY36" s="7"/>
      <c r="AZ36" s="7"/>
      <c r="BA36" s="7"/>
      <c r="BB36" s="7"/>
      <c r="BC36" s="7"/>
      <c r="BD36" s="7"/>
      <c r="BE36" s="28"/>
      <c r="BF36" s="6"/>
      <c r="BG36" s="1"/>
      <c r="BH36" s="28"/>
      <c r="BI36" s="28"/>
      <c r="BJ36" s="28"/>
      <c r="BK36" s="6"/>
      <c r="BL36" s="6"/>
      <c r="BM36" s="6"/>
      <c r="BN36" s="5"/>
    </row>
    <row r="37" spans="1:66" x14ac:dyDescent="0.3">
      <c r="A37" s="6">
        <v>1</v>
      </c>
      <c r="B37" s="8">
        <f>B9-$P9</f>
        <v>-0.72613167575328674</v>
      </c>
      <c r="C37" s="8">
        <f>C9-$P9</f>
        <v>-1.4405933584917605</v>
      </c>
      <c r="D37" s="8">
        <f t="shared" ref="D37:M37" si="80">D9-$P9</f>
        <v>-0.51910294799740342</v>
      </c>
      <c r="E37" s="8">
        <f t="shared" si="80"/>
        <v>-0.99006683505766802</v>
      </c>
      <c r="F37" s="8">
        <f t="shared" si="80"/>
        <v>-2.27907928133029</v>
      </c>
      <c r="G37" s="8">
        <f t="shared" si="80"/>
        <v>-0.65336769776360626</v>
      </c>
      <c r="H37" s="8">
        <f t="shared" si="80"/>
        <v>-3.2941514356946016</v>
      </c>
      <c r="I37" s="8">
        <f t="shared" si="80"/>
        <v>-1.3246474051958401</v>
      </c>
      <c r="J37" s="8">
        <f t="shared" si="80"/>
        <v>-5.1522208692185814</v>
      </c>
      <c r="K37" s="8">
        <f t="shared" si="80"/>
        <v>2.3291290270663652</v>
      </c>
      <c r="L37" s="8">
        <f t="shared" si="80"/>
        <v>4.8869941396510583</v>
      </c>
      <c r="M37" s="8">
        <f t="shared" si="80"/>
        <v>4.6991052898632262</v>
      </c>
      <c r="N37" s="8">
        <f>N9-$P9</f>
        <v>2.8640361833641279</v>
      </c>
      <c r="O37" s="8">
        <f>O9-$P9</f>
        <v>1.6000968665582675</v>
      </c>
      <c r="P37" s="13">
        <f>T9-$P$9</f>
        <v>3.0846109825951373E-2</v>
      </c>
      <c r="Q37" s="10"/>
      <c r="R37" s="10"/>
      <c r="Y37" s="7"/>
      <c r="AA37" s="20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25"/>
      <c r="AS37" s="13"/>
      <c r="AT37" s="13"/>
      <c r="AU37" s="3"/>
      <c r="AV37" s="3"/>
      <c r="AW37" s="13"/>
      <c r="AX37" s="7"/>
      <c r="AY37" s="7"/>
      <c r="AZ37" s="7"/>
      <c r="BA37" s="7"/>
      <c r="BB37" s="7"/>
      <c r="BC37" s="7"/>
      <c r="BD37" s="7"/>
      <c r="BE37" s="23"/>
      <c r="BF37" s="23"/>
      <c r="BG37" s="23"/>
      <c r="BH37" s="8"/>
      <c r="BI37" s="8"/>
      <c r="BJ37" s="8"/>
      <c r="BK37" s="8"/>
      <c r="BL37" s="18"/>
      <c r="BM37" s="18"/>
      <c r="BN37" s="5"/>
    </row>
    <row r="38" spans="1:66" x14ac:dyDescent="0.3">
      <c r="A38" s="6">
        <v>2</v>
      </c>
      <c r="B38" s="8">
        <f t="shared" ref="B38:N39" si="81">B10-$P10</f>
        <v>2.4381200068308786</v>
      </c>
      <c r="C38" s="8">
        <f t="shared" si="81"/>
        <v>3.0641879580087021</v>
      </c>
      <c r="D38" s="8">
        <f t="shared" si="81"/>
        <v>0.60739813951236954</v>
      </c>
      <c r="E38" s="8">
        <f t="shared" si="81"/>
        <v>-1.4143883446871257</v>
      </c>
      <c r="F38" s="8">
        <f t="shared" si="81"/>
        <v>4.3371423262309818</v>
      </c>
      <c r="G38" s="8">
        <f t="shared" si="81"/>
        <v>-4.0209915788511807</v>
      </c>
      <c r="H38" s="8">
        <f t="shared" si="81"/>
        <v>1.8106382600170647</v>
      </c>
      <c r="I38" s="8">
        <f t="shared" si="81"/>
        <v>2.0014093508881459</v>
      </c>
      <c r="J38" s="8">
        <f t="shared" si="81"/>
        <v>3.2799291016890706</v>
      </c>
      <c r="K38" s="8">
        <f t="shared" si="81"/>
        <v>-3.3014704907230055</v>
      </c>
      <c r="L38" s="8">
        <f t="shared" si="81"/>
        <v>-5.2070165131030848</v>
      </c>
      <c r="M38" s="8">
        <f t="shared" si="81"/>
        <v>-2.6527671109552315</v>
      </c>
      <c r="N38" s="8">
        <f t="shared" si="81"/>
        <v>-1.4897926495159979</v>
      </c>
      <c r="O38" s="8">
        <f>O10-$P10</f>
        <v>0.54760154465849809</v>
      </c>
      <c r="P38" s="13">
        <f>T10-$P$10</f>
        <v>2.4915203528461234</v>
      </c>
      <c r="Q38" s="10"/>
      <c r="R38" s="10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3"/>
      <c r="BF38" s="23"/>
      <c r="BG38" s="23"/>
      <c r="BH38" s="8"/>
      <c r="BI38" s="8"/>
      <c r="BJ38" s="8"/>
      <c r="BK38" s="8"/>
      <c r="BL38" s="18"/>
      <c r="BM38" s="18"/>
      <c r="BN38" s="5"/>
    </row>
    <row r="39" spans="1:66" x14ac:dyDescent="0.3">
      <c r="A39" s="6">
        <v>3</v>
      </c>
      <c r="B39" s="8">
        <f t="shared" si="81"/>
        <v>-1.7119883310775776</v>
      </c>
      <c r="C39" s="8">
        <f t="shared" si="81"/>
        <v>-1.6235945995169336</v>
      </c>
      <c r="D39" s="8">
        <f t="shared" si="81"/>
        <v>-8.8295191514955462E-2</v>
      </c>
      <c r="E39" s="8">
        <f t="shared" si="81"/>
        <v>2.4044551797448008</v>
      </c>
      <c r="F39" s="8">
        <f t="shared" si="81"/>
        <v>-2.0580630449006785</v>
      </c>
      <c r="G39" s="8">
        <f t="shared" si="81"/>
        <v>4.6743592766147799</v>
      </c>
      <c r="H39" s="8">
        <f t="shared" si="81"/>
        <v>1.4835131756775422</v>
      </c>
      <c r="I39" s="8">
        <f t="shared" si="81"/>
        <v>-0.67676194569230397</v>
      </c>
      <c r="J39" s="8">
        <f t="shared" si="81"/>
        <v>1.8722917675295143</v>
      </c>
      <c r="K39" s="8">
        <f t="shared" si="81"/>
        <v>0.97234146365665275</v>
      </c>
      <c r="L39" s="8">
        <f t="shared" si="81"/>
        <v>0.32002237345203177</v>
      </c>
      <c r="M39" s="8">
        <f t="shared" si="81"/>
        <v>-2.0463381789079929</v>
      </c>
      <c r="N39" s="8">
        <f t="shared" si="81"/>
        <v>-1.374243533848114</v>
      </c>
      <c r="O39" s="8">
        <f>O11-$P11</f>
        <v>-2.1476984112167479</v>
      </c>
      <c r="P39" s="13">
        <f>T11-$P$11</f>
        <v>-2.5223664626720694</v>
      </c>
      <c r="Q39" s="10"/>
      <c r="R39" s="10"/>
      <c r="Y39" s="7"/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3"/>
      <c r="BF39" s="23"/>
      <c r="BG39" s="23"/>
      <c r="BH39" s="8"/>
      <c r="BI39" s="8"/>
      <c r="BJ39" s="8"/>
      <c r="BK39" s="8"/>
      <c r="BL39" s="11"/>
      <c r="BM39" s="11"/>
    </row>
    <row r="40" spans="1:66" x14ac:dyDescent="0.3">
      <c r="Q40" s="10"/>
      <c r="R40" s="10"/>
      <c r="Y40" s="7"/>
      <c r="AA40" s="1" t="s">
        <v>23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7" t="s">
        <v>13</v>
      </c>
      <c r="AH40" s="27" t="s">
        <v>14</v>
      </c>
      <c r="AI40" s="27" t="s">
        <v>15</v>
      </c>
      <c r="AJ40" s="27" t="s">
        <v>16</v>
      </c>
      <c r="AK40" s="27" t="s">
        <v>17</v>
      </c>
      <c r="AL40" s="12" t="s">
        <v>18</v>
      </c>
      <c r="AM40" s="12" t="s">
        <v>19</v>
      </c>
      <c r="AN40" s="12" t="s">
        <v>20</v>
      </c>
      <c r="AO40" s="12" t="s">
        <v>21</v>
      </c>
      <c r="AP40" s="6" t="s">
        <v>27</v>
      </c>
      <c r="AQ40" s="1" t="s">
        <v>28</v>
      </c>
      <c r="AR40" s="6" t="s">
        <v>29</v>
      </c>
      <c r="AS40" s="6" t="s">
        <v>30</v>
      </c>
      <c r="AT40" s="6" t="s">
        <v>31</v>
      </c>
      <c r="AU40" s="6" t="s">
        <v>34</v>
      </c>
      <c r="AV40" s="1" t="s">
        <v>32</v>
      </c>
      <c r="AW40" s="6" t="s">
        <v>33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">
      <c r="AA41" s="6" t="s">
        <v>3</v>
      </c>
      <c r="AB41" s="23">
        <f>AB2/86400</f>
        <v>7.2138792430555561E-5</v>
      </c>
      <c r="AC41" s="23">
        <f t="shared" ref="AC41:AO41" si="82">AC2/86400</f>
        <v>7.2505063657407414E-5</v>
      </c>
      <c r="AD41" s="23">
        <f t="shared" si="82"/>
        <v>6.1080246909722219E-5</v>
      </c>
      <c r="AE41" s="23">
        <f t="shared" si="82"/>
        <v>5.0412808645833337E-5</v>
      </c>
      <c r="AF41" s="23">
        <f t="shared" si="82"/>
        <v>5.4366319444444435E-5</v>
      </c>
      <c r="AG41" s="23">
        <f t="shared" si="82"/>
        <v>7.3491512349537042E-5</v>
      </c>
      <c r="AH41" s="23">
        <f t="shared" si="82"/>
        <v>6.874710648148148E-5</v>
      </c>
      <c r="AI41" s="23">
        <f t="shared" si="82"/>
        <v>7.8758439432870361E-5</v>
      </c>
      <c r="AJ41" s="23">
        <f t="shared" si="82"/>
        <v>6.4259259259259266E-5</v>
      </c>
      <c r="AK41" s="23">
        <f t="shared" si="82"/>
        <v>7.8038194444444447E-5</v>
      </c>
      <c r="AL41" s="23">
        <f t="shared" si="82"/>
        <v>9.6440972222222221E-5</v>
      </c>
      <c r="AM41" s="23">
        <f t="shared" si="82"/>
        <v>6.458092207175926E-5</v>
      </c>
      <c r="AN41" s="23">
        <f t="shared" si="82"/>
        <v>8.736448688657408E-5</v>
      </c>
      <c r="AO41" s="23">
        <f t="shared" si="82"/>
        <v>8.070987653935186E-5</v>
      </c>
      <c r="AP41" s="23">
        <f>AP2/86400</f>
        <v>7.1635285769675923E-5</v>
      </c>
      <c r="AQ41" s="23">
        <f>AQ2/86400</f>
        <v>5.0412808645833337E-5</v>
      </c>
      <c r="AR41" s="23">
        <f>AR2/86400</f>
        <v>9.6440972222222221E-5</v>
      </c>
      <c r="AS41" s="8">
        <f>AS2</f>
        <v>17.374392255686843</v>
      </c>
      <c r="AT41" s="23">
        <f>AT2/86400</f>
        <v>6.7612545815972229E-5</v>
      </c>
      <c r="AU41" s="23">
        <f>AU2/86400</f>
        <v>5.0412808645833337E-5</v>
      </c>
      <c r="AV41" s="23">
        <f>AV2/86400</f>
        <v>7.8758439432870361E-5</v>
      </c>
      <c r="AW41" s="8">
        <f>AW2</f>
        <v>15.544199237378345</v>
      </c>
    </row>
    <row r="42" spans="1:66" x14ac:dyDescent="0.3">
      <c r="AA42" s="6" t="s">
        <v>4</v>
      </c>
      <c r="AB42" s="23">
        <f t="shared" ref="AB42:AQ50" si="83">AB3/86400</f>
        <v>5.2586082175925923E-5</v>
      </c>
      <c r="AC42" s="23">
        <f t="shared" si="83"/>
        <v>4.4574411655092599E-5</v>
      </c>
      <c r="AD42" s="23">
        <f t="shared" si="83"/>
        <v>4.5347222222222223E-5</v>
      </c>
      <c r="AE42" s="23">
        <f t="shared" si="83"/>
        <v>3.820987653935185E-5</v>
      </c>
      <c r="AF42" s="23">
        <f t="shared" si="83"/>
        <v>4.5617283946759274E-5</v>
      </c>
      <c r="AG42" s="23">
        <f t="shared" si="83"/>
        <v>3.6187307094907396E-5</v>
      </c>
      <c r="AH42" s="23">
        <f t="shared" si="83"/>
        <v>5.7834442511574071E-5</v>
      </c>
      <c r="AI42" s="23">
        <f t="shared" si="83"/>
        <v>6.2608024687500004E-5</v>
      </c>
      <c r="AJ42" s="23">
        <f t="shared" si="83"/>
        <v>5.4629629629629618E-5</v>
      </c>
      <c r="AK42" s="23">
        <f t="shared" si="83"/>
        <v>6.3758680555555563E-5</v>
      </c>
      <c r="AL42" s="23">
        <f t="shared" si="83"/>
        <v>7.9006558645833324E-5</v>
      </c>
      <c r="AM42" s="23">
        <f t="shared" si="83"/>
        <v>6.2679880393518519E-5</v>
      </c>
      <c r="AN42" s="23">
        <f t="shared" si="83"/>
        <v>7.3993537800925925E-5</v>
      </c>
      <c r="AO42" s="23">
        <f t="shared" si="83"/>
        <v>7.5370370370370364E-5</v>
      </c>
      <c r="AP42" s="23">
        <f t="shared" si="83"/>
        <v>5.6600236302083329E-5</v>
      </c>
      <c r="AQ42" s="23">
        <f t="shared" si="83"/>
        <v>3.6187307094907396E-5</v>
      </c>
      <c r="AR42" s="23">
        <f t="shared" ref="AR42:AR50" si="84">AR3/86400</f>
        <v>7.9006558645833324E-5</v>
      </c>
      <c r="AS42" s="8">
        <f t="shared" ref="AS42:AS50" si="85">AS3</f>
        <v>24.251951009235309</v>
      </c>
      <c r="AT42" s="23">
        <f t="shared" ref="AT42:AV50" si="86">AT3/86400</f>
        <v>5.143373842303241E-5</v>
      </c>
      <c r="AU42" s="23">
        <f t="shared" si="86"/>
        <v>3.6187307094907396E-5</v>
      </c>
      <c r="AV42" s="23">
        <f t="shared" si="86"/>
        <v>6.3758680555555563E-5</v>
      </c>
      <c r="AW42" s="8">
        <f t="shared" ref="AW42:AW50" si="87">AW3</f>
        <v>22.439259108031528</v>
      </c>
    </row>
    <row r="43" spans="1:66" x14ac:dyDescent="0.3">
      <c r="AA43" s="6" t="s">
        <v>5</v>
      </c>
      <c r="AB43" s="23">
        <f t="shared" si="83"/>
        <v>1.5167317708333336E-4</v>
      </c>
      <c r="AC43" s="23">
        <f t="shared" si="83"/>
        <v>1.279205246875E-4</v>
      </c>
      <c r="AD43" s="23">
        <f t="shared" si="83"/>
        <v>7.5119598761574065E-5</v>
      </c>
      <c r="AE43" s="23">
        <f t="shared" si="83"/>
        <v>7.4938271608796292E-5</v>
      </c>
      <c r="AF43" s="23">
        <f t="shared" si="83"/>
        <v>9.7108410497685193E-5</v>
      </c>
      <c r="AG43" s="23">
        <f t="shared" si="83"/>
        <v>7.2894965277777791E-5</v>
      </c>
      <c r="AH43" s="23">
        <f t="shared" si="83"/>
        <v>1.1302975502314816E-4</v>
      </c>
      <c r="AI43" s="23">
        <f t="shared" si="83"/>
        <v>1.3645833333333335E-4</v>
      </c>
      <c r="AJ43" s="23">
        <f t="shared" si="83"/>
        <v>1.049691357986111E-4</v>
      </c>
      <c r="AK43" s="23">
        <f t="shared" si="83"/>
        <v>1.1575520833333332E-4</v>
      </c>
      <c r="AL43" s="23">
        <f t="shared" si="83"/>
        <v>1.334500385763889E-4</v>
      </c>
      <c r="AM43" s="23">
        <f t="shared" si="83"/>
        <v>1.2666280864583331E-4</v>
      </c>
      <c r="AN43" s="23">
        <f t="shared" si="83"/>
        <v>1.235802469212963E-4</v>
      </c>
      <c r="AO43" s="23">
        <f t="shared" si="83"/>
        <v>1.3046296296296298E-4</v>
      </c>
      <c r="AP43" s="23">
        <f t="shared" si="83"/>
        <v>1.1314453125082671E-4</v>
      </c>
      <c r="AQ43" s="23">
        <f t="shared" si="83"/>
        <v>7.2894965277777791E-5</v>
      </c>
      <c r="AR43" s="23">
        <f t="shared" si="84"/>
        <v>1.5167317708333336E-4</v>
      </c>
      <c r="AS43" s="8">
        <f t="shared" si="85"/>
        <v>22.070700137952002</v>
      </c>
      <c r="AT43" s="23">
        <f t="shared" si="86"/>
        <v>1.0809603467592593E-4</v>
      </c>
      <c r="AU43" s="23">
        <f t="shared" si="86"/>
        <v>7.2894965277777791E-5</v>
      </c>
      <c r="AV43" s="23">
        <f t="shared" si="86"/>
        <v>1.3645833333333335E-4</v>
      </c>
      <c r="AW43" s="8">
        <f t="shared" si="87"/>
        <v>22.346396543616819</v>
      </c>
    </row>
    <row r="44" spans="1:66" x14ac:dyDescent="0.3">
      <c r="AA44" s="6" t="s">
        <v>6</v>
      </c>
      <c r="AB44" s="23">
        <f t="shared" si="83"/>
        <v>1.0130690586805553E-4</v>
      </c>
      <c r="AC44" s="23">
        <f t="shared" si="83"/>
        <v>8.8827160497685192E-5</v>
      </c>
      <c r="AD44" s="23">
        <f t="shared" si="83"/>
        <v>6.6408179016203694E-5</v>
      </c>
      <c r="AE44" s="23">
        <f t="shared" si="83"/>
        <v>6.6790123449074099E-5</v>
      </c>
      <c r="AF44" s="23">
        <f t="shared" si="83"/>
        <v>6.3385416666666641E-5</v>
      </c>
      <c r="AG44" s="23">
        <f t="shared" si="83"/>
        <v>6.2867717974537062E-5</v>
      </c>
      <c r="AH44" s="23">
        <f t="shared" si="83"/>
        <v>8.2608024687499975E-5</v>
      </c>
      <c r="AI44" s="23">
        <f t="shared" si="83"/>
        <v>9.6006944444444419E-5</v>
      </c>
      <c r="AJ44" s="23">
        <f t="shared" si="83"/>
        <v>7.7839506180555571E-5</v>
      </c>
      <c r="AK44" s="23">
        <f t="shared" si="83"/>
        <v>9.3055555555555589E-5</v>
      </c>
      <c r="AL44" s="23">
        <f t="shared" si="83"/>
        <v>9.4728973761574065E-5</v>
      </c>
      <c r="AM44" s="23">
        <f t="shared" si="83"/>
        <v>8.3674768518518543E-5</v>
      </c>
      <c r="AN44" s="23">
        <f t="shared" si="83"/>
        <v>9.1728395057870382E-5</v>
      </c>
      <c r="AO44" s="23">
        <f t="shared" si="83"/>
        <v>9.8587962962962933E-5</v>
      </c>
      <c r="AP44" s="23">
        <f t="shared" si="83"/>
        <v>8.3415402474371701E-5</v>
      </c>
      <c r="AQ44" s="23">
        <f t="shared" si="83"/>
        <v>6.2867717974537062E-5</v>
      </c>
      <c r="AR44" s="23">
        <f t="shared" si="84"/>
        <v>1.0130690586805553E-4</v>
      </c>
      <c r="AS44" s="8">
        <f t="shared" si="85"/>
        <v>16.454338954187325</v>
      </c>
      <c r="AT44" s="23">
        <f t="shared" si="86"/>
        <v>7.9651963974247702E-5</v>
      </c>
      <c r="AU44" s="23">
        <f t="shared" si="86"/>
        <v>6.2867717974537062E-5</v>
      </c>
      <c r="AV44" s="23">
        <f t="shared" si="86"/>
        <v>9.6006944444444419E-5</v>
      </c>
      <c r="AW44" s="8">
        <f t="shared" si="87"/>
        <v>16.897079367199218</v>
      </c>
    </row>
    <row r="45" spans="1:66" x14ac:dyDescent="0.3">
      <c r="AA45" s="6" t="s">
        <v>0</v>
      </c>
      <c r="AB45" s="23">
        <f t="shared" si="83"/>
        <v>5.2777777777777804E-5</v>
      </c>
      <c r="AC45" s="23">
        <f t="shared" si="83"/>
        <v>5.9300733020833321E-5</v>
      </c>
      <c r="AD45" s="23">
        <f t="shared" si="83"/>
        <v>3.986111111111114E-5</v>
      </c>
      <c r="AE45" s="23">
        <f t="shared" si="83"/>
        <v>3.9006558645833327E-5</v>
      </c>
      <c r="AF45" s="23">
        <f t="shared" si="83"/>
        <v>3.7407407407407401E-5</v>
      </c>
      <c r="AG45" s="23">
        <f t="shared" si="83"/>
        <v>2.416112076388888E-5</v>
      </c>
      <c r="AH45" s="23">
        <f t="shared" si="83"/>
        <v>4.6006944444444505E-5</v>
      </c>
      <c r="AI45" s="23">
        <f t="shared" si="83"/>
        <v>5.0327932094907403E-5</v>
      </c>
      <c r="AJ45" s="23">
        <f t="shared" si="83"/>
        <v>4.605709876157407E-5</v>
      </c>
      <c r="AK45" s="23">
        <f t="shared" si="83"/>
        <v>3.6631944444444433E-5</v>
      </c>
      <c r="AL45" s="23">
        <f t="shared" si="83"/>
        <v>3.0462962962963022E-5</v>
      </c>
      <c r="AM45" s="23">
        <f t="shared" si="83"/>
        <v>3.881365740740737E-5</v>
      </c>
      <c r="AN45" s="23">
        <f t="shared" si="83"/>
        <v>3.5524691354166618E-5</v>
      </c>
      <c r="AO45" s="23">
        <f t="shared" si="83"/>
        <v>3.8240740740740765E-5</v>
      </c>
      <c r="AP45" s="23">
        <f t="shared" si="83"/>
        <v>4.1041477209821432E-5</v>
      </c>
      <c r="AQ45" s="23">
        <f t="shared" si="83"/>
        <v>2.416112076388888E-5</v>
      </c>
      <c r="AR45" s="23">
        <f t="shared" si="84"/>
        <v>5.9300733020833321E-5</v>
      </c>
      <c r="AS45" s="8">
        <f t="shared" si="85"/>
        <v>22.264566660968306</v>
      </c>
      <c r="AT45" s="23">
        <f t="shared" si="86"/>
        <v>4.1457037278645827E-5</v>
      </c>
      <c r="AU45" s="23">
        <f t="shared" si="86"/>
        <v>2.416112076388888E-5</v>
      </c>
      <c r="AV45" s="23">
        <f t="shared" si="86"/>
        <v>5.9300733020833321E-5</v>
      </c>
      <c r="AW45" s="8">
        <f t="shared" si="87"/>
        <v>25.292350215279157</v>
      </c>
    </row>
    <row r="46" spans="1:66" x14ac:dyDescent="0.3">
      <c r="AA46" s="6" t="s">
        <v>1</v>
      </c>
      <c r="AB46" s="23">
        <f t="shared" si="83"/>
        <v>7.0836467974537035E-5</v>
      </c>
      <c r="AC46" s="23">
        <f t="shared" si="83"/>
        <v>5.5143711423611099E-5</v>
      </c>
      <c r="AD46" s="23">
        <f t="shared" si="83"/>
        <v>3.055555555555556E-5</v>
      </c>
      <c r="AE46" s="23">
        <f t="shared" si="83"/>
        <v>3.1301601076388868E-5</v>
      </c>
      <c r="AF46" s="23">
        <f t="shared" si="83"/>
        <v>5.3026620370370394E-5</v>
      </c>
      <c r="AG46" s="23">
        <f t="shared" si="83"/>
        <v>4.0679012337962962E-5</v>
      </c>
      <c r="AH46" s="23">
        <f t="shared" si="83"/>
        <v>5.5551697534722186E-5</v>
      </c>
      <c r="AI46" s="23">
        <f t="shared" si="83"/>
        <v>6.9351851851851909E-5</v>
      </c>
      <c r="AJ46" s="23">
        <f t="shared" si="83"/>
        <v>5.9745370370370357E-5</v>
      </c>
      <c r="AK46" s="23">
        <f t="shared" si="83"/>
        <v>5.3906249999999986E-5</v>
      </c>
      <c r="AL46" s="23">
        <f t="shared" si="83"/>
        <v>5.408130787037033E-5</v>
      </c>
      <c r="AM46" s="23">
        <f t="shared" si="83"/>
        <v>4.9782744988425955E-5</v>
      </c>
      <c r="AN46" s="23">
        <f t="shared" si="83"/>
        <v>5.2438271608796362E-5</v>
      </c>
      <c r="AO46" s="23">
        <f t="shared" si="83"/>
        <v>6.3819444444444403E-5</v>
      </c>
      <c r="AP46" s="23">
        <f t="shared" si="83"/>
        <v>5.2872850529100523E-5</v>
      </c>
      <c r="AQ46" s="23">
        <f t="shared" si="83"/>
        <v>3.055555555555556E-5</v>
      </c>
      <c r="AR46" s="23">
        <f t="shared" si="84"/>
        <v>7.0836467974537035E-5</v>
      </c>
      <c r="AS46" s="8">
        <f t="shared" si="85"/>
        <v>22.853032658206008</v>
      </c>
      <c r="AT46" s="23">
        <f t="shared" si="86"/>
        <v>5.1092936197916667E-5</v>
      </c>
      <c r="AU46" s="23">
        <f t="shared" si="86"/>
        <v>3.1301601076388868E-5</v>
      </c>
      <c r="AV46" s="23">
        <f t="shared" si="86"/>
        <v>6.9351851851851909E-5</v>
      </c>
      <c r="AW46" s="8">
        <f t="shared" si="87"/>
        <v>21.984586989812652</v>
      </c>
    </row>
    <row r="47" spans="1:66" x14ac:dyDescent="0.3">
      <c r="AA47" s="6" t="s">
        <v>7</v>
      </c>
      <c r="AB47" s="23">
        <f t="shared" si="83"/>
        <v>1.6754798418981481E-4</v>
      </c>
      <c r="AC47" s="23">
        <f t="shared" si="83"/>
        <v>1.4519675925925928E-4</v>
      </c>
      <c r="AD47" s="23">
        <f t="shared" si="83"/>
        <v>1.050694444444444E-4</v>
      </c>
      <c r="AE47" s="23">
        <f t="shared" si="83"/>
        <v>8.8272087199074077E-5</v>
      </c>
      <c r="AF47" s="23">
        <f t="shared" si="83"/>
        <v>1.3036844135416663E-4</v>
      </c>
      <c r="AG47" s="23">
        <f t="shared" si="83"/>
        <v>9.5648148148148144E-5</v>
      </c>
      <c r="AH47" s="23">
        <f t="shared" si="83"/>
        <v>1.4123456789351852E-4</v>
      </c>
      <c r="AI47" s="23">
        <f t="shared" si="83"/>
        <v>1.6426118827546289E-4</v>
      </c>
      <c r="AJ47" s="23">
        <f t="shared" si="83"/>
        <v>1.4586419753472225E-4</v>
      </c>
      <c r="AK47" s="23">
        <f t="shared" si="83"/>
        <v>1.0994598765046299E-4</v>
      </c>
      <c r="AL47" s="23">
        <f t="shared" si="83"/>
        <v>1.2233265818287041E-4</v>
      </c>
      <c r="AM47" s="23">
        <f t="shared" si="83"/>
        <v>1.0834997106481482E-4</v>
      </c>
      <c r="AN47" s="23">
        <f t="shared" si="83"/>
        <v>1.2993827160879626E-4</v>
      </c>
      <c r="AO47" s="23">
        <f t="shared" si="83"/>
        <v>1.4327160494212969E-4</v>
      </c>
      <c r="AP47" s="23">
        <f t="shared" si="83"/>
        <v>1.2837866512483464E-4</v>
      </c>
      <c r="AQ47" s="23">
        <f t="shared" si="83"/>
        <v>8.8272087199074077E-5</v>
      </c>
      <c r="AR47" s="23">
        <f t="shared" si="84"/>
        <v>1.6754798418981481E-4</v>
      </c>
      <c r="AS47" s="8">
        <f t="shared" si="85"/>
        <v>19.085646395878062</v>
      </c>
      <c r="AT47" s="23">
        <f t="shared" si="86"/>
        <v>1.2290964385561342E-4</v>
      </c>
      <c r="AU47" s="23">
        <f t="shared" si="86"/>
        <v>8.8272087199074077E-5</v>
      </c>
      <c r="AV47" s="23">
        <f t="shared" si="86"/>
        <v>1.6426118827546289E-4</v>
      </c>
      <c r="AW47" s="8">
        <f t="shared" si="87"/>
        <v>21.572266135825274</v>
      </c>
    </row>
    <row r="48" spans="1:66" x14ac:dyDescent="0.3">
      <c r="B48" s="37" t="s">
        <v>44</v>
      </c>
      <c r="C48" s="6">
        <v>1</v>
      </c>
      <c r="D48" s="6">
        <v>2</v>
      </c>
      <c r="E48" s="6">
        <v>3</v>
      </c>
      <c r="F48" s="6" t="s">
        <v>25</v>
      </c>
      <c r="H48" s="35" t="s">
        <v>48</v>
      </c>
      <c r="I48" s="1" t="s">
        <v>3</v>
      </c>
      <c r="J48" s="1" t="s">
        <v>4</v>
      </c>
      <c r="K48" s="1" t="s">
        <v>5</v>
      </c>
      <c r="L48" s="1" t="s">
        <v>6</v>
      </c>
      <c r="M48" s="1" t="s">
        <v>0</v>
      </c>
      <c r="N48" s="1" t="s">
        <v>1</v>
      </c>
      <c r="O48" s="1" t="s">
        <v>7</v>
      </c>
      <c r="P48" s="1" t="s">
        <v>52</v>
      </c>
      <c r="Q48" s="1">
        <v>3</v>
      </c>
      <c r="R48" s="20" t="s">
        <v>25</v>
      </c>
      <c r="S48" s="20"/>
      <c r="T48" s="20"/>
      <c r="U48" s="20"/>
      <c r="V48" s="20"/>
      <c r="W48" s="20"/>
      <c r="X48" s="20"/>
      <c r="AA48" s="1" t="s">
        <v>52</v>
      </c>
      <c r="AB48" s="23">
        <f t="shared" si="83"/>
        <v>9.234567900462966E-5</v>
      </c>
      <c r="AC48" s="23">
        <f t="shared" si="83"/>
        <v>8.9322916666666682E-5</v>
      </c>
      <c r="AD48" s="23">
        <f t="shared" si="83"/>
        <v>6.5277777777777789E-5</v>
      </c>
      <c r="AE48" s="23">
        <f t="shared" si="83"/>
        <v>5.7174961412037064E-5</v>
      </c>
      <c r="AF48" s="23">
        <f t="shared" si="83"/>
        <v>6.4141107256944504E-5</v>
      </c>
      <c r="AG48" s="23">
        <f t="shared" si="83"/>
        <v>5.376543210648148E-5</v>
      </c>
      <c r="AH48" s="23">
        <f t="shared" si="83"/>
        <v>9.9135802476851874E-5</v>
      </c>
      <c r="AI48" s="23">
        <f t="shared" si="83"/>
        <v>9.7048611111111174E-5</v>
      </c>
      <c r="AJ48" s="23">
        <f t="shared" si="83"/>
        <v>9.3580246909722237E-5</v>
      </c>
      <c r="AK48" s="23">
        <f t="shared" si="83"/>
        <v>9.2050540127314797E-5</v>
      </c>
      <c r="AL48" s="23">
        <f t="shared" si="83"/>
        <v>9.8177083333333268E-5</v>
      </c>
      <c r="AM48" s="23">
        <f t="shared" si="83"/>
        <v>7.597608024305556E-5</v>
      </c>
      <c r="AN48" s="23">
        <f t="shared" si="83"/>
        <v>1.0679012344907415E-4</v>
      </c>
      <c r="AO48" s="23">
        <f t="shared" si="83"/>
        <v>1.1168209876157409E-4</v>
      </c>
      <c r="AP48" s="23">
        <f t="shared" si="83"/>
        <v>8.5462032902612454E-5</v>
      </c>
      <c r="AQ48" s="23">
        <f t="shared" si="83"/>
        <v>5.376543210648148E-5</v>
      </c>
      <c r="AR48" s="23">
        <f t="shared" si="84"/>
        <v>1.1168209876157409E-4</v>
      </c>
      <c r="AS48" s="8">
        <f t="shared" si="85"/>
        <v>21.899608042849326</v>
      </c>
      <c r="AT48" s="23">
        <f t="shared" si="86"/>
        <v>7.8576931425057892E-5</v>
      </c>
      <c r="AU48" s="23">
        <f t="shared" si="86"/>
        <v>5.376543210648148E-5</v>
      </c>
      <c r="AV48" s="23">
        <f t="shared" si="86"/>
        <v>9.9135802476851874E-5</v>
      </c>
      <c r="AW48" s="8">
        <f t="shared" si="87"/>
        <v>23.316417383499154</v>
      </c>
    </row>
    <row r="49" spans="2:49" x14ac:dyDescent="0.3">
      <c r="B49" s="9" t="s">
        <v>8</v>
      </c>
      <c r="C49" s="23">
        <v>3.7770495755787037E-4</v>
      </c>
      <c r="D49" s="23">
        <v>3.8350790894675933E-4</v>
      </c>
      <c r="E49" s="23">
        <v>6.3565055949074087E-5</v>
      </c>
      <c r="F49" s="43">
        <v>8.2477792245370365E-4</v>
      </c>
      <c r="H49" s="9" t="s">
        <v>8</v>
      </c>
      <c r="I49" s="43">
        <v>7.2138792430555561E-5</v>
      </c>
      <c r="J49" s="43">
        <v>5.2586082175925923E-5</v>
      </c>
      <c r="K49" s="43">
        <v>1.5167317708333336E-4</v>
      </c>
      <c r="L49" s="43">
        <v>1.0130690586805553E-4</v>
      </c>
      <c r="M49" s="43">
        <v>5.2777777777777804E-5</v>
      </c>
      <c r="N49" s="43">
        <v>7.0836467974537035E-5</v>
      </c>
      <c r="O49" s="43">
        <v>1.6754798418981481E-4</v>
      </c>
      <c r="P49" s="43">
        <v>9.234567900462966E-5</v>
      </c>
      <c r="Q49" s="43">
        <v>6.3565055949074087E-5</v>
      </c>
      <c r="R49" s="43">
        <v>8.2477792245370365E-4</v>
      </c>
      <c r="S49" s="43"/>
      <c r="T49" s="43"/>
      <c r="U49" s="43"/>
      <c r="V49" s="43"/>
      <c r="W49" s="43"/>
      <c r="X49" s="43"/>
      <c r="AA49" s="6">
        <v>3</v>
      </c>
      <c r="AB49" s="23">
        <f t="shared" si="83"/>
        <v>6.3565055949074087E-5</v>
      </c>
      <c r="AC49" s="23">
        <f t="shared" si="83"/>
        <v>5.7725694444444495E-5</v>
      </c>
      <c r="AD49" s="23">
        <f t="shared" si="83"/>
        <v>5.0293209872685177E-5</v>
      </c>
      <c r="AE49" s="23">
        <f t="shared" si="83"/>
        <v>5.9817226087962954E-5</v>
      </c>
      <c r="AF49" s="23">
        <f t="shared" si="83"/>
        <v>4.3337673611111086E-5</v>
      </c>
      <c r="AG49" s="23">
        <f t="shared" si="83"/>
        <v>7.5414496527777803E-5</v>
      </c>
      <c r="AH49" s="23">
        <f t="shared" si="83"/>
        <v>8.1268566736111147E-5</v>
      </c>
      <c r="AI49" s="23">
        <f t="shared" si="83"/>
        <v>7.2309027777777801E-5</v>
      </c>
      <c r="AJ49" s="23">
        <f t="shared" si="83"/>
        <v>8.2345679016203641E-5</v>
      </c>
      <c r="AK49" s="23">
        <f t="shared" si="83"/>
        <v>7.4580439814814838E-5</v>
      </c>
      <c r="AL49" s="23">
        <f t="shared" si="83"/>
        <v>7.6464843750000035E-5</v>
      </c>
      <c r="AM49" s="23">
        <f t="shared" si="83"/>
        <v>4.8593749999999951E-5</v>
      </c>
      <c r="AN49" s="23">
        <f t="shared" si="83"/>
        <v>6.1358024699073981E-5</v>
      </c>
      <c r="AO49" s="23">
        <f t="shared" si="83"/>
        <v>5.8194444444444347E-5</v>
      </c>
      <c r="AP49" s="23">
        <f t="shared" si="83"/>
        <v>6.4662009480820099E-5</v>
      </c>
      <c r="AQ49" s="23">
        <f t="shared" si="83"/>
        <v>4.3337673611111086E-5</v>
      </c>
      <c r="AR49" s="23">
        <f t="shared" si="84"/>
        <v>8.2345679016203641E-5</v>
      </c>
      <c r="AS49" s="8">
        <f t="shared" si="85"/>
        <v>19.397447198378504</v>
      </c>
      <c r="AT49" s="23">
        <f t="shared" si="86"/>
        <v>6.4130859375000006E-5</v>
      </c>
      <c r="AU49" s="23">
        <f t="shared" si="86"/>
        <v>4.3337673611111086E-5</v>
      </c>
      <c r="AV49" s="23">
        <f t="shared" si="86"/>
        <v>8.1268566736111147E-5</v>
      </c>
      <c r="AW49" s="8">
        <f t="shared" si="87"/>
        <v>21.497584085989928</v>
      </c>
    </row>
    <row r="50" spans="2:49" x14ac:dyDescent="0.3">
      <c r="B50" s="9" t="s">
        <v>9</v>
      </c>
      <c r="C50" s="23">
        <v>3.3382716049768516E-4</v>
      </c>
      <c r="D50" s="23">
        <v>3.4896412037037036E-4</v>
      </c>
      <c r="E50" s="23">
        <v>5.7725694444444495E-5</v>
      </c>
      <c r="F50" s="43">
        <v>7.4051697531250002E-4</v>
      </c>
      <c r="H50" s="9" t="s">
        <v>9</v>
      </c>
      <c r="I50" s="43">
        <v>7.2505063657407414E-5</v>
      </c>
      <c r="J50" s="43">
        <v>4.4574411655092599E-5</v>
      </c>
      <c r="K50" s="43">
        <v>1.279205246875E-4</v>
      </c>
      <c r="L50" s="43">
        <v>8.8827160497685192E-5</v>
      </c>
      <c r="M50" s="43">
        <v>5.9300733020833321E-5</v>
      </c>
      <c r="N50" s="43">
        <v>5.5143711423611099E-5</v>
      </c>
      <c r="O50" s="43">
        <v>1.4519675925925928E-4</v>
      </c>
      <c r="P50" s="43">
        <v>8.9322916666666682E-5</v>
      </c>
      <c r="Q50" s="43">
        <v>5.7725694444444495E-5</v>
      </c>
      <c r="R50" s="43">
        <v>7.4051697531250012E-4</v>
      </c>
      <c r="S50" s="43"/>
      <c r="T50" s="43"/>
      <c r="U50" s="43"/>
      <c r="V50" s="43"/>
      <c r="W50" s="43"/>
      <c r="X50" s="43"/>
      <c r="AA50" s="20" t="s">
        <v>25</v>
      </c>
      <c r="AB50" s="23">
        <f t="shared" si="83"/>
        <v>8.2477792245370365E-4</v>
      </c>
      <c r="AC50" s="23">
        <f t="shared" si="83"/>
        <v>7.4051697531250012E-4</v>
      </c>
      <c r="AD50" s="23">
        <f t="shared" si="83"/>
        <v>5.3901234567129623E-4</v>
      </c>
      <c r="AE50" s="23">
        <f t="shared" si="83"/>
        <v>5.0592351466435185E-4</v>
      </c>
      <c r="AF50" s="23">
        <f t="shared" si="83"/>
        <v>5.8875868055555558E-4</v>
      </c>
      <c r="AG50" s="23">
        <f t="shared" si="83"/>
        <v>5.3510971258101858E-4</v>
      </c>
      <c r="AH50" s="23">
        <f t="shared" si="83"/>
        <v>7.4541690778935187E-4</v>
      </c>
      <c r="AI50" s="23">
        <f t="shared" si="83"/>
        <v>8.2713035300925944E-4</v>
      </c>
      <c r="AJ50" s="23">
        <f t="shared" si="83"/>
        <v>7.2929012346064812E-4</v>
      </c>
      <c r="AK50" s="23">
        <f t="shared" si="83"/>
        <v>7.1772280092592591E-4</v>
      </c>
      <c r="AL50" s="23">
        <f t="shared" si="83"/>
        <v>7.8514539930555553E-4</v>
      </c>
      <c r="AM50" s="23">
        <f t="shared" si="83"/>
        <v>6.5911458333333328E-4</v>
      </c>
      <c r="AN50" s="23">
        <f t="shared" si="83"/>
        <v>7.6271604938657391E-4</v>
      </c>
      <c r="AO50" s="23">
        <f t="shared" si="83"/>
        <v>8.0033950616898136E-4</v>
      </c>
      <c r="AP50" s="23">
        <f t="shared" si="83"/>
        <v>6.9721249104414676E-4</v>
      </c>
      <c r="AQ50" s="23">
        <f t="shared" si="83"/>
        <v>5.0592351466435185E-4</v>
      </c>
      <c r="AR50" s="23">
        <f t="shared" si="84"/>
        <v>8.2713035300925944E-4</v>
      </c>
      <c r="AS50" s="8">
        <f t="shared" si="85"/>
        <v>16.039127081891717</v>
      </c>
      <c r="AT50" s="23">
        <f t="shared" si="86"/>
        <v>6.6496169102141212E-4</v>
      </c>
      <c r="AU50" s="23">
        <f t="shared" si="86"/>
        <v>5.0592351466435185E-4</v>
      </c>
      <c r="AV50" s="23">
        <f t="shared" si="86"/>
        <v>8.2713035300925944E-4</v>
      </c>
      <c r="AW50" s="8">
        <f t="shared" si="87"/>
        <v>16.981746446336821</v>
      </c>
    </row>
    <row r="51" spans="2:49" x14ac:dyDescent="0.3">
      <c r="B51" s="9" t="s">
        <v>10</v>
      </c>
      <c r="C51" s="23">
        <v>2.4795524690972222E-4</v>
      </c>
      <c r="D51" s="23">
        <v>2.4076388888888888E-4</v>
      </c>
      <c r="E51" s="23">
        <v>5.0293209872685177E-5</v>
      </c>
      <c r="F51" s="43">
        <v>5.3901234567129623E-4</v>
      </c>
      <c r="H51" s="9" t="s">
        <v>10</v>
      </c>
      <c r="I51" s="43">
        <v>6.1080246909722219E-5</v>
      </c>
      <c r="J51" s="43">
        <v>4.5347222222222223E-5</v>
      </c>
      <c r="K51" s="43">
        <v>7.5119598761574065E-5</v>
      </c>
      <c r="L51" s="43">
        <v>6.6408179016203694E-5</v>
      </c>
      <c r="M51" s="43">
        <v>3.986111111111114E-5</v>
      </c>
      <c r="N51" s="43">
        <v>3.055555555555556E-5</v>
      </c>
      <c r="O51" s="43">
        <v>1.050694444444444E-4</v>
      </c>
      <c r="P51" s="43">
        <v>6.5277777777777789E-5</v>
      </c>
      <c r="Q51" s="43">
        <v>5.0293209872685177E-5</v>
      </c>
      <c r="R51" s="43">
        <v>5.3901234567129623E-4</v>
      </c>
      <c r="S51" s="43"/>
      <c r="T51" s="43"/>
      <c r="U51" s="43"/>
      <c r="V51" s="43"/>
      <c r="W51" s="43"/>
      <c r="X51" s="43"/>
      <c r="AA51" s="20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8"/>
      <c r="AT51" s="23"/>
      <c r="AU51" s="23"/>
      <c r="AV51" s="23"/>
      <c r="AW51" s="8"/>
    </row>
    <row r="52" spans="2:49" x14ac:dyDescent="0.3">
      <c r="B52" s="9" t="s">
        <v>11</v>
      </c>
      <c r="C52" s="23">
        <v>2.3035108024305556E-4</v>
      </c>
      <c r="D52" s="23">
        <v>2.1575520833333332E-4</v>
      </c>
      <c r="E52" s="23">
        <v>5.9817226087962954E-5</v>
      </c>
      <c r="F52" s="43">
        <v>5.0592351466435185E-4</v>
      </c>
      <c r="H52" s="9" t="s">
        <v>11</v>
      </c>
      <c r="I52" s="43">
        <v>5.0412808645833337E-5</v>
      </c>
      <c r="J52" s="43">
        <v>3.820987653935185E-5</v>
      </c>
      <c r="K52" s="43">
        <v>7.4938271608796292E-5</v>
      </c>
      <c r="L52" s="43">
        <v>6.6790123449074099E-5</v>
      </c>
      <c r="M52" s="43">
        <v>3.9006558645833327E-5</v>
      </c>
      <c r="N52" s="43">
        <v>3.1301601076388868E-5</v>
      </c>
      <c r="O52" s="43">
        <v>8.8272087199074077E-5</v>
      </c>
      <c r="P52" s="43">
        <v>5.7174961412037064E-5</v>
      </c>
      <c r="Q52" s="43">
        <v>5.9817226087962954E-5</v>
      </c>
      <c r="R52" s="43">
        <v>5.0592351466435185E-4</v>
      </c>
      <c r="S52" s="43"/>
      <c r="T52" s="43"/>
      <c r="U52" s="43"/>
      <c r="V52" s="43"/>
      <c r="W52" s="43"/>
      <c r="X52" s="43"/>
      <c r="AA52" s="20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8"/>
      <c r="AT52" s="23"/>
      <c r="AU52" s="23"/>
      <c r="AV52" s="23"/>
      <c r="AW52" s="8"/>
    </row>
    <row r="53" spans="2:49" x14ac:dyDescent="0.3">
      <c r="B53" s="9" t="s">
        <v>12</v>
      </c>
      <c r="C53" s="23">
        <v>2.6047743055555557E-4</v>
      </c>
      <c r="D53" s="23">
        <v>2.8494357638888894E-4</v>
      </c>
      <c r="E53" s="23">
        <v>4.3337673611111086E-5</v>
      </c>
      <c r="F53" s="43">
        <v>5.8875868055555558E-4</v>
      </c>
      <c r="H53" s="9" t="s">
        <v>12</v>
      </c>
      <c r="I53" s="43">
        <v>5.4366319444444435E-5</v>
      </c>
      <c r="J53" s="43">
        <v>4.5617283946759274E-5</v>
      </c>
      <c r="K53" s="43">
        <v>9.7108410497685193E-5</v>
      </c>
      <c r="L53" s="43">
        <v>6.3385416666666641E-5</v>
      </c>
      <c r="M53" s="43">
        <v>3.7407407407407401E-5</v>
      </c>
      <c r="N53" s="43">
        <v>5.3026620370370394E-5</v>
      </c>
      <c r="O53" s="43">
        <v>1.3036844135416663E-4</v>
      </c>
      <c r="P53" s="43">
        <v>6.4141107256944504E-5</v>
      </c>
      <c r="Q53" s="43">
        <v>4.3337673611111086E-5</v>
      </c>
      <c r="R53" s="43">
        <v>5.8875868055555558E-4</v>
      </c>
      <c r="S53" s="43"/>
      <c r="T53" s="43"/>
      <c r="U53" s="43"/>
      <c r="V53" s="43"/>
      <c r="W53" s="43"/>
      <c r="X53" s="43"/>
      <c r="AA53" s="20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8"/>
      <c r="AT53" s="23"/>
      <c r="AU53" s="23"/>
      <c r="AV53" s="23"/>
      <c r="AW53" s="8"/>
    </row>
    <row r="54" spans="2:49" x14ac:dyDescent="0.3">
      <c r="B54" s="9" t="s">
        <v>13</v>
      </c>
      <c r="C54" s="23">
        <v>2.4544150269675927E-4</v>
      </c>
      <c r="D54" s="23">
        <v>2.1425371335648147E-4</v>
      </c>
      <c r="E54" s="23">
        <v>7.5414496527777803E-5</v>
      </c>
      <c r="F54" s="43">
        <v>5.3510971258101858E-4</v>
      </c>
      <c r="H54" s="9" t="s">
        <v>13</v>
      </c>
      <c r="I54" s="43">
        <v>7.3491512349537042E-5</v>
      </c>
      <c r="J54" s="43">
        <v>3.6187307094907396E-5</v>
      </c>
      <c r="K54" s="43">
        <v>7.2894965277777791E-5</v>
      </c>
      <c r="L54" s="43">
        <v>6.2867717974537062E-5</v>
      </c>
      <c r="M54" s="43">
        <v>2.416112076388888E-5</v>
      </c>
      <c r="N54" s="43">
        <v>4.0679012337962962E-5</v>
      </c>
      <c r="O54" s="43">
        <v>9.5648148148148144E-5</v>
      </c>
      <c r="P54" s="43">
        <v>5.376543210648148E-5</v>
      </c>
      <c r="Q54" s="43">
        <v>7.5414496527777803E-5</v>
      </c>
      <c r="R54" s="43">
        <v>5.3510971258101858E-4</v>
      </c>
      <c r="S54" s="43"/>
      <c r="T54" s="43"/>
      <c r="U54" s="43"/>
      <c r="V54" s="43"/>
      <c r="W54" s="43"/>
      <c r="X54" s="43"/>
      <c r="AA54" s="20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8"/>
      <c r="AT54" s="23"/>
      <c r="AU54" s="23"/>
      <c r="AV54" s="23"/>
      <c r="AW54" s="8"/>
    </row>
    <row r="55" spans="2:49" x14ac:dyDescent="0.3">
      <c r="B55" s="9" t="s">
        <v>14</v>
      </c>
      <c r="C55" s="23">
        <v>3.2221932870370369E-4</v>
      </c>
      <c r="D55" s="23">
        <v>3.4192901234953707E-4</v>
      </c>
      <c r="E55" s="23">
        <v>8.1268566736111147E-5</v>
      </c>
      <c r="F55" s="43">
        <v>7.4541690778935187E-4</v>
      </c>
      <c r="H55" s="9" t="s">
        <v>14</v>
      </c>
      <c r="I55" s="43">
        <v>6.874710648148148E-5</v>
      </c>
      <c r="J55" s="43">
        <v>5.7834442511574071E-5</v>
      </c>
      <c r="K55" s="43">
        <v>1.1302975502314816E-4</v>
      </c>
      <c r="L55" s="43">
        <v>8.2608024687499975E-5</v>
      </c>
      <c r="M55" s="43">
        <v>4.6006944444444505E-5</v>
      </c>
      <c r="N55" s="43">
        <v>5.5551697534722186E-5</v>
      </c>
      <c r="O55" s="43">
        <v>1.4123456789351852E-4</v>
      </c>
      <c r="P55" s="43">
        <v>9.9135802476851874E-5</v>
      </c>
      <c r="Q55" s="43">
        <v>8.1268566736111147E-5</v>
      </c>
      <c r="R55" s="43">
        <v>7.4541690778935187E-4</v>
      </c>
      <c r="S55" s="43"/>
      <c r="T55" s="43"/>
      <c r="U55" s="43"/>
      <c r="V55" s="43"/>
      <c r="W55" s="43"/>
      <c r="X55" s="43"/>
      <c r="AA55" s="20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8"/>
      <c r="AT55" s="23"/>
      <c r="AU55" s="23"/>
      <c r="AV55" s="23"/>
      <c r="AW55" s="8"/>
    </row>
    <row r="56" spans="2:49" x14ac:dyDescent="0.3">
      <c r="B56" s="9" t="s">
        <v>15</v>
      </c>
      <c r="C56" s="23">
        <v>3.738317418981482E-4</v>
      </c>
      <c r="D56" s="23">
        <v>3.8098958333333339E-4</v>
      </c>
      <c r="E56" s="23">
        <v>7.2309027777777801E-5</v>
      </c>
      <c r="F56" s="43">
        <v>8.2713035300925944E-4</v>
      </c>
      <c r="H56" s="9" t="s">
        <v>15</v>
      </c>
      <c r="I56" s="43">
        <v>7.8758439432870361E-5</v>
      </c>
      <c r="J56" s="43">
        <v>6.2608024687500004E-5</v>
      </c>
      <c r="K56" s="43">
        <v>1.3645833333333335E-4</v>
      </c>
      <c r="L56" s="43">
        <v>9.6006944444444419E-5</v>
      </c>
      <c r="M56" s="43">
        <v>5.0327932094907403E-5</v>
      </c>
      <c r="N56" s="43">
        <v>6.9351851851851909E-5</v>
      </c>
      <c r="O56" s="43">
        <v>1.6426118827546289E-4</v>
      </c>
      <c r="P56" s="43">
        <v>9.7048611111111174E-5</v>
      </c>
      <c r="Q56" s="43">
        <v>7.2309027777777801E-5</v>
      </c>
      <c r="R56" s="43">
        <v>8.2713035300925944E-4</v>
      </c>
      <c r="S56" s="43"/>
      <c r="T56" s="43"/>
      <c r="U56" s="43"/>
      <c r="V56" s="43"/>
      <c r="W56" s="43"/>
      <c r="X56" s="43"/>
      <c r="AA56" s="20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8"/>
      <c r="AT56" s="23"/>
      <c r="AU56" s="23"/>
      <c r="AV56" s="23"/>
      <c r="AW56" s="8"/>
    </row>
    <row r="57" spans="2:49" x14ac:dyDescent="0.3">
      <c r="B57" s="9" t="s">
        <v>16</v>
      </c>
      <c r="C57" s="23">
        <v>3.0169753086805554E-4</v>
      </c>
      <c r="D57" s="23">
        <v>3.4524691357638892E-4</v>
      </c>
      <c r="E57" s="23">
        <v>8.2345679016203641E-5</v>
      </c>
      <c r="F57" s="43">
        <v>7.2929012346064812E-4</v>
      </c>
      <c r="H57" s="9" t="s">
        <v>16</v>
      </c>
      <c r="I57" s="43">
        <v>6.4259259259259266E-5</v>
      </c>
      <c r="J57" s="43">
        <v>5.4629629629629618E-5</v>
      </c>
      <c r="K57" s="43">
        <v>1.049691357986111E-4</v>
      </c>
      <c r="L57" s="43">
        <v>7.7839506180555571E-5</v>
      </c>
      <c r="M57" s="43">
        <v>4.605709876157407E-5</v>
      </c>
      <c r="N57" s="43">
        <v>5.9745370370370357E-5</v>
      </c>
      <c r="O57" s="43">
        <v>1.4586419753472225E-4</v>
      </c>
      <c r="P57" s="43">
        <v>9.3580246909722237E-5</v>
      </c>
      <c r="Q57" s="43">
        <v>8.2345679016203641E-5</v>
      </c>
      <c r="R57" s="43">
        <v>7.2929012346064812E-4</v>
      </c>
      <c r="S57" s="43"/>
      <c r="T57" s="43"/>
      <c r="U57" s="43"/>
      <c r="V57" s="43"/>
      <c r="W57" s="43"/>
      <c r="X57" s="43"/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2:49" x14ac:dyDescent="0.3">
      <c r="B58" s="9" t="s">
        <v>17</v>
      </c>
      <c r="C58" s="23">
        <v>3.5060763888888891E-4</v>
      </c>
      <c r="D58" s="23">
        <v>2.9253472222222219E-4</v>
      </c>
      <c r="E58" s="23">
        <v>7.4580439814814838E-5</v>
      </c>
      <c r="F58" s="43">
        <v>7.1772280092592591E-4</v>
      </c>
      <c r="H58" s="9" t="s">
        <v>17</v>
      </c>
      <c r="I58" s="43">
        <v>7.8038194444444447E-5</v>
      </c>
      <c r="J58" s="43">
        <v>6.3758680555555563E-5</v>
      </c>
      <c r="K58" s="43">
        <v>1.1575520833333332E-4</v>
      </c>
      <c r="L58" s="43">
        <v>9.3055555555555589E-5</v>
      </c>
      <c r="M58" s="43">
        <v>3.6631944444444433E-5</v>
      </c>
      <c r="N58" s="43">
        <v>5.3906249999999986E-5</v>
      </c>
      <c r="O58" s="43">
        <v>1.0994598765046299E-4</v>
      </c>
      <c r="P58" s="43">
        <v>9.2050540127314797E-5</v>
      </c>
      <c r="Q58" s="43">
        <v>7.4580439814814838E-5</v>
      </c>
      <c r="R58" s="43">
        <v>7.1772280092592591E-4</v>
      </c>
      <c r="S58" s="43"/>
      <c r="T58" s="43"/>
      <c r="U58" s="43"/>
      <c r="V58" s="43"/>
      <c r="W58" s="43"/>
      <c r="X58" s="43"/>
      <c r="AA58" s="20" t="s">
        <v>26</v>
      </c>
      <c r="AB58" s="27" t="s">
        <v>8</v>
      </c>
      <c r="AC58" s="27" t="s">
        <v>9</v>
      </c>
      <c r="AD58" s="27" t="s">
        <v>10</v>
      </c>
      <c r="AE58" s="27" t="s">
        <v>11</v>
      </c>
      <c r="AF58" s="27" t="s">
        <v>12</v>
      </c>
      <c r="AG58" s="27" t="s">
        <v>13</v>
      </c>
      <c r="AH58" s="27" t="s">
        <v>14</v>
      </c>
      <c r="AI58" s="27" t="s">
        <v>15</v>
      </c>
      <c r="AJ58" s="27" t="s">
        <v>16</v>
      </c>
      <c r="AK58" s="27" t="s">
        <v>17</v>
      </c>
      <c r="AL58" s="12" t="s">
        <v>18</v>
      </c>
      <c r="AM58" s="12" t="s">
        <v>19</v>
      </c>
      <c r="AN58" s="12" t="s">
        <v>20</v>
      </c>
      <c r="AO58" s="12" t="s">
        <v>21</v>
      </c>
      <c r="AP58" s="7"/>
      <c r="AQ58" s="7"/>
      <c r="AR58" s="7"/>
      <c r="AT58" s="7"/>
      <c r="AU58" s="7"/>
      <c r="AV58" s="7"/>
      <c r="AW58" s="7"/>
    </row>
    <row r="59" spans="2:49" x14ac:dyDescent="0.3">
      <c r="B59" s="14" t="s">
        <v>18</v>
      </c>
      <c r="C59" s="23">
        <v>4.036265432060185E-4</v>
      </c>
      <c r="D59" s="23">
        <v>3.05054012349537E-4</v>
      </c>
      <c r="E59" s="23">
        <v>7.6464843750000035E-5</v>
      </c>
      <c r="F59" s="43">
        <v>7.8514539930555553E-4</v>
      </c>
      <c r="H59" s="14" t="s">
        <v>18</v>
      </c>
      <c r="I59" s="43">
        <v>9.6440972222222221E-5</v>
      </c>
      <c r="J59" s="43">
        <v>7.9006558645833324E-5</v>
      </c>
      <c r="K59" s="43">
        <v>1.334500385763889E-4</v>
      </c>
      <c r="L59" s="43">
        <v>9.4728973761574065E-5</v>
      </c>
      <c r="M59" s="43">
        <v>3.0462962962963022E-5</v>
      </c>
      <c r="N59" s="43">
        <v>5.408130787037033E-5</v>
      </c>
      <c r="O59" s="43">
        <v>1.2233265818287041E-4</v>
      </c>
      <c r="P59" s="43">
        <v>9.8177083333333268E-5</v>
      </c>
      <c r="Q59" s="43">
        <v>7.6464843750000035E-5</v>
      </c>
      <c r="R59" s="43">
        <v>7.8514539930555553E-4</v>
      </c>
      <c r="S59" s="43"/>
      <c r="T59" s="43"/>
      <c r="U59" s="43"/>
      <c r="V59" s="43"/>
      <c r="W59" s="43"/>
      <c r="X59" s="43"/>
      <c r="AA59" s="6" t="s">
        <v>3</v>
      </c>
      <c r="AB59" s="13">
        <f>AB2-$AP2</f>
        <v>4.3502975500000929E-2</v>
      </c>
      <c r="AC59" s="13">
        <f t="shared" ref="AC59:AO59" si="88">AC2-$AP2</f>
        <v>7.5148809500000802E-2</v>
      </c>
      <c r="AD59" s="13">
        <f t="shared" si="88"/>
        <v>-0.91195535750000012</v>
      </c>
      <c r="AE59" s="13">
        <f t="shared" si="88"/>
        <v>-1.8336220234999994</v>
      </c>
      <c r="AF59" s="13">
        <f t="shared" si="88"/>
        <v>-1.4920386905000003</v>
      </c>
      <c r="AG59" s="13">
        <f t="shared" si="88"/>
        <v>0.16037797650000041</v>
      </c>
      <c r="AH59" s="13">
        <f t="shared" si="88"/>
        <v>-0.24953869049999966</v>
      </c>
      <c r="AI59" s="13">
        <f t="shared" si="88"/>
        <v>0.61544047649999989</v>
      </c>
      <c r="AJ59" s="13">
        <f t="shared" si="88"/>
        <v>-0.63728869049999926</v>
      </c>
      <c r="AK59" s="13">
        <f t="shared" si="88"/>
        <v>0.55321130949999997</v>
      </c>
      <c r="AL59" s="13">
        <f t="shared" si="88"/>
        <v>2.1432113094999998</v>
      </c>
      <c r="AM59" s="13">
        <f t="shared" si="88"/>
        <v>-0.60949702349999946</v>
      </c>
      <c r="AN59" s="13">
        <f t="shared" si="88"/>
        <v>1.3590029765000002</v>
      </c>
      <c r="AO59" s="13">
        <f t="shared" si="88"/>
        <v>0.7840446425000005</v>
      </c>
      <c r="AP59" s="7"/>
      <c r="AQ59" s="7"/>
      <c r="AR59" s="7"/>
      <c r="AT59" s="7"/>
      <c r="AU59" s="7"/>
      <c r="AV59" s="7"/>
      <c r="AW59" s="7"/>
    </row>
    <row r="60" spans="2:49" x14ac:dyDescent="0.3">
      <c r="B60" s="14" t="s">
        <v>19</v>
      </c>
      <c r="C60" s="23">
        <v>3.3759837962962964E-4</v>
      </c>
      <c r="D60" s="23">
        <v>2.7292245370370372E-4</v>
      </c>
      <c r="E60" s="23">
        <v>4.8593749999999951E-5</v>
      </c>
      <c r="F60" s="43">
        <v>6.5911458333333328E-4</v>
      </c>
      <c r="H60" s="14" t="s">
        <v>19</v>
      </c>
      <c r="I60" s="43">
        <v>6.458092207175926E-5</v>
      </c>
      <c r="J60" s="43">
        <v>6.2679880393518519E-5</v>
      </c>
      <c r="K60" s="43">
        <v>1.2666280864583331E-4</v>
      </c>
      <c r="L60" s="43">
        <v>8.3674768518518543E-5</v>
      </c>
      <c r="M60" s="43">
        <v>3.881365740740737E-5</v>
      </c>
      <c r="N60" s="43">
        <v>4.9782744988425955E-5</v>
      </c>
      <c r="O60" s="43">
        <v>1.0834997106481482E-4</v>
      </c>
      <c r="P60" s="43">
        <v>7.597608024305556E-5</v>
      </c>
      <c r="Q60" s="43">
        <v>4.8593749999999951E-5</v>
      </c>
      <c r="R60" s="43">
        <v>6.5911458333333328E-4</v>
      </c>
      <c r="S60" s="43"/>
      <c r="T60" s="43"/>
      <c r="U60" s="43"/>
      <c r="V60" s="43"/>
      <c r="W60" s="43"/>
      <c r="X60" s="43"/>
      <c r="AA60" s="6" t="s">
        <v>4</v>
      </c>
      <c r="AB60" s="13">
        <f t="shared" ref="AB60:AO68" si="89">AB3-$AP3</f>
        <v>-0.34682291649999986</v>
      </c>
      <c r="AC60" s="13">
        <f t="shared" si="89"/>
        <v>-1.0390312494999989</v>
      </c>
      <c r="AD60" s="13">
        <f t="shared" si="89"/>
        <v>-0.97226041649999928</v>
      </c>
      <c r="AE60" s="13">
        <f t="shared" si="89"/>
        <v>-1.5889270834999998</v>
      </c>
      <c r="AF60" s="13">
        <f t="shared" si="89"/>
        <v>-0.94892708349999833</v>
      </c>
      <c r="AG60" s="13">
        <f t="shared" si="89"/>
        <v>-1.7636770835000002</v>
      </c>
      <c r="AH60" s="13">
        <f t="shared" si="89"/>
        <v>0.10663541650000052</v>
      </c>
      <c r="AI60" s="13">
        <f t="shared" si="89"/>
        <v>0.51907291650000076</v>
      </c>
      <c r="AJ60" s="13">
        <f t="shared" si="89"/>
        <v>-0.17026041650000057</v>
      </c>
      <c r="AK60" s="13">
        <f t="shared" si="89"/>
        <v>0.61848958350000149</v>
      </c>
      <c r="AL60" s="13">
        <f t="shared" si="89"/>
        <v>1.9359062504999995</v>
      </c>
      <c r="AM60" s="13">
        <f t="shared" si="89"/>
        <v>0.52528124950000077</v>
      </c>
      <c r="AN60" s="13">
        <f t="shared" si="89"/>
        <v>1.5027812495000008</v>
      </c>
      <c r="AO60" s="13">
        <f t="shared" si="89"/>
        <v>1.6217395835000001</v>
      </c>
      <c r="AP60" s="7"/>
      <c r="AQ60" s="7"/>
      <c r="AR60" s="7"/>
      <c r="AT60" s="7"/>
      <c r="AU60" s="7"/>
      <c r="AV60" s="7"/>
      <c r="AW60" s="7"/>
    </row>
    <row r="61" spans="2:49" x14ac:dyDescent="0.3">
      <c r="B61" s="14" t="s">
        <v>20</v>
      </c>
      <c r="C61" s="23">
        <v>3.7666666666666664E-4</v>
      </c>
      <c r="D61" s="23">
        <v>3.2469135802083341E-4</v>
      </c>
      <c r="E61" s="23">
        <v>6.1358024699073981E-5</v>
      </c>
      <c r="F61" s="43">
        <v>7.6271604938657391E-4</v>
      </c>
      <c r="H61" s="14" t="s">
        <v>20</v>
      </c>
      <c r="I61" s="43">
        <v>8.736448688657408E-5</v>
      </c>
      <c r="J61" s="43">
        <v>7.3993537800925925E-5</v>
      </c>
      <c r="K61" s="43">
        <v>1.235802469212963E-4</v>
      </c>
      <c r="L61" s="43">
        <v>9.1728395057870382E-5</v>
      </c>
      <c r="M61" s="43">
        <v>3.5524691354166618E-5</v>
      </c>
      <c r="N61" s="43">
        <v>5.2438271608796362E-5</v>
      </c>
      <c r="O61" s="43">
        <v>1.2993827160879626E-4</v>
      </c>
      <c r="P61" s="43">
        <v>1.0679012344907415E-4</v>
      </c>
      <c r="Q61" s="43">
        <v>6.1358024699073981E-5</v>
      </c>
      <c r="R61" s="43">
        <v>7.6271604938657391E-4</v>
      </c>
      <c r="S61" s="43"/>
      <c r="T61" s="43"/>
      <c r="U61" s="43"/>
      <c r="V61" s="43"/>
      <c r="W61" s="43"/>
      <c r="X61" s="43"/>
      <c r="AA61" s="6" t="s">
        <v>5</v>
      </c>
      <c r="AB61" s="13">
        <f t="shared" si="89"/>
        <v>3.3288749999285745</v>
      </c>
      <c r="AC61" s="13">
        <f t="shared" si="89"/>
        <v>1.2766458329285726</v>
      </c>
      <c r="AD61" s="13">
        <f t="shared" si="89"/>
        <v>-3.2853541670714286</v>
      </c>
      <c r="AE61" s="13">
        <f t="shared" si="89"/>
        <v>-3.3010208330714281</v>
      </c>
      <c r="AF61" s="13">
        <f t="shared" si="89"/>
        <v>-1.3855208330714266</v>
      </c>
      <c r="AG61" s="13">
        <f t="shared" si="89"/>
        <v>-3.4775625000714268</v>
      </c>
      <c r="AH61" s="13">
        <f t="shared" si="89"/>
        <v>-9.9166660714260502E-3</v>
      </c>
      <c r="AI61" s="13">
        <f t="shared" si="89"/>
        <v>2.0143124999285735</v>
      </c>
      <c r="AJ61" s="13">
        <f t="shared" si="89"/>
        <v>-0.70635416707142795</v>
      </c>
      <c r="AK61" s="13">
        <f t="shared" si="89"/>
        <v>0.22556249992857147</v>
      </c>
      <c r="AL61" s="13">
        <f t="shared" si="89"/>
        <v>1.7543958329285729</v>
      </c>
      <c r="AM61" s="13">
        <f t="shared" si="89"/>
        <v>1.1679791669285713</v>
      </c>
      <c r="AN61" s="13">
        <f t="shared" si="89"/>
        <v>0.90164583392857267</v>
      </c>
      <c r="AO61" s="13">
        <f t="shared" si="89"/>
        <v>1.4963124999285746</v>
      </c>
    </row>
    <row r="62" spans="2:49" x14ac:dyDescent="0.3">
      <c r="B62" s="14" t="s">
        <v>21</v>
      </c>
      <c r="C62" s="23">
        <v>3.8513117283564812E-4</v>
      </c>
      <c r="D62" s="23">
        <v>3.5701388888888892E-4</v>
      </c>
      <c r="E62" s="23">
        <v>5.8194444444444347E-5</v>
      </c>
      <c r="F62" s="43">
        <v>8.0033950616898136E-4</v>
      </c>
      <c r="H62" s="14" t="s">
        <v>21</v>
      </c>
      <c r="I62" s="43">
        <v>8.070987653935186E-5</v>
      </c>
      <c r="J62" s="43">
        <v>7.5370370370370364E-5</v>
      </c>
      <c r="K62" s="43">
        <v>1.3046296296296298E-4</v>
      </c>
      <c r="L62" s="43">
        <v>9.8587962962962933E-5</v>
      </c>
      <c r="M62" s="43">
        <v>3.8240740740740765E-5</v>
      </c>
      <c r="N62" s="43">
        <v>6.3819444444444403E-5</v>
      </c>
      <c r="O62" s="43">
        <v>1.4327160494212969E-4</v>
      </c>
      <c r="P62" s="43">
        <v>1.1168209876157409E-4</v>
      </c>
      <c r="Q62" s="43">
        <v>5.8194444444444347E-5</v>
      </c>
      <c r="R62" s="43">
        <v>8.0033950616898136E-4</v>
      </c>
      <c r="S62" s="43"/>
      <c r="T62" s="43"/>
      <c r="U62" s="43"/>
      <c r="V62" s="43"/>
      <c r="W62" s="43"/>
      <c r="X62" s="43"/>
      <c r="AA62" s="6" t="s">
        <v>6</v>
      </c>
      <c r="AB62" s="13">
        <f t="shared" si="89"/>
        <v>1.5458258932142828</v>
      </c>
      <c r="AC62" s="13">
        <f t="shared" si="89"/>
        <v>0.46757589321428572</v>
      </c>
      <c r="AD62" s="13">
        <f t="shared" si="89"/>
        <v>-1.4694241067857154</v>
      </c>
      <c r="AE62" s="13">
        <f t="shared" si="89"/>
        <v>-1.4364241077857125</v>
      </c>
      <c r="AF62" s="13">
        <f t="shared" si="89"/>
        <v>-1.7305907737857167</v>
      </c>
      <c r="AG62" s="13">
        <f t="shared" si="89"/>
        <v>-1.775319940785713</v>
      </c>
      <c r="AH62" s="13">
        <f t="shared" si="89"/>
        <v>-6.9757440785717328E-2</v>
      </c>
      <c r="AI62" s="13">
        <f t="shared" si="89"/>
        <v>1.0879092262142835</v>
      </c>
      <c r="AJ62" s="13">
        <f t="shared" si="89"/>
        <v>-0.48175743978571273</v>
      </c>
      <c r="AK62" s="13">
        <f t="shared" si="89"/>
        <v>0.83290922621428809</v>
      </c>
      <c r="AL62" s="13">
        <f t="shared" si="89"/>
        <v>0.97749255921428446</v>
      </c>
      <c r="AM62" s="13">
        <f t="shared" si="89"/>
        <v>2.2409226214286981E-2</v>
      </c>
      <c r="AN62" s="13">
        <f t="shared" si="89"/>
        <v>0.71824255921428648</v>
      </c>
      <c r="AO62" s="13">
        <f t="shared" si="89"/>
        <v>1.3109092262142825</v>
      </c>
    </row>
    <row r="63" spans="2:49" x14ac:dyDescent="0.3">
      <c r="B63" s="6" t="s">
        <v>27</v>
      </c>
      <c r="C63" s="23">
        <v>3.247954557969577E-4</v>
      </c>
      <c r="D63" s="23">
        <v>3.0775502576636907E-4</v>
      </c>
      <c r="E63" s="23">
        <v>6.4662009480820099E-5</v>
      </c>
      <c r="F63" s="43">
        <v>6.9721249104414676E-4</v>
      </c>
      <c r="H63" s="6" t="s">
        <v>27</v>
      </c>
      <c r="I63" s="43">
        <v>7.1635285769675923E-5</v>
      </c>
      <c r="J63" s="43">
        <v>5.6600236302083329E-5</v>
      </c>
      <c r="K63" s="43">
        <v>1.1314453125082671E-4</v>
      </c>
      <c r="L63" s="43">
        <v>8.3415402474371701E-5</v>
      </c>
      <c r="M63" s="43">
        <v>4.1041477209821432E-5</v>
      </c>
      <c r="N63" s="43">
        <v>5.2872850529100523E-5</v>
      </c>
      <c r="O63" s="43">
        <v>1.2837866512483464E-4</v>
      </c>
      <c r="P63" s="43">
        <v>8.5462032902612454E-5</v>
      </c>
      <c r="Q63" s="43">
        <v>6.4662009480820099E-5</v>
      </c>
      <c r="R63" s="43">
        <v>6.9721249104414676E-4</v>
      </c>
      <c r="S63" s="43"/>
      <c r="T63" s="43"/>
      <c r="U63" s="43"/>
      <c r="V63" s="43"/>
      <c r="W63" s="43"/>
      <c r="X63" s="43"/>
      <c r="AA63" s="6" t="s">
        <v>0</v>
      </c>
      <c r="AB63" s="13">
        <f t="shared" si="89"/>
        <v>1.0140163690714306</v>
      </c>
      <c r="AC63" s="13">
        <f t="shared" si="89"/>
        <v>1.5775997020714274</v>
      </c>
      <c r="AD63" s="13">
        <f t="shared" si="89"/>
        <v>-0.1019836309285691</v>
      </c>
      <c r="AE63" s="13">
        <f t="shared" si="89"/>
        <v>-0.17581696392857227</v>
      </c>
      <c r="AF63" s="13">
        <f t="shared" si="89"/>
        <v>-0.3139836309285724</v>
      </c>
      <c r="AG63" s="13">
        <f t="shared" si="89"/>
        <v>-1.4584627969285724</v>
      </c>
      <c r="AH63" s="13">
        <f t="shared" si="89"/>
        <v>0.42901636907143326</v>
      </c>
      <c r="AI63" s="13">
        <f t="shared" si="89"/>
        <v>0.80234970207142764</v>
      </c>
      <c r="AJ63" s="13">
        <f t="shared" si="89"/>
        <v>0.43334970207142787</v>
      </c>
      <c r="AK63" s="13">
        <f t="shared" si="89"/>
        <v>-0.38098363092857257</v>
      </c>
      <c r="AL63" s="13">
        <f t="shared" si="89"/>
        <v>-0.91398363092856671</v>
      </c>
      <c r="AM63" s="13">
        <f t="shared" si="89"/>
        <v>-0.1924836309285749</v>
      </c>
      <c r="AN63" s="13">
        <f t="shared" si="89"/>
        <v>-0.47665029792857583</v>
      </c>
      <c r="AO63" s="13">
        <f t="shared" si="89"/>
        <v>-0.24198363092856967</v>
      </c>
    </row>
    <row r="64" spans="2:49" x14ac:dyDescent="0.3">
      <c r="B64" s="6" t="s">
        <v>28</v>
      </c>
      <c r="C64" s="23">
        <v>2.3035108024305556E-4</v>
      </c>
      <c r="D64" s="23">
        <v>2.1425371335648147E-4</v>
      </c>
      <c r="E64" s="23">
        <v>4.3337673611111086E-5</v>
      </c>
      <c r="F64" s="43">
        <v>5.0592351466435185E-4</v>
      </c>
      <c r="G64" s="31" t="s">
        <v>55</v>
      </c>
      <c r="H64" s="6" t="s">
        <v>28</v>
      </c>
      <c r="I64" s="43">
        <v>5.0412808645833337E-5</v>
      </c>
      <c r="J64" s="43">
        <v>3.6187307094907396E-5</v>
      </c>
      <c r="K64" s="43">
        <v>7.2894965277777791E-5</v>
      </c>
      <c r="L64" s="43">
        <v>6.2867717974537062E-5</v>
      </c>
      <c r="M64" s="43">
        <v>2.416112076388888E-5</v>
      </c>
      <c r="N64" s="43">
        <v>3.055555555555556E-5</v>
      </c>
      <c r="O64" s="43">
        <v>8.8272087199074077E-5</v>
      </c>
      <c r="P64" s="43">
        <v>5.376543210648148E-5</v>
      </c>
      <c r="Q64" s="43">
        <v>4.3337673611111086E-5</v>
      </c>
      <c r="R64" s="23">
        <v>5.0592351466435185E-4</v>
      </c>
      <c r="S64" s="31" t="s">
        <v>55</v>
      </c>
      <c r="T64" s="43"/>
      <c r="U64" s="43"/>
      <c r="V64" s="43"/>
      <c r="W64" s="43"/>
      <c r="X64" s="43"/>
      <c r="AA64" s="6" t="s">
        <v>1</v>
      </c>
      <c r="AB64" s="13">
        <f t="shared" si="89"/>
        <v>1.552056547285714</v>
      </c>
      <c r="AC64" s="13">
        <f t="shared" si="89"/>
        <v>0.19620238128571366</v>
      </c>
      <c r="AD64" s="13">
        <f t="shared" si="89"/>
        <v>-1.9282142857142848</v>
      </c>
      <c r="AE64" s="13">
        <f t="shared" si="89"/>
        <v>-1.8637559527142873</v>
      </c>
      <c r="AF64" s="13">
        <f t="shared" si="89"/>
        <v>1.3285714285716566E-2</v>
      </c>
      <c r="AG64" s="13">
        <f t="shared" si="89"/>
        <v>-1.0535476197142852</v>
      </c>
      <c r="AH64" s="13">
        <f t="shared" si="89"/>
        <v>0.23145238128571144</v>
      </c>
      <c r="AI64" s="13">
        <f t="shared" si="89"/>
        <v>1.4237857142857191</v>
      </c>
      <c r="AJ64" s="13">
        <f t="shared" si="89"/>
        <v>0.59378571428571369</v>
      </c>
      <c r="AK64" s="13">
        <f t="shared" si="89"/>
        <v>8.9285714285713524E-2</v>
      </c>
      <c r="AL64" s="13">
        <f t="shared" si="89"/>
        <v>0.10441071428571114</v>
      </c>
      <c r="AM64" s="13">
        <f t="shared" si="89"/>
        <v>-0.26698511871428288</v>
      </c>
      <c r="AN64" s="13">
        <f t="shared" si="89"/>
        <v>-3.7547618714279807E-2</v>
      </c>
      <c r="AO64" s="13">
        <f t="shared" si="89"/>
        <v>0.94578571428571045</v>
      </c>
    </row>
    <row r="65" spans="2:41" x14ac:dyDescent="0.3">
      <c r="B65" s="6" t="s">
        <v>29</v>
      </c>
      <c r="C65" s="23">
        <v>4.036265432060185E-4</v>
      </c>
      <c r="D65" s="23">
        <v>3.8350790894675933E-4</v>
      </c>
      <c r="E65" s="23">
        <v>8.2345679016203641E-5</v>
      </c>
      <c r="F65" s="43">
        <v>8.2713035300925944E-4</v>
      </c>
      <c r="G65" s="31" t="s">
        <v>54</v>
      </c>
      <c r="H65" s="6" t="s">
        <v>29</v>
      </c>
      <c r="I65" s="43">
        <v>9.6440972222222221E-5</v>
      </c>
      <c r="J65" s="43">
        <v>7.9006558645833324E-5</v>
      </c>
      <c r="K65" s="43">
        <v>1.5167317708333336E-4</v>
      </c>
      <c r="L65" s="43">
        <v>1.0130690586805553E-4</v>
      </c>
      <c r="M65" s="43">
        <v>5.9300733020833321E-5</v>
      </c>
      <c r="N65" s="43">
        <v>7.0836467974537035E-5</v>
      </c>
      <c r="O65" s="43">
        <v>1.6754798418981481E-4</v>
      </c>
      <c r="P65" s="43">
        <v>1.1168209876157409E-4</v>
      </c>
      <c r="Q65" s="43">
        <v>8.2345679016203641E-5</v>
      </c>
      <c r="R65" s="23">
        <v>8.2713035300925944E-4</v>
      </c>
      <c r="S65" s="31" t="s">
        <v>54</v>
      </c>
      <c r="T65" s="43"/>
      <c r="U65" s="43"/>
      <c r="V65" s="43"/>
      <c r="W65" s="43"/>
      <c r="X65" s="43"/>
      <c r="AA65" s="6" t="s">
        <v>7</v>
      </c>
      <c r="AB65" s="13">
        <f t="shared" si="89"/>
        <v>3.3842291672142881</v>
      </c>
      <c r="AC65" s="13">
        <f t="shared" si="89"/>
        <v>1.4530833332142894</v>
      </c>
      <c r="AD65" s="13">
        <f t="shared" si="89"/>
        <v>-2.0139166667857165</v>
      </c>
      <c r="AE65" s="13">
        <f t="shared" si="89"/>
        <v>-3.4652083327857124</v>
      </c>
      <c r="AF65" s="13">
        <f t="shared" si="89"/>
        <v>0.17191666621428503</v>
      </c>
      <c r="AG65" s="13">
        <f t="shared" si="89"/>
        <v>-2.827916666785713</v>
      </c>
      <c r="AH65" s="13">
        <f t="shared" si="89"/>
        <v>1.1107499992142866</v>
      </c>
      <c r="AI65" s="13">
        <f t="shared" si="89"/>
        <v>3.1002500002142828</v>
      </c>
      <c r="AJ65" s="13">
        <f t="shared" si="89"/>
        <v>1.5107500002142888</v>
      </c>
      <c r="AK65" s="13">
        <f t="shared" si="89"/>
        <v>-1.5925833337857096</v>
      </c>
      <c r="AL65" s="13">
        <f t="shared" si="89"/>
        <v>-0.52237499978570945</v>
      </c>
      <c r="AM65" s="13">
        <f t="shared" si="89"/>
        <v>-1.7304791667857113</v>
      </c>
      <c r="AN65" s="13">
        <f t="shared" si="89"/>
        <v>0.13475000021428407</v>
      </c>
      <c r="AO65" s="13">
        <f t="shared" si="89"/>
        <v>1.2867500002142922</v>
      </c>
    </row>
    <row r="66" spans="2:41" x14ac:dyDescent="0.3">
      <c r="B66" s="6" t="s">
        <v>30</v>
      </c>
      <c r="C66" s="8">
        <v>18.005263278405742</v>
      </c>
      <c r="D66" s="8">
        <v>18.414946875447139</v>
      </c>
      <c r="E66" s="8">
        <v>19.397447198378597</v>
      </c>
      <c r="F66" s="30">
        <v>16.039127081891781</v>
      </c>
      <c r="H66" s="6" t="s">
        <v>30</v>
      </c>
      <c r="I66" s="8">
        <v>17.374392255686843</v>
      </c>
      <c r="J66" s="8">
        <v>24.251951009235309</v>
      </c>
      <c r="K66" s="8">
        <v>22.070700137952002</v>
      </c>
      <c r="L66" s="8">
        <v>16.454338954187325</v>
      </c>
      <c r="M66" s="8">
        <v>22.264566660968306</v>
      </c>
      <c r="N66" s="8">
        <v>22.853032658206008</v>
      </c>
      <c r="O66" s="8">
        <v>19.085646395878062</v>
      </c>
      <c r="P66" s="8">
        <v>21.899608042849326</v>
      </c>
      <c r="Q66" s="32">
        <v>19.397447198378504</v>
      </c>
      <c r="R66" s="8">
        <v>16.039127081891717</v>
      </c>
      <c r="S66" s="32"/>
      <c r="T66" s="32"/>
      <c r="U66" s="32"/>
      <c r="V66" s="32"/>
      <c r="W66" s="32"/>
      <c r="X66" s="32"/>
      <c r="AA66" s="1" t="s">
        <v>52</v>
      </c>
      <c r="AB66" s="13">
        <f t="shared" si="89"/>
        <v>0.59474702321428641</v>
      </c>
      <c r="AC66" s="13">
        <f t="shared" si="89"/>
        <v>0.33358035721428525</v>
      </c>
      <c r="AD66" s="13">
        <f t="shared" si="89"/>
        <v>-1.7439196427857153</v>
      </c>
      <c r="AE66" s="13">
        <f t="shared" si="89"/>
        <v>-2.4440029767857139</v>
      </c>
      <c r="AF66" s="13">
        <f t="shared" si="89"/>
        <v>-1.8421279757857105</v>
      </c>
      <c r="AG66" s="13">
        <f t="shared" si="89"/>
        <v>-2.7385863087857159</v>
      </c>
      <c r="AH66" s="13">
        <f t="shared" si="89"/>
        <v>1.1814136912142859</v>
      </c>
      <c r="AI66" s="13">
        <f t="shared" si="89"/>
        <v>1.0010803572142892</v>
      </c>
      <c r="AJ66" s="13">
        <f t="shared" si="89"/>
        <v>0.70141369021428535</v>
      </c>
      <c r="AK66" s="13">
        <f t="shared" si="89"/>
        <v>0.56924702421428197</v>
      </c>
      <c r="AL66" s="13">
        <f t="shared" si="89"/>
        <v>1.0985803572142787</v>
      </c>
      <c r="AM66" s="13">
        <f t="shared" si="89"/>
        <v>-0.81958630978571545</v>
      </c>
      <c r="AN66" s="13">
        <f t="shared" si="89"/>
        <v>1.8427470232142911</v>
      </c>
      <c r="AO66" s="13">
        <f t="shared" si="89"/>
        <v>2.2654136902142854</v>
      </c>
    </row>
    <row r="67" spans="2:41" x14ac:dyDescent="0.3">
      <c r="P67"/>
      <c r="Q67" s="2"/>
      <c r="AA67" s="6">
        <v>3</v>
      </c>
      <c r="AB67" s="13">
        <f t="shared" si="89"/>
        <v>-9.4776785142855147E-2</v>
      </c>
      <c r="AC67" s="13">
        <f t="shared" si="89"/>
        <v>-0.59929761914285251</v>
      </c>
      <c r="AD67" s="13">
        <f t="shared" si="89"/>
        <v>-1.2414642861428575</v>
      </c>
      <c r="AE67" s="13">
        <f t="shared" si="89"/>
        <v>-0.41858928514285765</v>
      </c>
      <c r="AF67" s="13">
        <f t="shared" si="89"/>
        <v>-1.8424226191428588</v>
      </c>
      <c r="AG67" s="13">
        <f t="shared" si="89"/>
        <v>0.9290148808571459</v>
      </c>
      <c r="AH67" s="13">
        <f t="shared" si="89"/>
        <v>1.4348065468571463</v>
      </c>
      <c r="AI67" s="13">
        <f t="shared" si="89"/>
        <v>0.6607023808571455</v>
      </c>
      <c r="AJ67" s="13">
        <f t="shared" si="89"/>
        <v>1.5278690478571377</v>
      </c>
      <c r="AK67" s="13">
        <f t="shared" si="89"/>
        <v>0.85695238085714465</v>
      </c>
      <c r="AL67" s="13">
        <f t="shared" si="89"/>
        <v>1.0197648808571458</v>
      </c>
      <c r="AM67" s="13">
        <f t="shared" si="89"/>
        <v>-1.3882976191428611</v>
      </c>
      <c r="AN67" s="13">
        <f t="shared" si="89"/>
        <v>-0.28546428514286504</v>
      </c>
      <c r="AO67" s="13">
        <f t="shared" si="89"/>
        <v>-0.55879761914286519</v>
      </c>
    </row>
    <row r="68" spans="2:41" x14ac:dyDescent="0.3">
      <c r="B68" s="37" t="s">
        <v>45</v>
      </c>
      <c r="C68" s="6">
        <v>1</v>
      </c>
      <c r="D68" s="6">
        <v>2</v>
      </c>
      <c r="E68" s="6">
        <v>3</v>
      </c>
      <c r="F68" s="6" t="s">
        <v>25</v>
      </c>
      <c r="H68" s="35" t="s">
        <v>49</v>
      </c>
      <c r="I68" s="1" t="s">
        <v>3</v>
      </c>
      <c r="J68" s="1" t="s">
        <v>4</v>
      </c>
      <c r="K68" s="1" t="s">
        <v>5</v>
      </c>
      <c r="L68" s="1" t="s">
        <v>6</v>
      </c>
      <c r="M68" s="1" t="s">
        <v>0</v>
      </c>
      <c r="N68" s="1" t="s">
        <v>1</v>
      </c>
      <c r="O68" s="1" t="s">
        <v>7</v>
      </c>
      <c r="P68" s="1" t="s">
        <v>52</v>
      </c>
      <c r="Q68" s="1">
        <v>3</v>
      </c>
      <c r="R68" s="20" t="s">
        <v>25</v>
      </c>
      <c r="S68" s="20"/>
      <c r="T68" s="20"/>
      <c r="U68" s="20"/>
      <c r="V68" s="20"/>
      <c r="W68" s="20"/>
      <c r="X68" s="20"/>
      <c r="AA68" s="20" t="s">
        <v>25</v>
      </c>
      <c r="AB68" s="13">
        <f>AB11-$AP11</f>
        <v>11.021653273785716</v>
      </c>
      <c r="AC68" s="13">
        <f t="shared" si="89"/>
        <v>3.7415074407857247</v>
      </c>
      <c r="AD68" s="13">
        <f t="shared" si="89"/>
        <v>-13.66849256021429</v>
      </c>
      <c r="AE68" s="13">
        <f t="shared" si="89"/>
        <v>-16.527367559214284</v>
      </c>
      <c r="AF68" s="13">
        <f t="shared" si="89"/>
        <v>-9.370409226214278</v>
      </c>
      <c r="AG68" s="13">
        <f t="shared" si="89"/>
        <v>-14.005680059214278</v>
      </c>
      <c r="AH68" s="13">
        <f t="shared" si="89"/>
        <v>4.1648616067857205</v>
      </c>
      <c r="AI68" s="13">
        <f t="shared" si="89"/>
        <v>11.224903273785728</v>
      </c>
      <c r="AJ68" s="13">
        <f t="shared" si="89"/>
        <v>2.7715074407857117</v>
      </c>
      <c r="AK68" s="13">
        <f t="shared" si="89"/>
        <v>1.7720907737857132</v>
      </c>
      <c r="AL68" s="13">
        <f t="shared" si="89"/>
        <v>7.5974032737857158</v>
      </c>
      <c r="AM68" s="13">
        <f t="shared" si="89"/>
        <v>-3.2916592262142856</v>
      </c>
      <c r="AN68" s="13">
        <f t="shared" si="89"/>
        <v>5.6595074407857027</v>
      </c>
      <c r="AO68" s="13">
        <f t="shared" si="89"/>
        <v>8.9101741067857034</v>
      </c>
    </row>
    <row r="69" spans="2:41" x14ac:dyDescent="0.3">
      <c r="B69" s="9" t="s">
        <v>9</v>
      </c>
      <c r="C69" s="23">
        <v>3.3382716049768516E-4</v>
      </c>
      <c r="D69" s="23">
        <v>3.4896412037037036E-4</v>
      </c>
      <c r="E69" s="23">
        <v>5.7725694444444495E-5</v>
      </c>
      <c r="F69" s="43">
        <v>7.4051697531250002E-4</v>
      </c>
      <c r="H69" s="9" t="s">
        <v>9</v>
      </c>
      <c r="I69" s="43">
        <v>7.2505063657407414E-5</v>
      </c>
      <c r="J69" s="43">
        <v>4.4574411655092599E-5</v>
      </c>
      <c r="K69" s="43">
        <v>1.279205246875E-4</v>
      </c>
      <c r="L69" s="43">
        <v>8.8827160497685192E-5</v>
      </c>
      <c r="M69" s="43">
        <v>5.9300733020833321E-5</v>
      </c>
      <c r="N69" s="43">
        <v>5.5143711423611099E-5</v>
      </c>
      <c r="O69" s="43">
        <v>1.4519675925925928E-4</v>
      </c>
      <c r="P69" s="43">
        <v>8.9322916666666682E-5</v>
      </c>
      <c r="Q69" s="43">
        <v>5.7725694444444495E-5</v>
      </c>
      <c r="R69" s="43">
        <v>7.4051697531250012E-4</v>
      </c>
      <c r="S69" s="43"/>
      <c r="T69" s="43"/>
      <c r="U69" s="43"/>
      <c r="V69" s="43"/>
      <c r="W69" s="43"/>
      <c r="X69" s="43"/>
      <c r="AA69" s="20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2:41" x14ac:dyDescent="0.3">
      <c r="B70" s="9" t="s">
        <v>11</v>
      </c>
      <c r="C70" s="23">
        <v>2.3035108024305556E-4</v>
      </c>
      <c r="D70" s="23">
        <v>2.1575520833333332E-4</v>
      </c>
      <c r="E70" s="23">
        <v>5.9817226087962954E-5</v>
      </c>
      <c r="F70" s="43">
        <v>5.0592351466435185E-4</v>
      </c>
      <c r="H70" s="9" t="s">
        <v>11</v>
      </c>
      <c r="I70" s="43">
        <v>5.0412808645833337E-5</v>
      </c>
      <c r="J70" s="43">
        <v>3.820987653935185E-5</v>
      </c>
      <c r="K70" s="43">
        <v>7.4938271608796292E-5</v>
      </c>
      <c r="L70" s="43">
        <v>6.6790123449074099E-5</v>
      </c>
      <c r="M70" s="43">
        <v>3.9006558645833327E-5</v>
      </c>
      <c r="N70" s="43">
        <v>3.1301601076388868E-5</v>
      </c>
      <c r="O70" s="43">
        <v>8.8272087199074077E-5</v>
      </c>
      <c r="P70" s="43">
        <v>5.7174961412037064E-5</v>
      </c>
      <c r="Q70" s="43">
        <v>5.9817226087962954E-5</v>
      </c>
      <c r="R70" s="43">
        <v>5.0592351466435185E-4</v>
      </c>
      <c r="S70" s="43"/>
      <c r="T70" s="43"/>
      <c r="U70" s="43"/>
      <c r="V70" s="43"/>
      <c r="W70" s="43"/>
      <c r="X70" s="43"/>
      <c r="AA70" s="20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2:41" x14ac:dyDescent="0.3">
      <c r="B71" s="9" t="s">
        <v>12</v>
      </c>
      <c r="C71" s="23">
        <v>2.6047743055555557E-4</v>
      </c>
      <c r="D71" s="23">
        <v>2.8494357638888894E-4</v>
      </c>
      <c r="E71" s="23">
        <v>4.3337673611111086E-5</v>
      </c>
      <c r="F71" s="43">
        <v>5.8875868055555558E-4</v>
      </c>
      <c r="H71" s="9" t="s">
        <v>12</v>
      </c>
      <c r="I71" s="43">
        <v>5.4366319444444435E-5</v>
      </c>
      <c r="J71" s="43">
        <v>4.5617283946759274E-5</v>
      </c>
      <c r="K71" s="43">
        <v>9.7108410497685193E-5</v>
      </c>
      <c r="L71" s="43">
        <v>6.3385416666666641E-5</v>
      </c>
      <c r="M71" s="43">
        <v>3.7407407407407401E-5</v>
      </c>
      <c r="N71" s="43">
        <v>5.3026620370370394E-5</v>
      </c>
      <c r="O71" s="43">
        <v>1.3036844135416663E-4</v>
      </c>
      <c r="P71" s="43">
        <v>6.4141107256944504E-5</v>
      </c>
      <c r="Q71" s="43">
        <v>4.3337673611111086E-5</v>
      </c>
      <c r="R71" s="43">
        <v>5.8875868055555558E-4</v>
      </c>
      <c r="S71" s="43"/>
      <c r="T71" s="43"/>
      <c r="U71" s="43"/>
      <c r="V71" s="43"/>
      <c r="W71" s="43"/>
      <c r="X71" s="43"/>
      <c r="AA71" s="20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2:41" x14ac:dyDescent="0.3">
      <c r="B72" s="9" t="s">
        <v>13</v>
      </c>
      <c r="C72" s="23">
        <v>2.4544150269675927E-4</v>
      </c>
      <c r="D72" s="23">
        <v>2.1425371335648147E-4</v>
      </c>
      <c r="E72" s="23">
        <v>7.5414496527777803E-5</v>
      </c>
      <c r="F72" s="43">
        <v>5.3510971258101858E-4</v>
      </c>
      <c r="H72" s="9" t="s">
        <v>13</v>
      </c>
      <c r="I72" s="43">
        <v>7.3491512349537042E-5</v>
      </c>
      <c r="J72" s="43">
        <v>3.6187307094907396E-5</v>
      </c>
      <c r="K72" s="43">
        <v>7.2894965277777791E-5</v>
      </c>
      <c r="L72" s="43">
        <v>6.2867717974537062E-5</v>
      </c>
      <c r="M72" s="43">
        <v>2.416112076388888E-5</v>
      </c>
      <c r="N72" s="43">
        <v>4.0679012337962962E-5</v>
      </c>
      <c r="O72" s="43">
        <v>9.5648148148148144E-5</v>
      </c>
      <c r="P72" s="43">
        <v>5.376543210648148E-5</v>
      </c>
      <c r="Q72" s="43">
        <v>7.5414496527777803E-5</v>
      </c>
      <c r="R72" s="43">
        <v>5.3510971258101858E-4</v>
      </c>
      <c r="S72" s="43"/>
      <c r="T72" s="43"/>
      <c r="U72" s="43"/>
      <c r="V72" s="43"/>
      <c r="W72" s="43"/>
      <c r="X72" s="43"/>
      <c r="AA72" s="20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2:41" x14ac:dyDescent="0.3">
      <c r="B73" s="9" t="s">
        <v>14</v>
      </c>
      <c r="C73" s="23">
        <v>3.2221932870370369E-4</v>
      </c>
      <c r="D73" s="23">
        <v>3.4192901234953707E-4</v>
      </c>
      <c r="E73" s="23">
        <v>8.1268566736111147E-5</v>
      </c>
      <c r="F73" s="43">
        <v>7.4541690778935187E-4</v>
      </c>
      <c r="H73" s="9" t="s">
        <v>14</v>
      </c>
      <c r="I73" s="43">
        <v>6.874710648148148E-5</v>
      </c>
      <c r="J73" s="43">
        <v>5.7834442511574071E-5</v>
      </c>
      <c r="K73" s="43">
        <v>1.1302975502314816E-4</v>
      </c>
      <c r="L73" s="43">
        <v>8.2608024687499975E-5</v>
      </c>
      <c r="M73" s="43">
        <v>4.6006944444444505E-5</v>
      </c>
      <c r="N73" s="43">
        <v>5.5551697534722186E-5</v>
      </c>
      <c r="O73" s="43">
        <v>1.4123456789351852E-4</v>
      </c>
      <c r="P73" s="43">
        <v>9.9135802476851874E-5</v>
      </c>
      <c r="Q73" s="43">
        <v>8.1268566736111147E-5</v>
      </c>
      <c r="R73" s="43">
        <v>7.4541690778935187E-4</v>
      </c>
      <c r="S73" s="43"/>
      <c r="T73" s="43"/>
      <c r="U73" s="43"/>
      <c r="V73" s="43"/>
      <c r="W73" s="43"/>
      <c r="X73" s="43"/>
      <c r="AA73" s="20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2:41" x14ac:dyDescent="0.3">
      <c r="B74" s="9" t="s">
        <v>15</v>
      </c>
      <c r="C74" s="23">
        <v>3.738317418981482E-4</v>
      </c>
      <c r="D74" s="23">
        <v>3.8098958333333339E-4</v>
      </c>
      <c r="E74" s="23">
        <v>7.2309027777777801E-5</v>
      </c>
      <c r="F74" s="43">
        <v>8.2713035300925944E-4</v>
      </c>
      <c r="H74" s="9" t="s">
        <v>15</v>
      </c>
      <c r="I74" s="43">
        <v>7.8758439432870361E-5</v>
      </c>
      <c r="J74" s="43">
        <v>6.2608024687500004E-5</v>
      </c>
      <c r="K74" s="43">
        <v>1.3645833333333335E-4</v>
      </c>
      <c r="L74" s="43">
        <v>9.6006944444444419E-5</v>
      </c>
      <c r="M74" s="43">
        <v>5.0327932094907403E-5</v>
      </c>
      <c r="N74" s="43">
        <v>6.9351851851851909E-5</v>
      </c>
      <c r="O74" s="43">
        <v>1.6426118827546289E-4</v>
      </c>
      <c r="P74" s="43">
        <v>9.7048611111111174E-5</v>
      </c>
      <c r="Q74" s="43">
        <v>7.2309027777777801E-5</v>
      </c>
      <c r="R74" s="43">
        <v>8.2713035300925944E-4</v>
      </c>
      <c r="S74" s="43"/>
      <c r="T74" s="43"/>
      <c r="U74" s="43"/>
      <c r="V74" s="43"/>
      <c r="W74" s="43"/>
      <c r="X74" s="43"/>
      <c r="AA74" s="20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2:41" x14ac:dyDescent="0.3">
      <c r="B75" s="9" t="s">
        <v>17</v>
      </c>
      <c r="C75" s="23">
        <v>3.5060763888888891E-4</v>
      </c>
      <c r="D75" s="23">
        <v>2.9253472222222219E-4</v>
      </c>
      <c r="E75" s="23">
        <v>7.4580439814814838E-5</v>
      </c>
      <c r="F75" s="43">
        <v>7.1772280092592591E-4</v>
      </c>
      <c r="H75" s="9" t="s">
        <v>17</v>
      </c>
      <c r="I75" s="43">
        <v>7.8038194444444447E-5</v>
      </c>
      <c r="J75" s="43">
        <v>6.3758680555555563E-5</v>
      </c>
      <c r="K75" s="43">
        <v>1.1575520833333332E-4</v>
      </c>
      <c r="L75" s="43">
        <v>9.3055555555555589E-5</v>
      </c>
      <c r="M75" s="43">
        <v>3.6631944444444433E-5</v>
      </c>
      <c r="N75" s="43">
        <v>5.3906249999999986E-5</v>
      </c>
      <c r="O75" s="43">
        <v>1.0994598765046299E-4</v>
      </c>
      <c r="P75" s="43">
        <v>9.2050540127314797E-5</v>
      </c>
      <c r="Q75" s="43">
        <v>7.4580439814814838E-5</v>
      </c>
      <c r="R75" s="43">
        <v>7.1772280092592591E-4</v>
      </c>
      <c r="S75" s="43"/>
      <c r="T75" s="43"/>
      <c r="U75" s="43"/>
      <c r="V75" s="43"/>
      <c r="W75" s="43"/>
      <c r="X75" s="43"/>
    </row>
    <row r="76" spans="2:41" x14ac:dyDescent="0.3">
      <c r="B76" s="14" t="s">
        <v>19</v>
      </c>
      <c r="C76" s="23">
        <v>3.3759837962962964E-4</v>
      </c>
      <c r="D76" s="23">
        <v>2.7292245370370372E-4</v>
      </c>
      <c r="E76" s="23">
        <v>4.8593749999999951E-5</v>
      </c>
      <c r="F76" s="43">
        <v>6.5911458333333328E-4</v>
      </c>
      <c r="H76" s="14" t="s">
        <v>19</v>
      </c>
      <c r="I76" s="43">
        <v>6.458092207175926E-5</v>
      </c>
      <c r="J76" s="43">
        <v>6.2679880393518519E-5</v>
      </c>
      <c r="K76" s="43">
        <v>1.2666280864583331E-4</v>
      </c>
      <c r="L76" s="43">
        <v>8.3674768518518543E-5</v>
      </c>
      <c r="M76" s="43">
        <v>3.881365740740737E-5</v>
      </c>
      <c r="N76" s="43">
        <v>4.9782744988425955E-5</v>
      </c>
      <c r="O76" s="43">
        <v>1.0834997106481482E-4</v>
      </c>
      <c r="P76" s="43">
        <v>7.597608024305556E-5</v>
      </c>
      <c r="Q76" s="43">
        <v>4.8593749999999951E-5</v>
      </c>
      <c r="R76" s="43">
        <v>6.5911458333333328E-4</v>
      </c>
      <c r="S76" s="43"/>
      <c r="T76" s="43"/>
      <c r="U76" s="43"/>
      <c r="V76" s="43"/>
      <c r="W76" s="43"/>
      <c r="X76" s="43"/>
      <c r="AA76" s="1" t="s">
        <v>22</v>
      </c>
      <c r="AB76" s="9" t="s">
        <v>8</v>
      </c>
      <c r="AC76" s="9" t="s">
        <v>9</v>
      </c>
      <c r="AD76" s="9" t="s">
        <v>10</v>
      </c>
      <c r="AE76" s="9" t="s">
        <v>11</v>
      </c>
      <c r="AF76" s="9" t="s">
        <v>12</v>
      </c>
      <c r="AG76" s="9" t="s">
        <v>13</v>
      </c>
      <c r="AH76" s="9" t="s">
        <v>14</v>
      </c>
      <c r="AI76" s="9" t="s">
        <v>15</v>
      </c>
      <c r="AJ76" s="9" t="s">
        <v>16</v>
      </c>
      <c r="AK76" s="9" t="s">
        <v>17</v>
      </c>
      <c r="AL76" s="14" t="s">
        <v>18</v>
      </c>
      <c r="AM76" s="14" t="s">
        <v>19</v>
      </c>
      <c r="AN76" s="14" t="s">
        <v>20</v>
      </c>
      <c r="AO76" s="14" t="s">
        <v>21</v>
      </c>
    </row>
    <row r="77" spans="2:41" x14ac:dyDescent="0.3">
      <c r="B77" s="6" t="s">
        <v>31</v>
      </c>
      <c r="C77" s="23">
        <v>3.0679428288917822E-4</v>
      </c>
      <c r="D77" s="23">
        <v>2.9403654875723379E-4</v>
      </c>
      <c r="E77" s="23">
        <v>6.4130859375000006E-5</v>
      </c>
      <c r="F77" s="43">
        <v>6.6496169102141212E-4</v>
      </c>
      <c r="H77" s="6" t="s">
        <v>31</v>
      </c>
      <c r="I77" s="43">
        <v>6.7612545815972229E-5</v>
      </c>
      <c r="J77" s="43">
        <v>5.143373842303241E-5</v>
      </c>
      <c r="K77" s="43">
        <v>1.0809603467592593E-4</v>
      </c>
      <c r="L77" s="43">
        <v>7.9651963974247702E-5</v>
      </c>
      <c r="M77" s="43">
        <v>4.1457037278645827E-5</v>
      </c>
      <c r="N77" s="43">
        <v>5.1092936197916667E-5</v>
      </c>
      <c r="O77" s="43">
        <v>1.2290964385561342E-4</v>
      </c>
      <c r="P77" s="43">
        <v>7.8576931425057892E-5</v>
      </c>
      <c r="Q77" s="43">
        <v>6.4130859375000006E-5</v>
      </c>
      <c r="R77" s="43">
        <v>6.6496169102141212E-4</v>
      </c>
      <c r="S77" s="43"/>
      <c r="T77" s="43"/>
      <c r="U77" s="43"/>
      <c r="V77" s="43"/>
      <c r="W77" s="43"/>
      <c r="X77" s="43"/>
      <c r="AA77" s="6" t="s">
        <v>3</v>
      </c>
      <c r="AB77" s="17">
        <v>0.81254166699999997</v>
      </c>
      <c r="AC77" s="17">
        <v>0.30933333299999999</v>
      </c>
      <c r="AD77" s="17">
        <v>0.84266666700000004</v>
      </c>
      <c r="AE77" s="17">
        <v>0.375</v>
      </c>
      <c r="AF77" s="17">
        <v>0.91874999999999996</v>
      </c>
      <c r="AG77" s="17">
        <v>1.2450000000000001</v>
      </c>
      <c r="AH77" s="17">
        <v>0.90024999999999999</v>
      </c>
      <c r="AI77" s="17">
        <v>1.0459375</v>
      </c>
      <c r="AJ77" s="17">
        <v>1.8959999999999999</v>
      </c>
      <c r="AK77" s="17">
        <v>2.19</v>
      </c>
      <c r="AL77" s="17">
        <v>1.1399999999999999</v>
      </c>
      <c r="AM77" s="17">
        <v>0.35399999999999998</v>
      </c>
      <c r="AN77" s="17">
        <v>4.8</v>
      </c>
      <c r="AO77" s="17">
        <v>0.19466666699999999</v>
      </c>
    </row>
    <row r="78" spans="2:41" x14ac:dyDescent="0.3">
      <c r="B78" s="6" t="s">
        <v>34</v>
      </c>
      <c r="C78" s="23">
        <v>2.3035108024305556E-4</v>
      </c>
      <c r="D78" s="23">
        <v>2.1425371335648147E-4</v>
      </c>
      <c r="E78" s="23">
        <v>4.3337673611111086E-5</v>
      </c>
      <c r="F78" s="43">
        <v>5.0592351466435185E-4</v>
      </c>
      <c r="G78" s="31" t="s">
        <v>55</v>
      </c>
      <c r="H78" s="6" t="s">
        <v>34</v>
      </c>
      <c r="I78" s="43">
        <v>5.0412808645833337E-5</v>
      </c>
      <c r="J78" s="43">
        <v>3.6187307094907396E-5</v>
      </c>
      <c r="K78" s="43">
        <v>7.2894965277777791E-5</v>
      </c>
      <c r="L78" s="43">
        <v>6.2867717974537062E-5</v>
      </c>
      <c r="M78" s="43">
        <v>2.416112076388888E-5</v>
      </c>
      <c r="N78" s="43">
        <v>3.1301601076388868E-5</v>
      </c>
      <c r="O78" s="43">
        <v>8.8272087199074077E-5</v>
      </c>
      <c r="P78" s="43">
        <v>5.376543210648148E-5</v>
      </c>
      <c r="Q78" s="43">
        <v>4.3337673611111086E-5</v>
      </c>
      <c r="R78" s="23">
        <v>5.0592351466435185E-4</v>
      </c>
      <c r="S78" s="31" t="s">
        <v>55</v>
      </c>
      <c r="T78" s="43"/>
      <c r="U78" s="43"/>
      <c r="V78" s="43"/>
      <c r="W78" s="43"/>
      <c r="X78" s="43"/>
      <c r="Y78" s="31"/>
      <c r="AA78" s="6" t="s">
        <v>4</v>
      </c>
      <c r="AB78" s="17">
        <v>7.0453333330000003</v>
      </c>
      <c r="AC78" s="17">
        <v>6.5737708330000002</v>
      </c>
      <c r="AD78" s="17">
        <v>6.12</v>
      </c>
      <c r="AE78" s="17">
        <v>4.7306666670000004</v>
      </c>
      <c r="AF78" s="17">
        <v>5.6159999999999997</v>
      </c>
      <c r="AG78" s="17">
        <v>7.5946666670000003</v>
      </c>
      <c r="AH78" s="17">
        <v>6.84</v>
      </c>
      <c r="AI78" s="17">
        <v>7.8506666669999996</v>
      </c>
      <c r="AJ78" s="17">
        <v>7.4480000000000004</v>
      </c>
      <c r="AK78" s="17">
        <v>8.9324999999999992</v>
      </c>
      <c r="AL78" s="17">
        <v>9.4725000000000001</v>
      </c>
      <c r="AM78" s="17">
        <v>5.9337916670000004</v>
      </c>
      <c r="AN78" s="17">
        <v>12.348291667</v>
      </c>
      <c r="AO78" s="17">
        <v>7.1680000000000001</v>
      </c>
    </row>
    <row r="79" spans="2:41" x14ac:dyDescent="0.3">
      <c r="B79" s="6" t="s">
        <v>32</v>
      </c>
      <c r="C79" s="23">
        <v>3.738317418981482E-4</v>
      </c>
      <c r="D79" s="23">
        <v>3.8098958333333339E-4</v>
      </c>
      <c r="E79" s="23">
        <v>8.1268566736111147E-5</v>
      </c>
      <c r="F79" s="43">
        <v>8.2713035300925944E-4</v>
      </c>
      <c r="G79" s="31" t="s">
        <v>54</v>
      </c>
      <c r="H79" s="6" t="s">
        <v>32</v>
      </c>
      <c r="I79" s="43">
        <v>7.8758439432870361E-5</v>
      </c>
      <c r="J79" s="43">
        <v>6.3758680555555563E-5</v>
      </c>
      <c r="K79" s="43">
        <v>1.3645833333333335E-4</v>
      </c>
      <c r="L79" s="43">
        <v>9.6006944444444419E-5</v>
      </c>
      <c r="M79" s="43">
        <v>5.9300733020833321E-5</v>
      </c>
      <c r="N79" s="43">
        <v>6.9351851851851909E-5</v>
      </c>
      <c r="O79" s="43">
        <v>1.6426118827546289E-4</v>
      </c>
      <c r="P79" s="43">
        <v>9.9135802476851874E-5</v>
      </c>
      <c r="Q79" s="43">
        <v>8.1268566736111147E-5</v>
      </c>
      <c r="R79" s="23">
        <v>8.2713035300925944E-4</v>
      </c>
      <c r="S79" s="31" t="s">
        <v>54</v>
      </c>
      <c r="T79" s="43"/>
      <c r="U79" s="43"/>
      <c r="V79" s="43"/>
      <c r="W79" s="43"/>
      <c r="X79" s="43"/>
      <c r="Y79" s="31"/>
      <c r="AA79" s="6" t="s">
        <v>5</v>
      </c>
      <c r="AB79" s="17">
        <v>11.588770833</v>
      </c>
      <c r="AC79" s="17">
        <v>10.425000000000001</v>
      </c>
      <c r="AD79" s="17">
        <v>10.038</v>
      </c>
      <c r="AE79" s="17">
        <v>8.032</v>
      </c>
      <c r="AF79" s="17">
        <v>9.5573333330000008</v>
      </c>
      <c r="AG79" s="17">
        <v>10.72125</v>
      </c>
      <c r="AH79" s="17">
        <v>11.836895833</v>
      </c>
      <c r="AI79" s="17">
        <v>13.26</v>
      </c>
      <c r="AJ79" s="17">
        <v>12.167999999999999</v>
      </c>
      <c r="AK79" s="17">
        <v>14.44125</v>
      </c>
      <c r="AL79" s="17">
        <v>16.298666666999999</v>
      </c>
      <c r="AM79" s="17">
        <v>11.349333333000001</v>
      </c>
      <c r="AN79" s="17">
        <v>18.741333333</v>
      </c>
      <c r="AO79" s="17">
        <v>13.68</v>
      </c>
    </row>
    <row r="80" spans="2:41" x14ac:dyDescent="0.3">
      <c r="B80" s="6" t="s">
        <v>43</v>
      </c>
      <c r="C80" s="8">
        <v>17.459471388669975</v>
      </c>
      <c r="D80" s="8">
        <v>20.685326737702315</v>
      </c>
      <c r="E80" s="8">
        <v>21.497584085989939</v>
      </c>
      <c r="F80" s="30">
        <v>16.981746446336849</v>
      </c>
      <c r="H80" s="6" t="s">
        <v>33</v>
      </c>
      <c r="I80" s="8">
        <v>15.544199237378345</v>
      </c>
      <c r="J80" s="8">
        <v>22.439259108031528</v>
      </c>
      <c r="K80" s="8">
        <v>22.346396543616819</v>
      </c>
      <c r="L80" s="8">
        <v>16.897079367199218</v>
      </c>
      <c r="M80" s="8">
        <v>25.292350215279157</v>
      </c>
      <c r="N80" s="8">
        <v>21.984586989812652</v>
      </c>
      <c r="O80" s="8">
        <v>21.572266135825274</v>
      </c>
      <c r="P80" s="8">
        <v>23.316417383499154</v>
      </c>
      <c r="Q80" s="32">
        <v>21.497584085989928</v>
      </c>
      <c r="R80" s="8">
        <v>16.981746446336821</v>
      </c>
      <c r="S80" s="32"/>
      <c r="T80" s="32"/>
      <c r="U80" s="32"/>
      <c r="V80" s="32"/>
      <c r="W80" s="32"/>
      <c r="X80" s="32"/>
      <c r="AA80" s="6" t="s">
        <v>6</v>
      </c>
      <c r="AB80" s="17">
        <v>24.693333333000002</v>
      </c>
      <c r="AC80" s="17">
        <v>21.477333333000001</v>
      </c>
      <c r="AD80" s="17">
        <v>16.528333332999999</v>
      </c>
      <c r="AE80" s="17">
        <v>14.506666666999999</v>
      </c>
      <c r="AF80" s="17">
        <v>17.947500000000002</v>
      </c>
      <c r="AG80" s="17">
        <v>17.019375</v>
      </c>
      <c r="AH80" s="17">
        <v>21.602666667000001</v>
      </c>
      <c r="AI80" s="17">
        <v>25.05</v>
      </c>
      <c r="AJ80" s="17">
        <v>21.237333332999999</v>
      </c>
      <c r="AK80" s="17">
        <v>24.442499999999999</v>
      </c>
      <c r="AL80" s="17">
        <v>27.828749999999999</v>
      </c>
      <c r="AM80" s="17">
        <v>22.292999999999999</v>
      </c>
      <c r="AN80" s="17">
        <v>29.418666667</v>
      </c>
      <c r="AO80" s="17">
        <v>24.952000000000002</v>
      </c>
    </row>
    <row r="81" spans="2:41" x14ac:dyDescent="0.3">
      <c r="P81"/>
      <c r="Q81" s="2"/>
      <c r="AA81" s="6" t="s">
        <v>0</v>
      </c>
      <c r="AB81" s="17">
        <v>33.446249999999999</v>
      </c>
      <c r="AC81" s="17">
        <v>29.152000000000001</v>
      </c>
      <c r="AD81" s="17">
        <v>22.265999999999998</v>
      </c>
      <c r="AE81" s="17">
        <v>20.277333333000001</v>
      </c>
      <c r="AF81" s="17">
        <v>23.423999999999999</v>
      </c>
      <c r="AG81" s="17">
        <v>22.451145833000002</v>
      </c>
      <c r="AH81" s="17">
        <v>28.74</v>
      </c>
      <c r="AI81" s="17">
        <v>33.344999999999999</v>
      </c>
      <c r="AJ81" s="17">
        <v>27.962666667000001</v>
      </c>
      <c r="AK81" s="17">
        <v>32.482500000000002</v>
      </c>
      <c r="AL81" s="17">
        <v>36.013333332999999</v>
      </c>
      <c r="AM81" s="17">
        <v>29.522500000000001</v>
      </c>
      <c r="AN81" s="17">
        <v>37.344000000000001</v>
      </c>
      <c r="AO81" s="17">
        <v>33.47</v>
      </c>
    </row>
    <row r="82" spans="2:41" x14ac:dyDescent="0.3">
      <c r="B82" s="35" t="s">
        <v>46</v>
      </c>
      <c r="C82" s="6">
        <v>1</v>
      </c>
      <c r="D82" s="6">
        <v>2</v>
      </c>
      <c r="E82" s="6">
        <v>3</v>
      </c>
      <c r="H82" s="35" t="s">
        <v>50</v>
      </c>
      <c r="I82" s="1" t="s">
        <v>3</v>
      </c>
      <c r="J82" s="1" t="s">
        <v>4</v>
      </c>
      <c r="K82" s="1" t="s">
        <v>5</v>
      </c>
      <c r="L82" s="1" t="s">
        <v>6</v>
      </c>
      <c r="M82" s="1" t="s">
        <v>0</v>
      </c>
      <c r="N82" s="1" t="s">
        <v>1</v>
      </c>
      <c r="O82" s="1" t="s">
        <v>7</v>
      </c>
      <c r="P82" s="1" t="s">
        <v>52</v>
      </c>
      <c r="Q82" s="1">
        <v>3</v>
      </c>
      <c r="R82" s="20"/>
      <c r="S82" s="20"/>
      <c r="T82" s="20"/>
      <c r="U82" s="20"/>
      <c r="V82" s="20"/>
      <c r="W82" s="20"/>
      <c r="AA82" s="6" t="s">
        <v>1</v>
      </c>
      <c r="AB82" s="17">
        <v>38.006250000000001</v>
      </c>
      <c r="AC82" s="17">
        <v>34.275583333</v>
      </c>
      <c r="AD82" s="17">
        <v>25.71</v>
      </c>
      <c r="AE82" s="17">
        <v>23.647500000000001</v>
      </c>
      <c r="AF82" s="17">
        <v>26.655999999999999</v>
      </c>
      <c r="AG82" s="17">
        <v>24.538666667000001</v>
      </c>
      <c r="AH82" s="17">
        <v>32.715000000000003</v>
      </c>
      <c r="AI82" s="17">
        <v>37.693333332999998</v>
      </c>
      <c r="AJ82" s="17">
        <v>31.942</v>
      </c>
      <c r="AK82" s="17">
        <v>35.647500000000001</v>
      </c>
      <c r="AL82" s="17">
        <v>38.645333333000004</v>
      </c>
      <c r="AM82" s="17">
        <v>32.875999999999998</v>
      </c>
      <c r="AN82" s="17">
        <v>40.413333332999997</v>
      </c>
      <c r="AO82" s="17">
        <v>36.774000000000001</v>
      </c>
    </row>
    <row r="83" spans="2:41" x14ac:dyDescent="0.3">
      <c r="B83" s="38" t="s">
        <v>2</v>
      </c>
      <c r="C83" s="30">
        <v>46.551724137931032</v>
      </c>
      <c r="D83" s="30">
        <v>46.551724137931039</v>
      </c>
      <c r="E83" s="8">
        <v>6.8965517241379306</v>
      </c>
      <c r="AA83" s="6" t="s">
        <v>7</v>
      </c>
      <c r="AB83" s="17">
        <v>44.126520833000001</v>
      </c>
      <c r="AC83" s="17">
        <v>39.04</v>
      </c>
      <c r="AD83" s="17">
        <v>28.35</v>
      </c>
      <c r="AE83" s="17">
        <v>26.351958332999999</v>
      </c>
      <c r="AF83" s="17">
        <v>31.237500000000001</v>
      </c>
      <c r="AG83" s="17">
        <v>28.053333333000001</v>
      </c>
      <c r="AH83" s="17">
        <v>37.514666667</v>
      </c>
      <c r="AI83" s="17">
        <v>43.685333333000003</v>
      </c>
      <c r="AJ83" s="17">
        <v>37.103999999999999</v>
      </c>
      <c r="AK83" s="17">
        <v>40.305</v>
      </c>
      <c r="AL83" s="17">
        <v>43.317958333</v>
      </c>
      <c r="AM83" s="17">
        <v>37.177229167</v>
      </c>
      <c r="AN83" s="17">
        <v>44.944000000000003</v>
      </c>
      <c r="AO83" s="17">
        <v>42.287999999999997</v>
      </c>
    </row>
    <row r="84" spans="2:41" x14ac:dyDescent="0.3">
      <c r="B84" s="9" t="s">
        <v>8</v>
      </c>
      <c r="C84" s="8">
        <v>45.794746352351794</v>
      </c>
      <c r="D84" s="8">
        <v>46.498323791915794</v>
      </c>
      <c r="E84" s="8">
        <v>7.7069298557324224</v>
      </c>
      <c r="H84" s="9" t="s">
        <v>8</v>
      </c>
      <c r="I84" s="8">
        <v>8.746450464622475</v>
      </c>
      <c r="J84" s="8">
        <v>6.3757868323491254</v>
      </c>
      <c r="K84" s="8">
        <v>18.389577721977282</v>
      </c>
      <c r="L84" s="8">
        <v>12.282931333402908</v>
      </c>
      <c r="M84" s="8">
        <v>6.399028919295584</v>
      </c>
      <c r="N84" s="8">
        <v>8.588550450501808</v>
      </c>
      <c r="O84" s="8">
        <v>20.314314875374176</v>
      </c>
      <c r="P84" s="8">
        <v>11.196429546744225</v>
      </c>
      <c r="Q84" s="8">
        <v>7.7069298557324224</v>
      </c>
      <c r="R84" s="8"/>
      <c r="S84" s="8"/>
      <c r="T84" s="8"/>
      <c r="U84" s="8"/>
      <c r="V84" s="8"/>
      <c r="W84" s="8"/>
      <c r="AA84" s="1" t="s">
        <v>52</v>
      </c>
      <c r="AB84" s="17">
        <v>58.602666667000001</v>
      </c>
      <c r="AC84" s="17">
        <v>51.585000000000001</v>
      </c>
      <c r="AD84" s="17">
        <v>37.427999999999997</v>
      </c>
      <c r="AE84" s="17">
        <v>33.978666666999999</v>
      </c>
      <c r="AF84" s="17">
        <v>42.501333332999998</v>
      </c>
      <c r="AG84" s="17">
        <v>36.317333333000001</v>
      </c>
      <c r="AH84" s="17">
        <v>49.717333332999999</v>
      </c>
      <c r="AI84" s="17">
        <v>57.877499999999998</v>
      </c>
      <c r="AJ84" s="17">
        <v>49.706666667</v>
      </c>
      <c r="AK84" s="17">
        <v>49.804333333000002</v>
      </c>
      <c r="AL84" s="17">
        <v>53.887500000000003</v>
      </c>
      <c r="AM84" s="17">
        <v>46.538666667000001</v>
      </c>
      <c r="AN84" s="17">
        <v>56.170666666999999</v>
      </c>
      <c r="AO84" s="17">
        <v>54.666666667000001</v>
      </c>
    </row>
    <row r="85" spans="2:41" x14ac:dyDescent="0.3">
      <c r="B85" s="9" t="s">
        <v>9</v>
      </c>
      <c r="C85" s="8">
        <v>45.08028466961332</v>
      </c>
      <c r="D85" s="8">
        <v>47.124391743093618</v>
      </c>
      <c r="E85" s="8">
        <v>7.7953235872930664</v>
      </c>
      <c r="H85" s="9" t="s">
        <v>9</v>
      </c>
      <c r="I85" s="8">
        <v>9.7911413343104101</v>
      </c>
      <c r="J85" s="8">
        <v>6.0193639229245326</v>
      </c>
      <c r="K85" s="8">
        <v>17.274489167992023</v>
      </c>
      <c r="L85" s="8">
        <v>11.995290244386348</v>
      </c>
      <c r="M85" s="8">
        <v>8.0080180465556854</v>
      </c>
      <c r="N85" s="8">
        <v>7.4466505511693786</v>
      </c>
      <c r="O85" s="8">
        <v>19.607485594504549</v>
      </c>
      <c r="P85" s="8">
        <v>12.062237550863999</v>
      </c>
      <c r="Q85" s="8">
        <v>7.7953235872930664</v>
      </c>
      <c r="R85" s="8"/>
      <c r="S85" s="8"/>
      <c r="T85" s="8"/>
      <c r="U85" s="8"/>
      <c r="V85" s="8"/>
      <c r="W85" s="8"/>
      <c r="AA85" s="6">
        <v>3</v>
      </c>
      <c r="AB85" s="17">
        <v>66.581333333000003</v>
      </c>
      <c r="AC85" s="17">
        <v>59.302500000000002</v>
      </c>
      <c r="AD85" s="17">
        <v>43.067999999999998</v>
      </c>
      <c r="AE85" s="17">
        <v>38.918583333000001</v>
      </c>
      <c r="AF85" s="17">
        <v>48.043125000000003</v>
      </c>
      <c r="AG85" s="17">
        <v>40.962666667000001</v>
      </c>
      <c r="AH85" s="17">
        <v>58.282666667000001</v>
      </c>
      <c r="AI85" s="17">
        <v>66.262500000000003</v>
      </c>
      <c r="AJ85" s="17">
        <v>57.792000000000002</v>
      </c>
      <c r="AK85" s="17">
        <v>57.7575</v>
      </c>
      <c r="AL85" s="17">
        <v>62.37</v>
      </c>
      <c r="AM85" s="17">
        <v>53.103000000000002</v>
      </c>
      <c r="AN85" s="17">
        <v>65.397333333000006</v>
      </c>
      <c r="AO85" s="17">
        <v>64.316000000000003</v>
      </c>
    </row>
    <row r="86" spans="2:41" x14ac:dyDescent="0.3">
      <c r="B86" s="9" t="s">
        <v>10</v>
      </c>
      <c r="C86" s="8">
        <v>46.001775080107677</v>
      </c>
      <c r="D86" s="8">
        <v>44.667601924597285</v>
      </c>
      <c r="E86" s="8">
        <v>9.3306229952950446</v>
      </c>
      <c r="H86" s="9" t="s">
        <v>10</v>
      </c>
      <c r="I86" s="8">
        <v>11.331882729634275</v>
      </c>
      <c r="J86" s="8">
        <v>8.4130210720398129</v>
      </c>
      <c r="K86" s="8">
        <v>13.936526568425567</v>
      </c>
      <c r="L86" s="8">
        <v>12.320344710008021</v>
      </c>
      <c r="M86" s="8">
        <v>7.3952130097256594</v>
      </c>
      <c r="N86" s="8">
        <v>5.6688043976991089</v>
      </c>
      <c r="O86" s="8">
        <v>19.492956940269877</v>
      </c>
      <c r="P86" s="8">
        <v>12.11062757690264</v>
      </c>
      <c r="Q86" s="8">
        <v>9.3306229952950446</v>
      </c>
      <c r="R86" s="8"/>
      <c r="S86" s="8"/>
      <c r="T86" s="8"/>
      <c r="U86" s="8"/>
      <c r="V86" s="8"/>
      <c r="W86" s="8"/>
      <c r="AA86" s="44"/>
      <c r="AB86" s="17">
        <v>72.073354167000005</v>
      </c>
      <c r="AC86" s="17">
        <v>64.290000000000006</v>
      </c>
      <c r="AD86" s="17">
        <v>47.413333332999997</v>
      </c>
      <c r="AE86" s="17">
        <v>44.086791667</v>
      </c>
      <c r="AF86" s="17">
        <v>51.787500000000001</v>
      </c>
      <c r="AG86" s="17">
        <v>47.478479167000003</v>
      </c>
      <c r="AH86" s="17">
        <v>65.304270833000004</v>
      </c>
      <c r="AI86" s="17">
        <v>72.510000000000005</v>
      </c>
      <c r="AJ86" s="17">
        <v>64.906666666999996</v>
      </c>
      <c r="AK86" s="17">
        <v>64.201250000000002</v>
      </c>
      <c r="AL86" s="17">
        <v>68.9765625</v>
      </c>
      <c r="AM86" s="17">
        <v>57.301499999999997</v>
      </c>
      <c r="AN86" s="17">
        <v>70.698666666999998</v>
      </c>
      <c r="AO86" s="17">
        <v>69.343999999999994</v>
      </c>
    </row>
    <row r="87" spans="2:41" x14ac:dyDescent="0.3">
      <c r="B87" s="9" t="s">
        <v>11</v>
      </c>
      <c r="C87" s="8">
        <v>45.530811193047413</v>
      </c>
      <c r="D87" s="8">
        <v>42.64581544039779</v>
      </c>
      <c r="E87" s="8">
        <v>11.823373366554801</v>
      </c>
      <c r="H87" s="9" t="s">
        <v>11</v>
      </c>
      <c r="I87" s="8">
        <v>9.9645118648574851</v>
      </c>
      <c r="J87" s="8">
        <v>7.5525006116194611</v>
      </c>
      <c r="K87" s="8">
        <v>14.812174061233954</v>
      </c>
      <c r="L87" s="8">
        <v>13.201624655336511</v>
      </c>
      <c r="M87" s="8">
        <v>7.7099714710259519</v>
      </c>
      <c r="N87" s="8">
        <v>6.1870223796882602</v>
      </c>
      <c r="O87" s="8">
        <v>17.447713861973188</v>
      </c>
      <c r="P87" s="8">
        <v>11.301107727710386</v>
      </c>
      <c r="Q87" s="8">
        <v>11.823373366554801</v>
      </c>
      <c r="R87" s="8"/>
      <c r="S87" s="8"/>
      <c r="T87" s="8"/>
      <c r="U87" s="8"/>
      <c r="V87" s="8"/>
      <c r="W87" s="8"/>
      <c r="AA87" s="20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2:41" x14ac:dyDescent="0.3">
      <c r="B88" s="9" t="s">
        <v>12</v>
      </c>
      <c r="C88" s="8">
        <v>44.241798746774791</v>
      </c>
      <c r="D88" s="8">
        <v>48.397346111315898</v>
      </c>
      <c r="E88" s="8">
        <v>7.3608551419093216</v>
      </c>
      <c r="H88" s="9" t="s">
        <v>12</v>
      </c>
      <c r="I88" s="8">
        <v>9.2340582381127891</v>
      </c>
      <c r="J88" s="8">
        <v>7.7480443946430775</v>
      </c>
      <c r="K88" s="8">
        <v>16.493754352131713</v>
      </c>
      <c r="L88" s="8">
        <v>10.765941761887204</v>
      </c>
      <c r="M88" s="8">
        <v>6.3536060941147543</v>
      </c>
      <c r="N88" s="8">
        <v>9.0065118564934288</v>
      </c>
      <c r="O88" s="8">
        <v>22.142933201621815</v>
      </c>
      <c r="P88" s="8">
        <v>10.894294959085892</v>
      </c>
      <c r="Q88" s="8">
        <v>7.3608551419093216</v>
      </c>
      <c r="R88" s="8"/>
      <c r="S88" s="8"/>
      <c r="T88" s="8"/>
      <c r="U88" s="8"/>
      <c r="V88" s="8"/>
      <c r="W88" s="8"/>
      <c r="AA88" s="20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2:41" x14ac:dyDescent="0.3">
      <c r="B89" s="9" t="s">
        <v>13</v>
      </c>
      <c r="C89" s="8">
        <v>45.867510330341474</v>
      </c>
      <c r="D89" s="8">
        <v>40.039212206233735</v>
      </c>
      <c r="E89" s="8">
        <v>14.09327746342478</v>
      </c>
      <c r="H89" s="9" t="s">
        <v>13</v>
      </c>
      <c r="I89" s="8">
        <v>13.73391486300298</v>
      </c>
      <c r="J89" s="8">
        <v>6.7625958273796876</v>
      </c>
      <c r="K89" s="8">
        <v>13.622433598930627</v>
      </c>
      <c r="L89" s="8">
        <v>11.748566041028182</v>
      </c>
      <c r="M89" s="8">
        <v>4.515171411737505</v>
      </c>
      <c r="N89" s="8">
        <v>7.6019947651022939</v>
      </c>
      <c r="O89" s="8">
        <v>17.874493005706093</v>
      </c>
      <c r="P89" s="8">
        <v>10.047553023687847</v>
      </c>
      <c r="Q89" s="8">
        <v>14.09327746342478</v>
      </c>
      <c r="R89" s="8"/>
      <c r="S89" s="8"/>
      <c r="T89" s="8"/>
      <c r="U89" s="8"/>
      <c r="V89" s="8"/>
      <c r="W89" s="8"/>
      <c r="AA89" s="20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2:41" x14ac:dyDescent="0.3">
      <c r="B90" s="9" t="s">
        <v>14</v>
      </c>
      <c r="C90" s="8">
        <v>43.226726592410479</v>
      </c>
      <c r="D90" s="8">
        <v>45.87084204510198</v>
      </c>
      <c r="E90" s="8">
        <v>10.902431362487542</v>
      </c>
      <c r="H90" s="9" t="s">
        <v>14</v>
      </c>
      <c r="I90" s="8">
        <v>9.2226384675605981</v>
      </c>
      <c r="J90" s="8">
        <v>7.7586706052980441</v>
      </c>
      <c r="K90" s="8">
        <v>15.163293700749991</v>
      </c>
      <c r="L90" s="8">
        <v>11.082123818801847</v>
      </c>
      <c r="M90" s="8">
        <v>6.1719748993734456</v>
      </c>
      <c r="N90" s="8">
        <v>7.4524332563731699</v>
      </c>
      <c r="O90" s="8">
        <v>18.94705719949005</v>
      </c>
      <c r="P90" s="8">
        <v>13.29937668986531</v>
      </c>
      <c r="Q90" s="8">
        <v>10.902431362487542</v>
      </c>
      <c r="R90" s="8"/>
      <c r="S90" s="8"/>
      <c r="T90" s="8"/>
      <c r="U90" s="8"/>
      <c r="V90" s="8"/>
      <c r="W90" s="8"/>
      <c r="AA90" s="20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2:41" x14ac:dyDescent="0.3">
      <c r="B91" s="9" t="s">
        <v>15</v>
      </c>
      <c r="C91" s="8">
        <v>45.196230622909241</v>
      </c>
      <c r="D91" s="8">
        <v>46.061613135973062</v>
      </c>
      <c r="E91" s="8">
        <v>8.7421562411176961</v>
      </c>
      <c r="H91" s="9" t="s">
        <v>15</v>
      </c>
      <c r="I91" s="8">
        <v>9.5218896448826982</v>
      </c>
      <c r="J91" s="8">
        <v>7.5693056674464865</v>
      </c>
      <c r="K91" s="8">
        <v>16.497802654306142</v>
      </c>
      <c r="L91" s="8">
        <v>11.60723265627391</v>
      </c>
      <c r="M91" s="8">
        <v>6.0846433590309799</v>
      </c>
      <c r="N91" s="8">
        <v>8.3846338850383777</v>
      </c>
      <c r="O91" s="8">
        <v>19.859165810787754</v>
      </c>
      <c r="P91" s="8">
        <v>11.733170081115951</v>
      </c>
      <c r="Q91" s="8">
        <v>8.7421562411176961</v>
      </c>
      <c r="R91" s="8"/>
      <c r="S91" s="8"/>
      <c r="T91" s="8"/>
      <c r="U91" s="8"/>
      <c r="V91" s="8"/>
      <c r="W91" s="8"/>
      <c r="AA91" s="20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2:41" x14ac:dyDescent="0.3">
      <c r="B92" s="9" t="s">
        <v>16</v>
      </c>
      <c r="C92" s="8">
        <v>41.368657158886499</v>
      </c>
      <c r="D92" s="8">
        <v>47.340132886773986</v>
      </c>
      <c r="E92" s="8">
        <v>11.291209954339514</v>
      </c>
      <c r="H92" s="9" t="s">
        <v>16</v>
      </c>
      <c r="I92" s="8">
        <v>8.8112065681534819</v>
      </c>
      <c r="J92" s="8">
        <v>7.490795209237108</v>
      </c>
      <c r="K92" s="8">
        <v>14.393330229197208</v>
      </c>
      <c r="L92" s="8">
        <v>10.673325152298698</v>
      </c>
      <c r="M92" s="8">
        <v>6.3153328531343087</v>
      </c>
      <c r="N92" s="8">
        <v>8.1922637436614298</v>
      </c>
      <c r="O92" s="8">
        <v>20.000846417960979</v>
      </c>
      <c r="P92" s="8">
        <v>12.831689872017272</v>
      </c>
      <c r="Q92" s="8">
        <v>11.291209954339514</v>
      </c>
      <c r="R92" s="8"/>
      <c r="S92" s="8"/>
      <c r="T92" s="8"/>
      <c r="U92" s="8"/>
      <c r="V92" s="8"/>
      <c r="W92" s="8"/>
      <c r="AA92" s="20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2:41" x14ac:dyDescent="0.3">
      <c r="B93" s="9" t="s">
        <v>17</v>
      </c>
      <c r="C93" s="8">
        <v>48.850007055171446</v>
      </c>
      <c r="D93" s="8">
        <v>40.75873329436191</v>
      </c>
      <c r="E93" s="8">
        <v>10.391259650466653</v>
      </c>
      <c r="H93" s="9" t="s">
        <v>17</v>
      </c>
      <c r="I93" s="8">
        <v>10.873027071700699</v>
      </c>
      <c r="J93" s="8">
        <v>8.8834687254328877</v>
      </c>
      <c r="K93" s="8">
        <v>16.128121913362495</v>
      </c>
      <c r="L93" s="8">
        <v>12.965389344675366</v>
      </c>
      <c r="M93" s="8">
        <v>5.1039125965046654</v>
      </c>
      <c r="N93" s="8">
        <v>7.5107339394061539</v>
      </c>
      <c r="O93" s="8">
        <v>15.318725768308175</v>
      </c>
      <c r="P93" s="8">
        <v>12.825360990142915</v>
      </c>
      <c r="Q93" s="8">
        <v>10.391259650466653</v>
      </c>
      <c r="R93" s="8"/>
      <c r="S93" s="8"/>
      <c r="T93" s="8"/>
      <c r="U93" s="8"/>
      <c r="V93" s="8"/>
      <c r="W93" s="8"/>
    </row>
    <row r="94" spans="2:41" x14ac:dyDescent="0.3">
      <c r="B94" s="14" t="s">
        <v>18</v>
      </c>
      <c r="C94" s="8">
        <v>51.407872167756139</v>
      </c>
      <c r="D94" s="8">
        <v>38.853187271981831</v>
      </c>
      <c r="E94" s="8">
        <v>9.7389405602620318</v>
      </c>
      <c r="H94" s="14" t="s">
        <v>18</v>
      </c>
      <c r="I94" s="8">
        <v>12.283199049185312</v>
      </c>
      <c r="J94" s="8">
        <v>10.062665936234607</v>
      </c>
      <c r="K94" s="8">
        <v>16.996856721624123</v>
      </c>
      <c r="L94" s="8">
        <v>12.065150460712095</v>
      </c>
      <c r="M94" s="8">
        <v>3.8799135790526016</v>
      </c>
      <c r="N94" s="8">
        <v>6.8880627611400511</v>
      </c>
      <c r="O94" s="8">
        <v>15.58089218774905</v>
      </c>
      <c r="P94" s="8">
        <v>12.504318744040125</v>
      </c>
      <c r="Q94" s="8">
        <v>9.7389405602620318</v>
      </c>
      <c r="R94" s="8"/>
      <c r="S94" s="8"/>
      <c r="T94" s="8"/>
      <c r="U94" s="8"/>
      <c r="V94" s="8"/>
      <c r="W94" s="8"/>
    </row>
    <row r="95" spans="2:41" x14ac:dyDescent="0.3">
      <c r="B95" s="14" t="s">
        <v>19</v>
      </c>
      <c r="C95" s="8">
        <v>51.219983317968307</v>
      </c>
      <c r="D95" s="8">
        <v>41.407436674129684</v>
      </c>
      <c r="E95" s="8">
        <v>7.3725800079020072</v>
      </c>
      <c r="H95" s="14" t="s">
        <v>19</v>
      </c>
      <c r="I95" s="8">
        <v>9.7981327837042897</v>
      </c>
      <c r="J95" s="8">
        <v>9.5097092339435445</v>
      </c>
      <c r="K95" s="8">
        <v>19.21711517977084</v>
      </c>
      <c r="L95" s="8">
        <v>12.695026120549633</v>
      </c>
      <c r="M95" s="8">
        <v>5.8887571886386532</v>
      </c>
      <c r="N95" s="8">
        <v>7.5529727679002638</v>
      </c>
      <c r="O95" s="8">
        <v>16.43871548355942</v>
      </c>
      <c r="P95" s="8">
        <v>11.526991234031346</v>
      </c>
      <c r="Q95" s="8">
        <v>7.3725800079020072</v>
      </c>
      <c r="R95" s="8"/>
      <c r="S95" s="8"/>
      <c r="T95" s="8"/>
      <c r="U95" s="8"/>
      <c r="V95" s="8"/>
      <c r="W95" s="8"/>
      <c r="AA95" s="6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2:41" x14ac:dyDescent="0.3">
      <c r="B96" s="14" t="s">
        <v>20</v>
      </c>
      <c r="C96" s="8">
        <v>49.384914211469209</v>
      </c>
      <c r="D96" s="8">
        <v>42.570411135568918</v>
      </c>
      <c r="E96" s="8">
        <v>8.044674652961886</v>
      </c>
      <c r="H96" s="14" t="s">
        <v>20</v>
      </c>
      <c r="I96" s="8">
        <v>11.454392097404833</v>
      </c>
      <c r="J96" s="8">
        <v>9.7013217252260997</v>
      </c>
      <c r="K96" s="8">
        <v>16.202654581700177</v>
      </c>
      <c r="L96" s="8">
        <v>12.026545807138103</v>
      </c>
      <c r="M96" s="8">
        <v>4.6576561988878957</v>
      </c>
      <c r="N96" s="8">
        <v>6.8752023313224688</v>
      </c>
      <c r="O96" s="8">
        <v>17.036257688992006</v>
      </c>
      <c r="P96" s="8">
        <v>14.00129491636655</v>
      </c>
      <c r="Q96" s="8">
        <v>8.044674652961886</v>
      </c>
      <c r="R96" s="8"/>
      <c r="S96" s="8"/>
      <c r="T96" s="8"/>
      <c r="U96" s="8"/>
      <c r="V96" s="8"/>
      <c r="W96" s="8"/>
      <c r="AA96" s="6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2:44" x14ac:dyDescent="0.3">
      <c r="B97" s="14" t="s">
        <v>21</v>
      </c>
      <c r="C97" s="8">
        <v>48.120974894663348</v>
      </c>
      <c r="D97" s="8">
        <v>44.607805329743414</v>
      </c>
      <c r="E97" s="8">
        <v>7.2712197755932522</v>
      </c>
      <c r="H97" s="14" t="s">
        <v>21</v>
      </c>
      <c r="I97" s="8">
        <v>10.084454899107657</v>
      </c>
      <c r="J97" s="8">
        <v>9.4172997570929464</v>
      </c>
      <c r="K97" s="8">
        <v>16.300952527940986</v>
      </c>
      <c r="L97" s="8">
        <v>12.318267710521759</v>
      </c>
      <c r="M97" s="8">
        <v>4.7780648644709949</v>
      </c>
      <c r="N97" s="8">
        <v>7.9740465080790042</v>
      </c>
      <c r="O97" s="8">
        <v>17.901353592793871</v>
      </c>
      <c r="P97" s="8">
        <v>13.954340364399537</v>
      </c>
      <c r="Q97" s="8">
        <v>7.2712197755932522</v>
      </c>
      <c r="R97" s="8"/>
      <c r="S97" s="8"/>
      <c r="T97" s="8"/>
      <c r="U97" s="8"/>
      <c r="V97" s="8"/>
      <c r="W97" s="8"/>
      <c r="AA97" s="6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4"/>
      <c r="AR97" s="4"/>
    </row>
    <row r="98" spans="2:44" x14ac:dyDescent="0.3">
      <c r="B98" s="6" t="s">
        <v>27</v>
      </c>
      <c r="C98" s="8">
        <v>46.520878028105081</v>
      </c>
      <c r="D98" s="8">
        <v>44.060203785084916</v>
      </c>
      <c r="E98" s="8">
        <v>9.41891818681</v>
      </c>
      <c r="F98" s="42"/>
      <c r="H98" s="6" t="s">
        <v>27</v>
      </c>
      <c r="I98" s="8">
        <v>10.346492862588571</v>
      </c>
      <c r="J98" s="8">
        <v>8.0903249657762437</v>
      </c>
      <c r="K98" s="8">
        <v>16.102077355667365</v>
      </c>
      <c r="L98" s="8">
        <v>11.981982844072899</v>
      </c>
      <c r="M98" s="8">
        <v>5.9472331779677621</v>
      </c>
      <c r="N98" s="8">
        <v>7.523563113826798</v>
      </c>
      <c r="O98" s="8">
        <v>18.425922259220787</v>
      </c>
      <c r="P98" s="8">
        <v>12.163485234069572</v>
      </c>
      <c r="Q98" s="8">
        <v>9.41891818681</v>
      </c>
      <c r="R98" s="8"/>
      <c r="S98" s="8"/>
      <c r="T98" s="8"/>
      <c r="U98" s="8"/>
      <c r="V98" s="8"/>
      <c r="W98" s="8"/>
      <c r="AA98" s="6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2:44" x14ac:dyDescent="0.3">
      <c r="B99" s="6" t="s">
        <v>28</v>
      </c>
      <c r="C99" s="8">
        <v>41.368657158886499</v>
      </c>
      <c r="D99" s="8">
        <v>38.853187271981831</v>
      </c>
      <c r="E99" s="8">
        <v>7.2712197755932522</v>
      </c>
      <c r="F99" s="42"/>
      <c r="H99" s="6" t="s">
        <v>28</v>
      </c>
      <c r="I99" s="8">
        <v>8.746450464622475</v>
      </c>
      <c r="J99" s="8">
        <v>6.0193639229245326</v>
      </c>
      <c r="K99" s="8">
        <v>13.622433598930627</v>
      </c>
      <c r="L99" s="8">
        <v>10.673325152298698</v>
      </c>
      <c r="M99" s="8">
        <v>3.8799135790526016</v>
      </c>
      <c r="N99" s="8">
        <v>5.6688043976991089</v>
      </c>
      <c r="O99" s="8">
        <v>15.318725768308175</v>
      </c>
      <c r="P99" s="8">
        <v>10.047553023687847</v>
      </c>
      <c r="Q99" s="8">
        <v>7.2712197755932522</v>
      </c>
      <c r="R99" s="8"/>
      <c r="S99" s="8"/>
      <c r="T99" s="8"/>
      <c r="U99" s="8"/>
      <c r="V99" s="8"/>
      <c r="W99" s="8"/>
      <c r="AA99" s="6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2:44" x14ac:dyDescent="0.3">
      <c r="B100" s="6" t="s">
        <v>29</v>
      </c>
      <c r="C100" s="8">
        <v>51.407872167756139</v>
      </c>
      <c r="D100" s="8">
        <v>48.397346111315898</v>
      </c>
      <c r="E100" s="8">
        <v>14.09327746342478</v>
      </c>
      <c r="F100" s="42"/>
      <c r="H100" s="6" t="s">
        <v>29</v>
      </c>
      <c r="I100" s="8">
        <v>13.73391486300298</v>
      </c>
      <c r="J100" s="8">
        <v>10.062665936234607</v>
      </c>
      <c r="K100" s="8">
        <v>19.21711517977084</v>
      </c>
      <c r="L100" s="8">
        <v>13.201624655336511</v>
      </c>
      <c r="M100" s="8">
        <v>8.0080180465556854</v>
      </c>
      <c r="N100" s="8">
        <v>9.0065118564934288</v>
      </c>
      <c r="O100" s="8">
        <v>22.142933201621815</v>
      </c>
      <c r="P100" s="8">
        <v>14.00129491636655</v>
      </c>
      <c r="Q100" s="8">
        <v>14.09327746342478</v>
      </c>
      <c r="R100" s="8"/>
      <c r="S100" s="8"/>
      <c r="T100" s="8"/>
      <c r="U100" s="8"/>
      <c r="V100" s="8"/>
      <c r="W100" s="8"/>
      <c r="AA100" s="6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2:44" x14ac:dyDescent="0.3">
      <c r="B101" s="6" t="s">
        <v>35</v>
      </c>
      <c r="C101" s="8">
        <v>2.919128297047989</v>
      </c>
      <c r="D101" s="8">
        <v>3.0165379703968953</v>
      </c>
      <c r="E101" s="8">
        <v>2.0632728452503448</v>
      </c>
      <c r="F101" s="42"/>
      <c r="H101" s="6" t="s">
        <v>35</v>
      </c>
      <c r="I101" s="8">
        <v>1.4310455552557957</v>
      </c>
      <c r="J101" s="8">
        <v>1.2749917362013126</v>
      </c>
      <c r="K101" s="8">
        <v>1.6118522152707493</v>
      </c>
      <c r="L101" s="8">
        <v>0.75885944283264217</v>
      </c>
      <c r="M101" s="8">
        <v>1.2432604735926664</v>
      </c>
      <c r="N101" s="8">
        <v>0.91120094737460344</v>
      </c>
      <c r="O101" s="8">
        <v>1.9589669463178563</v>
      </c>
      <c r="P101" s="8">
        <v>1.1517861002281236</v>
      </c>
      <c r="Q101" s="8">
        <v>2.0632728452503448</v>
      </c>
      <c r="R101" s="8"/>
      <c r="S101" s="8"/>
      <c r="T101" s="8"/>
      <c r="U101" s="8"/>
      <c r="V101" s="8"/>
      <c r="W101" s="8"/>
      <c r="AA101" s="6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2:44" x14ac:dyDescent="0.3">
      <c r="H102" s="38"/>
      <c r="I102" s="6"/>
      <c r="J102" s="6"/>
      <c r="K102" s="6"/>
      <c r="L102" s="6"/>
      <c r="M102" s="6"/>
      <c r="N102" s="6"/>
      <c r="O102" s="6"/>
      <c r="P102"/>
      <c r="Q102" s="2"/>
      <c r="AA102" s="1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 spans="2:44" x14ac:dyDescent="0.3">
      <c r="B103" s="35" t="s">
        <v>47</v>
      </c>
      <c r="C103" s="6">
        <v>1</v>
      </c>
      <c r="D103" s="6">
        <v>2</v>
      </c>
      <c r="E103" s="6">
        <v>3</v>
      </c>
      <c r="H103" s="35" t="s">
        <v>51</v>
      </c>
      <c r="I103" s="1" t="s">
        <v>3</v>
      </c>
      <c r="J103" s="1" t="s">
        <v>4</v>
      </c>
      <c r="K103" s="1" t="s">
        <v>5</v>
      </c>
      <c r="L103" s="1" t="s">
        <v>6</v>
      </c>
      <c r="M103" s="1" t="s">
        <v>0</v>
      </c>
      <c r="N103" s="1" t="s">
        <v>1</v>
      </c>
      <c r="O103" s="1" t="s">
        <v>7</v>
      </c>
      <c r="P103" s="1" t="s">
        <v>52</v>
      </c>
      <c r="Q103" s="1">
        <v>3</v>
      </c>
      <c r="R103" s="20"/>
      <c r="S103" s="20"/>
      <c r="T103" s="20"/>
      <c r="U103" s="20"/>
      <c r="V103" s="20"/>
      <c r="W103" s="20"/>
      <c r="AA103" s="6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 spans="2:44" x14ac:dyDescent="0.3">
      <c r="B104" s="38" t="s">
        <v>2</v>
      </c>
      <c r="C104" s="30">
        <v>46.551724137931032</v>
      </c>
      <c r="D104" s="30">
        <v>46.551724137931039</v>
      </c>
      <c r="E104" s="8">
        <v>6.8965517241379306</v>
      </c>
      <c r="AA104" s="44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 spans="2:44" x14ac:dyDescent="0.3">
      <c r="B105" s="9" t="s">
        <v>9</v>
      </c>
      <c r="C105" s="8">
        <v>45.08028466961332</v>
      </c>
      <c r="D105" s="8">
        <v>47.124391743093618</v>
      </c>
      <c r="E105" s="8">
        <v>7.7953235872930664</v>
      </c>
      <c r="H105" s="9" t="s">
        <v>9</v>
      </c>
      <c r="I105" s="8">
        <v>9.7911413343104101</v>
      </c>
      <c r="J105" s="8">
        <v>6.0193639229245326</v>
      </c>
      <c r="K105" s="8">
        <v>17.274489167992023</v>
      </c>
      <c r="L105" s="8">
        <v>11.995290244386348</v>
      </c>
      <c r="M105" s="8">
        <v>8.0080180465556854</v>
      </c>
      <c r="N105" s="8">
        <v>7.4466505511693786</v>
      </c>
      <c r="O105" s="8">
        <v>19.607485594504549</v>
      </c>
      <c r="P105" s="8">
        <v>12.062237550863999</v>
      </c>
      <c r="Q105" s="8">
        <v>7.7953235872930664</v>
      </c>
      <c r="R105" s="8"/>
      <c r="S105" s="8"/>
      <c r="T105" s="8"/>
      <c r="U105" s="8"/>
      <c r="V105" s="8"/>
      <c r="W105" s="8"/>
    </row>
    <row r="106" spans="2:44" x14ac:dyDescent="0.3">
      <c r="B106" s="9" t="s">
        <v>11</v>
      </c>
      <c r="C106" s="8">
        <v>45.530811193047413</v>
      </c>
      <c r="D106" s="8">
        <v>42.64581544039779</v>
      </c>
      <c r="E106" s="8">
        <v>11.823373366554801</v>
      </c>
      <c r="H106" s="9" t="s">
        <v>11</v>
      </c>
      <c r="I106" s="8">
        <v>9.9645118648574851</v>
      </c>
      <c r="J106" s="8">
        <v>7.5525006116194611</v>
      </c>
      <c r="K106" s="8">
        <v>14.812174061233954</v>
      </c>
      <c r="L106" s="8">
        <v>13.201624655336511</v>
      </c>
      <c r="M106" s="8">
        <v>7.7099714710259519</v>
      </c>
      <c r="N106" s="8">
        <v>6.1870223796882602</v>
      </c>
      <c r="O106" s="8">
        <v>17.447713861973188</v>
      </c>
      <c r="P106" s="8">
        <v>11.301107727710386</v>
      </c>
      <c r="Q106" s="8">
        <v>11.823373366554801</v>
      </c>
      <c r="R106" s="8"/>
      <c r="S106" s="8"/>
      <c r="T106" s="8"/>
      <c r="U106" s="8"/>
      <c r="V106" s="8"/>
      <c r="W106" s="8"/>
    </row>
    <row r="107" spans="2:44" x14ac:dyDescent="0.3">
      <c r="B107" s="9" t="s">
        <v>12</v>
      </c>
      <c r="C107" s="8">
        <v>44.241798746774791</v>
      </c>
      <c r="D107" s="8">
        <v>48.397346111315898</v>
      </c>
      <c r="E107" s="8">
        <v>7.3608551419093216</v>
      </c>
      <c r="H107" s="9" t="s">
        <v>12</v>
      </c>
      <c r="I107" s="8">
        <v>9.2340582381127891</v>
      </c>
      <c r="J107" s="8">
        <v>7.7480443946430775</v>
      </c>
      <c r="K107" s="8">
        <v>16.493754352131713</v>
      </c>
      <c r="L107" s="8">
        <v>10.765941761887204</v>
      </c>
      <c r="M107" s="8">
        <v>6.3536060941147543</v>
      </c>
      <c r="N107" s="8">
        <v>9.0065118564934288</v>
      </c>
      <c r="O107" s="8">
        <v>22.142933201621815</v>
      </c>
      <c r="P107" s="8">
        <v>10.894294959085892</v>
      </c>
      <c r="Q107" s="8">
        <v>7.3608551419093216</v>
      </c>
      <c r="R107" s="8"/>
      <c r="S107" s="8"/>
      <c r="T107" s="8"/>
      <c r="U107" s="8"/>
      <c r="V107" s="8"/>
      <c r="W107" s="8"/>
    </row>
    <row r="108" spans="2:44" x14ac:dyDescent="0.3">
      <c r="B108" s="9" t="s">
        <v>13</v>
      </c>
      <c r="C108" s="8">
        <v>45.867510330341474</v>
      </c>
      <c r="D108" s="8">
        <v>40.039212206233735</v>
      </c>
      <c r="E108" s="8">
        <v>14.09327746342478</v>
      </c>
      <c r="H108" s="9" t="s">
        <v>13</v>
      </c>
      <c r="I108" s="8">
        <v>13.73391486300298</v>
      </c>
      <c r="J108" s="8">
        <v>6.7625958273796876</v>
      </c>
      <c r="K108" s="8">
        <v>13.622433598930627</v>
      </c>
      <c r="L108" s="8">
        <v>11.748566041028182</v>
      </c>
      <c r="M108" s="8">
        <v>4.515171411737505</v>
      </c>
      <c r="N108" s="8">
        <v>7.6019947651022939</v>
      </c>
      <c r="O108" s="8">
        <v>17.874493005706093</v>
      </c>
      <c r="P108" s="8">
        <v>10.047553023687847</v>
      </c>
      <c r="Q108" s="8">
        <v>14.09327746342478</v>
      </c>
      <c r="R108" s="8"/>
      <c r="S108" s="8"/>
      <c r="T108" s="8"/>
      <c r="U108" s="8"/>
      <c r="V108" s="8"/>
      <c r="W108" s="8"/>
    </row>
    <row r="109" spans="2:44" x14ac:dyDescent="0.3">
      <c r="B109" s="9" t="s">
        <v>14</v>
      </c>
      <c r="C109" s="8">
        <v>43.226726592410479</v>
      </c>
      <c r="D109" s="8">
        <v>45.87084204510198</v>
      </c>
      <c r="E109" s="8">
        <v>10.902431362487542</v>
      </c>
      <c r="H109" s="9" t="s">
        <v>14</v>
      </c>
      <c r="I109" s="8">
        <v>9.2226384675605981</v>
      </c>
      <c r="J109" s="8">
        <v>7.7586706052980441</v>
      </c>
      <c r="K109" s="8">
        <v>15.163293700749991</v>
      </c>
      <c r="L109" s="8">
        <v>11.082123818801847</v>
      </c>
      <c r="M109" s="8">
        <v>6.1719748993734456</v>
      </c>
      <c r="N109" s="8">
        <v>7.4524332563731699</v>
      </c>
      <c r="O109" s="8">
        <v>18.94705719949005</v>
      </c>
      <c r="P109" s="8">
        <v>13.29937668986531</v>
      </c>
      <c r="Q109" s="8">
        <v>10.902431362487542</v>
      </c>
      <c r="R109" s="8"/>
      <c r="S109" s="8"/>
      <c r="T109" s="8"/>
      <c r="U109" s="8"/>
      <c r="V109" s="8"/>
      <c r="W109" s="8"/>
    </row>
    <row r="110" spans="2:44" x14ac:dyDescent="0.3">
      <c r="B110" s="9" t="s">
        <v>15</v>
      </c>
      <c r="C110" s="8">
        <v>45.196230622909241</v>
      </c>
      <c r="D110" s="8">
        <v>46.061613135973062</v>
      </c>
      <c r="E110" s="8">
        <v>8.7421562411176961</v>
      </c>
      <c r="H110" s="9" t="s">
        <v>15</v>
      </c>
      <c r="I110" s="8">
        <v>9.5218896448826982</v>
      </c>
      <c r="J110" s="8">
        <v>7.5693056674464865</v>
      </c>
      <c r="K110" s="8">
        <v>16.497802654306142</v>
      </c>
      <c r="L110" s="8">
        <v>11.60723265627391</v>
      </c>
      <c r="M110" s="8">
        <v>6.0846433590309799</v>
      </c>
      <c r="N110" s="8">
        <v>8.3846338850383777</v>
      </c>
      <c r="O110" s="8">
        <v>19.859165810787754</v>
      </c>
      <c r="P110" s="8">
        <v>11.733170081115951</v>
      </c>
      <c r="Q110" s="8">
        <v>8.7421562411176961</v>
      </c>
      <c r="R110" s="8"/>
      <c r="S110" s="8"/>
      <c r="T110" s="8"/>
      <c r="U110" s="8"/>
      <c r="V110" s="8"/>
      <c r="W110" s="8"/>
    </row>
    <row r="111" spans="2:44" x14ac:dyDescent="0.3">
      <c r="B111" s="9" t="s">
        <v>17</v>
      </c>
      <c r="C111" s="8">
        <v>48.850007055171446</v>
      </c>
      <c r="D111" s="8">
        <v>40.75873329436191</v>
      </c>
      <c r="E111" s="8">
        <v>10.391259650466653</v>
      </c>
      <c r="H111" s="9" t="s">
        <v>17</v>
      </c>
      <c r="I111" s="8">
        <v>10.873027071700699</v>
      </c>
      <c r="J111" s="8">
        <v>8.8834687254328877</v>
      </c>
      <c r="K111" s="8">
        <v>16.128121913362495</v>
      </c>
      <c r="L111" s="8">
        <v>12.965389344675366</v>
      </c>
      <c r="M111" s="8">
        <v>5.1039125965046654</v>
      </c>
      <c r="N111" s="8">
        <v>7.5107339394061539</v>
      </c>
      <c r="O111" s="8">
        <v>15.318725768308175</v>
      </c>
      <c r="P111" s="8">
        <v>12.825360990142915</v>
      </c>
      <c r="Q111" s="8">
        <v>10.391259650466653</v>
      </c>
      <c r="R111" s="8"/>
      <c r="S111" s="8"/>
      <c r="T111" s="8"/>
      <c r="U111" s="8"/>
      <c r="V111" s="8"/>
      <c r="W111" s="8"/>
    </row>
    <row r="112" spans="2:44" x14ac:dyDescent="0.3">
      <c r="B112" s="14" t="s">
        <v>19</v>
      </c>
      <c r="C112" s="8">
        <v>51.219983317968307</v>
      </c>
      <c r="D112" s="8">
        <v>41.407436674129684</v>
      </c>
      <c r="E112" s="8">
        <v>7.3725800079020072</v>
      </c>
      <c r="H112" s="14" t="s">
        <v>19</v>
      </c>
      <c r="I112" s="8">
        <v>9.7981327837042897</v>
      </c>
      <c r="J112" s="8">
        <v>9.5097092339435445</v>
      </c>
      <c r="K112" s="8">
        <v>19.21711517977084</v>
      </c>
      <c r="L112" s="8">
        <v>12.695026120549633</v>
      </c>
      <c r="M112" s="8">
        <v>5.8887571886386532</v>
      </c>
      <c r="N112" s="8">
        <v>7.5529727679002638</v>
      </c>
      <c r="O112" s="8">
        <v>16.43871548355942</v>
      </c>
      <c r="P112" s="8">
        <v>11.526991234031346</v>
      </c>
      <c r="Q112" s="8">
        <v>7.3725800079020072</v>
      </c>
      <c r="R112" s="8"/>
      <c r="S112" s="8"/>
      <c r="T112" s="8"/>
      <c r="U112" s="8"/>
      <c r="V112" s="8"/>
      <c r="W112" s="8"/>
    </row>
    <row r="113" spans="2:23" x14ac:dyDescent="0.3">
      <c r="B113" s="6" t="s">
        <v>31</v>
      </c>
      <c r="C113" s="8">
        <v>46.151669066029555</v>
      </c>
      <c r="D113" s="8">
        <v>44.038173831325963</v>
      </c>
      <c r="E113" s="8">
        <v>9.8101571026444834</v>
      </c>
      <c r="F113" s="42"/>
      <c r="H113" s="6" t="s">
        <v>31</v>
      </c>
      <c r="I113" s="8">
        <v>10.267414283516494</v>
      </c>
      <c r="J113" s="8">
        <v>7.7254573735859653</v>
      </c>
      <c r="K113" s="8">
        <v>16.151148078559721</v>
      </c>
      <c r="L113" s="8">
        <v>12.007649330367373</v>
      </c>
      <c r="M113" s="8">
        <v>6.2295068833727054</v>
      </c>
      <c r="N113" s="8">
        <v>7.6428691751464157</v>
      </c>
      <c r="O113" s="8">
        <v>18.454536240743877</v>
      </c>
      <c r="P113" s="8">
        <v>11.711261532062954</v>
      </c>
      <c r="Q113" s="8">
        <v>9.8101571026444834</v>
      </c>
      <c r="R113" s="8"/>
      <c r="S113" s="8"/>
      <c r="T113" s="8"/>
      <c r="U113" s="8"/>
      <c r="V113" s="8"/>
      <c r="W113" s="8"/>
    </row>
    <row r="114" spans="2:23" x14ac:dyDescent="0.3">
      <c r="B114" s="6" t="s">
        <v>34</v>
      </c>
      <c r="C114" s="8">
        <v>43.226726592410479</v>
      </c>
      <c r="D114" s="8">
        <v>40.039212206233735</v>
      </c>
      <c r="E114" s="8">
        <v>7.3608551419093216</v>
      </c>
      <c r="F114" s="42"/>
      <c r="H114" s="6" t="s">
        <v>34</v>
      </c>
      <c r="I114" s="8">
        <v>9.2226384675605981</v>
      </c>
      <c r="J114" s="8">
        <v>6.0193639229245326</v>
      </c>
      <c r="K114" s="8">
        <v>13.622433598930627</v>
      </c>
      <c r="L114" s="8">
        <v>10.765941761887204</v>
      </c>
      <c r="M114" s="8">
        <v>4.515171411737505</v>
      </c>
      <c r="N114" s="8">
        <v>6.1870223796882602</v>
      </c>
      <c r="O114" s="8">
        <v>15.318725768308175</v>
      </c>
      <c r="P114" s="8">
        <v>10.047553023687847</v>
      </c>
      <c r="Q114" s="8">
        <v>7.3608551419093216</v>
      </c>
      <c r="R114" s="8"/>
      <c r="S114" s="8"/>
      <c r="T114" s="8"/>
      <c r="U114" s="8"/>
      <c r="V114" s="8"/>
      <c r="W114" s="8"/>
    </row>
    <row r="115" spans="2:23" x14ac:dyDescent="0.3">
      <c r="B115" s="6" t="s">
        <v>32</v>
      </c>
      <c r="C115" s="8">
        <v>51.219983317968307</v>
      </c>
      <c r="D115" s="8">
        <v>48.397346111315898</v>
      </c>
      <c r="E115" s="8">
        <v>14.09327746342478</v>
      </c>
      <c r="F115" s="42"/>
      <c r="H115" s="6" t="s">
        <v>32</v>
      </c>
      <c r="I115" s="8">
        <v>13.73391486300298</v>
      </c>
      <c r="J115" s="8">
        <v>9.5097092339435445</v>
      </c>
      <c r="K115" s="8">
        <v>19.21711517977084</v>
      </c>
      <c r="L115" s="8">
        <v>13.201624655336511</v>
      </c>
      <c r="M115" s="8">
        <v>8.0080180465556854</v>
      </c>
      <c r="N115" s="8">
        <v>9.0065118564934288</v>
      </c>
      <c r="O115" s="8">
        <v>22.142933201621815</v>
      </c>
      <c r="P115" s="8">
        <v>13.29937668986531</v>
      </c>
      <c r="Q115" s="8">
        <v>14.09327746342478</v>
      </c>
      <c r="R115" s="8"/>
      <c r="S115" s="8"/>
      <c r="T115" s="8"/>
      <c r="U115" s="8"/>
      <c r="V115" s="8"/>
      <c r="W115" s="8"/>
    </row>
    <row r="116" spans="2:23" x14ac:dyDescent="0.3">
      <c r="B116" s="6" t="s">
        <v>53</v>
      </c>
      <c r="C116" s="8">
        <v>2.610382243476205</v>
      </c>
      <c r="D116" s="8">
        <v>3.1979003727983875</v>
      </c>
      <c r="E116" s="8">
        <v>2.4222169627514067</v>
      </c>
      <c r="F116" s="42"/>
      <c r="H116" s="6" t="s">
        <v>36</v>
      </c>
      <c r="I116" s="8">
        <v>1.4946281070755587</v>
      </c>
      <c r="J116" s="8">
        <v>1.0966385588222103</v>
      </c>
      <c r="K116" s="8">
        <v>1.6929784715994118</v>
      </c>
      <c r="L116" s="8">
        <v>0.88166850202295688</v>
      </c>
      <c r="M116" s="8">
        <v>1.1781700277024141</v>
      </c>
      <c r="N116" s="8">
        <v>0.81338846180556534</v>
      </c>
      <c r="O116" s="8">
        <v>2.1512822614244898</v>
      </c>
      <c r="P116" s="8">
        <v>1.0367899343229603</v>
      </c>
      <c r="Q116" s="8">
        <v>2.4222169627514067</v>
      </c>
      <c r="R116" s="8"/>
      <c r="S116" s="8"/>
      <c r="T116" s="8"/>
      <c r="U116" s="8"/>
      <c r="V116" s="8"/>
      <c r="W116" s="8"/>
    </row>
    <row r="128" spans="2:23" x14ac:dyDescent="0.3">
      <c r="G128" s="9"/>
      <c r="H128" s="43"/>
      <c r="I128" s="43"/>
      <c r="J128" s="43"/>
      <c r="K128" s="43"/>
      <c r="L128" s="43"/>
      <c r="M128" s="43"/>
      <c r="N128" s="43"/>
      <c r="O128" s="43"/>
      <c r="P128" s="43"/>
    </row>
    <row r="129" spans="7:17" x14ac:dyDescent="0.3">
      <c r="G129" s="9"/>
      <c r="H129" s="43"/>
      <c r="I129" s="43"/>
      <c r="J129" s="43"/>
      <c r="K129" s="43"/>
      <c r="L129" s="43"/>
      <c r="M129" s="43"/>
      <c r="N129" s="43"/>
      <c r="O129" s="43"/>
      <c r="P129" s="43"/>
    </row>
    <row r="130" spans="7:17" x14ac:dyDescent="0.3">
      <c r="G130" s="9"/>
      <c r="H130" s="43"/>
      <c r="I130" s="43"/>
      <c r="J130" s="43"/>
      <c r="K130" s="43"/>
      <c r="L130" s="43"/>
      <c r="M130" s="43"/>
      <c r="N130" s="43"/>
      <c r="O130" s="43"/>
      <c r="P130" s="43"/>
    </row>
    <row r="131" spans="7:17" x14ac:dyDescent="0.3">
      <c r="G131" s="9"/>
      <c r="H131" s="43"/>
      <c r="I131" s="43"/>
      <c r="J131" s="43"/>
      <c r="K131" s="43"/>
      <c r="L131" s="43"/>
      <c r="M131" s="43"/>
      <c r="N131" s="43"/>
      <c r="O131" s="43"/>
      <c r="P131" s="43"/>
    </row>
    <row r="134" spans="7:17" x14ac:dyDescent="0.3">
      <c r="Q134" s="45"/>
    </row>
    <row r="135" spans="7:17" x14ac:dyDescent="0.3">
      <c r="Q135" s="45"/>
    </row>
    <row r="136" spans="7:17" x14ac:dyDescent="0.3">
      <c r="Q136" s="45"/>
    </row>
    <row r="137" spans="7:17" x14ac:dyDescent="0.3">
      <c r="Q137" s="42"/>
    </row>
  </sheetData>
  <conditionalFormatting sqref="BK26:BK28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2:AW13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6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65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E6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6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J6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6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L65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:M6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N6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:O6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P6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10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10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10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100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:N100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:O10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6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:Q6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R63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:S6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:T6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U6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9:V6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9:W6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X6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0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P100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:Q10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:R10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S100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4:T10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:U10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4:V10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4:W10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:T79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79"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9:V79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W79"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9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R115">
    <cfRule type="colorScale" priority="1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:S115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5:T115">
    <cfRule type="colorScale" priority="1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:U115">
    <cfRule type="colorScale" priority="1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5:V115"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5:W115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79"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D79">
    <cfRule type="colorScale" priority="1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79">
    <cfRule type="colorScale" priority="1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8:H131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:I131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8:J131"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8:K131">
    <cfRule type="colorScale" priority="1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8:L131">
    <cfRule type="colorScale" priority="1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8:M131"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8:N131">
    <cfRule type="colorScale" priority="1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8:O131">
    <cfRule type="colorScale" priority="1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:F79">
    <cfRule type="colorScale" priority="1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8:P131">
    <cfRule type="colorScale" priority="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R6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79">
    <cfRule type="colorScale" priority="1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I79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9">
    <cfRule type="colorScale" priority="1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9">
    <cfRule type="colorScale" priority="1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9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:M79">
    <cfRule type="colorScale" priority="1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:N79">
    <cfRule type="colorScale" priority="1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:O79">
    <cfRule type="colorScale" priority="1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79">
    <cfRule type="colorScale" priority="1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79">
    <cfRule type="colorScale" priority="1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77">
    <cfRule type="colorScale" priority="1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77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5:I115">
    <cfRule type="colorScale" priority="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15">
    <cfRule type="colorScale" priority="1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15">
    <cfRule type="colorScale" priority="1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5">
    <cfRule type="colorScale" priority="1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15">
    <cfRule type="colorScale" priority="1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15"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15">
    <cfRule type="colorScale" priority="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5">
    <cfRule type="colorScale" priority="1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5">
    <cfRule type="colorScale" priority="1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5">
    <cfRule type="colorScale" priority="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15">
    <cfRule type="colorScale" priority="1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:Q115">
    <cfRule type="colorScale" priority="1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43</vt:i4>
      </vt:variant>
    </vt:vector>
  </HeadingPairs>
  <TitlesOfParts>
    <vt:vector size="53" baseType="lpstr">
      <vt:lpstr>score</vt:lpstr>
      <vt:lpstr>KF_16_dur+rat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'KF_16_dur+rat'!AP_27</vt:lpstr>
      <vt:lpstr>'KF_16_dur+rat'!Arnold_Pogossian_2006__live_DVD__14_dur</vt:lpstr>
      <vt:lpstr>'KF_16_dur+rat'!Arnold_Pogossian_2006__live_DVD__16_dur_1</vt:lpstr>
      <vt:lpstr>'KF_16_dur+rat'!Arnold_Pogossian_2006__live_DVD__27_dur</vt:lpstr>
      <vt:lpstr>'KF_16_dur+rat'!Arnold_Pogossian_2009_14</vt:lpstr>
      <vt:lpstr>'KF_16_dur+rat'!Arnold_Pogossian_2009_17</vt:lpstr>
      <vt:lpstr>'KF_16_dur+rat'!Banse_Keller_2005_14</vt:lpstr>
      <vt:lpstr>'KF_16_dur+rat'!Banse_Keller_2005_17</vt:lpstr>
      <vt:lpstr>'KF_16_dur+rat'!BK_27</vt:lpstr>
      <vt:lpstr>'KF_16_dur+rat'!CK_1990_32_dur</vt:lpstr>
      <vt:lpstr>'KF_16_dur+rat'!CK_27</vt:lpstr>
      <vt:lpstr>'KF_16_dur+rat'!CK87_27</vt:lpstr>
      <vt:lpstr>'KF_16_dur+rat'!Csengery_Keller_1987_12__Umpanzert</vt:lpstr>
      <vt:lpstr>'KF_16_dur+rat'!Csengery_Keller_1987_14__Keine_Rückkehr__1</vt:lpstr>
      <vt:lpstr>'KF_16_dur+rat'!Csengery_Keller_1990_14</vt:lpstr>
      <vt:lpstr>'KF_16_dur+rat'!Csengery_Keller_1990_17</vt:lpstr>
      <vt:lpstr>'KF_16_dur+rat'!Kammer_Widmann_2017_14_Abschnitte_Dauern</vt:lpstr>
      <vt:lpstr>'KF_16_dur+rat'!Kammer_Widmann_2017_16_Abschnitte_Dauern_1</vt:lpstr>
      <vt:lpstr>'KF_16_dur+rat'!Kammer_Widmann_2017_27_Abschnitte_Dauern</vt:lpstr>
      <vt:lpstr>'KF_16_dur+rat'!KO_27</vt:lpstr>
      <vt:lpstr>'KF_16_dur+rat'!KO_94_27</vt:lpstr>
      <vt:lpstr>'KF_16_dur+rat'!Komsi_Oramo_1994_14</vt:lpstr>
      <vt:lpstr>'KF_16_dur+rat'!Komsi_Oramo_1994_17</vt:lpstr>
      <vt:lpstr>'KF_16_dur+rat'!Komsi_Oramo_1996_14</vt:lpstr>
      <vt:lpstr>'KF_16_dur+rat'!Komsi_Oramo_1996_17</vt:lpstr>
      <vt:lpstr>'KF_16_dur+rat'!Melzer_Stark_2012_14</vt:lpstr>
      <vt:lpstr>'KF_16_dur+rat'!Melzer_Stark_2012_17</vt:lpstr>
      <vt:lpstr>'KF_16_dur+rat'!Melzer_Stark_2013_17</vt:lpstr>
      <vt:lpstr>'KF_16_dur+rat'!Melzer_Stark_2014_14</vt:lpstr>
      <vt:lpstr>'KF_16_dur+rat'!Melzer_Stark_2017_Wien_modern_14_dur</vt:lpstr>
      <vt:lpstr>'KF_16_dur+rat'!Melzer_Stark_2017_Wien_modern_16_dur_1</vt:lpstr>
      <vt:lpstr>'KF_16_dur+rat'!Melzer_Stark_2017_Wien_modern_27_dur</vt:lpstr>
      <vt:lpstr>'KF_16_dur+rat'!Melzer_Stark_2019_14</vt:lpstr>
      <vt:lpstr>'KF_16_dur+rat'!Melzer_Stark_2019_17</vt:lpstr>
      <vt:lpstr>'KF_16_dur+rat'!MS_27</vt:lpstr>
      <vt:lpstr>'KF_16_dur+rat'!MS13_27</vt:lpstr>
      <vt:lpstr>'KF_16_dur+rat'!MS19_27</vt:lpstr>
      <vt:lpstr>'KF_16_dur+rat'!Pammer_Kopatchinskaja_2004_12</vt:lpstr>
      <vt:lpstr>'KF_16_dur+rat'!Pammer_Kopatchinskaja_2004_17</vt:lpstr>
      <vt:lpstr>'KF_16_dur+rat'!PK_27</vt:lpstr>
      <vt:lpstr>'KF_16_dur+rat'!Whittlesey_Sallaberger_1997_14</vt:lpstr>
      <vt:lpstr>'KF_16_dur+rat'!Whittlesey_Sallaberger_1997_17</vt:lpstr>
      <vt:lpstr>'KF_16_dur+rat'!WS_27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2020-12-09T09:11:02Z</dcterms:modified>
</cp:coreProperties>
</file>