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13_ncr:1_{89D5EB02-1069-40FA-A139-CC6854EB858D}" xr6:coauthVersionLast="45" xr6:coauthVersionMax="45" xr10:uidLastSave="{00000000-0000-0000-0000-000000000000}"/>
  <bookViews>
    <workbookView xWindow="-108" yWindow="-108" windowWidth="23256" windowHeight="12576" tabRatio="809" activeTab="1" xr2:uid="{00000000-000D-0000-FFFF-FFFF00000000}"/>
  </bookViews>
  <sheets>
    <sheet name="score" sheetId="38" r:id="rId1"/>
    <sheet name="KF_17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  <sheet name="KF17_tpo14" sheetId="35" r:id="rId11"/>
    <sheet name="KF17_tpo8" sheetId="37" r:id="rId12"/>
    <sheet name="KF17_tpo8_diag" sheetId="36" r:id="rId13"/>
  </sheets>
  <definedNames>
    <definedName name="AP_2009_20" localSheetId="1">'KF_17_dur+rat'!#REF!</definedName>
    <definedName name="AP_27" localSheetId="1">'KF_17_dur+rat'!$AH$77:$AH$92</definedName>
    <definedName name="Arnold_Pogossian_2006__live_DVD__14_dur" localSheetId="1">'KF_17_dur+rat'!$AJ$77:$AJ$92</definedName>
    <definedName name="Arnold_Pogossian_2006__live_DVD__16_dur_1" localSheetId="1">'KF_17_dur+rat'!$AJ$77:$AJ$86</definedName>
    <definedName name="Arnold_Pogossian_2006__live_DVD__17_dur_1" localSheetId="1">'KF_17_dur+rat'!$AJ$77:$AJ$86</definedName>
    <definedName name="Arnold_Pogossian_2006__live_DVD__17_tpo" localSheetId="10">KF17_tpo14!$J$2:$J$79</definedName>
    <definedName name="Arnold_Pogossian_2006__live_DVD__17_tpo" localSheetId="11">KF17_tpo8!#REF!</definedName>
    <definedName name="Arnold_Pogossian_2006__live_DVD__27_dur" localSheetId="1">'KF_17_dur+rat'!$AJ$77:$AJ$92</definedName>
    <definedName name="Arnold_Pogossian_2009_14" localSheetId="1">'KF_17_dur+rat'!$AH$77:$AH$92</definedName>
    <definedName name="Arnold_Pogossian_2009_17" localSheetId="1">'KF_17_dur+rat'!$AH$77:$AH$86</definedName>
    <definedName name="Arnold_Pogossian_2009_17_dur_2" localSheetId="1">'KF_17_dur+rat'!$AH$77:$AH$86</definedName>
    <definedName name="Arnold_Pogossian_2009_17_tpo" localSheetId="10">KF17_tpo14!$H$2:$H$79</definedName>
    <definedName name="Arnold_Pogossian_2009_17_tpo" localSheetId="11">KF17_tpo8!$F$2:$F$79</definedName>
    <definedName name="Arnold_Pogossian_2009_6" localSheetId="1">'KF_17_dur+rat'!#REF!</definedName>
    <definedName name="Banse_Keller_2005_06" localSheetId="1">'KF_17_dur+rat'!#REF!</definedName>
    <definedName name="Banse_Keller_2005_14" localSheetId="1">'KF_17_dur+rat'!$AI$77:$AI$92</definedName>
    <definedName name="Banse_Keller_2005_17" localSheetId="1">'KF_17_dur+rat'!$AI$77:$AI$86</definedName>
    <definedName name="Banse_Keller_2005_17_dur_2" localSheetId="1">'KF_17_dur+rat'!$AI$77:$AI$86</definedName>
    <definedName name="Banse_Keller_2005_17_tpo" localSheetId="10">KF17_tpo14!$I$2:$I$79</definedName>
    <definedName name="Banse_Keller_2005_17_tpo" localSheetId="11">KF17_tpo8!$G$2:$G$79</definedName>
    <definedName name="BK_2005_20" localSheetId="1">'KF_17_dur+rat'!#REF!</definedName>
    <definedName name="BK_27" localSheetId="1">'KF_17_dur+rat'!$AI$77:$AI$92</definedName>
    <definedName name="CK_1987_20" localSheetId="1">'KF_17_dur+rat'!#REF!</definedName>
    <definedName name="CK_1990_20" localSheetId="1">'KF_17_dur+rat'!#REF!</definedName>
    <definedName name="CK_1990_32_dur" localSheetId="1">'KF_17_dur+rat'!$AA$2:$AA$20</definedName>
    <definedName name="CK_27" localSheetId="1">'KF_17_dur+rat'!$AC$77:$AC$92</definedName>
    <definedName name="CK87_27" localSheetId="1">'KF_17_dur+rat'!$AB$77:$AB$92</definedName>
    <definedName name="Csengery_Keller_1987_04__Nimmermehr" localSheetId="1">'KF_17_dur+rat'!#REF!</definedName>
    <definedName name="Csengery_Keller_1987_12__Umpanzert" localSheetId="1">'KF_17_dur+rat'!$AB$77:$AB$92</definedName>
    <definedName name="Csengery_Keller_1987_14__Keine_Rückkehr__1" localSheetId="1">'KF_17_dur+rat'!$AB$77:$AB$86</definedName>
    <definedName name="Csengery_Keller_1987_15__Stolz__dur_3" localSheetId="1">'KF_17_dur+rat'!$AB$77:$AB$86</definedName>
    <definedName name="Csengery_Keller_1987_15__Stolz__dur_4" localSheetId="1">'KF_17_dur+rat'!$AB$77:$AB$86</definedName>
    <definedName name="Csengery_Keller_1990_06" localSheetId="1">'KF_17_dur+rat'!#REF!</definedName>
    <definedName name="Csengery_Keller_1990_14" localSheetId="1">'KF_17_dur+rat'!$AC$77:$AC$92</definedName>
    <definedName name="Csengery_Keller_1990_17" localSheetId="1">'KF_17_dur+rat'!$AC$77:$AC$86</definedName>
    <definedName name="Csengery_Keller_1990_17_dur_2" localSheetId="1">'KF_17_dur+rat'!$AC$77:$AC$86</definedName>
    <definedName name="Csengery_Keller_1990_17_tpo" localSheetId="10">KF17_tpo14!$C$2:$C$79</definedName>
    <definedName name="Csengery_Keller_1990_17_tpo" localSheetId="11">KF17_tpo8!$B$2:$B$79</definedName>
    <definedName name="Kammer_Widmann_2017_14_Abschnitte_Dauern" localSheetId="1">'KF_17_dur+rat'!$AM$77:$AM$92</definedName>
    <definedName name="Kammer_Widmann_2017_16_Abschnitte_Dauern_1" localSheetId="1">'KF_17_dur+rat'!$AM$77:$AM$86</definedName>
    <definedName name="Kammer_Widmann_2017_17_Abschnitte_Dauern_1" localSheetId="1">'KF_17_dur+rat'!$AM$77:$AM$86</definedName>
    <definedName name="Kammer_Widmann_2017_17_tpo" localSheetId="10">KF17_tpo14!$M$2:$M$79</definedName>
    <definedName name="Kammer_Widmann_2017_17_tpo" localSheetId="11">KF17_tpo8!$I$2:$I$79</definedName>
    <definedName name="Kammer_Widmann_2017_27_Abschnitte_Dauern" localSheetId="1">'KF_17_dur+rat'!$AM$77:$AM$92</definedName>
    <definedName name="KO_1996_20" localSheetId="1">'KF_17_dur+rat'!#REF!</definedName>
    <definedName name="KO_27" localSheetId="1">'KF_17_dur+rat'!$AE$77:$AE$92</definedName>
    <definedName name="KO_94_27" localSheetId="1">'KF_17_dur+rat'!$AD$77:$AD$92</definedName>
    <definedName name="Komsi_Oramo_1994_14" localSheetId="1">'KF_17_dur+rat'!$AD$77:$AD$92</definedName>
    <definedName name="Komsi_Oramo_1994_17" localSheetId="1">'KF_17_dur+rat'!$AD$77:$AD$86</definedName>
    <definedName name="Komsi_Oramo_1994_17_dur_1" localSheetId="1">'KF_17_dur+rat'!$AD$77:$AD$86</definedName>
    <definedName name="Komsi_Oramo_1994_17_tpo" localSheetId="10">KF17_tpo14!$D$2:$D$79</definedName>
    <definedName name="Komsi_Oramo_1994_17_tpo" localSheetId="11">KF17_tpo8!#REF!</definedName>
    <definedName name="Komsi_Oramo_1996_06" localSheetId="1">'KF_17_dur+rat'!#REF!</definedName>
    <definedName name="Komsi_Oramo_1996_14" localSheetId="1">'KF_17_dur+rat'!$AE$77:$AE$92</definedName>
    <definedName name="Komsi_Oramo_1996_17" localSheetId="1">'KF_17_dur+rat'!$AE$77:$AE$86</definedName>
    <definedName name="Komsi_Oramo_1996_17_dur_2" localSheetId="1">'KF_17_dur+rat'!$AE$77:$AE$86</definedName>
    <definedName name="Komsi_Oramo_1996_17_tpo" localSheetId="10">KF17_tpo14!$E$2:$E$79</definedName>
    <definedName name="Komsi_Oramo_1996_17_tpo" localSheetId="11">KF17_tpo8!$C$2:$C$79</definedName>
    <definedName name="Melzer_Stark_2012_06" localSheetId="1">'KF_17_dur+rat'!#REF!</definedName>
    <definedName name="Melzer_Stark_2012_14" localSheetId="1">'KF_17_dur+rat'!$AK$77:$AK$92</definedName>
    <definedName name="Melzer_Stark_2012_17" localSheetId="1">'KF_17_dur+rat'!$AK$77:$AK$86</definedName>
    <definedName name="Melzer_Stark_2012_17_dur_2" localSheetId="1">'KF_17_dur+rat'!$AK$77:$AK$86</definedName>
    <definedName name="Melzer_Stark_2012_17_tpo" localSheetId="10">KF17_tpo14!$K$2:$K$79</definedName>
    <definedName name="Melzer_Stark_2012_17_tpo" localSheetId="11">KF17_tpo8!$H$2:$H$79</definedName>
    <definedName name="Melzer_Stark_2013_06" localSheetId="1">'KF_17_dur+rat'!#REF!</definedName>
    <definedName name="Melzer_Stark_2013_17" localSheetId="1">'KF_17_dur+rat'!$AL$77:$AL$86</definedName>
    <definedName name="Melzer_Stark_2013_17_dur_2" localSheetId="1">'KF_17_dur+rat'!$AL$77:$AL$86</definedName>
    <definedName name="Melzer_Stark_2013_17_tpo" localSheetId="10">KF17_tpo14!$L$2:$L$79</definedName>
    <definedName name="Melzer_Stark_2013_17_tpo" localSheetId="11">KF17_tpo8!#REF!</definedName>
    <definedName name="Melzer_Stark_2014_14" localSheetId="1">'KF_17_dur+rat'!$AL$77:$AL$92</definedName>
    <definedName name="Melzer_Stark_2017_Wien_modern_14_dur" localSheetId="1">'KF_17_dur+rat'!$AN$77:$AN$92</definedName>
    <definedName name="Melzer_Stark_2017_Wien_modern_16_dur_1" localSheetId="1">'KF_17_dur+rat'!$AN$77:$AN$86</definedName>
    <definedName name="Melzer_Stark_2017_Wien_modern_17_dur_1" localSheetId="1">'KF_17_dur+rat'!$AN$77:$AN$86</definedName>
    <definedName name="Melzer_Stark_2017_Wien_modern_17_tpo" localSheetId="10">KF17_tpo14!$N$2:$N$79</definedName>
    <definedName name="Melzer_Stark_2017_Wien_modern_17_tpo" localSheetId="11">KF17_tpo8!#REF!</definedName>
    <definedName name="Melzer_Stark_2017_Wien_modern_27_dur" localSheetId="1">'KF_17_dur+rat'!$AN$77:$AN$92</definedName>
    <definedName name="Melzer_Stark_2019_14" localSheetId="1">'KF_17_dur+rat'!$AO$77:$AO$92</definedName>
    <definedName name="Melzer_Stark_2019_17" localSheetId="1">'KF_17_dur+rat'!$AO$77:$AO$86</definedName>
    <definedName name="Melzer_Stark_2019_17_dur_1" localSheetId="1">'KF_17_dur+rat'!$AO$77:$AO$86</definedName>
    <definedName name="Melzer_Stark_2019_17_tpo" localSheetId="10">KF17_tpo14!$O$2:$O$79</definedName>
    <definedName name="Melzer_Stark_2019_17_tpo" localSheetId="11">KF17_tpo8!#REF!</definedName>
    <definedName name="MS_2012_20" localSheetId="1">'KF_17_dur+rat'!#REF!</definedName>
    <definedName name="MS_2013_20" localSheetId="1">'KF_17_dur+rat'!#REF!</definedName>
    <definedName name="MS_27" localSheetId="1">'KF_17_dur+rat'!$AK$77:$AK$92</definedName>
    <definedName name="MS13_27" localSheetId="1">'KF_17_dur+rat'!$AL$77:$AL$92</definedName>
    <definedName name="MS19_27" localSheetId="1">'KF_17_dur+rat'!$AO$77:$AO$92</definedName>
    <definedName name="Pammer_Kopatchinskaja_2004_06" localSheetId="1">'KF_17_dur+rat'!#REF!</definedName>
    <definedName name="Pammer_Kopatchinskaja_2004_12" localSheetId="1">'KF_17_dur+rat'!$AG$77:$AG$92</definedName>
    <definedName name="Pammer_Kopatchinskaja_2004_17" localSheetId="1">'KF_17_dur+rat'!$AG$77:$AG$86</definedName>
    <definedName name="Pammer_Kopatchinskaja_2004_17_dur_2" localSheetId="1">'KF_17_dur+rat'!$AG$77:$AG$86</definedName>
    <definedName name="Pammer_Kopatchinskaja_2004_17_tpo" localSheetId="10">KF17_tpo14!$R$81:$R$82</definedName>
    <definedName name="Pammer_Kopatchinskaja_2004_17_tpo" localSheetId="11">KF17_tpo8!$L$81:$L$82</definedName>
    <definedName name="Pammer_Kopatchinskaja_2004_17_tpo_1" localSheetId="10">KF17_tpo14!$G$2:$G$79</definedName>
    <definedName name="Pammer_Kopatchinskaja_2004_17_tpo_1" localSheetId="11">KF17_tpo8!$E$2:$E$79</definedName>
    <definedName name="PK_2004_20" localSheetId="1">'KF_17_dur+rat'!#REF!</definedName>
    <definedName name="PK_27" localSheetId="1">'KF_17_dur+rat'!$AG$77:$AG$92</definedName>
    <definedName name="Whittlesey_Sallaberger_1997_06" localSheetId="1">'KF_17_dur+rat'!#REF!</definedName>
    <definedName name="Whittlesey_Sallaberger_1997_14" localSheetId="1">'KF_17_dur+rat'!$AF$77:$AF$92</definedName>
    <definedName name="Whittlesey_Sallaberger_1997_17" localSheetId="1">'KF_17_dur+rat'!$AF$77:$AF$86</definedName>
    <definedName name="Whittlesey_Sallaberger_1997_17_dur_2" localSheetId="1">'KF_17_dur+rat'!$AF$77:$AF$86</definedName>
    <definedName name="Whittlesey_Sallaberger_1997_17_tpo" localSheetId="10">KF17_tpo14!$F$2:$F$79</definedName>
    <definedName name="Whittlesey_Sallaberger_1997_17_tpo" localSheetId="11">KF17_tpo8!$D$2:$D$79</definedName>
    <definedName name="WS_1997_20" localSheetId="1">'KF_17_dur+rat'!#REF!</definedName>
    <definedName name="WS_27" localSheetId="1">'KF_17_dur+rat'!$AF$77:$AF$92</definedName>
  </definedNames>
  <calcPr calcId="181029"/>
</workbook>
</file>

<file path=xl/calcChain.xml><?xml version="1.0" encoding="utf-8"?>
<calcChain xmlns="http://schemas.openxmlformats.org/spreadsheetml/2006/main">
  <c r="I81" i="37" l="1"/>
  <c r="I82" i="37" s="1"/>
  <c r="H81" i="37"/>
  <c r="H82" i="37" s="1"/>
  <c r="G81" i="37"/>
  <c r="G82" i="37" s="1"/>
  <c r="F81" i="37"/>
  <c r="F82" i="37" s="1"/>
  <c r="E81" i="37"/>
  <c r="E82" i="37" s="1"/>
  <c r="D81" i="37"/>
  <c r="D82" i="37" s="1"/>
  <c r="C81" i="37"/>
  <c r="C82" i="37" s="1"/>
  <c r="B81" i="37"/>
  <c r="B82" i="37" s="1"/>
  <c r="J79" i="37"/>
  <c r="J78" i="37"/>
  <c r="J77" i="37"/>
  <c r="J76" i="37"/>
  <c r="J75" i="37"/>
  <c r="J74" i="37"/>
  <c r="J73" i="37"/>
  <c r="J72" i="37"/>
  <c r="J71" i="37"/>
  <c r="J70" i="37"/>
  <c r="J69" i="37"/>
  <c r="J68" i="37"/>
  <c r="J67" i="37"/>
  <c r="J66" i="37"/>
  <c r="J65" i="37"/>
  <c r="J64" i="37"/>
  <c r="J63" i="37"/>
  <c r="J62" i="37"/>
  <c r="J61" i="37"/>
  <c r="J60" i="37"/>
  <c r="J59" i="37"/>
  <c r="J58" i="37"/>
  <c r="J57" i="37"/>
  <c r="J56" i="37"/>
  <c r="J55" i="37"/>
  <c r="J54" i="37"/>
  <c r="J53" i="37"/>
  <c r="J52" i="37"/>
  <c r="J51" i="37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J4" i="37"/>
  <c r="J3" i="37"/>
  <c r="J2" i="37"/>
  <c r="J81" i="37" l="1"/>
  <c r="J82" i="37" s="1"/>
  <c r="P3" i="35" l="1"/>
  <c r="P4" i="35"/>
  <c r="P5" i="35"/>
  <c r="P6" i="35"/>
  <c r="P7" i="35"/>
  <c r="P8" i="35"/>
  <c r="P9" i="35"/>
  <c r="P10" i="35"/>
  <c r="P11" i="35"/>
  <c r="P12" i="35"/>
  <c r="P13" i="35"/>
  <c r="P14" i="35"/>
  <c r="P15" i="35"/>
  <c r="P16" i="35"/>
  <c r="P17" i="35"/>
  <c r="P18" i="35"/>
  <c r="P19" i="35"/>
  <c r="P20" i="35"/>
  <c r="P21" i="35"/>
  <c r="P22" i="35"/>
  <c r="P23" i="35"/>
  <c r="P24" i="35"/>
  <c r="P25" i="35"/>
  <c r="P26" i="35"/>
  <c r="P27" i="35"/>
  <c r="P28" i="35"/>
  <c r="P29" i="35"/>
  <c r="P30" i="35"/>
  <c r="P31" i="35"/>
  <c r="P32" i="35"/>
  <c r="P33" i="35"/>
  <c r="P34" i="35"/>
  <c r="P35" i="35"/>
  <c r="P36" i="35"/>
  <c r="P37" i="35"/>
  <c r="P38" i="35"/>
  <c r="P39" i="35"/>
  <c r="P40" i="35"/>
  <c r="P41" i="35"/>
  <c r="P42" i="35"/>
  <c r="P43" i="35"/>
  <c r="P44" i="35"/>
  <c r="P45" i="35"/>
  <c r="P46" i="35"/>
  <c r="P47" i="35"/>
  <c r="P48" i="35"/>
  <c r="P49" i="35"/>
  <c r="P50" i="35"/>
  <c r="P51" i="35"/>
  <c r="P52" i="35"/>
  <c r="P53" i="35"/>
  <c r="P54" i="35"/>
  <c r="P55" i="35"/>
  <c r="P56" i="35"/>
  <c r="P57" i="35"/>
  <c r="P58" i="35"/>
  <c r="P59" i="35"/>
  <c r="P60" i="35"/>
  <c r="P61" i="35"/>
  <c r="P62" i="35"/>
  <c r="P63" i="35"/>
  <c r="P64" i="35"/>
  <c r="P65" i="35"/>
  <c r="P66" i="35"/>
  <c r="P67" i="35"/>
  <c r="P68" i="35"/>
  <c r="P69" i="35"/>
  <c r="P70" i="35"/>
  <c r="P71" i="35"/>
  <c r="P72" i="35"/>
  <c r="P73" i="35"/>
  <c r="P74" i="35"/>
  <c r="P75" i="35"/>
  <c r="P76" i="35"/>
  <c r="P77" i="35"/>
  <c r="P78" i="35"/>
  <c r="P79" i="35"/>
  <c r="P2" i="35"/>
  <c r="M82" i="35"/>
  <c r="E82" i="35"/>
  <c r="O81" i="35"/>
  <c r="O82" i="35" s="1"/>
  <c r="N81" i="35"/>
  <c r="N82" i="35" s="1"/>
  <c r="M81" i="35"/>
  <c r="L81" i="35"/>
  <c r="L82" i="35" s="1"/>
  <c r="K81" i="35"/>
  <c r="K82" i="35" s="1"/>
  <c r="J81" i="35"/>
  <c r="J82" i="35" s="1"/>
  <c r="I81" i="35"/>
  <c r="I82" i="35" s="1"/>
  <c r="H81" i="35"/>
  <c r="H82" i="35" s="1"/>
  <c r="G81" i="35"/>
  <c r="G82" i="35" s="1"/>
  <c r="F81" i="35"/>
  <c r="F82" i="35" s="1"/>
  <c r="E81" i="35"/>
  <c r="D81" i="35"/>
  <c r="D82" i="35" s="1"/>
  <c r="C81" i="35"/>
  <c r="C82" i="35" s="1"/>
  <c r="B81" i="35"/>
  <c r="B82" i="35" s="1"/>
  <c r="T10" i="3" l="1"/>
  <c r="AX11" i="3"/>
  <c r="T9" i="3"/>
  <c r="AB10" i="3"/>
  <c r="T11" i="3" l="1"/>
  <c r="AC2" i="3" l="1"/>
  <c r="AD2" i="3"/>
  <c r="AE2" i="3"/>
  <c r="AF2" i="3"/>
  <c r="AG2" i="3"/>
  <c r="AH2" i="3"/>
  <c r="AI2" i="3"/>
  <c r="AJ2" i="3"/>
  <c r="AK2" i="3"/>
  <c r="AL2" i="3"/>
  <c r="AM2" i="3"/>
  <c r="AN2" i="3"/>
  <c r="AO2" i="3"/>
  <c r="AC3" i="3"/>
  <c r="AC42" i="3" s="1"/>
  <c r="AD3" i="3"/>
  <c r="AD42" i="3" s="1"/>
  <c r="AE3" i="3"/>
  <c r="AF3" i="3"/>
  <c r="AG3" i="3"/>
  <c r="AH3" i="3"/>
  <c r="AH42" i="3" s="1"/>
  <c r="AI3" i="3"/>
  <c r="AJ3" i="3"/>
  <c r="AK3" i="3"/>
  <c r="AK42" i="3" s="1"/>
  <c r="AL3" i="3"/>
  <c r="AL42" i="3" s="1"/>
  <c r="AM3" i="3"/>
  <c r="AN3" i="3"/>
  <c r="AO3" i="3"/>
  <c r="AO42" i="3" s="1"/>
  <c r="AC4" i="3"/>
  <c r="AC43" i="3" s="1"/>
  <c r="AD4" i="3"/>
  <c r="AD43" i="3" s="1"/>
  <c r="AE4" i="3"/>
  <c r="AF4" i="3"/>
  <c r="AG4" i="3"/>
  <c r="AG43" i="3" s="1"/>
  <c r="AH4" i="3"/>
  <c r="AI4" i="3"/>
  <c r="AJ4" i="3"/>
  <c r="AJ43" i="3" s="1"/>
  <c r="AK4" i="3"/>
  <c r="AK43" i="3" s="1"/>
  <c r="AL4" i="3"/>
  <c r="AL43" i="3" s="1"/>
  <c r="AM4" i="3"/>
  <c r="AM43" i="3" s="1"/>
  <c r="AN4" i="3"/>
  <c r="AO4" i="3"/>
  <c r="AO43" i="3" s="1"/>
  <c r="AC5" i="3"/>
  <c r="AD5" i="3"/>
  <c r="AD44" i="3" s="1"/>
  <c r="AE5" i="3"/>
  <c r="AE44" i="3" s="1"/>
  <c r="AF5" i="3"/>
  <c r="AF44" i="3" s="1"/>
  <c r="AG5" i="3"/>
  <c r="AG44" i="3" s="1"/>
  <c r="AH5" i="3"/>
  <c r="AH44" i="3" s="1"/>
  <c r="AI5" i="3"/>
  <c r="AJ5" i="3"/>
  <c r="AJ44" i="3" s="1"/>
  <c r="AK5" i="3"/>
  <c r="AK44" i="3" s="1"/>
  <c r="AL5" i="3"/>
  <c r="AM5" i="3"/>
  <c r="AN5" i="3"/>
  <c r="AN44" i="3" s="1"/>
  <c r="AO5" i="3"/>
  <c r="AO44" i="3" s="1"/>
  <c r="AC6" i="3"/>
  <c r="AD6" i="3"/>
  <c r="AE6" i="3"/>
  <c r="AE45" i="3" s="1"/>
  <c r="AF6" i="3"/>
  <c r="AG6" i="3"/>
  <c r="AH6" i="3"/>
  <c r="AH45" i="3" s="1"/>
  <c r="AI6" i="3"/>
  <c r="AI45" i="3" s="1"/>
  <c r="AJ6" i="3"/>
  <c r="AK6" i="3"/>
  <c r="AK45" i="3" s="1"/>
  <c r="AL6" i="3"/>
  <c r="AM6" i="3"/>
  <c r="AM45" i="3" s="1"/>
  <c r="AN6" i="3"/>
  <c r="AO6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C8" i="3"/>
  <c r="AC47" i="3" s="1"/>
  <c r="AD8" i="3"/>
  <c r="AD47" i="3" s="1"/>
  <c r="AE8" i="3"/>
  <c r="AF8" i="3"/>
  <c r="AG8" i="3"/>
  <c r="AG47" i="3" s="1"/>
  <c r="AH8" i="3"/>
  <c r="AH47" i="3" s="1"/>
  <c r="AI8" i="3"/>
  <c r="AJ8" i="3"/>
  <c r="AK8" i="3"/>
  <c r="AK47" i="3" s="1"/>
  <c r="AL8" i="3"/>
  <c r="AL47" i="3" s="1"/>
  <c r="AM8" i="3"/>
  <c r="AN8" i="3"/>
  <c r="AN47" i="3" s="1"/>
  <c r="AO8" i="3"/>
  <c r="AO47" i="3" s="1"/>
  <c r="AC9" i="3"/>
  <c r="AD9" i="3"/>
  <c r="AD48" i="3" s="1"/>
  <c r="AE9" i="3"/>
  <c r="AF9" i="3"/>
  <c r="AF48" i="3" s="1"/>
  <c r="AG9" i="3"/>
  <c r="AG48" i="3" s="1"/>
  <c r="AH9" i="3"/>
  <c r="AI9" i="3"/>
  <c r="AI48" i="3" s="1"/>
  <c r="AJ9" i="3"/>
  <c r="AJ48" i="3" s="1"/>
  <c r="AK9" i="3"/>
  <c r="AK48" i="3" s="1"/>
  <c r="AL9" i="3"/>
  <c r="AL48" i="3" s="1"/>
  <c r="AM9" i="3"/>
  <c r="AN9" i="3"/>
  <c r="AN48" i="3" s="1"/>
  <c r="AO9" i="3"/>
  <c r="AO48" i="3" s="1"/>
  <c r="AC10" i="3"/>
  <c r="AC49" i="3" s="1"/>
  <c r="AD10" i="3"/>
  <c r="AE10" i="3"/>
  <c r="AF10" i="3"/>
  <c r="AG10" i="3"/>
  <c r="AG49" i="3" s="1"/>
  <c r="AH10" i="3"/>
  <c r="AI10" i="3"/>
  <c r="AJ10" i="3"/>
  <c r="AK10" i="3"/>
  <c r="AL10" i="3"/>
  <c r="AM10" i="3"/>
  <c r="AN10" i="3"/>
  <c r="AO10" i="3"/>
  <c r="AB3" i="3"/>
  <c r="AB4" i="3"/>
  <c r="AB43" i="3" s="1"/>
  <c r="AB5" i="3"/>
  <c r="AB44" i="3" s="1"/>
  <c r="AB6" i="3"/>
  <c r="AB7" i="3"/>
  <c r="AB8" i="3"/>
  <c r="AB47" i="3" s="1"/>
  <c r="AB9" i="3"/>
  <c r="AB48" i="3" s="1"/>
  <c r="AL46" i="3" l="1"/>
  <c r="L3" i="3"/>
  <c r="AD46" i="3"/>
  <c r="D3" i="3"/>
  <c r="AM41" i="3"/>
  <c r="M2" i="3"/>
  <c r="AM11" i="3"/>
  <c r="AM23" i="3" s="1"/>
  <c r="AE41" i="3"/>
  <c r="E2" i="3"/>
  <c r="AE11" i="3"/>
  <c r="B3" i="3"/>
  <c r="AK46" i="3"/>
  <c r="K3" i="3"/>
  <c r="AC46" i="3"/>
  <c r="C3" i="3"/>
  <c r="L2" i="3"/>
  <c r="AL11" i="3"/>
  <c r="AD41" i="3"/>
  <c r="D2" i="3"/>
  <c r="AD11" i="3"/>
  <c r="AJ46" i="3"/>
  <c r="J3" i="3"/>
  <c r="AK41" i="3"/>
  <c r="K2" i="3"/>
  <c r="AK11" i="3"/>
  <c r="C2" i="3"/>
  <c r="AC11" i="3"/>
  <c r="AC30" i="3" s="1"/>
  <c r="AI46" i="3"/>
  <c r="I3" i="3"/>
  <c r="AJ41" i="3"/>
  <c r="J2" i="3"/>
  <c r="AJ11" i="3"/>
  <c r="AJ30" i="3" s="1"/>
  <c r="AH46" i="3"/>
  <c r="H3" i="3"/>
  <c r="AI41" i="3"/>
  <c r="I2" i="3"/>
  <c r="AI11" i="3"/>
  <c r="O3" i="3"/>
  <c r="G3" i="3"/>
  <c r="AH11" i="3"/>
  <c r="AH22" i="3" s="1"/>
  <c r="H2" i="3"/>
  <c r="AN46" i="3"/>
  <c r="N3" i="3"/>
  <c r="AF46" i="3"/>
  <c r="F3" i="3"/>
  <c r="AO11" i="3"/>
  <c r="O2" i="3"/>
  <c r="AG41" i="3"/>
  <c r="AG11" i="3"/>
  <c r="AG29" i="3" s="1"/>
  <c r="G2" i="3"/>
  <c r="AM46" i="3"/>
  <c r="M3" i="3"/>
  <c r="AE46" i="3"/>
  <c r="E3" i="3"/>
  <c r="AN41" i="3"/>
  <c r="AN11" i="3"/>
  <c r="N2" i="3"/>
  <c r="AF41" i="3"/>
  <c r="F2" i="3"/>
  <c r="AF11" i="3"/>
  <c r="AV6" i="3"/>
  <c r="AV45" i="3" s="1"/>
  <c r="AM49" i="3"/>
  <c r="AT6" i="3"/>
  <c r="AT45" i="3" s="1"/>
  <c r="AI49" i="3"/>
  <c r="AO41" i="3"/>
  <c r="AU4" i="3"/>
  <c r="AU43" i="3" s="1"/>
  <c r="AE49" i="3"/>
  <c r="AT8" i="3"/>
  <c r="AT47" i="3" s="1"/>
  <c r="AQ3" i="3"/>
  <c r="AQ42" i="3" s="1"/>
  <c r="AB42" i="3"/>
  <c r="AV10" i="3"/>
  <c r="AV49" i="3" s="1"/>
  <c r="AH49" i="3"/>
  <c r="AM48" i="3"/>
  <c r="AT9" i="3"/>
  <c r="AT48" i="3" s="1"/>
  <c r="AE48" i="3"/>
  <c r="AJ47" i="3"/>
  <c r="AO46" i="3"/>
  <c r="AG46" i="3"/>
  <c r="AU7" i="3"/>
  <c r="AU46" i="3" s="1"/>
  <c r="AL45" i="3"/>
  <c r="AD45" i="3"/>
  <c r="AQ6" i="3"/>
  <c r="AQ45" i="3" s="1"/>
  <c r="AI44" i="3"/>
  <c r="AN43" i="3"/>
  <c r="AF43" i="3"/>
  <c r="AT4" i="3"/>
  <c r="AT43" i="3" s="1"/>
  <c r="AW8" i="3"/>
  <c r="AU5" i="3"/>
  <c r="AU44" i="3" s="1"/>
  <c r="AT7" i="3"/>
  <c r="AT46" i="3" s="1"/>
  <c r="AL26" i="3"/>
  <c r="AD28" i="3"/>
  <c r="AB46" i="3"/>
  <c r="AL49" i="3"/>
  <c r="AF47" i="3"/>
  <c r="AM44" i="3"/>
  <c r="AE43" i="3"/>
  <c r="AG42" i="3"/>
  <c r="AU6" i="3"/>
  <c r="AU45" i="3" s="1"/>
  <c r="AV4" i="3"/>
  <c r="AV43" i="3" s="1"/>
  <c r="AB45" i="3"/>
  <c r="AK49" i="3"/>
  <c r="AE47" i="3"/>
  <c r="AL44" i="3"/>
  <c r="AF42" i="3"/>
  <c r="AH41" i="3"/>
  <c r="AQ10" i="3"/>
  <c r="AQ49" i="3" s="1"/>
  <c r="AV3" i="3"/>
  <c r="AV42" i="3" s="1"/>
  <c r="AJ49" i="3"/>
  <c r="AM42" i="3"/>
  <c r="AQ5" i="3"/>
  <c r="AQ44" i="3" s="1"/>
  <c r="AN45" i="3"/>
  <c r="AF45" i="3"/>
  <c r="AV5" i="3"/>
  <c r="AV44" i="3" s="1"/>
  <c r="AC44" i="3"/>
  <c r="AH43" i="3"/>
  <c r="AE42" i="3"/>
  <c r="AQ8" i="3"/>
  <c r="AQ47" i="3" s="1"/>
  <c r="AT5" i="3"/>
  <c r="AT44" i="3" s="1"/>
  <c r="AU3" i="3"/>
  <c r="AU42" i="3" s="1"/>
  <c r="AU8" i="3"/>
  <c r="AU47" i="3" s="1"/>
  <c r="AM47" i="3"/>
  <c r="AG45" i="3"/>
  <c r="AN42" i="3"/>
  <c r="AQ7" i="3"/>
  <c r="AQ46" i="3" s="1"/>
  <c r="AW9" i="3"/>
  <c r="AH48" i="3"/>
  <c r="AO45" i="3"/>
  <c r="AI43" i="3"/>
  <c r="AC41" i="3"/>
  <c r="AQ4" i="3"/>
  <c r="AQ43" i="3" s="1"/>
  <c r="AU10" i="3"/>
  <c r="AU49" i="3" s="1"/>
  <c r="AV8" i="3"/>
  <c r="AV47" i="3" s="1"/>
  <c r="AW7" i="3"/>
  <c r="AT3" i="3"/>
  <c r="AT42" i="3" s="1"/>
  <c r="AQ9" i="3"/>
  <c r="AQ48" i="3" s="1"/>
  <c r="AN49" i="3"/>
  <c r="AF49" i="3"/>
  <c r="AV9" i="3"/>
  <c r="AV48" i="3" s="1"/>
  <c r="AC48" i="3"/>
  <c r="AJ45" i="3"/>
  <c r="AI42" i="3"/>
  <c r="AB49" i="3"/>
  <c r="AO49" i="3"/>
  <c r="AD49" i="3"/>
  <c r="AI47" i="3"/>
  <c r="AC45" i="3"/>
  <c r="AJ42" i="3"/>
  <c r="AL41" i="3"/>
  <c r="AT10" i="3"/>
  <c r="AT49" i="3" s="1"/>
  <c r="AU9" i="3"/>
  <c r="AU48" i="3" s="1"/>
  <c r="AV7" i="3"/>
  <c r="AV46" i="3" s="1"/>
  <c r="AO27" i="3"/>
  <c r="AI24" i="3"/>
  <c r="AF27" i="3"/>
  <c r="AK23" i="3"/>
  <c r="AE25" i="3"/>
  <c r="AB2" i="3"/>
  <c r="B2" i="3" s="1"/>
  <c r="AH28" i="3" l="1"/>
  <c r="AL22" i="3"/>
  <c r="AL28" i="3"/>
  <c r="AW6" i="3"/>
  <c r="AH24" i="3"/>
  <c r="AK26" i="3"/>
  <c r="AF23" i="3"/>
  <c r="AM24" i="3"/>
  <c r="AH25" i="3"/>
  <c r="AC26" i="3"/>
  <c r="AF26" i="3"/>
  <c r="AL30" i="3"/>
  <c r="AI23" i="3"/>
  <c r="AL29" i="3"/>
  <c r="AL25" i="3"/>
  <c r="AJ27" i="3"/>
  <c r="AK27" i="3"/>
  <c r="AK22" i="3"/>
  <c r="AK30" i="3"/>
  <c r="AF24" i="3"/>
  <c r="AW5" i="3"/>
  <c r="AW4" i="3"/>
  <c r="AH29" i="3"/>
  <c r="AW3" i="3"/>
  <c r="AM25" i="3"/>
  <c r="AW10" i="3"/>
  <c r="AE24" i="3"/>
  <c r="AC22" i="3"/>
  <c r="AO26" i="3"/>
  <c r="AE29" i="3"/>
  <c r="AH30" i="3"/>
  <c r="AN12" i="3"/>
  <c r="AN50" i="3"/>
  <c r="AN22" i="3"/>
  <c r="AN28" i="3"/>
  <c r="AN25" i="3"/>
  <c r="AN29" i="3"/>
  <c r="AD12" i="3"/>
  <c r="AD22" i="3"/>
  <c r="AD50" i="3"/>
  <c r="AD27" i="3"/>
  <c r="AD23" i="3"/>
  <c r="AD24" i="3"/>
  <c r="AI12" i="3"/>
  <c r="AI50" i="3"/>
  <c r="AI29" i="3"/>
  <c r="AI30" i="3"/>
  <c r="AI26" i="3"/>
  <c r="AI27" i="3"/>
  <c r="AI22" i="3"/>
  <c r="AO30" i="3"/>
  <c r="AC23" i="3"/>
  <c r="AB11" i="3"/>
  <c r="B4" i="3"/>
  <c r="B10" i="3" s="1"/>
  <c r="AG12" i="3"/>
  <c r="AG24" i="3"/>
  <c r="AG25" i="3"/>
  <c r="AG50" i="3"/>
  <c r="AG28" i="3"/>
  <c r="AO25" i="3"/>
  <c r="AD29" i="3"/>
  <c r="AG23" i="3"/>
  <c r="AL12" i="3"/>
  <c r="AL50" i="3"/>
  <c r="AL27" i="3"/>
  <c r="AL23" i="3"/>
  <c r="AL24" i="3"/>
  <c r="AI25" i="3"/>
  <c r="AN27" i="3"/>
  <c r="AE12" i="3"/>
  <c r="AE50" i="3"/>
  <c r="AE26" i="3"/>
  <c r="AE30" i="3"/>
  <c r="AE22" i="3"/>
  <c r="AE27" i="3"/>
  <c r="AJ12" i="3"/>
  <c r="AJ24" i="3"/>
  <c r="AJ29" i="3"/>
  <c r="AJ25" i="3"/>
  <c r="AJ50" i="3"/>
  <c r="AJ26" i="3"/>
  <c r="AJ22" i="3"/>
  <c r="AM12" i="3"/>
  <c r="AM50" i="3"/>
  <c r="AM26" i="3"/>
  <c r="AM27" i="3"/>
  <c r="AM22" i="3"/>
  <c r="AM30" i="3"/>
  <c r="AO22" i="3"/>
  <c r="AN26" i="3"/>
  <c r="AF28" i="3"/>
  <c r="AD30" i="3"/>
  <c r="AM29" i="3"/>
  <c r="AN30" i="3"/>
  <c r="AJ23" i="3"/>
  <c r="AI28" i="3"/>
  <c r="AE23" i="3"/>
  <c r="AG27" i="3"/>
  <c r="AO12" i="3"/>
  <c r="AO50" i="3"/>
  <c r="AO23" i="3"/>
  <c r="AO28" i="3"/>
  <c r="AO24" i="3"/>
  <c r="AO29" i="3"/>
  <c r="AD25" i="3"/>
  <c r="R3" i="3"/>
  <c r="Q3" i="3"/>
  <c r="P3" i="3"/>
  <c r="S3" i="3" s="1"/>
  <c r="AC12" i="3"/>
  <c r="AT11" i="3"/>
  <c r="AT50" i="3" s="1"/>
  <c r="AC50" i="3"/>
  <c r="AU11" i="3"/>
  <c r="AU50" i="3" s="1"/>
  <c r="AC27" i="3"/>
  <c r="AV11" i="3"/>
  <c r="AV50" i="3" s="1"/>
  <c r="AC28" i="3"/>
  <c r="AC24" i="3"/>
  <c r="AC29" i="3"/>
  <c r="AC25" i="3"/>
  <c r="AE28" i="3"/>
  <c r="AN24" i="3"/>
  <c r="AK12" i="3"/>
  <c r="AK28" i="3"/>
  <c r="AK24" i="3"/>
  <c r="AK29" i="3"/>
  <c r="AK50" i="3"/>
  <c r="AF12" i="3"/>
  <c r="AF29" i="3"/>
  <c r="AF25" i="3"/>
  <c r="AF30" i="3"/>
  <c r="AF50" i="3"/>
  <c r="AF22" i="3"/>
  <c r="AG30" i="3"/>
  <c r="AG22" i="3"/>
  <c r="AH12" i="3"/>
  <c r="AH26" i="3"/>
  <c r="AH50" i="3"/>
  <c r="AH23" i="3"/>
  <c r="AH27" i="3"/>
  <c r="AK25" i="3"/>
  <c r="AN23" i="3"/>
  <c r="AG26" i="3"/>
  <c r="AM28" i="3"/>
  <c r="AD26" i="3"/>
  <c r="AJ28" i="3"/>
  <c r="AT2" i="3"/>
  <c r="AW2" i="3" s="1"/>
  <c r="AW41" i="3" s="1"/>
  <c r="D16" i="3"/>
  <c r="AR2" i="3"/>
  <c r="AR41" i="3" s="1"/>
  <c r="AQ2" i="3"/>
  <c r="AQ41" i="3" s="1"/>
  <c r="L16" i="3"/>
  <c r="AR9" i="3"/>
  <c r="AR48" i="3" s="1"/>
  <c r="N16" i="3"/>
  <c r="J16" i="3"/>
  <c r="AB41" i="3"/>
  <c r="I17" i="3"/>
  <c r="J17" i="3"/>
  <c r="E17" i="3"/>
  <c r="AR5" i="3"/>
  <c r="AR44" i="3" s="1"/>
  <c r="AP6" i="3"/>
  <c r="AP3" i="3"/>
  <c r="AP4" i="3"/>
  <c r="AV2" i="3"/>
  <c r="AV41" i="3" s="1"/>
  <c r="AR8" i="3"/>
  <c r="AR47" i="3" s="1"/>
  <c r="AP8" i="3"/>
  <c r="AR4" i="3"/>
  <c r="AR43" i="3" s="1"/>
  <c r="AP7" i="3"/>
  <c r="AR7" i="3"/>
  <c r="AR46" i="3" s="1"/>
  <c r="AU2" i="3"/>
  <c r="AU41" i="3" s="1"/>
  <c r="AR6" i="3"/>
  <c r="AR45" i="3" s="1"/>
  <c r="AP9" i="3"/>
  <c r="L17" i="3"/>
  <c r="AR3" i="3"/>
  <c r="AR42" i="3" s="1"/>
  <c r="AP10" i="3"/>
  <c r="AR10" i="3"/>
  <c r="AR49" i="3" s="1"/>
  <c r="AP2" i="3"/>
  <c r="AP5" i="3"/>
  <c r="AT26" i="3" l="1"/>
  <c r="AK31" i="3"/>
  <c r="AH31" i="3"/>
  <c r="AT30" i="3"/>
  <c r="AW26" i="3"/>
  <c r="AF31" i="3"/>
  <c r="AU30" i="3"/>
  <c r="AL31" i="3"/>
  <c r="AW24" i="3"/>
  <c r="AV24" i="3"/>
  <c r="AU24" i="3"/>
  <c r="AT24" i="3"/>
  <c r="AJ31" i="3"/>
  <c r="AW30" i="3"/>
  <c r="AP43" i="3"/>
  <c r="AC61" i="3"/>
  <c r="AO61" i="3"/>
  <c r="AG61" i="3"/>
  <c r="AL61" i="3"/>
  <c r="AB61" i="3"/>
  <c r="AK61" i="3"/>
  <c r="AM61" i="3"/>
  <c r="AF61" i="3"/>
  <c r="AS4" i="3"/>
  <c r="AS43" i="3" s="1"/>
  <c r="AI61" i="3"/>
  <c r="AD61" i="3"/>
  <c r="AE61" i="3"/>
  <c r="AJ61" i="3"/>
  <c r="AN61" i="3"/>
  <c r="AH61" i="3"/>
  <c r="AC31" i="3"/>
  <c r="AW28" i="3"/>
  <c r="AV28" i="3"/>
  <c r="AU28" i="3"/>
  <c r="AT28" i="3"/>
  <c r="AO31" i="3"/>
  <c r="AE31" i="3"/>
  <c r="AV30" i="3"/>
  <c r="AN62" i="3"/>
  <c r="AP44" i="3"/>
  <c r="AF62" i="3"/>
  <c r="AJ62" i="3"/>
  <c r="AM62" i="3"/>
  <c r="AB62" i="3"/>
  <c r="AO62" i="3"/>
  <c r="AL62" i="3"/>
  <c r="AE62" i="3"/>
  <c r="AK62" i="3"/>
  <c r="AD62" i="3"/>
  <c r="AS5" i="3"/>
  <c r="AS44" i="3" s="1"/>
  <c r="AC62" i="3"/>
  <c r="AG62" i="3"/>
  <c r="AH62" i="3"/>
  <c r="AI62" i="3"/>
  <c r="AH60" i="3"/>
  <c r="AP42" i="3"/>
  <c r="AL60" i="3"/>
  <c r="AD60" i="3"/>
  <c r="AO60" i="3"/>
  <c r="AS3" i="3"/>
  <c r="AS42" i="3" s="1"/>
  <c r="AI60" i="3"/>
  <c r="AM60" i="3"/>
  <c r="AE60" i="3"/>
  <c r="AB60" i="3"/>
  <c r="AJ60" i="3"/>
  <c r="AG60" i="3"/>
  <c r="AC60" i="3"/>
  <c r="AF60" i="3"/>
  <c r="AN60" i="3"/>
  <c r="AK60" i="3"/>
  <c r="AN31" i="3"/>
  <c r="AW11" i="3"/>
  <c r="AB50" i="3"/>
  <c r="AQ11" i="3"/>
  <c r="AI63" i="3"/>
  <c r="AM63" i="3"/>
  <c r="AP45" i="3"/>
  <c r="AE63" i="3"/>
  <c r="AH63" i="3"/>
  <c r="AF63" i="3"/>
  <c r="AD63" i="3"/>
  <c r="AK63" i="3"/>
  <c r="AB63" i="3"/>
  <c r="AL63" i="3"/>
  <c r="AN63" i="3"/>
  <c r="AS6" i="3"/>
  <c r="AS45" i="3" s="1"/>
  <c r="AO63" i="3"/>
  <c r="AC63" i="3"/>
  <c r="AJ63" i="3"/>
  <c r="AG63" i="3"/>
  <c r="AH64" i="3"/>
  <c r="AL64" i="3"/>
  <c r="AP46" i="3"/>
  <c r="AE64" i="3"/>
  <c r="AD64" i="3"/>
  <c r="AN64" i="3"/>
  <c r="AB64" i="3"/>
  <c r="AI64" i="3"/>
  <c r="AF64" i="3"/>
  <c r="AC64" i="3"/>
  <c r="AJ64" i="3"/>
  <c r="AM64" i="3"/>
  <c r="AO64" i="3"/>
  <c r="AS7" i="3"/>
  <c r="AS46" i="3" s="1"/>
  <c r="AK64" i="3"/>
  <c r="AG64" i="3"/>
  <c r="AP41" i="3"/>
  <c r="AP13" i="3"/>
  <c r="AI59" i="3"/>
  <c r="AM59" i="3"/>
  <c r="AF59" i="3"/>
  <c r="AE59" i="3"/>
  <c r="AH59" i="3"/>
  <c r="AJ59" i="3"/>
  <c r="AO59" i="3"/>
  <c r="AD59" i="3"/>
  <c r="AG59" i="3"/>
  <c r="AL59" i="3"/>
  <c r="AK59" i="3"/>
  <c r="AC59" i="3"/>
  <c r="AN59" i="3"/>
  <c r="AM31" i="3"/>
  <c r="AV26" i="3"/>
  <c r="AG31" i="3"/>
  <c r="AU23" i="3"/>
  <c r="AV23" i="3"/>
  <c r="AW23" i="3"/>
  <c r="AT23" i="3"/>
  <c r="AD31" i="3"/>
  <c r="AM67" i="3"/>
  <c r="AE67" i="3"/>
  <c r="AI67" i="3"/>
  <c r="AP49" i="3"/>
  <c r="AB67" i="3"/>
  <c r="AO67" i="3"/>
  <c r="AG67" i="3"/>
  <c r="AN67" i="3"/>
  <c r="AC67" i="3"/>
  <c r="AL67" i="3"/>
  <c r="AF67" i="3"/>
  <c r="AD67" i="3"/>
  <c r="AJ67" i="3"/>
  <c r="AH67" i="3"/>
  <c r="AK67" i="3"/>
  <c r="AS10" i="3"/>
  <c r="AS49" i="3" s="1"/>
  <c r="AW27" i="3"/>
  <c r="AT27" i="3"/>
  <c r="AU27" i="3"/>
  <c r="AV27" i="3"/>
  <c r="AU26" i="3"/>
  <c r="AP47" i="3"/>
  <c r="AO65" i="3"/>
  <c r="AB65" i="3"/>
  <c r="AG65" i="3"/>
  <c r="AK65" i="3"/>
  <c r="AN65" i="3"/>
  <c r="AC65" i="3"/>
  <c r="AJ65" i="3"/>
  <c r="AE65" i="3"/>
  <c r="AS8" i="3"/>
  <c r="AS47" i="3" s="1"/>
  <c r="AI65" i="3"/>
  <c r="AH65" i="3"/>
  <c r="AL65" i="3"/>
  <c r="AM65" i="3"/>
  <c r="AF65" i="3"/>
  <c r="AD65" i="3"/>
  <c r="AT25" i="3"/>
  <c r="AU25" i="3"/>
  <c r="AV25" i="3"/>
  <c r="AW25" i="3"/>
  <c r="AI31" i="3"/>
  <c r="AW29" i="3"/>
  <c r="AT29" i="3"/>
  <c r="AU29" i="3"/>
  <c r="AV29" i="3"/>
  <c r="AN66" i="3"/>
  <c r="AF66" i="3"/>
  <c r="AJ66" i="3"/>
  <c r="AP48" i="3"/>
  <c r="AK66" i="3"/>
  <c r="AM66" i="3"/>
  <c r="AL66" i="3"/>
  <c r="AE66" i="3"/>
  <c r="AS9" i="3"/>
  <c r="AS48" i="3" s="1"/>
  <c r="AI66" i="3"/>
  <c r="AH66" i="3"/>
  <c r="AO66" i="3"/>
  <c r="AB66" i="3"/>
  <c r="AG66" i="3"/>
  <c r="AD66" i="3"/>
  <c r="AC66" i="3"/>
  <c r="AT41" i="3"/>
  <c r="AW46" i="3"/>
  <c r="AW47" i="3"/>
  <c r="N28" i="3"/>
  <c r="Q17" i="3"/>
  <c r="R17" i="3"/>
  <c r="G17" i="3"/>
  <c r="N17" i="3"/>
  <c r="B17" i="3"/>
  <c r="AS2" i="3"/>
  <c r="AS41" i="3" s="1"/>
  <c r="AB59" i="3"/>
  <c r="C16" i="3"/>
  <c r="W2" i="3"/>
  <c r="I22" i="3" s="1"/>
  <c r="Y2" i="3"/>
  <c r="Y16" i="3" s="1"/>
  <c r="X2" i="3"/>
  <c r="X16" i="3" s="1"/>
  <c r="C17" i="3"/>
  <c r="W3" i="3"/>
  <c r="M23" i="3" s="1"/>
  <c r="Y3" i="3"/>
  <c r="Y17" i="3" s="1"/>
  <c r="X3" i="3"/>
  <c r="X17" i="3" s="1"/>
  <c r="G16" i="3"/>
  <c r="M17" i="3"/>
  <c r="K17" i="3"/>
  <c r="B16" i="3"/>
  <c r="Q2" i="3"/>
  <c r="Q16" i="3" s="1"/>
  <c r="R2" i="3"/>
  <c r="R16" i="3" s="1"/>
  <c r="P2" i="3"/>
  <c r="C27" i="3" s="1"/>
  <c r="D17" i="3"/>
  <c r="O17" i="3"/>
  <c r="M16" i="3"/>
  <c r="H17" i="3"/>
  <c r="AW48" i="3"/>
  <c r="AW45" i="3"/>
  <c r="I16" i="3"/>
  <c r="AW42" i="3"/>
  <c r="H16" i="3"/>
  <c r="O16" i="3"/>
  <c r="F16" i="3"/>
  <c r="F17" i="3"/>
  <c r="AW44" i="3"/>
  <c r="K16" i="3"/>
  <c r="E16" i="3"/>
  <c r="AW43" i="3"/>
  <c r="AW49" i="3"/>
  <c r="H23" i="3" l="1"/>
  <c r="AQ50" i="3"/>
  <c r="AQ12" i="3"/>
  <c r="C28" i="3"/>
  <c r="B28" i="3"/>
  <c r="K23" i="3"/>
  <c r="Z3" i="3"/>
  <c r="E27" i="3"/>
  <c r="H22" i="3"/>
  <c r="F27" i="3"/>
  <c r="M27" i="3"/>
  <c r="K22" i="3"/>
  <c r="F22" i="3"/>
  <c r="O27" i="3"/>
  <c r="I27" i="3"/>
  <c r="K27" i="3"/>
  <c r="G22" i="3"/>
  <c r="G27" i="3"/>
  <c r="C22" i="3"/>
  <c r="E22" i="3"/>
  <c r="M22" i="3"/>
  <c r="B27" i="3"/>
  <c r="H27" i="3"/>
  <c r="O28" i="3"/>
  <c r="K28" i="3"/>
  <c r="G28" i="3"/>
  <c r="D28" i="3"/>
  <c r="H28" i="3"/>
  <c r="M28" i="3"/>
  <c r="F28" i="3"/>
  <c r="C23" i="3"/>
  <c r="G23" i="3"/>
  <c r="P16" i="3"/>
  <c r="S16" i="3" s="1"/>
  <c r="S2" i="3"/>
  <c r="J27" i="3"/>
  <c r="L27" i="3"/>
  <c r="D27" i="3"/>
  <c r="N27" i="3"/>
  <c r="W17" i="3"/>
  <c r="Z17" i="3" s="1"/>
  <c r="I23" i="3"/>
  <c r="E23" i="3"/>
  <c r="F23" i="3"/>
  <c r="L28" i="3"/>
  <c r="P17" i="3"/>
  <c r="S17" i="3" s="1"/>
  <c r="E28" i="3"/>
  <c r="J28" i="3"/>
  <c r="I28" i="3"/>
  <c r="W16" i="3"/>
  <c r="Z16" i="3" s="1"/>
  <c r="Z2" i="3"/>
  <c r="AB12" i="3" l="1"/>
  <c r="AB28" i="3"/>
  <c r="AB26" i="3"/>
  <c r="AB24" i="3"/>
  <c r="AB25" i="3"/>
  <c r="AB23" i="3"/>
  <c r="AB29" i="3"/>
  <c r="AB22" i="3"/>
  <c r="AB27" i="3"/>
  <c r="AB30" i="3"/>
  <c r="AS28" i="3" l="1"/>
  <c r="AR28" i="3"/>
  <c r="AQ28" i="3"/>
  <c r="AP28" i="3"/>
  <c r="AR27" i="3"/>
  <c r="AS27" i="3"/>
  <c r="AP27" i="3"/>
  <c r="AQ27" i="3"/>
  <c r="AS24" i="3"/>
  <c r="AR24" i="3"/>
  <c r="AQ24" i="3"/>
  <c r="AP24" i="3"/>
  <c r="AS26" i="3"/>
  <c r="AP26" i="3"/>
  <c r="AQ26" i="3"/>
  <c r="AR26" i="3"/>
  <c r="AQ30" i="3"/>
  <c r="AR30" i="3"/>
  <c r="AS30" i="3"/>
  <c r="AP30" i="3"/>
  <c r="AB31" i="3"/>
  <c r="AR29" i="3"/>
  <c r="AS29" i="3"/>
  <c r="AP29" i="3"/>
  <c r="AQ29" i="3"/>
  <c r="AP23" i="3"/>
  <c r="AQ23" i="3"/>
  <c r="AR23" i="3"/>
  <c r="AS23" i="3"/>
  <c r="AS25" i="3"/>
  <c r="AP25" i="3"/>
  <c r="AQ25" i="3"/>
  <c r="AR25" i="3"/>
  <c r="B18" i="3"/>
  <c r="B9" i="3"/>
  <c r="B11" i="3" s="1"/>
  <c r="AR11" i="3" l="1"/>
  <c r="AP11" i="3"/>
  <c r="AB68" i="3" s="1"/>
  <c r="K4" i="3"/>
  <c r="I4" i="3"/>
  <c r="O4" i="3"/>
  <c r="F4" i="3"/>
  <c r="E4" i="3"/>
  <c r="N4" i="3"/>
  <c r="F9" i="3" l="1"/>
  <c r="F10" i="3"/>
  <c r="I10" i="3"/>
  <c r="I9" i="3"/>
  <c r="AR12" i="3"/>
  <c r="AR50" i="3"/>
  <c r="O18" i="3"/>
  <c r="O9" i="3"/>
  <c r="O10" i="3"/>
  <c r="K10" i="3"/>
  <c r="K9" i="3"/>
  <c r="K11" i="3" s="1"/>
  <c r="N10" i="3"/>
  <c r="N9" i="3"/>
  <c r="N11" i="3" s="1"/>
  <c r="AP50" i="3"/>
  <c r="AE68" i="3"/>
  <c r="AH68" i="3"/>
  <c r="AG68" i="3"/>
  <c r="AC68" i="3"/>
  <c r="AM68" i="3"/>
  <c r="AN68" i="3"/>
  <c r="AI68" i="3"/>
  <c r="AO68" i="3"/>
  <c r="AF68" i="3"/>
  <c r="AL68" i="3"/>
  <c r="AJ68" i="3"/>
  <c r="AD68" i="3"/>
  <c r="AK68" i="3"/>
  <c r="AS11" i="3"/>
  <c r="AS50" i="3" s="1"/>
  <c r="E18" i="3"/>
  <c r="E9" i="3"/>
  <c r="E10" i="3"/>
  <c r="AP12" i="3"/>
  <c r="AW50" i="3"/>
  <c r="J4" i="3"/>
  <c r="N18" i="3"/>
  <c r="F18" i="3"/>
  <c r="AV22" i="3"/>
  <c r="G4" i="3"/>
  <c r="AS22" i="3"/>
  <c r="H4" i="3"/>
  <c r="AR22" i="3"/>
  <c r="AQ22" i="3"/>
  <c r="M4" i="3"/>
  <c r="AT22" i="3"/>
  <c r="I18" i="3"/>
  <c r="K18" i="3"/>
  <c r="AW22" i="3"/>
  <c r="D4" i="3"/>
  <c r="L4" i="3"/>
  <c r="AU22" i="3"/>
  <c r="AP22" i="3"/>
  <c r="AP31" i="3" s="1"/>
  <c r="C4" i="3"/>
  <c r="F11" i="3" l="1"/>
  <c r="O11" i="3"/>
  <c r="E11" i="3"/>
  <c r="I11" i="3"/>
  <c r="D9" i="3"/>
  <c r="D10" i="3"/>
  <c r="M9" i="3"/>
  <c r="M10" i="3"/>
  <c r="J9" i="3"/>
  <c r="J10" i="3"/>
  <c r="H9" i="3"/>
  <c r="H10" i="3"/>
  <c r="C10" i="3"/>
  <c r="C9" i="3"/>
  <c r="C11" i="3" s="1"/>
  <c r="Q4" i="3"/>
  <c r="Q18" i="3" s="1"/>
  <c r="P4" i="3"/>
  <c r="S4" i="3" s="1"/>
  <c r="R4" i="3"/>
  <c r="R18" i="3" s="1"/>
  <c r="G9" i="3"/>
  <c r="G10" i="3"/>
  <c r="L9" i="3"/>
  <c r="L10" i="3"/>
  <c r="J18" i="3"/>
  <c r="Y4" i="3"/>
  <c r="Y18" i="3" s="1"/>
  <c r="X4" i="3"/>
  <c r="X18" i="3" s="1"/>
  <c r="W4" i="3"/>
  <c r="W18" i="3" s="1"/>
  <c r="C18" i="3"/>
  <c r="M18" i="3"/>
  <c r="AR31" i="3"/>
  <c r="AQ31" i="3"/>
  <c r="L18" i="3"/>
  <c r="H18" i="3"/>
  <c r="D18" i="3"/>
  <c r="G18" i="3"/>
  <c r="P5" i="3"/>
  <c r="Y10" i="3" l="1"/>
  <c r="X10" i="3"/>
  <c r="W10" i="3"/>
  <c r="H33" i="3" s="1"/>
  <c r="R10" i="3"/>
  <c r="Q10" i="3"/>
  <c r="L11" i="3"/>
  <c r="J11" i="3"/>
  <c r="M11" i="3"/>
  <c r="D11" i="3"/>
  <c r="H11" i="3"/>
  <c r="G11" i="3"/>
  <c r="P18" i="3"/>
  <c r="S18" i="3" s="1"/>
  <c r="Z4" i="3"/>
  <c r="X9" i="3"/>
  <c r="P9" i="3"/>
  <c r="U9" i="3" s="1"/>
  <c r="S9" i="3"/>
  <c r="R9" i="3"/>
  <c r="Z9" i="3"/>
  <c r="Q9" i="3"/>
  <c r="W9" i="3"/>
  <c r="Y9" i="3"/>
  <c r="Z10" i="3"/>
  <c r="P10" i="3"/>
  <c r="M38" i="3" s="1"/>
  <c r="S10" i="3"/>
  <c r="Z18" i="3"/>
  <c r="C32" i="3" l="1"/>
  <c r="W11" i="3"/>
  <c r="Y11" i="3"/>
  <c r="R11" i="3"/>
  <c r="X11" i="3"/>
  <c r="Q11" i="3"/>
  <c r="M37" i="3"/>
  <c r="P11" i="3"/>
  <c r="L38" i="3"/>
  <c r="G37" i="3"/>
  <c r="L37" i="3"/>
  <c r="H38" i="3"/>
  <c r="H37" i="3"/>
  <c r="C37" i="3"/>
  <c r="D37" i="3"/>
  <c r="G38" i="3"/>
  <c r="M32" i="3"/>
  <c r="G33" i="3"/>
  <c r="M33" i="3"/>
  <c r="C33" i="3"/>
  <c r="P37" i="3"/>
  <c r="B37" i="3"/>
  <c r="K37" i="3"/>
  <c r="E37" i="3"/>
  <c r="O37" i="3"/>
  <c r="I37" i="3"/>
  <c r="J37" i="3"/>
  <c r="F37" i="3"/>
  <c r="N37" i="3"/>
  <c r="B38" i="3"/>
  <c r="P38" i="3"/>
  <c r="U10" i="3"/>
  <c r="J38" i="3"/>
  <c r="I38" i="3"/>
  <c r="K38" i="3"/>
  <c r="N38" i="3"/>
  <c r="O38" i="3"/>
  <c r="F38" i="3"/>
  <c r="E38" i="3"/>
  <c r="P32" i="3"/>
  <c r="K32" i="3"/>
  <c r="F32" i="3"/>
  <c r="I32" i="3"/>
  <c r="E32" i="3"/>
  <c r="H32" i="3"/>
  <c r="G32" i="3"/>
  <c r="D38" i="3"/>
  <c r="C38" i="3"/>
  <c r="P33" i="3"/>
  <c r="I33" i="3"/>
  <c r="F33" i="3"/>
  <c r="K33" i="3"/>
  <c r="E3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2" xr16:uid="{00000000-0015-0000-FFFF-FFFF01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3" xr16:uid="{00000000-0015-0000-FFFF-FFFF02000000}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4" xr16:uid="{00000000-0015-0000-FFFF-FFFF03000000}" name="Arnold_Pogossian_2009_161" type="6" refreshedVersion="4" background="1" saveData="1">
    <textPr codePage="850" sourceFile="C:\Users\p3401\Dropbox (PETAL)\Team-Ordner „PETAL“\Audio\Kurtag_Kafka-Fragmente\_tempo mapping\---16_Keine Rückkehr\data_KF16\Arnold_Pogossian_2009_16.txt" decimal="," thousands=" ">
      <textFields count="2">
        <textField type="text"/>
        <textField type="skip"/>
      </textFields>
    </textPr>
  </connection>
  <connection id="5" xr16:uid="{00000000-0015-0000-FFFF-FFFF04000000}" name="Arnold_Pogossian_2009_17_dur11" type="6" refreshedVersion="4" background="1" saveData="1">
    <textPr codePage="850" sourceFile="C:\Users\p3039\Dropbox (PETAL)\Team-Ordner „PETAL“\Audio\Kurtag_Kafka-Fragmente\_tempo mapping\17_Stolz\data_KF17\Arnold_Pogossian_2009_17_dur.txt" decimal="," thousands=" " comma="1">
      <textFields count="2">
        <textField type="text"/>
        <textField type="skip"/>
      </textFields>
    </textPr>
  </connection>
  <connection id="6" xr16:uid="{00000000-0015-0000-FFFF-FFFF05000000}" name="Arnold_Pogossian_2009_17_tpo" type="6" refreshedVersion="4" background="1" saveData="1">
    <textPr codePage="850" sourceFile="C:\Users\p3039\Dropbox (PETAL)\Team-Ordner „PETAL“\Audio\Kurtag_Kafka-Fragmente\_tempo mapping\17_Stolz\data_KF17\Arnold_Pogossian_2009_17_tpo.txt" decimal="," thousands=" " comma="1">
      <textFields count="3">
        <textField type="skip"/>
        <textField type="text"/>
        <textField type="skip"/>
      </textFields>
    </textPr>
  </connection>
  <connection id="7" xr16:uid="{00000000-0015-0000-FFFF-FFFF06000000}" name="Arnold_Pogossian_2009_17_tpo1" type="6" refreshedVersion="4" background="1" saveData="1">
    <textPr codePage="850" sourceFile="C:\Users\p3039\Dropbox (PETAL)\Team-Ordner „PETAL“\Audio\Kurtag_Kafka-Fragmente\_tempo mapping\17_Stolz\data_KF17\Arnold_Pogossian_2009_17_tpo.txt" decimal="," thousands=" " comma="1">
      <textFields count="3">
        <textField type="skip"/>
        <textField type="text"/>
        <textField type="skip"/>
      </textFields>
    </textPr>
  </connection>
  <connection id="8" xr16:uid="{00000000-0015-0000-FFFF-FFFF07000000}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9" xr16:uid="{00000000-0015-0000-FFFF-FFFF08000000}" name="Arnold+Pogossian_2006 [live DVD]_16_dur1" type="6" refreshedVersion="4" background="1" saveData="1">
    <textPr codePage="850" sourceFile="C:\Users\p3039\Dropbox (PETAL)\Team-Ordner „PETAL“\Audio\Kurtag_Kafka-Fragmente\_tempo mapping\16_Keine Rückkehr\data_KF16\Arnold+Pogossian_2006 [live DVD]_16_dur.txt" decimal="," thousands=" " comma="1">
      <textFields count="2">
        <textField type="text"/>
        <textField type="skip"/>
      </textFields>
    </textPr>
  </connection>
  <connection id="10" xr16:uid="{00000000-0015-0000-FFFF-FFFF09000000}" name="Arnold+Pogossian_2006 [live DVD]_17_dur1" type="6" refreshedVersion="4" background="1" saveData="1">
    <textPr codePage="850" sourceFile="C:\Users\p3039\Dropbox (PETAL)\Team-Ordner „PETAL“\Audio\Kurtag_Kafka-Fragmente\_tempo mapping\17_Stolz\data_KF17\Arnold+Pogossian_2006 [live DVD]_17_dur.txt" decimal="," thousands=" " comma="1">
      <textFields count="2">
        <textField type="text"/>
        <textField type="skip"/>
      </textFields>
    </textPr>
  </connection>
  <connection id="11" xr16:uid="{00000000-0015-0000-FFFF-FFFF0A000000}" name="Arnold+Pogossian_2006 [live DVD]_17_tpo" type="6" refreshedVersion="4" background="1" saveData="1">
    <textPr codePage="850" sourceFile="C:\Users\p3039\Dropbox (PETAL)\Team-Ordner „PETAL“\Audio\Kurtag_Kafka-Fragmente\_tempo mapping\17_Stolz\data_KF17\Arnold+Pogossian_2006 [live DVD]_17_tpo.txt" decimal="," thousands=" " comma="1">
      <textFields count="3">
        <textField type="skip"/>
        <textField type="text"/>
        <textField type="skip"/>
      </textFields>
    </textPr>
  </connection>
  <connection id="12" xr16:uid="{00000000-0015-0000-FFFF-FFFF0B000000}" name="Arnold+Pogossian_2006 [live DVD]_17_tpo1" type="6" refreshedVersion="4" background="1" saveData="1">
    <textPr codePage="850" sourceFile="C:\Users\p3039\Dropbox (PETAL)\Team-Ordner „PETAL“\Audio\Kurtag_Kafka-Fragmente\_tempo mapping\17_Stolz\data_KF17\Arnold+Pogossian_2006 [live DVD]_17_tpo.txt" decimal="," thousands=" " comma="1">
      <textFields count="3">
        <textField type="skip"/>
        <textField type="text"/>
        <textField type="skip"/>
      </textFields>
    </textPr>
  </connection>
  <connection id="13" xr16:uid="{00000000-0015-0000-FFFF-FFFF0C000000}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4" xr16:uid="{00000000-0015-0000-FFFF-FFFF0D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5" xr16:uid="{00000000-0015-0000-FFFF-FFFF0E000000}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6" xr16:uid="{00000000-0015-0000-FFFF-FFFF0F000000}" name="Banse_Keller_2005_161" type="6" refreshedVersion="4" background="1" saveData="1">
    <textPr codePage="850" sourceFile="C:\Users\p3401\Dropbox (PETAL)\Team-Ordner „PETAL“\Audio\Kurtag_Kafka-Fragmente\_tempo mapping\---16_Keine Rückkehr\data_KF16\Banse_Keller_2005_16.txt" decimal="," thousands=" ">
      <textFields count="2">
        <textField type="text"/>
        <textField type="skip"/>
      </textFields>
    </textPr>
  </connection>
  <connection id="17" xr16:uid="{00000000-0015-0000-FFFF-FFFF10000000}" name="Banse_Keller_2005_17_dur11" type="6" refreshedVersion="4" background="1" saveData="1">
    <textPr codePage="850" sourceFile="C:\Users\p3039\Dropbox (PETAL)\Team-Ordner „PETAL“\Audio\Kurtag_Kafka-Fragmente\_tempo mapping\17_Stolz\data_KF17\Banse_Keller_2005_17_dur.txt" decimal="," thousands=" " comma="1">
      <textFields count="2">
        <textField type="text"/>
        <textField type="skip"/>
      </textFields>
    </textPr>
  </connection>
  <connection id="18" xr16:uid="{00000000-0015-0000-FFFF-FFFF11000000}" name="Banse_Keller_2005_17_tpo" type="6" refreshedVersion="4" background="1" saveData="1">
    <textPr codePage="850" sourceFile="C:\Users\p3039\Dropbox (PETAL)\Team-Ordner „PETAL“\Audio\Kurtag_Kafka-Fragmente\_tempo mapping\17_Stolz\data_KF17\Banse_Keller_2005_17_tpo.txt" decimal="," thousands=" " comma="1">
      <textFields count="3">
        <textField type="skip"/>
        <textField type="text"/>
        <textField type="skip"/>
      </textFields>
    </textPr>
  </connection>
  <connection id="19" xr16:uid="{00000000-0015-0000-FFFF-FFFF12000000}" name="Banse_Keller_2005_17_tpo1" type="6" refreshedVersion="4" background="1" saveData="1">
    <textPr codePage="850" sourceFile="C:\Users\p3039\Dropbox (PETAL)\Team-Ordner „PETAL“\Audio\Kurtag_Kafka-Fragmente\_tempo mapping\17_Stolz\data_KF17\Banse_Keller_2005_17_tpo.txt" decimal="," thousands=" " comma="1">
      <textFields count="3">
        <textField type="skip"/>
        <textField type="text"/>
        <textField type="skip"/>
      </textFields>
    </textPr>
  </connection>
  <connection id="20" xr16:uid="{00000000-0015-0000-FFFF-FFFF13000000}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21" xr16:uid="{00000000-0015-0000-FFFF-FFFF14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22" xr16:uid="{00000000-0015-0000-FFFF-FFFF15000000}" name="CK_27" type="6" refreshedVersion="6" background="1" saveData="1">
    <textPr codePage="850" sourceFile="D:\Dropbox (PETAL)\Team-Ordner „PETAL“\Audio\Kurtag_Kafka-Fragmente\_tempo mapping\27_Ziel, Weg, Zögern\_data_KF27\CK_27.txt" decimal="," thousands=".">
      <textFields count="2">
        <textField type="text"/>
        <textField type="skip"/>
      </textFields>
    </textPr>
  </connection>
  <connection id="23" xr16:uid="{00000000-0015-0000-FFFF-FFFF16000000}" name="CK87_27" type="6" refreshedVersion="6" background="1" saveData="1">
    <textPr codePage="850" sourceFile="D:\Dropbox (PETAL)\Team-Ordner „PETAL“\Audio\Kurtag_Kafka-Fragmente\_tempo mapping\27_Ziel, Weg, Zögern\_data_KF27\CK87_27.txt" decimal="," thousands=".">
      <textFields count="2">
        <textField type="text"/>
        <textField type="skip"/>
      </textFields>
    </textPr>
  </connection>
  <connection id="24" xr16:uid="{00000000-0015-0000-FFFF-FFFF17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25" xr16:uid="{00000000-0015-0000-FFFF-FFFF18000000}" name="Csengery_Keller_1987_12 (Umpanzert)" type="6" refreshedVersion="4" background="1" saveData="1">
    <textPr codePage="850" sourceFile="C:\Users\p3401\Dropbox (PETAL)\Team-Ordner „PETAL“\Audio\Kurtag_Kafka-Fragmente\_tempo mapping\---14_Umpanzert\data_KF14\Csengery_Keller_1987_12 (Umpanzert).txt" decimal="," thousands=" ">
      <textFields count="2">
        <textField type="text"/>
        <textField type="skip"/>
      </textFields>
    </textPr>
  </connection>
  <connection id="26" xr16:uid="{00000000-0015-0000-FFFF-FFFF19000000}" name="Csengery_Keller_1987_14 (Keine Rückkehr)1" type="6" refreshedVersion="4" background="1" saveData="1">
    <textPr codePage="850" sourceFile="C:\Users\p3401\Dropbox (PETAL)\Team-Ordner „PETAL“\Audio\Kurtag_Kafka-Fragmente\_tempo mapping\---16_Keine Rückkehr\data_KF16\Csengery_Keller_1987_14 (Keine Rückkehr).txt" decimal="," thousands=" ">
      <textFields count="2">
        <textField type="text"/>
        <textField type="skip"/>
      </textFields>
    </textPr>
  </connection>
  <connection id="27" xr16:uid="{00000000-0015-0000-FFFF-FFFF1A000000}" name="Csengery_Keller_1987_15 (Stolz)_dur1" type="6" refreshedVersion="4" background="1" saveData="1">
    <textPr codePage="850" sourceFile="C:\Users\p3401\Dropbox (PETAL)\Team-Ordner „PETAL“\Audio\Kurtag_Kafka-Fragmente\_tempo mapping\17_Stolz\data_KF17\Csengery_Keller_1987_15 (Stolz)_dur.txt" decimal="," thousands=" ">
      <textFields count="2">
        <textField type="text"/>
        <textField type="skip"/>
      </textFields>
    </textPr>
  </connection>
  <connection id="28" xr16:uid="{00000000-0015-0000-FFFF-FFFF1B000000}" name="Csengery_Keller_1987_15 (Stolz)_dur111" type="6" refreshedVersion="4" background="1" saveData="1">
    <textPr codePage="850" sourceFile="C:\Users\p3039\Dropbox (PETAL)\Team-Ordner „PETAL“\Audio\Kurtag_Kafka-Fragmente\_tempo mapping\17_Stolz\data_KF17\Csengery_Keller_1987_15 (Stolz)_dur.txt" decimal="," thousands=" " comma="1">
      <textFields count="2">
        <textField type="text"/>
        <textField type="skip"/>
      </textFields>
    </textPr>
  </connection>
  <connection id="29" xr16:uid="{00000000-0015-0000-FFFF-FFFF1C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30" xr16:uid="{00000000-0015-0000-FFFF-FFFF1D000000}" name="Csengery_Keller_1990_14" type="6" refreshedVersion="4" background="1" saveData="1">
    <textPr codePage="850" sourceFile="C:\Users\p3401\Dropbox (PETAL)\Team-Ordner „PETAL“\Audio\Kurtag_Kafka-Fragmente\_tempo mapping\---14_Umpanzert\data_KF14\Csengery_Keller_1990_14.txt" decimal="," thousands=" ">
      <textFields count="2">
        <textField type="text"/>
        <textField type="skip"/>
      </textFields>
    </textPr>
  </connection>
  <connection id="31" xr16:uid="{00000000-0015-0000-FFFF-FFFF1E000000}" name="Csengery_Keller_1990_161" type="6" refreshedVersion="4" background="1" saveData="1">
    <textPr codePage="850" sourceFile="C:\Users\p3401\Dropbox (PETAL)\Team-Ordner „PETAL“\Audio\Kurtag_Kafka-Fragmente\_tempo mapping\---16_Keine Rückkehr\data_KF16\Csengery_Keller_1990_16.txt" decimal="," thousands=" ">
      <textFields count="2">
        <textField type="text"/>
        <textField type="skip"/>
      </textFields>
    </textPr>
  </connection>
  <connection id="32" xr16:uid="{00000000-0015-0000-FFFF-FFFF1F000000}" name="Csengery_Keller_1990_17_dur11" type="6" refreshedVersion="4" background="1" saveData="1">
    <textPr codePage="850" sourceFile="C:\Users\p3039\Dropbox (PETAL)\Team-Ordner „PETAL“\Audio\Kurtag_Kafka-Fragmente\_tempo mapping\17_Stolz\data_KF17\Csengery_Keller_1990_17_dur.txt" decimal="," thousands=" " comma="1">
      <textFields count="2">
        <textField type="text"/>
        <textField type="skip"/>
      </textFields>
    </textPr>
  </connection>
  <connection id="33" xr16:uid="{00000000-0015-0000-FFFF-FFFF20000000}" name="Csengery_Keller_1990_17_tpo" type="6" refreshedVersion="4" background="1" saveData="1">
    <textPr codePage="850" sourceFile="C:\Users\p3039\Dropbox (PETAL)\Team-Ordner „PETAL“\Audio\Kurtag_Kafka-Fragmente\_tempo mapping\17_Stolz\data_KF17\Csengery_Keller_1990_17_tpo.txt" decimal="," thousands=" " comma="1">
      <textFields count="3">
        <textField type="skip"/>
        <textField type="text"/>
        <textField type="skip"/>
      </textFields>
    </textPr>
  </connection>
  <connection id="34" xr16:uid="{00000000-0015-0000-FFFF-FFFF21000000}" name="Csengery_Keller_1990_17_tpo1" type="6" refreshedVersion="4" background="1" saveData="1">
    <textPr codePage="850" sourceFile="C:\Users\p3039\Dropbox (PETAL)\Team-Ordner „PETAL“\Audio\Kurtag_Kafka-Fragmente\_tempo mapping\17_Stolz\data_KF17\Csengery_Keller_1990_17_tpo.txt" decimal="," thousands=" " comma="1">
      <textFields count="3">
        <textField type="skip"/>
        <textField type="text"/>
        <textField type="skip"/>
      </textFields>
    </textPr>
  </connection>
  <connection id="35" xr16:uid="{00000000-0015-0000-FFFF-FFFF22000000}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36" xr16:uid="{00000000-0015-0000-FFFF-FFFF23000000}" name="Kammer+Widmann_2017_16_Abschnitte-Dauern1" type="6" refreshedVersion="4" background="1" saveData="1">
    <textPr codePage="850" sourceFile="C:\Users\p3039\Dropbox (PETAL)\Team-Ordner „PETAL“\Audio\Kurtag_Kafka-Fragmente\_tempo mapping\16_Keine Rückkehr\data_KF16\Kammer+Widmann_2017_16_Abschnitte-Dauern.txt" decimal="," thousands=" " comma="1">
      <textFields count="2">
        <textField type="text"/>
        <textField type="skip"/>
      </textFields>
    </textPr>
  </connection>
  <connection id="37" xr16:uid="{00000000-0015-0000-FFFF-FFFF24000000}" name="Kammer+Widmann_2017_17_Abschnitte-Dauern1" type="6" refreshedVersion="4" background="1" saveData="1">
    <textPr codePage="850" sourceFile="C:\Users\p3039\Dropbox (PETAL)\Team-Ordner „PETAL“\Audio\Kurtag_Kafka-Fragmente\_tempo mapping\17_Stolz\data_KF17\Kammer+Widmann_2017_17_Abschnitte-Dauern.txt" decimal="," thousands=" " comma="1">
      <textFields count="2">
        <textField type="text"/>
        <textField type="skip"/>
      </textFields>
    </textPr>
  </connection>
  <connection id="38" xr16:uid="{00000000-0015-0000-FFFF-FFFF25000000}" name="Kammer+Widmann_2017_17_tpo" type="6" refreshedVersion="4" background="1" saveData="1">
    <textPr codePage="850" sourceFile="C:\Users\p3039\Dropbox (PETAL)\Team-Ordner „PETAL“\Audio\Kurtag_Kafka-Fragmente\_tempo mapping\17_Stolz\data_KF17\Kammer+Widmann_2017_17_tpo.txt" decimal="," thousands=" " comma="1">
      <textFields count="3">
        <textField type="skip"/>
        <textField type="text"/>
        <textField type="skip"/>
      </textFields>
    </textPr>
  </connection>
  <connection id="39" xr16:uid="{00000000-0015-0000-FFFF-FFFF26000000}" name="Kammer+Widmann_2017_17_tpo1" type="6" refreshedVersion="4" background="1" saveData="1">
    <textPr codePage="850" sourceFile="C:\Users\p3039\Dropbox (PETAL)\Team-Ordner „PETAL“\Audio\Kurtag_Kafka-Fragmente\_tempo mapping\17_Stolz\data_KF17\Kammer+Widmann_2017_17_tpo.txt" decimal="," thousands=" " comma="1">
      <textFields count="3">
        <textField type="skip"/>
        <textField type="text"/>
        <textField type="skip"/>
      </textFields>
    </textPr>
  </connection>
  <connection id="40" xr16:uid="{00000000-0015-0000-FFFF-FFFF27000000}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41" xr16:uid="{00000000-0015-0000-FFFF-FFFF28000000}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42" xr16:uid="{00000000-0015-0000-FFFF-FFFF29000000}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43" xr16:uid="{00000000-0015-0000-FFFF-FFFF2A000000}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44" xr16:uid="{00000000-0015-0000-FFFF-FFFF2B000000}" name="Komsi_Oramo_1994_161" type="6" refreshedVersion="4" background="1" saveData="1">
    <textPr codePage="850" sourceFile="C:\Users\p3039\Dropbox (PETAL)\Team-Ordner „PETAL“\Audio\Kurtag_Kafka-Fragmente\_tempo mapping\16_Keine Rückkehr\data_KF16\Komsi_Oramo_1994_16.txt" decimal="," thousands=" " comma="1">
      <textFields count="2">
        <textField type="text"/>
        <textField type="skip"/>
      </textFields>
    </textPr>
  </connection>
  <connection id="45" xr16:uid="{00000000-0015-0000-FFFF-FFFF2C000000}" name="Komsi_Oramo_1994_17_dur1" type="6" refreshedVersion="4" background="1" saveData="1">
    <textPr codePage="850" sourceFile="C:\Users\p3039\Dropbox (PETAL)\Team-Ordner „PETAL“\Audio\Kurtag_Kafka-Fragmente\_tempo mapping\17_Stolz\data_KF17\Komsi_Oramo_1994_17_dur.txt" decimal="," thousands=" " comma="1">
      <textFields count="2">
        <textField type="text"/>
        <textField type="skip"/>
      </textFields>
    </textPr>
  </connection>
  <connection id="46" xr16:uid="{00000000-0015-0000-FFFF-FFFF2D000000}" name="Komsi_Oramo_1994_17_tpo" type="6" refreshedVersion="4" background="1" saveData="1">
    <textPr codePage="850" sourceFile="C:\Users\p3039\Dropbox (PETAL)\Team-Ordner „PETAL“\Audio\Kurtag_Kafka-Fragmente\_tempo mapping\17_Stolz\data_KF17\Komsi_Oramo_1994_17_tpo.txt" decimal="," thousands=" " comma="1">
      <textFields count="3">
        <textField type="skip"/>
        <textField type="text"/>
        <textField type="skip"/>
      </textFields>
    </textPr>
  </connection>
  <connection id="47" xr16:uid="{00000000-0015-0000-FFFF-FFFF2E000000}" name="Komsi_Oramo_1994_17_tpo1" type="6" refreshedVersion="4" background="1" saveData="1">
    <textPr codePage="850" sourceFile="C:\Users\p3039\Dropbox (PETAL)\Team-Ordner „PETAL“\Audio\Kurtag_Kafka-Fragmente\_tempo mapping\17_Stolz\data_KF17\Komsi_Oramo_1994_17_tpo.txt" decimal="," thousands=" " comma="1">
      <textFields count="3">
        <textField type="skip"/>
        <textField type="text"/>
        <textField type="skip"/>
      </textFields>
    </textPr>
  </connection>
  <connection id="48" xr16:uid="{00000000-0015-0000-FFFF-FFFF2F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49" xr16:uid="{00000000-0015-0000-FFFF-FFFF30000000}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50" xr16:uid="{00000000-0015-0000-FFFF-FFFF31000000}" name="Komsi_Oramo_1996_161" type="6" refreshedVersion="4" background="1" saveData="1">
    <textPr codePage="850" sourceFile="C:\Users\p3401\Dropbox (PETAL)\Team-Ordner „PETAL“\Audio\Kurtag_Kafka-Fragmente\_tempo mapping\---16_Keine Rückkehr\data_KF16\Komsi_Oramo_1996_16.txt" decimal="," thousands=" ">
      <textFields count="2">
        <textField type="text"/>
        <textField type="skip"/>
      </textFields>
    </textPr>
  </connection>
  <connection id="51" xr16:uid="{00000000-0015-0000-FFFF-FFFF32000000}" name="Komsi_Oramo_1996_17_dur11" type="6" refreshedVersion="4" background="1" saveData="1">
    <textPr codePage="850" sourceFile="C:\Users\p3039\Dropbox (PETAL)\Team-Ordner „PETAL“\Audio\Kurtag_Kafka-Fragmente\_tempo mapping\17_Stolz\data_KF17\Komsi_Oramo_1996_17_dur.txt" decimal="," thousands=" " comma="1">
      <textFields count="2">
        <textField type="text"/>
        <textField type="skip"/>
      </textFields>
    </textPr>
  </connection>
  <connection id="52" xr16:uid="{00000000-0015-0000-FFFF-FFFF33000000}" name="Komsi_Oramo_1996_17_tpo" type="6" refreshedVersion="4" background="1" saveData="1">
    <textPr codePage="850" sourceFile="C:\Users\p3039\Dropbox (PETAL)\Team-Ordner „PETAL“\Audio\Kurtag_Kafka-Fragmente\_tempo mapping\17_Stolz\data_KF17\Komsi_Oramo_1996_17_tpo.txt" decimal="," thousands=" " comma="1">
      <textFields count="3">
        <textField type="skip"/>
        <textField type="text"/>
        <textField type="skip"/>
      </textFields>
    </textPr>
  </connection>
  <connection id="53" xr16:uid="{00000000-0015-0000-FFFF-FFFF34000000}" name="Komsi_Oramo_1996_17_tpo1" type="6" refreshedVersion="4" background="1" saveData="1">
    <textPr codePage="850" sourceFile="C:\Users\p3039\Dropbox (PETAL)\Team-Ordner „PETAL“\Audio\Kurtag_Kafka-Fragmente\_tempo mapping\17_Stolz\data_KF17\Komsi_Oramo_1996_17_tpo.txt" decimal="," thousands=" " comma="1">
      <textFields count="3">
        <textField type="skip"/>
        <textField type="text"/>
        <textField type="skip"/>
      </textFields>
    </textPr>
  </connection>
  <connection id="54" xr16:uid="{00000000-0015-0000-FFFF-FFFF35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55" xr16:uid="{00000000-0015-0000-FFFF-FFFF36000000}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56" xr16:uid="{00000000-0015-0000-FFFF-FFFF37000000}" name="Melzer_Stark_2012_161" type="6" refreshedVersion="4" background="1" saveData="1">
    <textPr codePage="850" sourceFile="C:\Users\p3401\Dropbox (PETAL)\Team-Ordner „PETAL“\Audio\Kurtag_Kafka-Fragmente\_tempo mapping\---16_Keine Rückkehr\data_KF16\Melzer_Stark_2012_16.txt" decimal="," thousands=" ">
      <textFields count="2">
        <textField type="text"/>
        <textField type="skip"/>
      </textFields>
    </textPr>
  </connection>
  <connection id="57" xr16:uid="{00000000-0015-0000-FFFF-FFFF38000000}" name="Melzer_Stark_2012_17_dur11" type="6" refreshedVersion="4" background="1" saveData="1">
    <textPr codePage="850" sourceFile="C:\Users\p3039\Dropbox (PETAL)\Team-Ordner „PETAL“\Audio\Kurtag_Kafka-Fragmente\_tempo mapping\17_Stolz\data_KF17\Melzer_Stark_2012_17_dur.txt" decimal="," thousands=" " comma="1">
      <textFields count="2">
        <textField type="text"/>
        <textField type="skip"/>
      </textFields>
    </textPr>
  </connection>
  <connection id="58" xr16:uid="{00000000-0015-0000-FFFF-FFFF39000000}" name="Melzer_Stark_2012_17_tpo" type="6" refreshedVersion="4" background="1" saveData="1">
    <textPr codePage="850" sourceFile="C:\Users\p3039\Dropbox (PETAL)\Team-Ordner „PETAL“\Audio\Kurtag_Kafka-Fragmente\_tempo mapping\17_Stolz\data_KF17\Melzer_Stark_2012_17_tpo.txt" decimal="," thousands=" " comma="1">
      <textFields count="3">
        <textField type="skip"/>
        <textField type="text"/>
        <textField type="skip"/>
      </textFields>
    </textPr>
  </connection>
  <connection id="59" xr16:uid="{00000000-0015-0000-FFFF-FFFF3A000000}" name="Melzer_Stark_2012_17_tpo1" type="6" refreshedVersion="4" background="1" saveData="1">
    <textPr codePage="850" sourceFile="C:\Users\p3039\Dropbox (PETAL)\Team-Ordner „PETAL“\Audio\Kurtag_Kafka-Fragmente\_tempo mapping\17_Stolz\data_KF17\Melzer_Stark_2012_17_tpo.txt" decimal="," thousands=" " comma="1">
      <textFields count="3">
        <textField type="skip"/>
        <textField type="text"/>
        <textField type="skip"/>
      </textFields>
    </textPr>
  </connection>
  <connection id="60" xr16:uid="{00000000-0015-0000-FFFF-FFFF3B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61" xr16:uid="{00000000-0015-0000-FFFF-FFFF3C000000}" name="Melzer_Stark_2013_161" type="6" refreshedVersion="4" background="1" saveData="1">
    <textPr codePage="850" sourceFile="C:\Users\p3401\Dropbox (PETAL)\Team-Ordner „PETAL“\Audio\Kurtag_Kafka-Fragmente\_tempo mapping\---16_Keine Rückkehr\data_KF16\Melzer_Stark_2013_16.txt" decimal="," thousands=" ">
      <textFields count="2">
        <textField type="text"/>
        <textField type="skip"/>
      </textFields>
    </textPr>
  </connection>
  <connection id="62" xr16:uid="{00000000-0015-0000-FFFF-FFFF3D000000}" name="Melzer_Stark_2013_17_dur11" type="6" refreshedVersion="4" background="1" saveData="1">
    <textPr codePage="850" sourceFile="C:\Users\p3039\Dropbox (PETAL)\Team-Ordner „PETAL“\Audio\Kurtag_Kafka-Fragmente\_tempo mapping\17_Stolz\data_KF17\Melzer_Stark_2013_17_dur.txt" decimal="," thousands=" " comma="1">
      <textFields count="2">
        <textField type="text"/>
        <textField type="skip"/>
      </textFields>
    </textPr>
  </connection>
  <connection id="63" xr16:uid="{00000000-0015-0000-FFFF-FFFF3E000000}" name="Melzer_Stark_2013_17_tpo" type="6" refreshedVersion="4" background="1" saveData="1">
    <textPr codePage="850" sourceFile="C:\Users\p3039\Dropbox (PETAL)\Team-Ordner „PETAL“\Audio\Kurtag_Kafka-Fragmente\_tempo mapping\17_Stolz\data_KF17\Melzer_Stark_2013_17_tpo.txt" decimal="," thousands=" " comma="1">
      <textFields count="3">
        <textField type="skip"/>
        <textField type="text"/>
        <textField type="skip"/>
      </textFields>
    </textPr>
  </connection>
  <connection id="64" xr16:uid="{00000000-0015-0000-FFFF-FFFF3F000000}" name="Melzer_Stark_2013_17_tpo1" type="6" refreshedVersion="4" background="1" saveData="1">
    <textPr codePage="850" sourceFile="C:\Users\p3039\Dropbox (PETAL)\Team-Ordner „PETAL“\Audio\Kurtag_Kafka-Fragmente\_tempo mapping\17_Stolz\data_KF17\Melzer_Stark_2013_17_tpo.txt" decimal="," thousands=" " comma="1">
      <textFields count="3">
        <textField type="skip"/>
        <textField type="text"/>
        <textField type="skip"/>
      </textFields>
    </textPr>
  </connection>
  <connection id="65" xr16:uid="{00000000-0015-0000-FFFF-FFFF40000000}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66" xr16:uid="{00000000-0015-0000-FFFF-FFFF41000000}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67" xr16:uid="{00000000-0015-0000-FFFF-FFFF42000000}" name="Melzer_Stark_2017_Wien modern_16_dur1" type="6" refreshedVersion="4" background="1" saveData="1">
    <textPr codePage="850" sourceFile="C:\Users\p3039\Dropbox (PETAL)\Team-Ordner „PETAL“\Audio\Kurtag_Kafka-Fragmente\_tempo mapping\16_Keine Rückkehr\data_KF16\Melzer_Stark_2017_Wien modern_16_dur.txt" decimal="," thousands=" " comma="1">
      <textFields count="2">
        <textField type="text"/>
        <textField type="skip"/>
      </textFields>
    </textPr>
  </connection>
  <connection id="68" xr16:uid="{00000000-0015-0000-FFFF-FFFF43000000}" name="Melzer_Stark_2017_Wien modern_17_dur1" type="6" refreshedVersion="4" background="1" saveData="1">
    <textPr codePage="850" sourceFile="C:\Users\p3039\Dropbox (PETAL)\Team-Ordner „PETAL“\Audio\Kurtag_Kafka-Fragmente\_tempo mapping\17_Stolz\data_KF17\Melzer_Stark_2017_Wien modern_17_dur.txt" decimal="," thousands=" " comma="1">
      <textFields count="2">
        <textField type="text"/>
        <textField type="skip"/>
      </textFields>
    </textPr>
  </connection>
  <connection id="69" xr16:uid="{00000000-0015-0000-FFFF-FFFF44000000}" name="Melzer_Stark_2017_Wien modern_17_tpo" type="6" refreshedVersion="4" background="1" saveData="1">
    <textPr codePage="850" sourceFile="C:\Users\p3039\Dropbox (PETAL)\Team-Ordner „PETAL“\Audio\Kurtag_Kafka-Fragmente\_tempo mapping\17_Stolz\data_KF17\Melzer_Stark_2017_Wien modern_17_tpo.txt" decimal="," thousands=" " comma="1">
      <textFields count="3">
        <textField type="skip"/>
        <textField type="text"/>
        <textField type="skip"/>
      </textFields>
    </textPr>
  </connection>
  <connection id="70" xr16:uid="{00000000-0015-0000-FFFF-FFFF45000000}" name="Melzer_Stark_2017_Wien modern_17_tpo1" type="6" refreshedVersion="4" background="1" saveData="1">
    <textPr codePage="850" sourceFile="C:\Users\p3039\Dropbox (PETAL)\Team-Ordner „PETAL“\Audio\Kurtag_Kafka-Fragmente\_tempo mapping\17_Stolz\data_KF17\Melzer_Stark_2017_Wien modern_17_tpo.txt" decimal="," thousands=" " comma="1">
      <textFields count="3">
        <textField type="skip"/>
        <textField type="text"/>
        <textField type="skip"/>
      </textFields>
    </textPr>
  </connection>
  <connection id="71" xr16:uid="{00000000-0015-0000-FFFF-FFFF46000000}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72" xr16:uid="{00000000-0015-0000-FFFF-FFFF47000000}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73" xr16:uid="{00000000-0015-0000-FFFF-FFFF48000000}" name="Melzer_Stark_2019_161" type="6" refreshedVersion="4" background="1" saveData="1">
    <textPr codePage="850" sourceFile="C:\Users\p3039\Dropbox (PETAL)\Team-Ordner „PETAL“\Audio\Kurtag_Kafka-Fragmente\_tempo mapping\16_Keine Rückkehr\data_KF16\Melzer_Stark_2019_16.txt" decimal="," thousands=" " comma="1">
      <textFields count="2">
        <textField type="text"/>
        <textField type="skip"/>
      </textFields>
    </textPr>
  </connection>
  <connection id="74" xr16:uid="{00000000-0015-0000-FFFF-FFFF49000000}" name="Melzer_Stark_2019_17_dur1" type="6" refreshedVersion="4" background="1" saveData="1">
    <textPr codePage="850" sourceFile="C:\Users\p3039\Dropbox (PETAL)\Team-Ordner „PETAL“\Audio\Kurtag_Kafka-Fragmente\_tempo mapping\17_Stolz\data_KF17\Melzer_Stark_2019_17_dur.txt" decimal="," thousands=" " comma="1">
      <textFields count="2">
        <textField type="text"/>
        <textField type="skip"/>
      </textFields>
    </textPr>
  </connection>
  <connection id="75" xr16:uid="{00000000-0015-0000-FFFF-FFFF4A000000}" name="Melzer_Stark_2019_17_tpo" type="6" refreshedVersion="4" background="1" saveData="1">
    <textPr codePage="850" sourceFile="C:\Users\p3039\Dropbox (PETAL)\Team-Ordner „PETAL“\Audio\Kurtag_Kafka-Fragmente\_tempo mapping\17_Stolz\data_KF17\Melzer_Stark_2019_17_tpo.txt" decimal="," thousands=" " comma="1">
      <textFields count="3">
        <textField type="skip"/>
        <textField type="text"/>
        <textField type="skip"/>
      </textFields>
    </textPr>
  </connection>
  <connection id="76" xr16:uid="{00000000-0015-0000-FFFF-FFFF4B000000}" name="Melzer_Stark_2019_17_tpo1" type="6" refreshedVersion="4" background="1" saveData="1">
    <textPr codePage="850" sourceFile="C:\Users\p3039\Dropbox (PETAL)\Team-Ordner „PETAL“\Audio\Kurtag_Kafka-Fragmente\_tempo mapping\17_Stolz\data_KF17\Melzer_Stark_2019_17_tpo.txt" decimal="," thousands=" " comma="1">
      <textFields count="3">
        <textField type="skip"/>
        <textField type="text"/>
        <textField type="skip"/>
      </textFields>
    </textPr>
  </connection>
  <connection id="77" xr16:uid="{00000000-0015-0000-FFFF-FFFF4C000000}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78" xr16:uid="{00000000-0015-0000-FFFF-FFFF4D000000}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79" xr16:uid="{00000000-0015-0000-FFFF-FFFF4E000000}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80" xr16:uid="{00000000-0015-0000-FFFF-FFFF4F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81" xr16:uid="{00000000-0015-0000-FFFF-FFFF50000000}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82" xr16:uid="{00000000-0015-0000-FFFF-FFFF51000000}" name="Pammer_Kopatchinskaja_2004_161" type="6" refreshedVersion="4" background="1" saveData="1">
    <textPr codePage="850" sourceFile="C:\Users\p3401\Dropbox (PETAL)\Team-Ordner „PETAL“\Audio\Kurtag_Kafka-Fragmente\_tempo mapping\---16_Keine Rückkehr\data_KF16\Pammer_Kopatchinskaja_2004_16.txt" decimal="," thousands=" ">
      <textFields count="2">
        <textField type="text"/>
        <textField type="skip"/>
      </textFields>
    </textPr>
  </connection>
  <connection id="83" xr16:uid="{00000000-0015-0000-FFFF-FFFF52000000}" name="Pammer_Kopatchinskaja_2004_17_dur11" type="6" refreshedVersion="4" background="1" saveData="1">
    <textPr codePage="850" sourceFile="C:\Users\p3039\Dropbox (PETAL)\Team-Ordner „PETAL“\Audio\Kurtag_Kafka-Fragmente\_tempo mapping\17_Stolz\data_KF17\Pammer_Kopatchinskaja_2004_17_dur.txt" decimal="," thousands=" " comma="1">
      <textFields count="2">
        <textField type="text"/>
        <textField type="skip"/>
      </textFields>
    </textPr>
  </connection>
  <connection id="84" xr16:uid="{00000000-0015-0000-FFFF-FFFF53000000}" name="Pammer_Kopatchinskaja_2004_17_tpo" type="6" refreshedVersion="6" background="1" saveData="1">
    <textPr codePage="850" sourceFile="D:\Dropbox (PETAL)\Team-Ordner „PETAL“\Audio\Kurtag_Kafka-Fragmente\_tempo mapping\17_Stolz\data_KF17\Pammer_Kopatchinskaja_2004_17_tpo.txt" decimal="," thousands=".">
      <textFields count="3">
        <textField type="skip"/>
        <textField type="text"/>
        <textField type="skip"/>
      </textFields>
    </textPr>
  </connection>
  <connection id="85" xr16:uid="{00000000-0015-0000-FFFF-FFFF54000000}" name="Pammer_Kopatchinskaja_2004_17_tpo1" type="6" refreshedVersion="4" background="1" saveData="1">
    <textPr codePage="850" sourceFile="C:\Users\p3039\Dropbox (PETAL)\Team-Ordner „PETAL“\Audio\Kurtag_Kafka-Fragmente\_tempo mapping\17_Stolz\data_KF17\Pammer_Kopatchinskaja_2004_17_tpo.txt" decimal="," thousands=" " comma="1">
      <textFields count="3">
        <textField type="skip"/>
        <textField type="text"/>
        <textField type="skip"/>
      </textFields>
    </textPr>
  </connection>
  <connection id="86" xr16:uid="{00000000-0015-0000-FFFF-FFFF55000000}" name="Pammer_Kopatchinskaja_2004_17_tpo11" type="6" refreshedVersion="4" background="1" saveData="1">
    <textPr codePage="850" sourceFile="C:\Users\p3039\Dropbox (PETAL)\Team-Ordner „PETAL“\Audio\Kurtag_Kafka-Fragmente\_tempo mapping\17_Stolz\data_KF17\Pammer_Kopatchinskaja_2004_17_tpo.txt" decimal="," thousands=" " comma="1">
      <textFields count="3">
        <textField type="skip"/>
        <textField type="text"/>
        <textField type="skip"/>
      </textFields>
    </textPr>
  </connection>
  <connection id="87" xr16:uid="{00000000-0015-0000-FFFF-FFFF56000000}" name="Pammer_Kopatchinskaja_2004_17_tpo2" type="6" refreshedVersion="6" background="1" saveData="1">
    <textPr codePage="850" sourceFile="D:\Dropbox (PETAL)\Team-Ordner „PETAL“\Audio\Kurtag_Kafka-Fragmente\_tempo mapping\17_Stolz\data_KF17\Pammer_Kopatchinskaja_2004_17_tpo.txt" decimal="," thousands=".">
      <textFields count="3">
        <textField type="skip"/>
        <textField type="text"/>
        <textField type="skip"/>
      </textFields>
    </textPr>
  </connection>
  <connection id="88" xr16:uid="{00000000-0015-0000-FFFF-FFFF57000000}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89" xr16:uid="{00000000-0015-0000-FFFF-FFFF58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90" xr16:uid="{00000000-0015-0000-FFFF-FFFF59000000}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91" xr16:uid="{00000000-0015-0000-FFFF-FFFF5A000000}" name="Whittlesey_Sallaberger_1997_161" type="6" refreshedVersion="4" background="1" saveData="1">
    <textPr codePage="850" sourceFile="C:\Users\p3401\Dropbox (PETAL)\Team-Ordner „PETAL“\Audio\Kurtag_Kafka-Fragmente\_tempo mapping\---16_Keine Rückkehr\data_KF16\Whittlesey_Sallaberger_1997_16.txt" decimal="," thousands=" ">
      <textFields count="2">
        <textField type="text"/>
        <textField type="skip"/>
      </textFields>
    </textPr>
  </connection>
  <connection id="92" xr16:uid="{00000000-0015-0000-FFFF-FFFF5B000000}" name="Whittlesey_Sallaberger_1997_17_dur11" type="6" refreshedVersion="4" background="1" saveData="1">
    <textPr codePage="850" sourceFile="C:\Users\p3039\Dropbox (PETAL)\Team-Ordner „PETAL“\Audio\Kurtag_Kafka-Fragmente\_tempo mapping\17_Stolz\data_KF17\Whittlesey_Sallaberger_1997_17_dur.txt" decimal="," thousands=" " comma="1">
      <textFields count="2">
        <textField type="text"/>
        <textField type="skip"/>
      </textFields>
    </textPr>
  </connection>
  <connection id="93" xr16:uid="{00000000-0015-0000-FFFF-FFFF5C000000}" name="Whittlesey_Sallaberger_1997_17_tpo" type="6" refreshedVersion="4" background="1" saveData="1">
    <textPr codePage="850" sourceFile="C:\Users\p3039\Dropbox (PETAL)\Team-Ordner „PETAL“\Audio\Kurtag_Kafka-Fragmente\_tempo mapping\17_Stolz\data_KF17\Whittlesey_Sallaberger_1997_17_tpo.txt" decimal="," thousands=" " comma="1">
      <textFields count="3">
        <textField type="skip"/>
        <textField type="text"/>
        <textField type="skip"/>
      </textFields>
    </textPr>
  </connection>
  <connection id="94" xr16:uid="{00000000-0015-0000-FFFF-FFFF5D000000}" name="Whittlesey_Sallaberger_1997_17_tpo1" type="6" refreshedVersion="4" background="1" saveData="1">
    <textPr codePage="850" sourceFile="C:\Users\p3039\Dropbox (PETAL)\Team-Ordner „PETAL“\Audio\Kurtag_Kafka-Fragmente\_tempo mapping\17_Stolz\data_KF17\Whittlesey_Sallaberger_1997_17_tpo.txt" decimal="," thousands=" " comma="1">
      <textFields count="3">
        <textField type="skip"/>
        <textField type="text"/>
        <textField type="skip"/>
      </textFields>
    </textPr>
  </connection>
  <connection id="95" xr16:uid="{00000000-0015-0000-FFFF-FFFF5E000000}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<sst xmlns="http://schemas.openxmlformats.org/spreadsheetml/2006/main" count="555" uniqueCount="72">
  <si>
    <t>2a</t>
  </si>
  <si>
    <t>2b</t>
  </si>
  <si>
    <t>score</t>
  </si>
  <si>
    <t>1a</t>
  </si>
  <si>
    <t>1b</t>
  </si>
  <si>
    <t>1c</t>
  </si>
  <si>
    <t>1d</t>
  </si>
  <si>
    <t>2c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</si>
  <si>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</si>
  <si>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</si>
  <si>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</si>
  <si>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</si>
  <si>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</si>
  <si>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</si>
  <si>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</si>
  <si>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</si>
  <si>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</si>
  <si>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</si>
  <si>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</si>
  <si>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</si>
  <si>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</si>
  <si>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</si>
  <si>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</si>
  <si>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</si>
  <si>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</si>
  <si>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</si>
  <si>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</si>
  <si>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</si>
  <si>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</si>
  <si>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</si>
  <si>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</si>
  <si>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</si>
  <si>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</si>
  <si>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</si>
  <si>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</si>
  <si>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</si>
  <si>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</si>
  <si>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</si>
  <si>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</si>
  <si>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</si>
  <si>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</si>
  <si>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</si>
  <si>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</si>
  <si>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</si>
  <si>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</si>
  <si>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</si>
  <si>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</si>
  <si>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</si>
  <si>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</si>
  <si>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</si>
  <si>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</si>
  <si>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</si>
  <si>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2d</t>
  </si>
  <si>
    <t xml:space="preserve">abs stdv 8 </t>
  </si>
  <si>
    <t>1e</t>
  </si>
  <si>
    <t>KW 2017</t>
  </si>
  <si>
    <t>PK 2004</t>
  </si>
  <si>
    <t>147</t>
  </si>
  <si>
    <t>140</t>
  </si>
  <si>
    <t>150</t>
  </si>
  <si>
    <t>175</t>
  </si>
  <si>
    <t>120</t>
  </si>
  <si>
    <t>168</t>
  </si>
  <si>
    <t>105</t>
  </si>
  <si>
    <t>mean</t>
  </si>
  <si>
    <t>std. dev.</t>
  </si>
  <si>
    <t>mean (8)</t>
  </si>
  <si>
    <t>segment</t>
  </si>
  <si>
    <t>quarter note</t>
  </si>
  <si>
    <t>percentage</t>
  </si>
  <si>
    <t>eights</t>
  </si>
  <si>
    <t>eighths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</si>
</sst>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5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  <xf numFmtId="45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64" fontId="0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9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5" Type="http://schemas.openxmlformats.org/officeDocument/2006/relationships/connections" Target="connection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theme" Target="theme/them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'KF_17_dur+rat'!$B$15:$P$15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'KF_17_dur+rat'!$B$16:$P$16</c:f>
              <c:numCache>
                <c:formatCode>mm:ss</c:formatCode>
                <c:ptCount val="15"/>
                <c:pt idx="0">
                  <c:v>2.1496178718749998E-4</c:v>
                </c:pt>
                <c:pt idx="1">
                  <c:v>2.0918367347222221E-4</c:v>
                </c:pt>
                <c:pt idx="2">
                  <c:v>2.3407029478009257E-4</c:v>
                </c:pt>
                <c:pt idx="3">
                  <c:v>2.3163685226851852E-4</c:v>
                </c:pt>
                <c:pt idx="4">
                  <c:v>2.4621651129629632E-4</c:v>
                </c:pt>
                <c:pt idx="5">
                  <c:v>2.7666761149305554E-4</c:v>
                </c:pt>
                <c:pt idx="6">
                  <c:v>2.221592340625E-4</c:v>
                </c:pt>
                <c:pt idx="7">
                  <c:v>2.1934576298611108E-4</c:v>
                </c:pt>
                <c:pt idx="8">
                  <c:v>2.0887713109953707E-4</c:v>
                </c:pt>
                <c:pt idx="9">
                  <c:v>2.1730074746527777E-4</c:v>
                </c:pt>
                <c:pt idx="10">
                  <c:v>2.04719912662037E-4</c:v>
                </c:pt>
                <c:pt idx="11">
                  <c:v>2.1483476106481483E-4</c:v>
                </c:pt>
                <c:pt idx="12">
                  <c:v>2.0781053162037037E-4</c:v>
                </c:pt>
                <c:pt idx="13">
                  <c:v>2.190938103703704E-4</c:v>
                </c:pt>
                <c:pt idx="14">
                  <c:v>2.2334847298776455E-4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B-479A-B109-5BE22C79066D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'KF_17_dur+rat'!$B$15:$P$15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'KF_17_dur+rat'!$B$17:$P$17</c:f>
              <c:numCache>
                <c:formatCode>mm:ss</c:formatCode>
                <c:ptCount val="15"/>
                <c:pt idx="0">
                  <c:v>2.2020975056712963E-4</c:v>
                </c:pt>
                <c:pt idx="1">
                  <c:v>2.4310489628472228E-4</c:v>
                </c:pt>
                <c:pt idx="2">
                  <c:v>2.2353237591435189E-4</c:v>
                </c:pt>
                <c:pt idx="3">
                  <c:v>2.0974741748842592E-4</c:v>
                </c:pt>
                <c:pt idx="4">
                  <c:v>2.1056416393518517E-4</c:v>
                </c:pt>
                <c:pt idx="5">
                  <c:v>2.3308767951388891E-4</c:v>
                </c:pt>
                <c:pt idx="6">
                  <c:v>2.2464096750000003E-4</c:v>
                </c:pt>
                <c:pt idx="7">
                  <c:v>2.6091374821759263E-4</c:v>
                </c:pt>
                <c:pt idx="8">
                  <c:v>2.1919721592592592E-4</c:v>
                </c:pt>
                <c:pt idx="9">
                  <c:v>2.490457293981482E-4</c:v>
                </c:pt>
                <c:pt idx="10">
                  <c:v>2.4463340891203706E-4</c:v>
                </c:pt>
                <c:pt idx="11">
                  <c:v>1.8131115100694442E-4</c:v>
                </c:pt>
                <c:pt idx="12">
                  <c:v>2.4281095153935186E-4</c:v>
                </c:pt>
                <c:pt idx="13">
                  <c:v>2.4958427814814814E-4</c:v>
                </c:pt>
                <c:pt idx="14">
                  <c:v>2.294559810251323E-4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B-479A-B109-5BE22C79066D}"/>
            </c:ext>
          </c:extLst>
        </c:ser>
        <c:ser>
          <c:idx val="2"/>
          <c:order val="2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'KF_17_dur+rat'!$B$15:$P$15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'KF_17_dur+rat'!$B$18:$P$18</c:f>
              <c:numCache>
                <c:formatCode>mm:ss</c:formatCode>
                <c:ptCount val="15"/>
                <c:pt idx="0">
                  <c:v>4.351715377546296E-4</c:v>
                </c:pt>
                <c:pt idx="1">
                  <c:v>4.5228856975694444E-4</c:v>
                </c:pt>
                <c:pt idx="2">
                  <c:v>4.5760267069444441E-4</c:v>
                </c:pt>
                <c:pt idx="3">
                  <c:v>4.4138426975694439E-4</c:v>
                </c:pt>
                <c:pt idx="4">
                  <c:v>4.5678067523148151E-4</c:v>
                </c:pt>
                <c:pt idx="5">
                  <c:v>5.0975529100694454E-4</c:v>
                </c:pt>
                <c:pt idx="6">
                  <c:v>4.4680020156250005E-4</c:v>
                </c:pt>
                <c:pt idx="7">
                  <c:v>4.8025951120370374E-4</c:v>
                </c:pt>
                <c:pt idx="8">
                  <c:v>4.2807434702546302E-4</c:v>
                </c:pt>
                <c:pt idx="9">
                  <c:v>4.6634647686342599E-4</c:v>
                </c:pt>
                <c:pt idx="10">
                  <c:v>4.4935332157407411E-4</c:v>
                </c:pt>
                <c:pt idx="11">
                  <c:v>3.9614591207175919E-4</c:v>
                </c:pt>
                <c:pt idx="12">
                  <c:v>4.506214831597222E-4</c:v>
                </c:pt>
                <c:pt idx="13">
                  <c:v>4.6867808851851851E-4</c:v>
                </c:pt>
                <c:pt idx="14">
                  <c:v>4.528044540128969E-4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B-479A-B109-5BE22C790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994432"/>
        <c:axId val="222995968"/>
      </c:barChart>
      <c:catAx>
        <c:axId val="2229944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22995968"/>
        <c:crosses val="autoZero"/>
        <c:auto val="1"/>
        <c:lblAlgn val="ctr"/>
        <c:lblOffset val="100"/>
        <c:noMultiLvlLbl val="0"/>
      </c:catAx>
      <c:valAx>
        <c:axId val="222995968"/>
        <c:scaling>
          <c:orientation val="minMax"/>
          <c:max val="5.7800000000000017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22994432"/>
        <c:crosses val="autoZero"/>
        <c:crossBetween val="between"/>
        <c:majorUnit val="5.7800000000000023E-5"/>
        <c:minorUnit val="5.7800000000000023E-5"/>
      </c:valAx>
    </c:plotArea>
    <c:legend>
      <c:legendPos val="b"/>
      <c:legendEntry>
        <c:idx val="2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'KF_17_dur+rat'!$B$69:$B$77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'KF_17_dur+rat'!$C$69:$C$77</c:f>
              <c:numCache>
                <c:formatCode>mm:ss</c:formatCode>
                <c:ptCount val="9"/>
                <c:pt idx="0">
                  <c:v>2.0918367347222221E-4</c:v>
                </c:pt>
                <c:pt idx="1">
                  <c:v>2.3163685226851852E-4</c:v>
                </c:pt>
                <c:pt idx="2">
                  <c:v>2.4621651129629632E-4</c:v>
                </c:pt>
                <c:pt idx="3">
                  <c:v>2.7666761149305554E-4</c:v>
                </c:pt>
                <c:pt idx="4">
                  <c:v>2.221592340625E-4</c:v>
                </c:pt>
                <c:pt idx="5">
                  <c:v>2.1934576298611108E-4</c:v>
                </c:pt>
                <c:pt idx="6">
                  <c:v>2.1730074746527777E-4</c:v>
                </c:pt>
                <c:pt idx="7">
                  <c:v>2.1483476106481483E-4</c:v>
                </c:pt>
                <c:pt idx="8">
                  <c:v>2.2966814426359959E-4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E-405F-BD54-9D1A705B2077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'KF_17_dur+rat'!$B$69:$B$77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'KF_17_dur+rat'!$D$69:$D$77</c:f>
              <c:numCache>
                <c:formatCode>mm:ss</c:formatCode>
                <c:ptCount val="9"/>
                <c:pt idx="0">
                  <c:v>2.4310489628472228E-4</c:v>
                </c:pt>
                <c:pt idx="1">
                  <c:v>2.0974741748842592E-4</c:v>
                </c:pt>
                <c:pt idx="2">
                  <c:v>2.1056416393518517E-4</c:v>
                </c:pt>
                <c:pt idx="3">
                  <c:v>2.3308767951388891E-4</c:v>
                </c:pt>
                <c:pt idx="4">
                  <c:v>2.2464096750000003E-4</c:v>
                </c:pt>
                <c:pt idx="5">
                  <c:v>2.6091374821759263E-4</c:v>
                </c:pt>
                <c:pt idx="6">
                  <c:v>2.490457293981482E-4</c:v>
                </c:pt>
                <c:pt idx="7">
                  <c:v>1.8131115100694442E-4</c:v>
                </c:pt>
                <c:pt idx="8">
                  <c:v>2.2655196916811349E-4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E-405F-BD54-9D1A705B2077}"/>
            </c:ext>
          </c:extLst>
        </c:ser>
        <c:ser>
          <c:idx val="2"/>
          <c:order val="2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'KF_17_dur+rat'!$B$69:$B$77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'KF_17_dur+rat'!$E$69:$E$77</c:f>
              <c:numCache>
                <c:formatCode>mm:ss</c:formatCode>
                <c:ptCount val="9"/>
                <c:pt idx="0">
                  <c:v>4.5228856975694444E-4</c:v>
                </c:pt>
                <c:pt idx="1">
                  <c:v>4.4138426975694439E-4</c:v>
                </c:pt>
                <c:pt idx="2">
                  <c:v>4.5678067523148151E-4</c:v>
                </c:pt>
                <c:pt idx="3">
                  <c:v>5.0975529100694454E-4</c:v>
                </c:pt>
                <c:pt idx="4">
                  <c:v>4.4680020156250005E-4</c:v>
                </c:pt>
                <c:pt idx="5">
                  <c:v>4.8025951120370374E-4</c:v>
                </c:pt>
                <c:pt idx="6">
                  <c:v>4.6634647686342599E-4</c:v>
                </c:pt>
                <c:pt idx="7">
                  <c:v>3.9614591207175919E-4</c:v>
                </c:pt>
                <c:pt idx="8">
                  <c:v>4.5622011343171294E-4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E-405F-BD54-9D1A705B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069568"/>
        <c:axId val="229071104"/>
      </c:barChart>
      <c:catAx>
        <c:axId val="22906956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29071104"/>
        <c:crosses val="autoZero"/>
        <c:auto val="1"/>
        <c:lblAlgn val="ctr"/>
        <c:lblOffset val="100"/>
        <c:noMultiLvlLbl val="0"/>
      </c:catAx>
      <c:valAx>
        <c:axId val="229071104"/>
        <c:scaling>
          <c:orientation val="minMax"/>
          <c:max val="5.7800000000000017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29069568"/>
        <c:crosses val="autoZero"/>
        <c:crossBetween val="between"/>
        <c:majorUnit val="5.7800000000000023E-5"/>
        <c:minorUnit val="5.7800000000000023E-5"/>
      </c:valAx>
    </c:plotArea>
    <c:legend>
      <c:legendPos val="b"/>
      <c:legendEntry>
        <c:idx val="2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'KF_17_dur+rat'!$B$8:$P$8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'KF_17_dur+rat'!$B$9:$P$9</c:f>
              <c:numCache>
                <c:formatCode>0.00</c:formatCode>
                <c:ptCount val="15"/>
                <c:pt idx="0">
                  <c:v>49.39702359594704</c:v>
                </c:pt>
                <c:pt idx="1">
                  <c:v>46.250046421609888</c:v>
                </c:pt>
                <c:pt idx="2">
                  <c:v>51.151426722417149</c:v>
                </c:pt>
                <c:pt idx="3">
                  <c:v>52.479634672090427</c:v>
                </c:pt>
                <c:pt idx="4">
                  <c:v>53.902567391127441</c:v>
                </c:pt>
                <c:pt idx="5">
                  <c:v>54.274593392947537</c:v>
                </c:pt>
                <c:pt idx="6">
                  <c:v>49.722277045889726</c:v>
                </c:pt>
                <c:pt idx="7">
                  <c:v>45.672341279894994</c:v>
                </c:pt>
                <c:pt idx="8">
                  <c:v>48.794592002756119</c:v>
                </c:pt>
                <c:pt idx="9">
                  <c:v>46.596416665739362</c:v>
                </c:pt>
                <c:pt idx="10">
                  <c:v>45.558784776511267</c:v>
                </c:pt>
                <c:pt idx="11">
                  <c:v>54.23121999196573</c:v>
                </c:pt>
                <c:pt idx="12">
                  <c:v>46.116427952617649</c:v>
                </c:pt>
                <c:pt idx="13">
                  <c:v>46.747184418823863</c:v>
                </c:pt>
                <c:pt idx="14">
                  <c:v>49.349609737881295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D-4091-8701-9DEF333851C0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'KF_17_dur+rat'!$B$8:$P$8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'KF_17_dur+rat'!$B$10:$P$10</c:f>
              <c:numCache>
                <c:formatCode>0.00</c:formatCode>
                <c:ptCount val="15"/>
                <c:pt idx="0">
                  <c:v>50.60297640405296</c:v>
                </c:pt>
                <c:pt idx="1">
                  <c:v>53.749953578390119</c:v>
                </c:pt>
                <c:pt idx="2">
                  <c:v>48.848573277582865</c:v>
                </c:pt>
                <c:pt idx="3">
                  <c:v>47.520365327909587</c:v>
                </c:pt>
                <c:pt idx="4">
                  <c:v>46.097432608872552</c:v>
                </c:pt>
                <c:pt idx="5">
                  <c:v>45.725406607052463</c:v>
                </c:pt>
                <c:pt idx="6">
                  <c:v>50.27772295411026</c:v>
                </c:pt>
                <c:pt idx="7">
                  <c:v>54.327658720105006</c:v>
                </c:pt>
                <c:pt idx="8">
                  <c:v>51.205407997243867</c:v>
                </c:pt>
                <c:pt idx="9">
                  <c:v>53.403583334260631</c:v>
                </c:pt>
                <c:pt idx="10">
                  <c:v>54.441215223488712</c:v>
                </c:pt>
                <c:pt idx="11">
                  <c:v>45.768780008034291</c:v>
                </c:pt>
                <c:pt idx="12">
                  <c:v>53.883572047382359</c:v>
                </c:pt>
                <c:pt idx="13">
                  <c:v>53.252815581176151</c:v>
                </c:pt>
                <c:pt idx="14">
                  <c:v>50.650390262118698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D-4091-8701-9DEF3338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414976"/>
        <c:axId val="226416512"/>
      </c:barChart>
      <c:catAx>
        <c:axId val="2264149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26416512"/>
        <c:crosses val="autoZero"/>
        <c:auto val="1"/>
        <c:lblAlgn val="ctr"/>
        <c:lblOffset val="100"/>
        <c:noMultiLvlLbl val="0"/>
      </c:catAx>
      <c:valAx>
        <c:axId val="22641651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26414976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'KF_17_dur+rat'!$B$105:$B$113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'KF_17_dur+rat'!$C$105:$C$113</c:f>
              <c:numCache>
                <c:formatCode>0.00</c:formatCode>
                <c:ptCount val="9"/>
                <c:pt idx="0">
                  <c:v>46.250046421609888</c:v>
                </c:pt>
                <c:pt idx="1">
                  <c:v>52.479634672090427</c:v>
                </c:pt>
                <c:pt idx="2">
                  <c:v>53.902567391127441</c:v>
                </c:pt>
                <c:pt idx="3">
                  <c:v>54.274593392947537</c:v>
                </c:pt>
                <c:pt idx="4">
                  <c:v>49.722277045889726</c:v>
                </c:pt>
                <c:pt idx="5">
                  <c:v>45.672341279894994</c:v>
                </c:pt>
                <c:pt idx="6">
                  <c:v>46.596416665739362</c:v>
                </c:pt>
                <c:pt idx="7">
                  <c:v>54.23121999196573</c:v>
                </c:pt>
                <c:pt idx="8">
                  <c:v>50.391137107658139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A-4858-8C07-E0C08BC52AE6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'KF_17_dur+rat'!$B$105:$B$113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'KF_17_dur+rat'!$D$105:$D$113</c:f>
              <c:numCache>
                <c:formatCode>0.00</c:formatCode>
                <c:ptCount val="9"/>
                <c:pt idx="0">
                  <c:v>53.749953578390119</c:v>
                </c:pt>
                <c:pt idx="1">
                  <c:v>47.520365327909587</c:v>
                </c:pt>
                <c:pt idx="2">
                  <c:v>46.097432608872552</c:v>
                </c:pt>
                <c:pt idx="3">
                  <c:v>45.725406607052463</c:v>
                </c:pt>
                <c:pt idx="4">
                  <c:v>50.27772295411026</c:v>
                </c:pt>
                <c:pt idx="5">
                  <c:v>54.327658720105006</c:v>
                </c:pt>
                <c:pt idx="6">
                  <c:v>53.403583334260631</c:v>
                </c:pt>
                <c:pt idx="7">
                  <c:v>45.768780008034291</c:v>
                </c:pt>
                <c:pt idx="8">
                  <c:v>49.608862892341861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A-4858-8C07-E0C08BC5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873408"/>
        <c:axId val="235874944"/>
      </c:barChart>
      <c:catAx>
        <c:axId val="2358734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5874944"/>
        <c:crosses val="autoZero"/>
        <c:auto val="1"/>
        <c:lblAlgn val="ctr"/>
        <c:lblOffset val="100"/>
        <c:noMultiLvlLbl val="0"/>
      </c:catAx>
      <c:valAx>
        <c:axId val="235874944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5873408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08538206348866E-2"/>
          <c:y val="4.4736840419815377E-2"/>
          <c:w val="0.95143510175329538"/>
          <c:h val="0.73628160960397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'KF_17_dur+rat'!$B$26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'KF_17_dur+rat'!$B$27:$B$28</c:f>
              <c:numCache>
                <c:formatCode>0.00</c:formatCode>
                <c:ptCount val="2"/>
                <c:pt idx="0">
                  <c:v>-3.7549778998148868</c:v>
                </c:pt>
                <c:pt idx="1">
                  <c:v>-4.0296314860452211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4-4C29-8A91-0803EA603BA1}"/>
            </c:ext>
          </c:extLst>
        </c:ser>
        <c:ser>
          <c:idx val="1"/>
          <c:order val="1"/>
          <c:tx>
            <c:strRef>
              <c:f>'KF_17_dur+rat'!$C$26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'KF_17_dur+rat'!$C$27:$C$28</c:f>
              <c:numCache>
                <c:formatCode>0.00</c:formatCode>
                <c:ptCount val="2"/>
                <c:pt idx="0">
                  <c:v>-6.3420176220852484</c:v>
                </c:pt>
                <c:pt idx="1">
                  <c:v>5.9483806866185018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4-4C29-8A91-0803EA603BA1}"/>
            </c:ext>
          </c:extLst>
        </c:ser>
        <c:ser>
          <c:idx val="2"/>
          <c:order val="2"/>
          <c:tx>
            <c:strRef>
              <c:f>'KF_17_dur+rat'!$D$26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'KF_17_dur+rat'!$D$27:$D$28</c:f>
              <c:numCache>
                <c:formatCode>0.00</c:formatCode>
                <c:ptCount val="2"/>
                <c:pt idx="0">
                  <c:v>4.8004903050827545</c:v>
                </c:pt>
                <c:pt idx="1">
                  <c:v>-2.581586709710384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4-4C29-8A91-0803EA603BA1}"/>
            </c:ext>
          </c:extLst>
        </c:ser>
        <c:ser>
          <c:idx val="3"/>
          <c:order val="3"/>
          <c:tx>
            <c:strRef>
              <c:f>'KF_17_dur+rat'!$E$26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'KF_17_dur+rat'!$E$27:$E$28</c:f>
              <c:numCache>
                <c:formatCode>0.00</c:formatCode>
                <c:ptCount val="2"/>
                <c:pt idx="0">
                  <c:v>3.7109630390031887</c:v>
                </c:pt>
                <c:pt idx="1">
                  <c:v>-8.5892568363897581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84-4C29-8A91-0803EA603BA1}"/>
            </c:ext>
          </c:extLst>
        </c:ser>
        <c:ser>
          <c:idx val="4"/>
          <c:order val="4"/>
          <c:tx>
            <c:strRef>
              <c:f>'KF_17_dur+rat'!$F$26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'KF_17_dur+rat'!$F$27:$F$28</c:f>
              <c:numCache>
                <c:formatCode>0.00</c:formatCode>
                <c:ptCount val="2"/>
                <c:pt idx="0">
                  <c:v>10.238726060054368</c:v>
                </c:pt>
                <c:pt idx="1">
                  <c:v>-8.2333077593117512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84-4C29-8A91-0803EA603BA1}"/>
            </c:ext>
          </c:extLst>
        </c:ser>
        <c:ser>
          <c:idx val="5"/>
          <c:order val="5"/>
          <c:tx>
            <c:strRef>
              <c:f>'KF_17_dur+rat'!$G$26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'KF_17_dur+rat'!$G$27:$G$28</c:f>
              <c:numCache>
                <c:formatCode>0.00</c:formatCode>
                <c:ptCount val="2"/>
                <c:pt idx="0">
                  <c:v>23.872622808669004</c:v>
                </c:pt>
                <c:pt idx="1">
                  <c:v>1.5827430047939512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84-4C29-8A91-0803EA603BA1}"/>
            </c:ext>
          </c:extLst>
        </c:ser>
        <c:ser>
          <c:idx val="6"/>
          <c:order val="6"/>
          <c:tx>
            <c:strRef>
              <c:f>'KF_17_dur+rat'!$H$26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'KF_17_dur+rat'!$H$27:$H$28</c:f>
              <c:numCache>
                <c:formatCode>0.00</c:formatCode>
                <c:ptCount val="2"/>
                <c:pt idx="0">
                  <c:v>-0.53245894603886579</c:v>
                </c:pt>
                <c:pt idx="1">
                  <c:v>-2.0984475992390412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84-4C29-8A91-0803EA603BA1}"/>
            </c:ext>
          </c:extLst>
        </c:ser>
        <c:ser>
          <c:idx val="7"/>
          <c:order val="7"/>
          <c:tx>
            <c:strRef>
              <c:f>'KF_17_dur+rat'!$I$26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'KF_17_dur+rat'!$I$27:$I$28</c:f>
              <c:numCache>
                <c:formatCode>0.00</c:formatCode>
                <c:ptCount val="2"/>
                <c:pt idx="0">
                  <c:v>-1.7921367216478534</c:v>
                </c:pt>
                <c:pt idx="1">
                  <c:v>13.709717677402701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84-4C29-8A91-0803EA603BA1}"/>
            </c:ext>
          </c:extLst>
        </c:ser>
        <c:ser>
          <c:idx val="8"/>
          <c:order val="8"/>
          <c:tx>
            <c:strRef>
              <c:f>'KF_17_dur+rat'!$J$26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'KF_17_dur+rat'!$J$27:$J$28</c:f>
              <c:numCache>
                <c:formatCode>0.00</c:formatCode>
                <c:ptCount val="2"/>
                <c:pt idx="0">
                  <c:v>-6.4792660968943654</c:v>
                </c:pt>
                <c:pt idx="1">
                  <c:v>-4.4709076892978095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84-4C29-8A91-0803EA603BA1}"/>
            </c:ext>
          </c:extLst>
        </c:ser>
        <c:ser>
          <c:idx val="9"/>
          <c:order val="9"/>
          <c:tx>
            <c:strRef>
              <c:f>'KF_17_dur+rat'!$K$26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'KF_17_dur+rat'!$K$27:$K$28</c:f>
              <c:numCache>
                <c:formatCode>0.00</c:formatCode>
                <c:ptCount val="2"/>
                <c:pt idx="0">
                  <c:v>-2.707753243881859</c:v>
                </c:pt>
                <c:pt idx="1">
                  <c:v>8.5374755913946814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84-4C29-8A91-0803EA603BA1}"/>
            </c:ext>
          </c:extLst>
        </c:ser>
        <c:ser>
          <c:idx val="10"/>
          <c:order val="10"/>
          <c:tx>
            <c:strRef>
              <c:f>'KF_17_dur+rat'!$L$26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'KF_17_dur+rat'!$L$27:$L$28</c:f>
              <c:numCache>
                <c:formatCode>0.00</c:formatCode>
                <c:ptCount val="2"/>
                <c:pt idx="0">
                  <c:v>-8.3405810107096858</c:v>
                </c:pt>
                <c:pt idx="1">
                  <c:v>6.6145270300199215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84-4C29-8A91-0803EA603BA1}"/>
            </c:ext>
          </c:extLst>
        </c:ser>
        <c:ser>
          <c:idx val="11"/>
          <c:order val="11"/>
          <c:tx>
            <c:strRef>
              <c:f>'KF_17_dur+rat'!$M$26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'KF_17_dur+rat'!$M$27:$M$28</c:f>
              <c:numCache>
                <c:formatCode>0.00</c:formatCode>
                <c:ptCount val="2"/>
                <c:pt idx="0">
                  <c:v>-3.8118514127545065</c:v>
                </c:pt>
                <c:pt idx="1">
                  <c:v>-20.982163900497582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84-4C29-8A91-0803EA603BA1}"/>
            </c:ext>
          </c:extLst>
        </c:ser>
        <c:ser>
          <c:idx val="12"/>
          <c:order val="12"/>
          <c:tx>
            <c:strRef>
              <c:f>'KF_17_dur+rat'!$N$26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'KF_17_dur+rat'!$N$27:$N$28</c:f>
              <c:numCache>
                <c:formatCode>0.00</c:formatCode>
                <c:ptCount val="2"/>
                <c:pt idx="0">
                  <c:v>-6.9568155803981666</c:v>
                </c:pt>
                <c:pt idx="1">
                  <c:v>5.8202756165056275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84-4C29-8A91-0803EA603BA1}"/>
            </c:ext>
          </c:extLst>
        </c:ser>
        <c:ser>
          <c:idx val="13"/>
          <c:order val="13"/>
          <c:tx>
            <c:strRef>
              <c:f>'KF_17_dur+rat'!$O$26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'KF_17_dur+rat'!$O$27:$O$28</c:f>
              <c:numCache>
                <c:formatCode>0.00</c:formatCode>
                <c:ptCount val="2"/>
                <c:pt idx="0">
                  <c:v>-1.9049436785839313</c:v>
                </c:pt>
                <c:pt idx="1">
                  <c:v>8.7721823737561273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84-4C29-8A91-0803EA603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35232"/>
        <c:axId val="235936768"/>
      </c:barChart>
      <c:catAx>
        <c:axId val="23593523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35936768"/>
        <c:crosses val="autoZero"/>
        <c:auto val="1"/>
        <c:lblAlgn val="ctr"/>
        <c:lblOffset val="100"/>
        <c:noMultiLvlLbl val="0"/>
      </c:catAx>
      <c:valAx>
        <c:axId val="235936768"/>
        <c:scaling>
          <c:orientation val="minMax"/>
          <c:max val="25"/>
          <c:min val="-2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5935232"/>
        <c:crosses val="autoZero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95251361997035933"/>
          <c:h val="0.14030843761788653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'KF_17_dur+rat'!$C$21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'KF_17_dur+rat'!$C$22:$C$23</c:f>
              <c:numCache>
                <c:formatCode>0.00</c:formatCode>
                <c:ptCount val="2"/>
                <c:pt idx="0">
                  <c:v>-8.9191606685629381</c:v>
                </c:pt>
                <c:pt idx="1">
                  <c:v>7.3064591658109386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D-4E31-AB41-AA1DBB87E9AA}"/>
            </c:ext>
          </c:extLst>
        </c:ser>
        <c:ser>
          <c:idx val="3"/>
          <c:order val="1"/>
          <c:tx>
            <c:strRef>
              <c:f>'KF_17_dur+rat'!$E$21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'KF_17_dur+rat'!$E$22:$E$23</c:f>
              <c:numCache>
                <c:formatCode>0.00</c:formatCode>
                <c:ptCount val="2"/>
                <c:pt idx="0">
                  <c:v>0.85719680943621634</c:v>
                </c:pt>
                <c:pt idx="1">
                  <c:v>-7.4175262044258314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D-4E31-AB41-AA1DBB87E9AA}"/>
            </c:ext>
          </c:extLst>
        </c:ser>
        <c:ser>
          <c:idx val="4"/>
          <c:order val="2"/>
          <c:tx>
            <c:strRef>
              <c:f>'KF_17_dur+rat'!$F$21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'KF_17_dur+rat'!$F$22:$F$23</c:f>
              <c:numCache>
                <c:formatCode>0.00</c:formatCode>
                <c:ptCount val="2"/>
                <c:pt idx="0">
                  <c:v>7.2053384180713707</c:v>
                </c:pt>
                <c:pt idx="1">
                  <c:v>-7.0570144641137551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5D-4E31-AB41-AA1DBB87E9AA}"/>
            </c:ext>
          </c:extLst>
        </c:ser>
        <c:ser>
          <c:idx val="5"/>
          <c:order val="3"/>
          <c:tx>
            <c:strRef>
              <c:f>'KF_17_dur+rat'!$G$21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'KF_17_dur+rat'!$G$22:$G$23</c:f>
              <c:numCache>
                <c:formatCode>0.00</c:formatCode>
                <c:ptCount val="2"/>
                <c:pt idx="0">
                  <c:v>20.464077584705333</c:v>
                </c:pt>
                <c:pt idx="1">
                  <c:v>2.8848614160248562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5D-4E31-AB41-AA1DBB87E9AA}"/>
            </c:ext>
          </c:extLst>
        </c:ser>
        <c:ser>
          <c:idx val="6"/>
          <c:order val="4"/>
          <c:tx>
            <c:strRef>
              <c:f>'KF_17_dur+rat'!$H$21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'KF_17_dur+rat'!$H$22:$H$23</c:f>
              <c:numCache>
                <c:formatCode>0.00</c:formatCode>
                <c:ptCount val="2"/>
                <c:pt idx="0">
                  <c:v>-3.2694609107309582</c:v>
                </c:pt>
                <c:pt idx="1">
                  <c:v>-0.84351580572464524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5D-4E31-AB41-AA1DBB87E9AA}"/>
            </c:ext>
          </c:extLst>
        </c:ser>
        <c:ser>
          <c:idx val="8"/>
          <c:order val="5"/>
          <c:tx>
            <c:strRef>
              <c:f>'KF_17_dur+rat'!$I$21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'KF_17_dur+rat'!$I$22:$I$23</c:f>
              <c:numCache>
                <c:formatCode>0.00</c:formatCode>
                <c:ptCount val="2"/>
                <c:pt idx="0">
                  <c:v>-4.4944767201327949</c:v>
                </c:pt>
                <c:pt idx="1">
                  <c:v>15.167283328259625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5D-4E31-AB41-AA1DBB87E9AA}"/>
            </c:ext>
          </c:extLst>
        </c:ser>
        <c:ser>
          <c:idx val="1"/>
          <c:order val="6"/>
          <c:tx>
            <c:strRef>
              <c:f>'KF_17_dur+rat'!$K$21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'KF_17_dur+rat'!$K$22:$K$23</c:f>
              <c:numCache>
                <c:formatCode>0.00</c:formatCode>
                <c:ptCount val="2"/>
                <c:pt idx="0">
                  <c:v>-5.3848986492995055</c:v>
                </c:pt>
                <c:pt idx="1">
                  <c:v>9.9287418743834213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5D-4E31-AB41-AA1DBB87E9AA}"/>
            </c:ext>
          </c:extLst>
        </c:ser>
        <c:ser>
          <c:idx val="9"/>
          <c:order val="7"/>
          <c:tx>
            <c:strRef>
              <c:f>'KF_17_dur+rat'!$M$21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'KF_17_dur+rat'!$M$22:$M$23</c:f>
              <c:numCache>
                <c:formatCode>0.00</c:formatCode>
                <c:ptCount val="2"/>
                <c:pt idx="0">
                  <c:v>-6.458615863486866</c:v>
                </c:pt>
                <c:pt idx="1">
                  <c:v>-19.969289310214737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5D-4E31-AB41-AA1DBB87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88096"/>
        <c:axId val="235989632"/>
      </c:barChart>
      <c:catAx>
        <c:axId val="23598809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35989632"/>
        <c:crosses val="autoZero"/>
        <c:auto val="1"/>
        <c:lblAlgn val="ctr"/>
        <c:lblOffset val="100"/>
        <c:noMultiLvlLbl val="0"/>
      </c:catAx>
      <c:valAx>
        <c:axId val="235989632"/>
        <c:scaling>
          <c:orientation val="minMax"/>
          <c:max val="25"/>
          <c:min val="-2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5988096"/>
        <c:crosses val="autoZero"/>
        <c:crossBetween val="between"/>
        <c:majorUnit val="5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'KF_17_dur+rat'!$B$36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'KF_17_dur+rat'!$B$37:$B$38</c:f>
              <c:numCache>
                <c:formatCode>0.00</c:formatCode>
                <c:ptCount val="2"/>
                <c:pt idx="0">
                  <c:v>4.7413858065745274E-2</c:v>
                </c:pt>
                <c:pt idx="1">
                  <c:v>-4.7413858065738168E-2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9-49CD-855A-F458C6DAC032}"/>
            </c:ext>
          </c:extLst>
        </c:ser>
        <c:ser>
          <c:idx val="1"/>
          <c:order val="1"/>
          <c:tx>
            <c:strRef>
              <c:f>'KF_17_dur+rat'!$C$36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'KF_17_dur+rat'!$C$37:$C$38</c:f>
              <c:numCache>
                <c:formatCode>0.00</c:formatCode>
                <c:ptCount val="2"/>
                <c:pt idx="0">
                  <c:v>-3.0995633162714071</c:v>
                </c:pt>
                <c:pt idx="1">
                  <c:v>3.0995633162714213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9-49CD-855A-F458C6DAC032}"/>
            </c:ext>
          </c:extLst>
        </c:ser>
        <c:ser>
          <c:idx val="2"/>
          <c:order val="2"/>
          <c:tx>
            <c:strRef>
              <c:f>'KF_17_dur+rat'!$D$36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'KF_17_dur+rat'!$D$37:$D$38</c:f>
              <c:numCache>
                <c:formatCode>0.00</c:formatCode>
                <c:ptCount val="2"/>
                <c:pt idx="0">
                  <c:v>1.8018169845358543</c:v>
                </c:pt>
                <c:pt idx="1">
                  <c:v>-1.8018169845358329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9-49CD-855A-F458C6DAC032}"/>
            </c:ext>
          </c:extLst>
        </c:ser>
        <c:ser>
          <c:idx val="3"/>
          <c:order val="3"/>
          <c:tx>
            <c:strRef>
              <c:f>'KF_17_dur+rat'!$E$36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'KF_17_dur+rat'!$E$37:$E$38</c:f>
              <c:numCache>
                <c:formatCode>0.00</c:formatCode>
                <c:ptCount val="2"/>
                <c:pt idx="0">
                  <c:v>3.130024934209132</c:v>
                </c:pt>
                <c:pt idx="1">
                  <c:v>-3.1300249342091107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9-49CD-855A-F458C6DAC032}"/>
            </c:ext>
          </c:extLst>
        </c:ser>
        <c:ser>
          <c:idx val="4"/>
          <c:order val="4"/>
          <c:tx>
            <c:strRef>
              <c:f>'KF_17_dur+rat'!$F$36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'KF_17_dur+rat'!$F$37:$F$38</c:f>
              <c:numCache>
                <c:formatCode>0.00</c:formatCode>
                <c:ptCount val="2"/>
                <c:pt idx="0">
                  <c:v>4.5529576532461462</c:v>
                </c:pt>
                <c:pt idx="1">
                  <c:v>-4.5529576532461462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9-49CD-855A-F458C6DAC032}"/>
            </c:ext>
          </c:extLst>
        </c:ser>
        <c:ser>
          <c:idx val="5"/>
          <c:order val="5"/>
          <c:tx>
            <c:strRef>
              <c:f>'KF_17_dur+rat'!$G$36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'KF_17_dur+rat'!$G$37:$G$38</c:f>
              <c:numCache>
                <c:formatCode>0.00</c:formatCode>
                <c:ptCount val="2"/>
                <c:pt idx="0">
                  <c:v>4.9249836550662422</c:v>
                </c:pt>
                <c:pt idx="1">
                  <c:v>-4.9249836550662351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9-49CD-855A-F458C6DAC032}"/>
            </c:ext>
          </c:extLst>
        </c:ser>
        <c:ser>
          <c:idx val="6"/>
          <c:order val="6"/>
          <c:tx>
            <c:strRef>
              <c:f>'KF_17_dur+rat'!$H$36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'KF_17_dur+rat'!$H$37:$H$38</c:f>
              <c:numCache>
                <c:formatCode>0.00</c:formatCode>
                <c:ptCount val="2"/>
                <c:pt idx="0">
                  <c:v>0.37266730800843106</c:v>
                </c:pt>
                <c:pt idx="1">
                  <c:v>-0.37266730800843817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F9-49CD-855A-F458C6DAC032}"/>
            </c:ext>
          </c:extLst>
        </c:ser>
        <c:ser>
          <c:idx val="7"/>
          <c:order val="7"/>
          <c:tx>
            <c:strRef>
              <c:f>'KF_17_dur+rat'!$I$36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'KF_17_dur+rat'!$I$37:$I$38</c:f>
              <c:numCache>
                <c:formatCode>0.00</c:formatCode>
                <c:ptCount val="2"/>
                <c:pt idx="0">
                  <c:v>-3.6772684579863011</c:v>
                </c:pt>
                <c:pt idx="1">
                  <c:v>3.6772684579863082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F9-49CD-855A-F458C6DAC032}"/>
            </c:ext>
          </c:extLst>
        </c:ser>
        <c:ser>
          <c:idx val="8"/>
          <c:order val="8"/>
          <c:tx>
            <c:strRef>
              <c:f>'KF_17_dur+rat'!$J$36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'KF_17_dur+rat'!$J$37:$J$38</c:f>
              <c:numCache>
                <c:formatCode>0.00</c:formatCode>
                <c:ptCount val="2"/>
                <c:pt idx="0">
                  <c:v>-0.55501773512517616</c:v>
                </c:pt>
                <c:pt idx="1">
                  <c:v>0.55501773512516905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F9-49CD-855A-F458C6DAC032}"/>
            </c:ext>
          </c:extLst>
        </c:ser>
        <c:ser>
          <c:idx val="9"/>
          <c:order val="9"/>
          <c:tx>
            <c:strRef>
              <c:f>'KF_17_dur+rat'!$K$36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'KF_17_dur+rat'!$K$37:$K$38</c:f>
              <c:numCache>
                <c:formatCode>0.00</c:formatCode>
                <c:ptCount val="2"/>
                <c:pt idx="0">
                  <c:v>-2.7531930721419329</c:v>
                </c:pt>
                <c:pt idx="1">
                  <c:v>2.7531930721419329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F9-49CD-855A-F458C6DAC032}"/>
            </c:ext>
          </c:extLst>
        </c:ser>
        <c:ser>
          <c:idx val="10"/>
          <c:order val="10"/>
          <c:tx>
            <c:strRef>
              <c:f>'KF_17_dur+rat'!$L$36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'KF_17_dur+rat'!$L$37:$L$38</c:f>
              <c:numCache>
                <c:formatCode>0.00</c:formatCode>
                <c:ptCount val="2"/>
                <c:pt idx="0">
                  <c:v>-3.7908249613700278</c:v>
                </c:pt>
                <c:pt idx="1">
                  <c:v>3.7908249613700136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F9-49CD-855A-F458C6DAC032}"/>
            </c:ext>
          </c:extLst>
        </c:ser>
        <c:ser>
          <c:idx val="11"/>
          <c:order val="11"/>
          <c:tx>
            <c:strRef>
              <c:f>'KF_17_dur+rat'!$M$36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'KF_17_dur+rat'!$M$37:$M$38</c:f>
              <c:numCache>
                <c:formatCode>0.00</c:formatCode>
                <c:ptCount val="2"/>
                <c:pt idx="0">
                  <c:v>4.8816102540844355</c:v>
                </c:pt>
                <c:pt idx="1">
                  <c:v>-4.8816102540844071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F9-49CD-855A-F458C6DAC032}"/>
            </c:ext>
          </c:extLst>
        </c:ser>
        <c:ser>
          <c:idx val="12"/>
          <c:order val="12"/>
          <c:tx>
            <c:strRef>
              <c:f>'KF_17_dur+rat'!$N$36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'KF_17_dur+rat'!$N$37:$N$38</c:f>
              <c:numCache>
                <c:formatCode>0.00</c:formatCode>
                <c:ptCount val="2"/>
                <c:pt idx="0">
                  <c:v>-3.2331817852636462</c:v>
                </c:pt>
                <c:pt idx="1">
                  <c:v>3.2331817852636604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F9-49CD-855A-F458C6DAC032}"/>
            </c:ext>
          </c:extLst>
        </c:ser>
        <c:ser>
          <c:idx val="13"/>
          <c:order val="13"/>
          <c:tx>
            <c:strRef>
              <c:f>'KF_17_dur+rat'!$O$36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'KF_17_dur+rat'!$O$37:$O$38</c:f>
              <c:numCache>
                <c:formatCode>0.00</c:formatCode>
                <c:ptCount val="2"/>
                <c:pt idx="0">
                  <c:v>-2.6024253190574314</c:v>
                </c:pt>
                <c:pt idx="1">
                  <c:v>2.6024253190574527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F9-49CD-855A-F458C6DAC032}"/>
            </c:ext>
          </c:extLst>
        </c:ser>
        <c:ser>
          <c:idx val="14"/>
          <c:order val="14"/>
          <c:tx>
            <c:strRef>
              <c:f>'KF_17_dur+rat'!$P$36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'KF_17_dur+rat'!$P$37:$P$38</c:f>
              <c:numCache>
                <c:formatCode>0.0</c:formatCode>
                <c:ptCount val="2"/>
                <c:pt idx="0">
                  <c:v>5.9445079091775312</c:v>
                </c:pt>
                <c:pt idx="1">
                  <c:v>-5.9445079091775241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F9-49CD-855A-F458C6DA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94528"/>
        <c:axId val="236296064"/>
      </c:barChart>
      <c:catAx>
        <c:axId val="236294528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36296064"/>
        <c:crosses val="autoZero"/>
        <c:auto val="1"/>
        <c:lblAlgn val="ctr"/>
        <c:lblOffset val="100"/>
        <c:noMultiLvlLbl val="0"/>
      </c:catAx>
      <c:valAx>
        <c:axId val="236296064"/>
        <c:scaling>
          <c:orientation val="minMax"/>
          <c:max val="7"/>
          <c:min val="-7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62945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46686127298377"/>
          <c:h val="0.18140932078612124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'KF_17_dur+rat'!$C$31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'KF_17_dur+rat'!$C$32:$C$33</c:f>
              <c:numCache>
                <c:formatCode>0.00</c:formatCode>
                <c:ptCount val="2"/>
                <c:pt idx="0">
                  <c:v>-4.1410906860482513</c:v>
                </c:pt>
                <c:pt idx="1">
                  <c:v>4.1410906860482584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3-49DB-A0F4-E367A40B0379}"/>
            </c:ext>
          </c:extLst>
        </c:ser>
        <c:ser>
          <c:idx val="4"/>
          <c:order val="1"/>
          <c:tx>
            <c:strRef>
              <c:f>'KF_17_dur+rat'!$E$31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'KF_17_dur+rat'!$E$32:$E$33</c:f>
              <c:numCache>
                <c:formatCode>0.00</c:formatCode>
                <c:ptCount val="2"/>
                <c:pt idx="0">
                  <c:v>2.0884975644322878</c:v>
                </c:pt>
                <c:pt idx="1">
                  <c:v>-2.0884975644322736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3-49DB-A0F4-E367A40B0379}"/>
            </c:ext>
          </c:extLst>
        </c:ser>
        <c:ser>
          <c:idx val="0"/>
          <c:order val="2"/>
          <c:tx>
            <c:strRef>
              <c:f>'KF_17_dur+rat'!$F$31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'KF_17_dur+rat'!$F$32:$F$33</c:f>
              <c:numCache>
                <c:formatCode>0.00</c:formatCode>
                <c:ptCount val="2"/>
                <c:pt idx="0">
                  <c:v>3.5114302834693021</c:v>
                </c:pt>
                <c:pt idx="1">
                  <c:v>-3.5114302834693092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3-49DB-A0F4-E367A40B0379}"/>
            </c:ext>
          </c:extLst>
        </c:ser>
        <c:ser>
          <c:idx val="2"/>
          <c:order val="3"/>
          <c:tx>
            <c:strRef>
              <c:f>'KF_17_dur+rat'!$G$31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'KF_17_dur+rat'!$G$32:$G$33</c:f>
              <c:numCache>
                <c:formatCode>0.00</c:formatCode>
                <c:ptCount val="2"/>
                <c:pt idx="0">
                  <c:v>3.8834562852893981</c:v>
                </c:pt>
                <c:pt idx="1">
                  <c:v>-3.8834562852893981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D3-49DB-A0F4-E367A40B0379}"/>
            </c:ext>
          </c:extLst>
        </c:ser>
        <c:ser>
          <c:idx val="3"/>
          <c:order val="4"/>
          <c:tx>
            <c:strRef>
              <c:f>'KF_17_dur+rat'!$H$31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'KF_17_dur+rat'!$H$32:$H$33</c:f>
              <c:numCache>
                <c:formatCode>0.00</c:formatCode>
                <c:ptCount val="2"/>
                <c:pt idx="0">
                  <c:v>-0.66886006176841306</c:v>
                </c:pt>
                <c:pt idx="1">
                  <c:v>0.66886006176839885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D3-49DB-A0F4-E367A40B0379}"/>
            </c:ext>
          </c:extLst>
        </c:ser>
        <c:ser>
          <c:idx val="5"/>
          <c:order val="5"/>
          <c:tx>
            <c:strRef>
              <c:f>'KF_17_dur+rat'!$I$31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'KF_17_dur+rat'!$I$32:$I$33</c:f>
              <c:numCache>
                <c:formatCode>0.00</c:formatCode>
                <c:ptCount val="2"/>
                <c:pt idx="0">
                  <c:v>-4.7187958277631452</c:v>
                </c:pt>
                <c:pt idx="1">
                  <c:v>4.7187958277631452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D3-49DB-A0F4-E367A40B0379}"/>
            </c:ext>
          </c:extLst>
        </c:ser>
        <c:ser>
          <c:idx val="6"/>
          <c:order val="6"/>
          <c:tx>
            <c:strRef>
              <c:f>'KF_17_dur+rat'!$K$31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'KF_17_dur+rat'!$K$32:$K$33</c:f>
              <c:numCache>
                <c:formatCode>0.00</c:formatCode>
                <c:ptCount val="2"/>
                <c:pt idx="0">
                  <c:v>-3.794720441918777</c:v>
                </c:pt>
                <c:pt idx="1">
                  <c:v>3.7947204419187699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D3-49DB-A0F4-E367A40B0379}"/>
            </c:ext>
          </c:extLst>
        </c:ser>
        <c:ser>
          <c:idx val="7"/>
          <c:order val="7"/>
          <c:tx>
            <c:strRef>
              <c:f>'KF_17_dur+rat'!$M$31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'KF_17_dur+rat'!$M$32:$M$33</c:f>
              <c:numCache>
                <c:formatCode>0.00</c:formatCode>
                <c:ptCount val="2"/>
                <c:pt idx="0">
                  <c:v>3.8400828843075914</c:v>
                </c:pt>
                <c:pt idx="1">
                  <c:v>-3.8400828843075701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D3-49DB-A0F4-E367A40B0379}"/>
            </c:ext>
          </c:extLst>
        </c:ser>
        <c:ser>
          <c:idx val="8"/>
          <c:order val="8"/>
          <c:tx>
            <c:strRef>
              <c:f>'KF_17_dur+rat'!$P$31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'KF_17_dur+rat'!$P$32:$P$33</c:f>
              <c:numCache>
                <c:formatCode>0.00</c:formatCode>
                <c:ptCount val="2"/>
                <c:pt idx="0">
                  <c:v>4.9029805394006871</c:v>
                </c:pt>
                <c:pt idx="1">
                  <c:v>-4.9029805394006871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D3-49DB-A0F4-E367A40B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09216"/>
        <c:axId val="236410752"/>
      </c:barChart>
      <c:catAx>
        <c:axId val="23640921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36410752"/>
        <c:crosses val="autoZero"/>
        <c:auto val="1"/>
        <c:lblAlgn val="ctr"/>
        <c:lblOffset val="100"/>
        <c:noMultiLvlLbl val="0"/>
      </c:catAx>
      <c:valAx>
        <c:axId val="236410752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364092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05338888650019E-2"/>
          <c:y val="4.4740536912063866E-2"/>
          <c:w val="0.91796899035847801"/>
          <c:h val="0.78439218806644662"/>
        </c:manualLayout>
      </c:layout>
      <c:lineChart>
        <c:grouping val="standard"/>
        <c:varyColors val="0"/>
        <c:ser>
          <c:idx val="1"/>
          <c:order val="0"/>
          <c:tx>
            <c:strRef>
              <c:f>KF17_tpo14!$C$1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KF17_tpo14!$A$2:$A$79</c:f>
              <c:numCache>
                <c:formatCode>0.0</c:formatCode>
                <c:ptCount val="7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4.0999999999999996</c:v>
                </c:pt>
                <c:pt idx="18">
                  <c:v>5.0999999999999996</c:v>
                </c:pt>
                <c:pt idx="19">
                  <c:v>6.1</c:v>
                </c:pt>
                <c:pt idx="20">
                  <c:v>6.2</c:v>
                </c:pt>
                <c:pt idx="21">
                  <c:v>6.3</c:v>
                </c:pt>
                <c:pt idx="22">
                  <c:v>6.4</c:v>
                </c:pt>
                <c:pt idx="23">
                  <c:v>6.5</c:v>
                </c:pt>
                <c:pt idx="24">
                  <c:v>6.6</c:v>
                </c:pt>
                <c:pt idx="25">
                  <c:v>7.1</c:v>
                </c:pt>
                <c:pt idx="26">
                  <c:v>7.2</c:v>
                </c:pt>
                <c:pt idx="27">
                  <c:v>7.3</c:v>
                </c:pt>
                <c:pt idx="28">
                  <c:v>7.4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8.3000000000000007</c:v>
                </c:pt>
                <c:pt idx="32">
                  <c:v>8.4</c:v>
                </c:pt>
                <c:pt idx="33">
                  <c:v>8.5</c:v>
                </c:pt>
                <c:pt idx="34">
                  <c:v>9.1</c:v>
                </c:pt>
                <c:pt idx="35">
                  <c:v>9.1999999999999993</c:v>
                </c:pt>
                <c:pt idx="36">
                  <c:v>9.3000000000000007</c:v>
                </c:pt>
                <c:pt idx="37">
                  <c:v>9.4</c:v>
                </c:pt>
                <c:pt idx="38">
                  <c:v>9.5</c:v>
                </c:pt>
                <c:pt idx="39">
                  <c:v>9.6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11.1</c:v>
                </c:pt>
                <c:pt idx="45">
                  <c:v>11.2</c:v>
                </c:pt>
                <c:pt idx="46">
                  <c:v>11.3</c:v>
                </c:pt>
                <c:pt idx="47">
                  <c:v>11.4</c:v>
                </c:pt>
                <c:pt idx="48">
                  <c:v>11.5</c:v>
                </c:pt>
                <c:pt idx="49">
                  <c:v>12.1</c:v>
                </c:pt>
                <c:pt idx="50">
                  <c:v>12.2</c:v>
                </c:pt>
                <c:pt idx="51">
                  <c:v>12.3</c:v>
                </c:pt>
                <c:pt idx="52">
                  <c:v>13.1</c:v>
                </c:pt>
                <c:pt idx="53">
                  <c:v>13.2</c:v>
                </c:pt>
                <c:pt idx="54">
                  <c:v>13.3</c:v>
                </c:pt>
                <c:pt idx="55">
                  <c:v>14.1</c:v>
                </c:pt>
                <c:pt idx="56">
                  <c:v>14.2</c:v>
                </c:pt>
                <c:pt idx="57">
                  <c:v>14.3</c:v>
                </c:pt>
                <c:pt idx="58">
                  <c:v>14.4</c:v>
                </c:pt>
                <c:pt idx="59">
                  <c:v>14.5</c:v>
                </c:pt>
                <c:pt idx="60">
                  <c:v>14.6</c:v>
                </c:pt>
                <c:pt idx="61">
                  <c:v>14.7</c:v>
                </c:pt>
                <c:pt idx="62">
                  <c:v>15.1</c:v>
                </c:pt>
                <c:pt idx="63">
                  <c:v>15.2</c:v>
                </c:pt>
                <c:pt idx="64">
                  <c:v>15.3</c:v>
                </c:pt>
                <c:pt idx="65">
                  <c:v>15.4</c:v>
                </c:pt>
                <c:pt idx="66">
                  <c:v>15.5</c:v>
                </c:pt>
                <c:pt idx="67">
                  <c:v>16.100000000000001</c:v>
                </c:pt>
                <c:pt idx="68">
                  <c:v>16.2</c:v>
                </c:pt>
                <c:pt idx="69">
                  <c:v>16.3</c:v>
                </c:pt>
                <c:pt idx="70">
                  <c:v>16.399999999999999</c:v>
                </c:pt>
                <c:pt idx="71">
                  <c:v>16.5</c:v>
                </c:pt>
                <c:pt idx="72">
                  <c:v>17.100000000000001</c:v>
                </c:pt>
                <c:pt idx="73">
                  <c:v>17.2</c:v>
                </c:pt>
                <c:pt idx="74">
                  <c:v>17.3</c:v>
                </c:pt>
                <c:pt idx="75">
                  <c:v>17.399999999999999</c:v>
                </c:pt>
                <c:pt idx="76">
                  <c:v>17.5</c:v>
                </c:pt>
                <c:pt idx="77">
                  <c:v>17.600000000000001</c:v>
                </c:pt>
              </c:numCache>
            </c:numRef>
          </c:cat>
          <c:val>
            <c:numRef>
              <c:f>KF17_tpo14!$C$2:$C$79</c:f>
              <c:numCache>
                <c:formatCode>0.0</c:formatCode>
                <c:ptCount val="78"/>
                <c:pt idx="0">
                  <c:v>143.55500000000001</c:v>
                </c:pt>
                <c:pt idx="1">
                  <c:v>159.62799999999999</c:v>
                </c:pt>
                <c:pt idx="2">
                  <c:v>170.84200000000001</c:v>
                </c:pt>
                <c:pt idx="3">
                  <c:v>162.13200000000001</c:v>
                </c:pt>
                <c:pt idx="4">
                  <c:v>151.886</c:v>
                </c:pt>
                <c:pt idx="5">
                  <c:v>158.529</c:v>
                </c:pt>
                <c:pt idx="6">
                  <c:v>153.44499999999999</c:v>
                </c:pt>
                <c:pt idx="7">
                  <c:v>187.447</c:v>
                </c:pt>
                <c:pt idx="8">
                  <c:v>139.27000000000001</c:v>
                </c:pt>
                <c:pt idx="9">
                  <c:v>156.63300000000001</c:v>
                </c:pt>
                <c:pt idx="10">
                  <c:v>183.59700000000001</c:v>
                </c:pt>
                <c:pt idx="11">
                  <c:v>175.185</c:v>
                </c:pt>
                <c:pt idx="12">
                  <c:v>149.79599999999999</c:v>
                </c:pt>
                <c:pt idx="13">
                  <c:v>166.709</c:v>
                </c:pt>
                <c:pt idx="14">
                  <c:v>160.24700000000001</c:v>
                </c:pt>
                <c:pt idx="15">
                  <c:v>155.327</c:v>
                </c:pt>
                <c:pt idx="16">
                  <c:v>151.53800000000001</c:v>
                </c:pt>
                <c:pt idx="17">
                  <c:v>151.63300000000001</c:v>
                </c:pt>
                <c:pt idx="18">
                  <c:v>43.548400000000001</c:v>
                </c:pt>
                <c:pt idx="19">
                  <c:v>132.17400000000001</c:v>
                </c:pt>
                <c:pt idx="20">
                  <c:v>107.679</c:v>
                </c:pt>
                <c:pt idx="21">
                  <c:v>162.631</c:v>
                </c:pt>
                <c:pt idx="22">
                  <c:v>165.39599999999999</c:v>
                </c:pt>
                <c:pt idx="23">
                  <c:v>160.65600000000001</c:v>
                </c:pt>
                <c:pt idx="24">
                  <c:v>138.41800000000001</c:v>
                </c:pt>
                <c:pt idx="25">
                  <c:v>159.01400000000001</c:v>
                </c:pt>
                <c:pt idx="26">
                  <c:v>141.05199999999999</c:v>
                </c:pt>
                <c:pt idx="27">
                  <c:v>156.56800000000001</c:v>
                </c:pt>
                <c:pt idx="28">
                  <c:v>155.55600000000001</c:v>
                </c:pt>
                <c:pt idx="29">
                  <c:v>138.971</c:v>
                </c:pt>
                <c:pt idx="30">
                  <c:v>136.11799999999999</c:v>
                </c:pt>
                <c:pt idx="31">
                  <c:v>156.41999999999999</c:v>
                </c:pt>
                <c:pt idx="32">
                  <c:v>144.93899999999999</c:v>
                </c:pt>
                <c:pt idx="33">
                  <c:v>170.31399999999999</c:v>
                </c:pt>
                <c:pt idx="34">
                  <c:v>142.006</c:v>
                </c:pt>
                <c:pt idx="35">
                  <c:v>144.11799999999999</c:v>
                </c:pt>
                <c:pt idx="36">
                  <c:v>146.63300000000001</c:v>
                </c:pt>
                <c:pt idx="37">
                  <c:v>155.69300000000001</c:v>
                </c:pt>
                <c:pt idx="38">
                  <c:v>168.07499999999999</c:v>
                </c:pt>
                <c:pt idx="39">
                  <c:v>146.821</c:v>
                </c:pt>
                <c:pt idx="40">
                  <c:v>79.983099999999993</c:v>
                </c:pt>
                <c:pt idx="41">
                  <c:v>118.294</c:v>
                </c:pt>
                <c:pt idx="42">
                  <c:v>118.357</c:v>
                </c:pt>
                <c:pt idx="43">
                  <c:v>156.19800000000001</c:v>
                </c:pt>
                <c:pt idx="44">
                  <c:v>134.083</c:v>
                </c:pt>
                <c:pt idx="45">
                  <c:v>157.40600000000001</c:v>
                </c:pt>
                <c:pt idx="46">
                  <c:v>138.53399999999999</c:v>
                </c:pt>
                <c:pt idx="47">
                  <c:v>147.62299999999999</c:v>
                </c:pt>
                <c:pt idx="48">
                  <c:v>133.58199999999999</c:v>
                </c:pt>
                <c:pt idx="49">
                  <c:v>154.846</c:v>
                </c:pt>
                <c:pt idx="50">
                  <c:v>132.499</c:v>
                </c:pt>
                <c:pt idx="51">
                  <c:v>147.673</c:v>
                </c:pt>
                <c:pt idx="52">
                  <c:v>72.405900000000003</c:v>
                </c:pt>
                <c:pt idx="53">
                  <c:v>114.209</c:v>
                </c:pt>
                <c:pt idx="54">
                  <c:v>99.511099999999999</c:v>
                </c:pt>
                <c:pt idx="55">
                  <c:v>98.163600000000002</c:v>
                </c:pt>
                <c:pt idx="56">
                  <c:v>96.696399999999997</c:v>
                </c:pt>
                <c:pt idx="57">
                  <c:v>100.873</c:v>
                </c:pt>
                <c:pt idx="58">
                  <c:v>90.740700000000004</c:v>
                </c:pt>
                <c:pt idx="59">
                  <c:v>108.889</c:v>
                </c:pt>
                <c:pt idx="60">
                  <c:v>107.771</c:v>
                </c:pt>
                <c:pt idx="61">
                  <c:v>87.965400000000002</c:v>
                </c:pt>
                <c:pt idx="62">
                  <c:v>110.122</c:v>
                </c:pt>
                <c:pt idx="63">
                  <c:v>74.242400000000004</c:v>
                </c:pt>
                <c:pt idx="64">
                  <c:v>117.55800000000001</c:v>
                </c:pt>
                <c:pt idx="65">
                  <c:v>91.900499999999994</c:v>
                </c:pt>
                <c:pt idx="66">
                  <c:v>91.040499999999994</c:v>
                </c:pt>
                <c:pt idx="67">
                  <c:v>82.358099999999993</c:v>
                </c:pt>
                <c:pt idx="68">
                  <c:v>102.53</c:v>
                </c:pt>
                <c:pt idx="69">
                  <c:v>91.633200000000002</c:v>
                </c:pt>
                <c:pt idx="70">
                  <c:v>119.756</c:v>
                </c:pt>
                <c:pt idx="71">
                  <c:v>128.947</c:v>
                </c:pt>
                <c:pt idx="72">
                  <c:v>98.503500000000003</c:v>
                </c:pt>
                <c:pt idx="73">
                  <c:v>125.66500000000001</c:v>
                </c:pt>
                <c:pt idx="74">
                  <c:v>129.19900000000001</c:v>
                </c:pt>
                <c:pt idx="75">
                  <c:v>130.422</c:v>
                </c:pt>
                <c:pt idx="76">
                  <c:v>101.333</c:v>
                </c:pt>
                <c:pt idx="77">
                  <c:v>120.756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4-4801-859D-036DAE293368}"/>
            </c:ext>
          </c:extLst>
        </c:ser>
        <c:ser>
          <c:idx val="8"/>
          <c:order val="1"/>
          <c:tx>
            <c:strRef>
              <c:f>KF17_tpo14!$E$1</c:f>
              <c:strCache>
                <c:ptCount val="1"/>
                <c:pt idx="0">
                  <c:v>Komsi+Oramo 1995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KF17_tpo14!$A$2:$A$79</c:f>
              <c:numCache>
                <c:formatCode>0.0</c:formatCode>
                <c:ptCount val="7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4.0999999999999996</c:v>
                </c:pt>
                <c:pt idx="18">
                  <c:v>5.0999999999999996</c:v>
                </c:pt>
                <c:pt idx="19">
                  <c:v>6.1</c:v>
                </c:pt>
                <c:pt idx="20">
                  <c:v>6.2</c:v>
                </c:pt>
                <c:pt idx="21">
                  <c:v>6.3</c:v>
                </c:pt>
                <c:pt idx="22">
                  <c:v>6.4</c:v>
                </c:pt>
                <c:pt idx="23">
                  <c:v>6.5</c:v>
                </c:pt>
                <c:pt idx="24">
                  <c:v>6.6</c:v>
                </c:pt>
                <c:pt idx="25">
                  <c:v>7.1</c:v>
                </c:pt>
                <c:pt idx="26">
                  <c:v>7.2</c:v>
                </c:pt>
                <c:pt idx="27">
                  <c:v>7.3</c:v>
                </c:pt>
                <c:pt idx="28">
                  <c:v>7.4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8.3000000000000007</c:v>
                </c:pt>
                <c:pt idx="32">
                  <c:v>8.4</c:v>
                </c:pt>
                <c:pt idx="33">
                  <c:v>8.5</c:v>
                </c:pt>
                <c:pt idx="34">
                  <c:v>9.1</c:v>
                </c:pt>
                <c:pt idx="35">
                  <c:v>9.1999999999999993</c:v>
                </c:pt>
                <c:pt idx="36">
                  <c:v>9.3000000000000007</c:v>
                </c:pt>
                <c:pt idx="37">
                  <c:v>9.4</c:v>
                </c:pt>
                <c:pt idx="38">
                  <c:v>9.5</c:v>
                </c:pt>
                <c:pt idx="39">
                  <c:v>9.6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11.1</c:v>
                </c:pt>
                <c:pt idx="45">
                  <c:v>11.2</c:v>
                </c:pt>
                <c:pt idx="46">
                  <c:v>11.3</c:v>
                </c:pt>
                <c:pt idx="47">
                  <c:v>11.4</c:v>
                </c:pt>
                <c:pt idx="48">
                  <c:v>11.5</c:v>
                </c:pt>
                <c:pt idx="49">
                  <c:v>12.1</c:v>
                </c:pt>
                <c:pt idx="50">
                  <c:v>12.2</c:v>
                </c:pt>
                <c:pt idx="51">
                  <c:v>12.3</c:v>
                </c:pt>
                <c:pt idx="52">
                  <c:v>13.1</c:v>
                </c:pt>
                <c:pt idx="53">
                  <c:v>13.2</c:v>
                </c:pt>
                <c:pt idx="54">
                  <c:v>13.3</c:v>
                </c:pt>
                <c:pt idx="55">
                  <c:v>14.1</c:v>
                </c:pt>
                <c:pt idx="56">
                  <c:v>14.2</c:v>
                </c:pt>
                <c:pt idx="57">
                  <c:v>14.3</c:v>
                </c:pt>
                <c:pt idx="58">
                  <c:v>14.4</c:v>
                </c:pt>
                <c:pt idx="59">
                  <c:v>14.5</c:v>
                </c:pt>
                <c:pt idx="60">
                  <c:v>14.6</c:v>
                </c:pt>
                <c:pt idx="61">
                  <c:v>14.7</c:v>
                </c:pt>
                <c:pt idx="62">
                  <c:v>15.1</c:v>
                </c:pt>
                <c:pt idx="63">
                  <c:v>15.2</c:v>
                </c:pt>
                <c:pt idx="64">
                  <c:v>15.3</c:v>
                </c:pt>
                <c:pt idx="65">
                  <c:v>15.4</c:v>
                </c:pt>
                <c:pt idx="66">
                  <c:v>15.5</c:v>
                </c:pt>
                <c:pt idx="67">
                  <c:v>16.100000000000001</c:v>
                </c:pt>
                <c:pt idx="68">
                  <c:v>16.2</c:v>
                </c:pt>
                <c:pt idx="69">
                  <c:v>16.3</c:v>
                </c:pt>
                <c:pt idx="70">
                  <c:v>16.399999999999999</c:v>
                </c:pt>
                <c:pt idx="71">
                  <c:v>16.5</c:v>
                </c:pt>
                <c:pt idx="72">
                  <c:v>17.100000000000001</c:v>
                </c:pt>
                <c:pt idx="73">
                  <c:v>17.2</c:v>
                </c:pt>
                <c:pt idx="74">
                  <c:v>17.3</c:v>
                </c:pt>
                <c:pt idx="75">
                  <c:v>17.399999999999999</c:v>
                </c:pt>
                <c:pt idx="76">
                  <c:v>17.5</c:v>
                </c:pt>
                <c:pt idx="77">
                  <c:v>17.600000000000001</c:v>
                </c:pt>
              </c:numCache>
            </c:numRef>
          </c:cat>
          <c:val>
            <c:numRef>
              <c:f>KF17_tpo14!$E$2:$E$79</c:f>
              <c:numCache>
                <c:formatCode>0.0</c:formatCode>
                <c:ptCount val="78"/>
                <c:pt idx="0">
                  <c:v>131.66800000000001</c:v>
                </c:pt>
                <c:pt idx="1">
                  <c:v>131.66800000000001</c:v>
                </c:pt>
                <c:pt idx="2">
                  <c:v>137.35499999999999</c:v>
                </c:pt>
                <c:pt idx="3">
                  <c:v>136.857</c:v>
                </c:pt>
                <c:pt idx="4">
                  <c:v>128.38399999999999</c:v>
                </c:pt>
                <c:pt idx="5">
                  <c:v>136.11099999999999</c:v>
                </c:pt>
                <c:pt idx="6">
                  <c:v>150.91499999999999</c:v>
                </c:pt>
                <c:pt idx="7">
                  <c:v>131.41900000000001</c:v>
                </c:pt>
                <c:pt idx="8">
                  <c:v>149.483</c:v>
                </c:pt>
                <c:pt idx="9">
                  <c:v>129.78200000000001</c:v>
                </c:pt>
                <c:pt idx="10">
                  <c:v>141.649</c:v>
                </c:pt>
                <c:pt idx="11">
                  <c:v>137.09800000000001</c:v>
                </c:pt>
                <c:pt idx="12">
                  <c:v>134.233</c:v>
                </c:pt>
                <c:pt idx="13">
                  <c:v>146.68199999999999</c:v>
                </c:pt>
                <c:pt idx="14">
                  <c:v>140.797</c:v>
                </c:pt>
                <c:pt idx="15">
                  <c:v>148.48500000000001</c:v>
                </c:pt>
                <c:pt idx="16">
                  <c:v>139.64500000000001</c:v>
                </c:pt>
                <c:pt idx="17">
                  <c:v>139.55699999999999</c:v>
                </c:pt>
                <c:pt idx="18">
                  <c:v>22.108599999999999</c:v>
                </c:pt>
                <c:pt idx="19">
                  <c:v>111.78700000000001</c:v>
                </c:pt>
                <c:pt idx="20">
                  <c:v>108.83499999999999</c:v>
                </c:pt>
                <c:pt idx="21">
                  <c:v>151.44200000000001</c:v>
                </c:pt>
                <c:pt idx="22">
                  <c:v>133.79900000000001</c:v>
                </c:pt>
                <c:pt idx="23">
                  <c:v>159.78299999999999</c:v>
                </c:pt>
                <c:pt idx="24">
                  <c:v>167.893</c:v>
                </c:pt>
                <c:pt idx="25">
                  <c:v>159.01400000000001</c:v>
                </c:pt>
                <c:pt idx="26">
                  <c:v>113.895</c:v>
                </c:pt>
                <c:pt idx="27">
                  <c:v>149.04499999999999</c:v>
                </c:pt>
                <c:pt idx="28">
                  <c:v>134.684</c:v>
                </c:pt>
                <c:pt idx="29">
                  <c:v>136.38499999999999</c:v>
                </c:pt>
                <c:pt idx="30">
                  <c:v>152.23500000000001</c:v>
                </c:pt>
                <c:pt idx="31">
                  <c:v>154.22300000000001</c:v>
                </c:pt>
                <c:pt idx="32">
                  <c:v>168.96600000000001</c:v>
                </c:pt>
                <c:pt idx="33">
                  <c:v>164.24600000000001</c:v>
                </c:pt>
                <c:pt idx="34">
                  <c:v>165.16900000000001</c:v>
                </c:pt>
                <c:pt idx="35">
                  <c:v>135.94300000000001</c:v>
                </c:pt>
                <c:pt idx="36">
                  <c:v>160.24700000000001</c:v>
                </c:pt>
                <c:pt idx="37">
                  <c:v>164.001</c:v>
                </c:pt>
                <c:pt idx="38">
                  <c:v>166.102</c:v>
                </c:pt>
                <c:pt idx="39">
                  <c:v>140.148</c:v>
                </c:pt>
                <c:pt idx="40">
                  <c:v>187.28800000000001</c:v>
                </c:pt>
                <c:pt idx="41">
                  <c:v>128.697</c:v>
                </c:pt>
                <c:pt idx="42">
                  <c:v>128.49700000000001</c:v>
                </c:pt>
                <c:pt idx="43">
                  <c:v>171.93</c:v>
                </c:pt>
                <c:pt idx="44">
                  <c:v>144.828</c:v>
                </c:pt>
                <c:pt idx="45">
                  <c:v>158.82400000000001</c:v>
                </c:pt>
                <c:pt idx="46">
                  <c:v>171.041</c:v>
                </c:pt>
                <c:pt idx="47">
                  <c:v>161.322</c:v>
                </c:pt>
                <c:pt idx="48">
                  <c:v>160.24700000000001</c:v>
                </c:pt>
                <c:pt idx="49">
                  <c:v>156.977</c:v>
                </c:pt>
                <c:pt idx="50">
                  <c:v>147.27799999999999</c:v>
                </c:pt>
                <c:pt idx="51">
                  <c:v>126.858</c:v>
                </c:pt>
                <c:pt idx="52">
                  <c:v>176.24700000000001</c:v>
                </c:pt>
                <c:pt idx="53">
                  <c:v>121.583</c:v>
                </c:pt>
                <c:pt idx="54">
                  <c:v>70.627799999999993</c:v>
                </c:pt>
                <c:pt idx="55">
                  <c:v>125.249</c:v>
                </c:pt>
                <c:pt idx="56">
                  <c:v>87.761200000000002</c:v>
                </c:pt>
                <c:pt idx="57">
                  <c:v>108.48699999999999</c:v>
                </c:pt>
                <c:pt idx="58">
                  <c:v>102.43899999999999</c:v>
                </c:pt>
                <c:pt idx="59">
                  <c:v>106.52200000000001</c:v>
                </c:pt>
                <c:pt idx="60">
                  <c:v>96.710499999999996</c:v>
                </c:pt>
                <c:pt idx="61">
                  <c:v>89.634100000000004</c:v>
                </c:pt>
                <c:pt idx="62">
                  <c:v>107.29900000000001</c:v>
                </c:pt>
                <c:pt idx="63">
                  <c:v>120.91</c:v>
                </c:pt>
                <c:pt idx="64">
                  <c:v>132.512</c:v>
                </c:pt>
                <c:pt idx="65">
                  <c:v>106.556</c:v>
                </c:pt>
                <c:pt idx="66">
                  <c:v>124.01600000000001</c:v>
                </c:pt>
                <c:pt idx="67">
                  <c:v>103.71599999999999</c:v>
                </c:pt>
                <c:pt idx="68">
                  <c:v>137.68299999999999</c:v>
                </c:pt>
                <c:pt idx="69">
                  <c:v>153.92699999999999</c:v>
                </c:pt>
                <c:pt idx="70">
                  <c:v>134.24700000000001</c:v>
                </c:pt>
                <c:pt idx="71">
                  <c:v>161.983</c:v>
                </c:pt>
                <c:pt idx="72">
                  <c:v>106.03100000000001</c:v>
                </c:pt>
                <c:pt idx="73">
                  <c:v>134.72499999999999</c:v>
                </c:pt>
                <c:pt idx="74">
                  <c:v>143.99199999999999</c:v>
                </c:pt>
                <c:pt idx="75">
                  <c:v>143.55500000000001</c:v>
                </c:pt>
                <c:pt idx="76">
                  <c:v>111.74</c:v>
                </c:pt>
                <c:pt idx="77">
                  <c:v>132.512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4-4801-859D-036DAE293368}"/>
            </c:ext>
          </c:extLst>
        </c:ser>
        <c:ser>
          <c:idx val="3"/>
          <c:order val="2"/>
          <c:tx>
            <c:strRef>
              <c:f>KF17_tpo14!$F$1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KF17_tpo14!$A$2:$A$79</c:f>
              <c:numCache>
                <c:formatCode>0.0</c:formatCode>
                <c:ptCount val="7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4.0999999999999996</c:v>
                </c:pt>
                <c:pt idx="18">
                  <c:v>5.0999999999999996</c:v>
                </c:pt>
                <c:pt idx="19">
                  <c:v>6.1</c:v>
                </c:pt>
                <c:pt idx="20">
                  <c:v>6.2</c:v>
                </c:pt>
                <c:pt idx="21">
                  <c:v>6.3</c:v>
                </c:pt>
                <c:pt idx="22">
                  <c:v>6.4</c:v>
                </c:pt>
                <c:pt idx="23">
                  <c:v>6.5</c:v>
                </c:pt>
                <c:pt idx="24">
                  <c:v>6.6</c:v>
                </c:pt>
                <c:pt idx="25">
                  <c:v>7.1</c:v>
                </c:pt>
                <c:pt idx="26">
                  <c:v>7.2</c:v>
                </c:pt>
                <c:pt idx="27">
                  <c:v>7.3</c:v>
                </c:pt>
                <c:pt idx="28">
                  <c:v>7.4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8.3000000000000007</c:v>
                </c:pt>
                <c:pt idx="32">
                  <c:v>8.4</c:v>
                </c:pt>
                <c:pt idx="33">
                  <c:v>8.5</c:v>
                </c:pt>
                <c:pt idx="34">
                  <c:v>9.1</c:v>
                </c:pt>
                <c:pt idx="35">
                  <c:v>9.1999999999999993</c:v>
                </c:pt>
                <c:pt idx="36">
                  <c:v>9.3000000000000007</c:v>
                </c:pt>
                <c:pt idx="37">
                  <c:v>9.4</c:v>
                </c:pt>
                <c:pt idx="38">
                  <c:v>9.5</c:v>
                </c:pt>
                <c:pt idx="39">
                  <c:v>9.6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11.1</c:v>
                </c:pt>
                <c:pt idx="45">
                  <c:v>11.2</c:v>
                </c:pt>
                <c:pt idx="46">
                  <c:v>11.3</c:v>
                </c:pt>
                <c:pt idx="47">
                  <c:v>11.4</c:v>
                </c:pt>
                <c:pt idx="48">
                  <c:v>11.5</c:v>
                </c:pt>
                <c:pt idx="49">
                  <c:v>12.1</c:v>
                </c:pt>
                <c:pt idx="50">
                  <c:v>12.2</c:v>
                </c:pt>
                <c:pt idx="51">
                  <c:v>12.3</c:v>
                </c:pt>
                <c:pt idx="52">
                  <c:v>13.1</c:v>
                </c:pt>
                <c:pt idx="53">
                  <c:v>13.2</c:v>
                </c:pt>
                <c:pt idx="54">
                  <c:v>13.3</c:v>
                </c:pt>
                <c:pt idx="55">
                  <c:v>14.1</c:v>
                </c:pt>
                <c:pt idx="56">
                  <c:v>14.2</c:v>
                </c:pt>
                <c:pt idx="57">
                  <c:v>14.3</c:v>
                </c:pt>
                <c:pt idx="58">
                  <c:v>14.4</c:v>
                </c:pt>
                <c:pt idx="59">
                  <c:v>14.5</c:v>
                </c:pt>
                <c:pt idx="60">
                  <c:v>14.6</c:v>
                </c:pt>
                <c:pt idx="61">
                  <c:v>14.7</c:v>
                </c:pt>
                <c:pt idx="62">
                  <c:v>15.1</c:v>
                </c:pt>
                <c:pt idx="63">
                  <c:v>15.2</c:v>
                </c:pt>
                <c:pt idx="64">
                  <c:v>15.3</c:v>
                </c:pt>
                <c:pt idx="65">
                  <c:v>15.4</c:v>
                </c:pt>
                <c:pt idx="66">
                  <c:v>15.5</c:v>
                </c:pt>
                <c:pt idx="67">
                  <c:v>16.100000000000001</c:v>
                </c:pt>
                <c:pt idx="68">
                  <c:v>16.2</c:v>
                </c:pt>
                <c:pt idx="69">
                  <c:v>16.3</c:v>
                </c:pt>
                <c:pt idx="70">
                  <c:v>16.399999999999999</c:v>
                </c:pt>
                <c:pt idx="71">
                  <c:v>16.5</c:v>
                </c:pt>
                <c:pt idx="72">
                  <c:v>17.100000000000001</c:v>
                </c:pt>
                <c:pt idx="73">
                  <c:v>17.2</c:v>
                </c:pt>
                <c:pt idx="74">
                  <c:v>17.3</c:v>
                </c:pt>
                <c:pt idx="75">
                  <c:v>17.399999999999999</c:v>
                </c:pt>
                <c:pt idx="76">
                  <c:v>17.5</c:v>
                </c:pt>
                <c:pt idx="77">
                  <c:v>17.600000000000001</c:v>
                </c:pt>
              </c:numCache>
            </c:numRef>
          </c:cat>
          <c:val>
            <c:numRef>
              <c:f>KF17_tpo14!$F$2:$F$79</c:f>
              <c:numCache>
                <c:formatCode>0.0</c:formatCode>
                <c:ptCount val="78"/>
                <c:pt idx="0">
                  <c:v>131.66800000000001</c:v>
                </c:pt>
                <c:pt idx="1">
                  <c:v>141.36099999999999</c:v>
                </c:pt>
                <c:pt idx="2">
                  <c:v>152.06</c:v>
                </c:pt>
                <c:pt idx="3">
                  <c:v>145.761</c:v>
                </c:pt>
                <c:pt idx="4">
                  <c:v>126.821</c:v>
                </c:pt>
                <c:pt idx="5">
                  <c:v>172.26599999999999</c:v>
                </c:pt>
                <c:pt idx="6">
                  <c:v>120.88800000000001</c:v>
                </c:pt>
                <c:pt idx="7">
                  <c:v>137.81299999999999</c:v>
                </c:pt>
                <c:pt idx="8">
                  <c:v>134.233</c:v>
                </c:pt>
                <c:pt idx="9">
                  <c:v>149.79599999999999</c:v>
                </c:pt>
                <c:pt idx="10">
                  <c:v>166.709</c:v>
                </c:pt>
                <c:pt idx="11">
                  <c:v>126.048</c:v>
                </c:pt>
                <c:pt idx="12">
                  <c:v>124.553</c:v>
                </c:pt>
                <c:pt idx="13">
                  <c:v>0</c:v>
                </c:pt>
                <c:pt idx="14">
                  <c:v>149.81299999999999</c:v>
                </c:pt>
                <c:pt idx="15">
                  <c:v>138.73699999999999</c:v>
                </c:pt>
                <c:pt idx="16">
                  <c:v>122.682</c:v>
                </c:pt>
                <c:pt idx="17">
                  <c:v>122.5</c:v>
                </c:pt>
                <c:pt idx="18">
                  <c:v>29.3322</c:v>
                </c:pt>
                <c:pt idx="19">
                  <c:v>96.791899999999998</c:v>
                </c:pt>
                <c:pt idx="20">
                  <c:v>118.479</c:v>
                </c:pt>
                <c:pt idx="21">
                  <c:v>127.64100000000001</c:v>
                </c:pt>
                <c:pt idx="22">
                  <c:v>143.50800000000001</c:v>
                </c:pt>
                <c:pt idx="23">
                  <c:v>142.61099999999999</c:v>
                </c:pt>
                <c:pt idx="24">
                  <c:v>137.61199999999999</c:v>
                </c:pt>
                <c:pt idx="25">
                  <c:v>112.48099999999999</c:v>
                </c:pt>
                <c:pt idx="26">
                  <c:v>142.98099999999999</c:v>
                </c:pt>
                <c:pt idx="27">
                  <c:v>129.51499999999999</c:v>
                </c:pt>
                <c:pt idx="28">
                  <c:v>123.01300000000001</c:v>
                </c:pt>
                <c:pt idx="29">
                  <c:v>124.705</c:v>
                </c:pt>
                <c:pt idx="30">
                  <c:v>136.9</c:v>
                </c:pt>
                <c:pt idx="31">
                  <c:v>123.047</c:v>
                </c:pt>
                <c:pt idx="32">
                  <c:v>135.762</c:v>
                </c:pt>
                <c:pt idx="33">
                  <c:v>140.98500000000001</c:v>
                </c:pt>
                <c:pt idx="34">
                  <c:v>116.914</c:v>
                </c:pt>
                <c:pt idx="35">
                  <c:v>130.089</c:v>
                </c:pt>
                <c:pt idx="36">
                  <c:v>125.367</c:v>
                </c:pt>
                <c:pt idx="37">
                  <c:v>100.593</c:v>
                </c:pt>
                <c:pt idx="38">
                  <c:v>112.34699999999999</c:v>
                </c:pt>
                <c:pt idx="39">
                  <c:v>113.895</c:v>
                </c:pt>
                <c:pt idx="40">
                  <c:v>110.337</c:v>
                </c:pt>
                <c:pt idx="41">
                  <c:v>100.277</c:v>
                </c:pt>
                <c:pt idx="42">
                  <c:v>100.425</c:v>
                </c:pt>
                <c:pt idx="43">
                  <c:v>121.846</c:v>
                </c:pt>
                <c:pt idx="44">
                  <c:v>109.086</c:v>
                </c:pt>
                <c:pt idx="45">
                  <c:v>147.59</c:v>
                </c:pt>
                <c:pt idx="46">
                  <c:v>138.79599999999999</c:v>
                </c:pt>
                <c:pt idx="47">
                  <c:v>130.012</c:v>
                </c:pt>
                <c:pt idx="48">
                  <c:v>108.23</c:v>
                </c:pt>
                <c:pt idx="49">
                  <c:v>117.45399999999999</c:v>
                </c:pt>
                <c:pt idx="50">
                  <c:v>117.16800000000001</c:v>
                </c:pt>
                <c:pt idx="51">
                  <c:v>114.254</c:v>
                </c:pt>
                <c:pt idx="52">
                  <c:v>140.01499999999999</c:v>
                </c:pt>
                <c:pt idx="53">
                  <c:v>106.961</c:v>
                </c:pt>
                <c:pt idx="54">
                  <c:v>121.07599999999999</c:v>
                </c:pt>
                <c:pt idx="55">
                  <c:v>101.035</c:v>
                </c:pt>
                <c:pt idx="56">
                  <c:v>106.33799999999999</c:v>
                </c:pt>
                <c:pt idx="57">
                  <c:v>131.66800000000001</c:v>
                </c:pt>
                <c:pt idx="58">
                  <c:v>128.148</c:v>
                </c:pt>
                <c:pt idx="59">
                  <c:v>122.5</c:v>
                </c:pt>
                <c:pt idx="60">
                  <c:v>116.206</c:v>
                </c:pt>
                <c:pt idx="61">
                  <c:v>117.767</c:v>
                </c:pt>
                <c:pt idx="62">
                  <c:v>110.241</c:v>
                </c:pt>
                <c:pt idx="63">
                  <c:v>107.108</c:v>
                </c:pt>
                <c:pt idx="64">
                  <c:v>161.499</c:v>
                </c:pt>
                <c:pt idx="65">
                  <c:v>103.35899999999999</c:v>
                </c:pt>
                <c:pt idx="66">
                  <c:v>131.34800000000001</c:v>
                </c:pt>
                <c:pt idx="67">
                  <c:v>130.32599999999999</c:v>
                </c:pt>
                <c:pt idx="68">
                  <c:v>114.057</c:v>
                </c:pt>
                <c:pt idx="69">
                  <c:v>116.62</c:v>
                </c:pt>
                <c:pt idx="70">
                  <c:v>142.07499999999999</c:v>
                </c:pt>
                <c:pt idx="71">
                  <c:v>100.349</c:v>
                </c:pt>
                <c:pt idx="72">
                  <c:v>120.88800000000001</c:v>
                </c:pt>
                <c:pt idx="73">
                  <c:v>144.559</c:v>
                </c:pt>
                <c:pt idx="74">
                  <c:v>143.55500000000001</c:v>
                </c:pt>
                <c:pt idx="75">
                  <c:v>137.31200000000001</c:v>
                </c:pt>
                <c:pt idx="76">
                  <c:v>145.54499999999999</c:v>
                </c:pt>
                <c:pt idx="77">
                  <c:v>144.828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4-4801-859D-036DAE293368}"/>
            </c:ext>
          </c:extLst>
        </c:ser>
        <c:ser>
          <c:idx val="4"/>
          <c:order val="3"/>
          <c:tx>
            <c:strRef>
              <c:f>KF17_tpo14!$G$1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KF17_tpo14!$A$2:$A$79</c:f>
              <c:numCache>
                <c:formatCode>0.0</c:formatCode>
                <c:ptCount val="7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4.0999999999999996</c:v>
                </c:pt>
                <c:pt idx="18">
                  <c:v>5.0999999999999996</c:v>
                </c:pt>
                <c:pt idx="19">
                  <c:v>6.1</c:v>
                </c:pt>
                <c:pt idx="20">
                  <c:v>6.2</c:v>
                </c:pt>
                <c:pt idx="21">
                  <c:v>6.3</c:v>
                </c:pt>
                <c:pt idx="22">
                  <c:v>6.4</c:v>
                </c:pt>
                <c:pt idx="23">
                  <c:v>6.5</c:v>
                </c:pt>
                <c:pt idx="24">
                  <c:v>6.6</c:v>
                </c:pt>
                <c:pt idx="25">
                  <c:v>7.1</c:v>
                </c:pt>
                <c:pt idx="26">
                  <c:v>7.2</c:v>
                </c:pt>
                <c:pt idx="27">
                  <c:v>7.3</c:v>
                </c:pt>
                <c:pt idx="28">
                  <c:v>7.4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8.3000000000000007</c:v>
                </c:pt>
                <c:pt idx="32">
                  <c:v>8.4</c:v>
                </c:pt>
                <c:pt idx="33">
                  <c:v>8.5</c:v>
                </c:pt>
                <c:pt idx="34">
                  <c:v>9.1</c:v>
                </c:pt>
                <c:pt idx="35">
                  <c:v>9.1999999999999993</c:v>
                </c:pt>
                <c:pt idx="36">
                  <c:v>9.3000000000000007</c:v>
                </c:pt>
                <c:pt idx="37">
                  <c:v>9.4</c:v>
                </c:pt>
                <c:pt idx="38">
                  <c:v>9.5</c:v>
                </c:pt>
                <c:pt idx="39">
                  <c:v>9.6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11.1</c:v>
                </c:pt>
                <c:pt idx="45">
                  <c:v>11.2</c:v>
                </c:pt>
                <c:pt idx="46">
                  <c:v>11.3</c:v>
                </c:pt>
                <c:pt idx="47">
                  <c:v>11.4</c:v>
                </c:pt>
                <c:pt idx="48">
                  <c:v>11.5</c:v>
                </c:pt>
                <c:pt idx="49">
                  <c:v>12.1</c:v>
                </c:pt>
                <c:pt idx="50">
                  <c:v>12.2</c:v>
                </c:pt>
                <c:pt idx="51">
                  <c:v>12.3</c:v>
                </c:pt>
                <c:pt idx="52">
                  <c:v>13.1</c:v>
                </c:pt>
                <c:pt idx="53">
                  <c:v>13.2</c:v>
                </c:pt>
                <c:pt idx="54">
                  <c:v>13.3</c:v>
                </c:pt>
                <c:pt idx="55">
                  <c:v>14.1</c:v>
                </c:pt>
                <c:pt idx="56">
                  <c:v>14.2</c:v>
                </c:pt>
                <c:pt idx="57">
                  <c:v>14.3</c:v>
                </c:pt>
                <c:pt idx="58">
                  <c:v>14.4</c:v>
                </c:pt>
                <c:pt idx="59">
                  <c:v>14.5</c:v>
                </c:pt>
                <c:pt idx="60">
                  <c:v>14.6</c:v>
                </c:pt>
                <c:pt idx="61">
                  <c:v>14.7</c:v>
                </c:pt>
                <c:pt idx="62">
                  <c:v>15.1</c:v>
                </c:pt>
                <c:pt idx="63">
                  <c:v>15.2</c:v>
                </c:pt>
                <c:pt idx="64">
                  <c:v>15.3</c:v>
                </c:pt>
                <c:pt idx="65">
                  <c:v>15.4</c:v>
                </c:pt>
                <c:pt idx="66">
                  <c:v>15.5</c:v>
                </c:pt>
                <c:pt idx="67">
                  <c:v>16.100000000000001</c:v>
                </c:pt>
                <c:pt idx="68">
                  <c:v>16.2</c:v>
                </c:pt>
                <c:pt idx="69">
                  <c:v>16.3</c:v>
                </c:pt>
                <c:pt idx="70">
                  <c:v>16.399999999999999</c:v>
                </c:pt>
                <c:pt idx="71">
                  <c:v>16.5</c:v>
                </c:pt>
                <c:pt idx="72">
                  <c:v>17.100000000000001</c:v>
                </c:pt>
                <c:pt idx="73">
                  <c:v>17.2</c:v>
                </c:pt>
                <c:pt idx="74">
                  <c:v>17.3</c:v>
                </c:pt>
                <c:pt idx="75">
                  <c:v>17.399999999999999</c:v>
                </c:pt>
                <c:pt idx="76">
                  <c:v>17.5</c:v>
                </c:pt>
                <c:pt idx="77">
                  <c:v>17.600000000000001</c:v>
                </c:pt>
              </c:numCache>
            </c:numRef>
          </c:cat>
          <c:val>
            <c:numRef>
              <c:f>KF17_tpo14!$G$2:$G$79</c:f>
              <c:numCache>
                <c:formatCode>0.0</c:formatCode>
                <c:ptCount val="78"/>
                <c:pt idx="0">
                  <c:v>120.988</c:v>
                </c:pt>
                <c:pt idx="1">
                  <c:v>136.11099999999999</c:v>
                </c:pt>
                <c:pt idx="2">
                  <c:v>137.827</c:v>
                </c:pt>
                <c:pt idx="3">
                  <c:v>132.61799999999999</c:v>
                </c:pt>
                <c:pt idx="4">
                  <c:v>120.327</c:v>
                </c:pt>
                <c:pt idx="5">
                  <c:v>132.30699999999999</c:v>
                </c:pt>
                <c:pt idx="6">
                  <c:v>142.006</c:v>
                </c:pt>
                <c:pt idx="7">
                  <c:v>151.999</c:v>
                </c:pt>
                <c:pt idx="8">
                  <c:v>133.636</c:v>
                </c:pt>
                <c:pt idx="9">
                  <c:v>146.70699999999999</c:v>
                </c:pt>
                <c:pt idx="10">
                  <c:v>130.31899999999999</c:v>
                </c:pt>
                <c:pt idx="11">
                  <c:v>132.43199999999999</c:v>
                </c:pt>
                <c:pt idx="12">
                  <c:v>0</c:v>
                </c:pt>
                <c:pt idx="13">
                  <c:v>147.739</c:v>
                </c:pt>
                <c:pt idx="14">
                  <c:v>128.69</c:v>
                </c:pt>
                <c:pt idx="15">
                  <c:v>127.218</c:v>
                </c:pt>
                <c:pt idx="16">
                  <c:v>126.24</c:v>
                </c:pt>
                <c:pt idx="17">
                  <c:v>126.24</c:v>
                </c:pt>
                <c:pt idx="18">
                  <c:v>21.324999999999999</c:v>
                </c:pt>
                <c:pt idx="19">
                  <c:v>100.136</c:v>
                </c:pt>
                <c:pt idx="20">
                  <c:v>125.21299999999999</c:v>
                </c:pt>
                <c:pt idx="21">
                  <c:v>116.852</c:v>
                </c:pt>
                <c:pt idx="22">
                  <c:v>146.54400000000001</c:v>
                </c:pt>
                <c:pt idx="23">
                  <c:v>131.66800000000001</c:v>
                </c:pt>
                <c:pt idx="24">
                  <c:v>132.512</c:v>
                </c:pt>
                <c:pt idx="25">
                  <c:v>99.384</c:v>
                </c:pt>
                <c:pt idx="26">
                  <c:v>127.604</c:v>
                </c:pt>
                <c:pt idx="27">
                  <c:v>131.25</c:v>
                </c:pt>
                <c:pt idx="28">
                  <c:v>97.279399999999995</c:v>
                </c:pt>
                <c:pt idx="29">
                  <c:v>110.619</c:v>
                </c:pt>
                <c:pt idx="30">
                  <c:v>109.48399999999999</c:v>
                </c:pt>
                <c:pt idx="31">
                  <c:v>109.64700000000001</c:v>
                </c:pt>
                <c:pt idx="32">
                  <c:v>115.465</c:v>
                </c:pt>
                <c:pt idx="33">
                  <c:v>103.99299999999999</c:v>
                </c:pt>
                <c:pt idx="34">
                  <c:v>105.486</c:v>
                </c:pt>
                <c:pt idx="35">
                  <c:v>111.43899999999999</c:v>
                </c:pt>
                <c:pt idx="36">
                  <c:v>118.357</c:v>
                </c:pt>
                <c:pt idx="37">
                  <c:v>110.45699999999999</c:v>
                </c:pt>
                <c:pt idx="38">
                  <c:v>108.536</c:v>
                </c:pt>
                <c:pt idx="39">
                  <c:v>93.623900000000006</c:v>
                </c:pt>
                <c:pt idx="40">
                  <c:v>67.839200000000005</c:v>
                </c:pt>
                <c:pt idx="41">
                  <c:v>67.839200000000005</c:v>
                </c:pt>
                <c:pt idx="42">
                  <c:v>98.6982</c:v>
                </c:pt>
                <c:pt idx="43">
                  <c:v>100.042</c:v>
                </c:pt>
                <c:pt idx="44">
                  <c:v>108.274</c:v>
                </c:pt>
                <c:pt idx="45">
                  <c:v>89.488600000000005</c:v>
                </c:pt>
                <c:pt idx="46">
                  <c:v>121.599</c:v>
                </c:pt>
                <c:pt idx="47">
                  <c:v>94.641999999999996</c:v>
                </c:pt>
                <c:pt idx="48">
                  <c:v>117.069</c:v>
                </c:pt>
                <c:pt idx="49">
                  <c:v>103.57</c:v>
                </c:pt>
                <c:pt idx="50">
                  <c:v>95.227800000000002</c:v>
                </c:pt>
                <c:pt idx="51">
                  <c:v>95.224400000000003</c:v>
                </c:pt>
                <c:pt idx="52">
                  <c:v>88.415099999999995</c:v>
                </c:pt>
                <c:pt idx="53">
                  <c:v>116.667</c:v>
                </c:pt>
                <c:pt idx="54">
                  <c:v>112.214</c:v>
                </c:pt>
                <c:pt idx="55">
                  <c:v>92.452799999999996</c:v>
                </c:pt>
                <c:pt idx="56">
                  <c:v>121.992</c:v>
                </c:pt>
                <c:pt idx="57">
                  <c:v>70.843400000000003</c:v>
                </c:pt>
                <c:pt idx="58">
                  <c:v>118.586</c:v>
                </c:pt>
                <c:pt idx="59">
                  <c:v>130.744</c:v>
                </c:pt>
                <c:pt idx="60">
                  <c:v>113.411</c:v>
                </c:pt>
                <c:pt idx="61">
                  <c:v>118.559</c:v>
                </c:pt>
                <c:pt idx="62">
                  <c:v>0</c:v>
                </c:pt>
                <c:pt idx="63">
                  <c:v>114.84399999999999</c:v>
                </c:pt>
                <c:pt idx="64">
                  <c:v>150.34100000000001</c:v>
                </c:pt>
                <c:pt idx="65">
                  <c:v>123.29900000000001</c:v>
                </c:pt>
                <c:pt idx="66">
                  <c:v>128.947</c:v>
                </c:pt>
                <c:pt idx="67">
                  <c:v>90.184100000000001</c:v>
                </c:pt>
                <c:pt idx="68">
                  <c:v>133.03200000000001</c:v>
                </c:pt>
                <c:pt idx="69">
                  <c:v>140.22300000000001</c:v>
                </c:pt>
                <c:pt idx="70">
                  <c:v>130.83500000000001</c:v>
                </c:pt>
                <c:pt idx="71">
                  <c:v>165.70599999999999</c:v>
                </c:pt>
                <c:pt idx="72">
                  <c:v>105.874</c:v>
                </c:pt>
                <c:pt idx="73">
                  <c:v>141.58799999999999</c:v>
                </c:pt>
                <c:pt idx="74">
                  <c:v>132.512</c:v>
                </c:pt>
                <c:pt idx="75">
                  <c:v>126.048</c:v>
                </c:pt>
                <c:pt idx="76">
                  <c:v>96.597499999999997</c:v>
                </c:pt>
                <c:pt idx="77">
                  <c:v>135.999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4-4801-859D-036DAE293368}"/>
            </c:ext>
          </c:extLst>
        </c:ser>
        <c:ser>
          <c:idx val="5"/>
          <c:order val="4"/>
          <c:tx>
            <c:strRef>
              <c:f>KF17_tpo14!$H$1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KF17_tpo14!$A$2:$A$79</c:f>
              <c:numCache>
                <c:formatCode>0.0</c:formatCode>
                <c:ptCount val="7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4.0999999999999996</c:v>
                </c:pt>
                <c:pt idx="18">
                  <c:v>5.0999999999999996</c:v>
                </c:pt>
                <c:pt idx="19">
                  <c:v>6.1</c:v>
                </c:pt>
                <c:pt idx="20">
                  <c:v>6.2</c:v>
                </c:pt>
                <c:pt idx="21">
                  <c:v>6.3</c:v>
                </c:pt>
                <c:pt idx="22">
                  <c:v>6.4</c:v>
                </c:pt>
                <c:pt idx="23">
                  <c:v>6.5</c:v>
                </c:pt>
                <c:pt idx="24">
                  <c:v>6.6</c:v>
                </c:pt>
                <c:pt idx="25">
                  <c:v>7.1</c:v>
                </c:pt>
                <c:pt idx="26">
                  <c:v>7.2</c:v>
                </c:pt>
                <c:pt idx="27">
                  <c:v>7.3</c:v>
                </c:pt>
                <c:pt idx="28">
                  <c:v>7.4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8.3000000000000007</c:v>
                </c:pt>
                <c:pt idx="32">
                  <c:v>8.4</c:v>
                </c:pt>
                <c:pt idx="33">
                  <c:v>8.5</c:v>
                </c:pt>
                <c:pt idx="34">
                  <c:v>9.1</c:v>
                </c:pt>
                <c:pt idx="35">
                  <c:v>9.1999999999999993</c:v>
                </c:pt>
                <c:pt idx="36">
                  <c:v>9.3000000000000007</c:v>
                </c:pt>
                <c:pt idx="37">
                  <c:v>9.4</c:v>
                </c:pt>
                <c:pt idx="38">
                  <c:v>9.5</c:v>
                </c:pt>
                <c:pt idx="39">
                  <c:v>9.6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11.1</c:v>
                </c:pt>
                <c:pt idx="45">
                  <c:v>11.2</c:v>
                </c:pt>
                <c:pt idx="46">
                  <c:v>11.3</c:v>
                </c:pt>
                <c:pt idx="47">
                  <c:v>11.4</c:v>
                </c:pt>
                <c:pt idx="48">
                  <c:v>11.5</c:v>
                </c:pt>
                <c:pt idx="49">
                  <c:v>12.1</c:v>
                </c:pt>
                <c:pt idx="50">
                  <c:v>12.2</c:v>
                </c:pt>
                <c:pt idx="51">
                  <c:v>12.3</c:v>
                </c:pt>
                <c:pt idx="52">
                  <c:v>13.1</c:v>
                </c:pt>
                <c:pt idx="53">
                  <c:v>13.2</c:v>
                </c:pt>
                <c:pt idx="54">
                  <c:v>13.3</c:v>
                </c:pt>
                <c:pt idx="55">
                  <c:v>14.1</c:v>
                </c:pt>
                <c:pt idx="56">
                  <c:v>14.2</c:v>
                </c:pt>
                <c:pt idx="57">
                  <c:v>14.3</c:v>
                </c:pt>
                <c:pt idx="58">
                  <c:v>14.4</c:v>
                </c:pt>
                <c:pt idx="59">
                  <c:v>14.5</c:v>
                </c:pt>
                <c:pt idx="60">
                  <c:v>14.6</c:v>
                </c:pt>
                <c:pt idx="61">
                  <c:v>14.7</c:v>
                </c:pt>
                <c:pt idx="62">
                  <c:v>15.1</c:v>
                </c:pt>
                <c:pt idx="63">
                  <c:v>15.2</c:v>
                </c:pt>
                <c:pt idx="64">
                  <c:v>15.3</c:v>
                </c:pt>
                <c:pt idx="65">
                  <c:v>15.4</c:v>
                </c:pt>
                <c:pt idx="66">
                  <c:v>15.5</c:v>
                </c:pt>
                <c:pt idx="67">
                  <c:v>16.100000000000001</c:v>
                </c:pt>
                <c:pt idx="68">
                  <c:v>16.2</c:v>
                </c:pt>
                <c:pt idx="69">
                  <c:v>16.3</c:v>
                </c:pt>
                <c:pt idx="70">
                  <c:v>16.399999999999999</c:v>
                </c:pt>
                <c:pt idx="71">
                  <c:v>16.5</c:v>
                </c:pt>
                <c:pt idx="72">
                  <c:v>17.100000000000001</c:v>
                </c:pt>
                <c:pt idx="73">
                  <c:v>17.2</c:v>
                </c:pt>
                <c:pt idx="74">
                  <c:v>17.3</c:v>
                </c:pt>
                <c:pt idx="75">
                  <c:v>17.399999999999999</c:v>
                </c:pt>
                <c:pt idx="76">
                  <c:v>17.5</c:v>
                </c:pt>
                <c:pt idx="77">
                  <c:v>17.600000000000001</c:v>
                </c:pt>
              </c:numCache>
            </c:numRef>
          </c:cat>
          <c:val>
            <c:numRef>
              <c:f>KF17_tpo14!$H$2:$H$79</c:f>
              <c:numCache>
                <c:formatCode>0.0</c:formatCode>
                <c:ptCount val="78"/>
                <c:pt idx="0">
                  <c:v>141.58799999999999</c:v>
                </c:pt>
                <c:pt idx="1">
                  <c:v>155.26300000000001</c:v>
                </c:pt>
                <c:pt idx="2">
                  <c:v>149.441</c:v>
                </c:pt>
                <c:pt idx="3">
                  <c:v>158.065</c:v>
                </c:pt>
                <c:pt idx="4">
                  <c:v>0</c:v>
                </c:pt>
                <c:pt idx="5">
                  <c:v>141.346</c:v>
                </c:pt>
                <c:pt idx="6">
                  <c:v>169.041</c:v>
                </c:pt>
                <c:pt idx="7">
                  <c:v>175.10400000000001</c:v>
                </c:pt>
                <c:pt idx="8">
                  <c:v>128.84700000000001</c:v>
                </c:pt>
                <c:pt idx="9">
                  <c:v>171.93</c:v>
                </c:pt>
                <c:pt idx="10">
                  <c:v>179.268</c:v>
                </c:pt>
                <c:pt idx="11">
                  <c:v>168.96600000000001</c:v>
                </c:pt>
                <c:pt idx="12">
                  <c:v>154.73699999999999</c:v>
                </c:pt>
                <c:pt idx="13">
                  <c:v>172.87299999999999</c:v>
                </c:pt>
                <c:pt idx="14">
                  <c:v>170.13900000000001</c:v>
                </c:pt>
                <c:pt idx="15">
                  <c:v>165.04499999999999</c:v>
                </c:pt>
                <c:pt idx="16">
                  <c:v>122.274</c:v>
                </c:pt>
                <c:pt idx="17">
                  <c:v>122.319</c:v>
                </c:pt>
                <c:pt idx="18">
                  <c:v>30.180299999999999</c:v>
                </c:pt>
                <c:pt idx="19">
                  <c:v>102.06399999999999</c:v>
                </c:pt>
                <c:pt idx="20">
                  <c:v>108.48699999999999</c:v>
                </c:pt>
                <c:pt idx="21">
                  <c:v>142.71799999999999</c:v>
                </c:pt>
                <c:pt idx="22">
                  <c:v>151.02699999999999</c:v>
                </c:pt>
                <c:pt idx="23">
                  <c:v>158.63300000000001</c:v>
                </c:pt>
                <c:pt idx="24">
                  <c:v>147.739</c:v>
                </c:pt>
                <c:pt idx="25">
                  <c:v>135.81800000000001</c:v>
                </c:pt>
                <c:pt idx="26">
                  <c:v>138.73699999999999</c:v>
                </c:pt>
                <c:pt idx="27">
                  <c:v>144.38499999999999</c:v>
                </c:pt>
                <c:pt idx="28">
                  <c:v>131.839</c:v>
                </c:pt>
                <c:pt idx="29">
                  <c:v>137.38300000000001</c:v>
                </c:pt>
                <c:pt idx="30">
                  <c:v>133.941</c:v>
                </c:pt>
                <c:pt idx="31">
                  <c:v>158.738</c:v>
                </c:pt>
                <c:pt idx="32">
                  <c:v>157.80099999999999</c:v>
                </c:pt>
                <c:pt idx="33">
                  <c:v>126.821</c:v>
                </c:pt>
                <c:pt idx="34">
                  <c:v>134.15100000000001</c:v>
                </c:pt>
                <c:pt idx="35">
                  <c:v>160.24700000000001</c:v>
                </c:pt>
                <c:pt idx="36">
                  <c:v>132.11500000000001</c:v>
                </c:pt>
                <c:pt idx="37">
                  <c:v>144.55099999999999</c:v>
                </c:pt>
                <c:pt idx="38">
                  <c:v>124.255</c:v>
                </c:pt>
                <c:pt idx="39">
                  <c:v>129.149</c:v>
                </c:pt>
                <c:pt idx="40">
                  <c:v>130.48599999999999</c:v>
                </c:pt>
                <c:pt idx="41">
                  <c:v>140.07400000000001</c:v>
                </c:pt>
                <c:pt idx="42">
                  <c:v>139.67500000000001</c:v>
                </c:pt>
                <c:pt idx="43">
                  <c:v>133.41399999999999</c:v>
                </c:pt>
                <c:pt idx="44">
                  <c:v>141.05199999999999</c:v>
                </c:pt>
                <c:pt idx="45">
                  <c:v>98.908500000000004</c:v>
                </c:pt>
                <c:pt idx="46">
                  <c:v>144.38499999999999</c:v>
                </c:pt>
                <c:pt idx="47">
                  <c:v>144.11799999999999</c:v>
                </c:pt>
                <c:pt idx="48">
                  <c:v>114.27800000000001</c:v>
                </c:pt>
                <c:pt idx="49">
                  <c:v>139.02199999999999</c:v>
                </c:pt>
                <c:pt idx="50">
                  <c:v>112.96599999999999</c:v>
                </c:pt>
                <c:pt idx="51">
                  <c:v>94.689400000000006</c:v>
                </c:pt>
                <c:pt idx="52">
                  <c:v>124.83499999999999</c:v>
                </c:pt>
                <c:pt idx="53">
                  <c:v>157.46299999999999</c:v>
                </c:pt>
                <c:pt idx="54">
                  <c:v>109.824</c:v>
                </c:pt>
                <c:pt idx="55">
                  <c:v>108.858</c:v>
                </c:pt>
                <c:pt idx="56">
                  <c:v>124.155</c:v>
                </c:pt>
                <c:pt idx="57">
                  <c:v>134.233</c:v>
                </c:pt>
                <c:pt idx="58">
                  <c:v>119.664</c:v>
                </c:pt>
                <c:pt idx="59">
                  <c:v>124.57599999999999</c:v>
                </c:pt>
                <c:pt idx="60">
                  <c:v>81.125799999999998</c:v>
                </c:pt>
                <c:pt idx="61">
                  <c:v>124.788</c:v>
                </c:pt>
                <c:pt idx="62">
                  <c:v>142.71799999999999</c:v>
                </c:pt>
                <c:pt idx="63">
                  <c:v>114.526</c:v>
                </c:pt>
                <c:pt idx="64">
                  <c:v>114.84399999999999</c:v>
                </c:pt>
                <c:pt idx="65">
                  <c:v>108.773</c:v>
                </c:pt>
                <c:pt idx="66">
                  <c:v>113.836</c:v>
                </c:pt>
                <c:pt idx="67">
                  <c:v>130.822</c:v>
                </c:pt>
                <c:pt idx="68">
                  <c:v>115.586</c:v>
                </c:pt>
                <c:pt idx="69">
                  <c:v>173.304</c:v>
                </c:pt>
                <c:pt idx="70">
                  <c:v>118.072</c:v>
                </c:pt>
                <c:pt idx="71">
                  <c:v>87.240399999999994</c:v>
                </c:pt>
                <c:pt idx="72">
                  <c:v>89.031000000000006</c:v>
                </c:pt>
                <c:pt idx="73">
                  <c:v>120.88800000000001</c:v>
                </c:pt>
                <c:pt idx="74">
                  <c:v>121.599</c:v>
                </c:pt>
                <c:pt idx="75">
                  <c:v>109.95699999999999</c:v>
                </c:pt>
                <c:pt idx="76">
                  <c:v>89.6828</c:v>
                </c:pt>
                <c:pt idx="77">
                  <c:v>97.480099999999993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4-4801-859D-036DAE293368}"/>
            </c:ext>
          </c:extLst>
        </c:ser>
        <c:ser>
          <c:idx val="6"/>
          <c:order val="5"/>
          <c:tx>
            <c:strRef>
              <c:f>KF17_tpo14!$I$1</c:f>
              <c:strCache>
                <c:ptCount val="1"/>
                <c:pt idx="0">
                  <c:v>Banse+Keller 2005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KF17_tpo14!$A$2:$A$79</c:f>
              <c:numCache>
                <c:formatCode>0.0</c:formatCode>
                <c:ptCount val="7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4.0999999999999996</c:v>
                </c:pt>
                <c:pt idx="18">
                  <c:v>5.0999999999999996</c:v>
                </c:pt>
                <c:pt idx="19">
                  <c:v>6.1</c:v>
                </c:pt>
                <c:pt idx="20">
                  <c:v>6.2</c:v>
                </c:pt>
                <c:pt idx="21">
                  <c:v>6.3</c:v>
                </c:pt>
                <c:pt idx="22">
                  <c:v>6.4</c:v>
                </c:pt>
                <c:pt idx="23">
                  <c:v>6.5</c:v>
                </c:pt>
                <c:pt idx="24">
                  <c:v>6.6</c:v>
                </c:pt>
                <c:pt idx="25">
                  <c:v>7.1</c:v>
                </c:pt>
                <c:pt idx="26">
                  <c:v>7.2</c:v>
                </c:pt>
                <c:pt idx="27">
                  <c:v>7.3</c:v>
                </c:pt>
                <c:pt idx="28">
                  <c:v>7.4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8.3000000000000007</c:v>
                </c:pt>
                <c:pt idx="32">
                  <c:v>8.4</c:v>
                </c:pt>
                <c:pt idx="33">
                  <c:v>8.5</c:v>
                </c:pt>
                <c:pt idx="34">
                  <c:v>9.1</c:v>
                </c:pt>
                <c:pt idx="35">
                  <c:v>9.1999999999999993</c:v>
                </c:pt>
                <c:pt idx="36">
                  <c:v>9.3000000000000007</c:v>
                </c:pt>
                <c:pt idx="37">
                  <c:v>9.4</c:v>
                </c:pt>
                <c:pt idx="38">
                  <c:v>9.5</c:v>
                </c:pt>
                <c:pt idx="39">
                  <c:v>9.6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11.1</c:v>
                </c:pt>
                <c:pt idx="45">
                  <c:v>11.2</c:v>
                </c:pt>
                <c:pt idx="46">
                  <c:v>11.3</c:v>
                </c:pt>
                <c:pt idx="47">
                  <c:v>11.4</c:v>
                </c:pt>
                <c:pt idx="48">
                  <c:v>11.5</c:v>
                </c:pt>
                <c:pt idx="49">
                  <c:v>12.1</c:v>
                </c:pt>
                <c:pt idx="50">
                  <c:v>12.2</c:v>
                </c:pt>
                <c:pt idx="51">
                  <c:v>12.3</c:v>
                </c:pt>
                <c:pt idx="52">
                  <c:v>13.1</c:v>
                </c:pt>
                <c:pt idx="53">
                  <c:v>13.2</c:v>
                </c:pt>
                <c:pt idx="54">
                  <c:v>13.3</c:v>
                </c:pt>
                <c:pt idx="55">
                  <c:v>14.1</c:v>
                </c:pt>
                <c:pt idx="56">
                  <c:v>14.2</c:v>
                </c:pt>
                <c:pt idx="57">
                  <c:v>14.3</c:v>
                </c:pt>
                <c:pt idx="58">
                  <c:v>14.4</c:v>
                </c:pt>
                <c:pt idx="59">
                  <c:v>14.5</c:v>
                </c:pt>
                <c:pt idx="60">
                  <c:v>14.6</c:v>
                </c:pt>
                <c:pt idx="61">
                  <c:v>14.7</c:v>
                </c:pt>
                <c:pt idx="62">
                  <c:v>15.1</c:v>
                </c:pt>
                <c:pt idx="63">
                  <c:v>15.2</c:v>
                </c:pt>
                <c:pt idx="64">
                  <c:v>15.3</c:v>
                </c:pt>
                <c:pt idx="65">
                  <c:v>15.4</c:v>
                </c:pt>
                <c:pt idx="66">
                  <c:v>15.5</c:v>
                </c:pt>
                <c:pt idx="67">
                  <c:v>16.100000000000001</c:v>
                </c:pt>
                <c:pt idx="68">
                  <c:v>16.2</c:v>
                </c:pt>
                <c:pt idx="69">
                  <c:v>16.3</c:v>
                </c:pt>
                <c:pt idx="70">
                  <c:v>16.399999999999999</c:v>
                </c:pt>
                <c:pt idx="71">
                  <c:v>16.5</c:v>
                </c:pt>
                <c:pt idx="72">
                  <c:v>17.100000000000001</c:v>
                </c:pt>
                <c:pt idx="73">
                  <c:v>17.2</c:v>
                </c:pt>
                <c:pt idx="74">
                  <c:v>17.3</c:v>
                </c:pt>
                <c:pt idx="75">
                  <c:v>17.399999999999999</c:v>
                </c:pt>
                <c:pt idx="76">
                  <c:v>17.5</c:v>
                </c:pt>
                <c:pt idx="77">
                  <c:v>17.600000000000001</c:v>
                </c:pt>
              </c:numCache>
            </c:numRef>
          </c:cat>
          <c:val>
            <c:numRef>
              <c:f>KF17_tpo14!$I$2:$I$79</c:f>
              <c:numCache>
                <c:formatCode>0.0</c:formatCode>
                <c:ptCount val="78"/>
                <c:pt idx="0">
                  <c:v>0</c:v>
                </c:pt>
                <c:pt idx="1">
                  <c:v>148.744</c:v>
                </c:pt>
                <c:pt idx="2">
                  <c:v>162.12200000000001</c:v>
                </c:pt>
                <c:pt idx="3">
                  <c:v>165.16900000000001</c:v>
                </c:pt>
                <c:pt idx="4">
                  <c:v>0</c:v>
                </c:pt>
                <c:pt idx="5">
                  <c:v>165.16900000000001</c:v>
                </c:pt>
                <c:pt idx="6">
                  <c:v>141.346</c:v>
                </c:pt>
                <c:pt idx="7">
                  <c:v>158.23500000000001</c:v>
                </c:pt>
                <c:pt idx="8">
                  <c:v>142.58000000000001</c:v>
                </c:pt>
                <c:pt idx="9">
                  <c:v>0</c:v>
                </c:pt>
                <c:pt idx="10">
                  <c:v>169.93100000000001</c:v>
                </c:pt>
                <c:pt idx="11">
                  <c:v>151.947</c:v>
                </c:pt>
                <c:pt idx="12">
                  <c:v>162.881</c:v>
                </c:pt>
                <c:pt idx="13">
                  <c:v>147.739</c:v>
                </c:pt>
                <c:pt idx="14">
                  <c:v>174.19399999999999</c:v>
                </c:pt>
                <c:pt idx="15">
                  <c:v>166.709</c:v>
                </c:pt>
                <c:pt idx="16">
                  <c:v>144.21199999999999</c:v>
                </c:pt>
                <c:pt idx="17">
                  <c:v>144.078</c:v>
                </c:pt>
                <c:pt idx="18">
                  <c:v>45.514800000000001</c:v>
                </c:pt>
                <c:pt idx="19">
                  <c:v>120.492</c:v>
                </c:pt>
                <c:pt idx="20">
                  <c:v>108.54900000000001</c:v>
                </c:pt>
                <c:pt idx="21">
                  <c:v>141.58799999999999</c:v>
                </c:pt>
                <c:pt idx="22">
                  <c:v>149.79599999999999</c:v>
                </c:pt>
                <c:pt idx="23">
                  <c:v>145.577</c:v>
                </c:pt>
                <c:pt idx="24">
                  <c:v>167.58500000000001</c:v>
                </c:pt>
                <c:pt idx="25">
                  <c:v>123.30500000000001</c:v>
                </c:pt>
                <c:pt idx="26">
                  <c:v>132.512</c:v>
                </c:pt>
                <c:pt idx="27">
                  <c:v>136.9</c:v>
                </c:pt>
                <c:pt idx="28">
                  <c:v>148.71899999999999</c:v>
                </c:pt>
                <c:pt idx="29">
                  <c:v>148.91900000000001</c:v>
                </c:pt>
                <c:pt idx="30">
                  <c:v>136.624</c:v>
                </c:pt>
                <c:pt idx="31">
                  <c:v>152.33199999999999</c:v>
                </c:pt>
                <c:pt idx="32">
                  <c:v>144.96199999999999</c:v>
                </c:pt>
                <c:pt idx="33">
                  <c:v>148.71899999999999</c:v>
                </c:pt>
                <c:pt idx="34">
                  <c:v>129.541</c:v>
                </c:pt>
                <c:pt idx="35">
                  <c:v>126.821</c:v>
                </c:pt>
                <c:pt idx="36">
                  <c:v>132.512</c:v>
                </c:pt>
                <c:pt idx="37">
                  <c:v>168.06399999999999</c:v>
                </c:pt>
                <c:pt idx="38">
                  <c:v>134.233</c:v>
                </c:pt>
                <c:pt idx="39">
                  <c:v>80.592100000000002</c:v>
                </c:pt>
                <c:pt idx="40">
                  <c:v>72.932699999999997</c:v>
                </c:pt>
                <c:pt idx="41">
                  <c:v>134.178</c:v>
                </c:pt>
                <c:pt idx="42">
                  <c:v>133.40700000000001</c:v>
                </c:pt>
                <c:pt idx="43">
                  <c:v>132.43199999999999</c:v>
                </c:pt>
                <c:pt idx="44">
                  <c:v>145.54499999999999</c:v>
                </c:pt>
                <c:pt idx="45">
                  <c:v>139.33600000000001</c:v>
                </c:pt>
                <c:pt idx="46">
                  <c:v>0</c:v>
                </c:pt>
                <c:pt idx="47">
                  <c:v>168.96600000000001</c:v>
                </c:pt>
                <c:pt idx="48">
                  <c:v>128.38399999999999</c:v>
                </c:pt>
                <c:pt idx="49">
                  <c:v>105.376</c:v>
                </c:pt>
                <c:pt idx="50">
                  <c:v>102.43899999999999</c:v>
                </c:pt>
                <c:pt idx="51">
                  <c:v>102.43899999999999</c:v>
                </c:pt>
                <c:pt idx="52">
                  <c:v>137.09800000000001</c:v>
                </c:pt>
                <c:pt idx="53">
                  <c:v>105.46899999999999</c:v>
                </c:pt>
                <c:pt idx="54">
                  <c:v>109.375</c:v>
                </c:pt>
                <c:pt idx="55">
                  <c:v>106.52200000000001</c:v>
                </c:pt>
                <c:pt idx="56">
                  <c:v>103.158</c:v>
                </c:pt>
                <c:pt idx="57">
                  <c:v>96.710499999999996</c:v>
                </c:pt>
                <c:pt idx="58">
                  <c:v>94.230800000000002</c:v>
                </c:pt>
                <c:pt idx="59">
                  <c:v>98.657700000000006</c:v>
                </c:pt>
                <c:pt idx="60">
                  <c:v>110.11199999999999</c:v>
                </c:pt>
                <c:pt idx="61">
                  <c:v>91.875</c:v>
                </c:pt>
                <c:pt idx="62">
                  <c:v>81.656599999999997</c:v>
                </c:pt>
                <c:pt idx="63">
                  <c:v>83.296599999999998</c:v>
                </c:pt>
                <c:pt idx="64">
                  <c:v>102.93300000000001</c:v>
                </c:pt>
                <c:pt idx="65">
                  <c:v>111.139</c:v>
                </c:pt>
                <c:pt idx="66">
                  <c:v>92.182299999999998</c:v>
                </c:pt>
                <c:pt idx="67">
                  <c:v>91.977199999999996</c:v>
                </c:pt>
                <c:pt idx="68">
                  <c:v>92.959500000000006</c:v>
                </c:pt>
                <c:pt idx="69">
                  <c:v>89.634100000000004</c:v>
                </c:pt>
                <c:pt idx="70">
                  <c:v>93.630600000000001</c:v>
                </c:pt>
                <c:pt idx="71">
                  <c:v>92.195099999999996</c:v>
                </c:pt>
                <c:pt idx="72">
                  <c:v>63.483699999999999</c:v>
                </c:pt>
                <c:pt idx="73">
                  <c:v>102.146</c:v>
                </c:pt>
                <c:pt idx="74">
                  <c:v>119.491</c:v>
                </c:pt>
                <c:pt idx="75">
                  <c:v>109.375</c:v>
                </c:pt>
                <c:pt idx="76">
                  <c:v>67.2256</c:v>
                </c:pt>
                <c:pt idx="77">
                  <c:v>95.765500000000003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B4-4801-859D-036DAE293368}"/>
            </c:ext>
          </c:extLst>
        </c:ser>
        <c:ser>
          <c:idx val="7"/>
          <c:order val="6"/>
          <c:tx>
            <c:strRef>
              <c:f>KF17_tpo14!$K$1</c:f>
              <c:strCache>
                <c:ptCount val="1"/>
                <c:pt idx="0">
                  <c:v>Melzer+Stark 2012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KF17_tpo14!$A$2:$A$79</c:f>
              <c:numCache>
                <c:formatCode>0.0</c:formatCode>
                <c:ptCount val="7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4.0999999999999996</c:v>
                </c:pt>
                <c:pt idx="18">
                  <c:v>5.0999999999999996</c:v>
                </c:pt>
                <c:pt idx="19">
                  <c:v>6.1</c:v>
                </c:pt>
                <c:pt idx="20">
                  <c:v>6.2</c:v>
                </c:pt>
                <c:pt idx="21">
                  <c:v>6.3</c:v>
                </c:pt>
                <c:pt idx="22">
                  <c:v>6.4</c:v>
                </c:pt>
                <c:pt idx="23">
                  <c:v>6.5</c:v>
                </c:pt>
                <c:pt idx="24">
                  <c:v>6.6</c:v>
                </c:pt>
                <c:pt idx="25">
                  <c:v>7.1</c:v>
                </c:pt>
                <c:pt idx="26">
                  <c:v>7.2</c:v>
                </c:pt>
                <c:pt idx="27">
                  <c:v>7.3</c:v>
                </c:pt>
                <c:pt idx="28">
                  <c:v>7.4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8.3000000000000007</c:v>
                </c:pt>
                <c:pt idx="32">
                  <c:v>8.4</c:v>
                </c:pt>
                <c:pt idx="33">
                  <c:v>8.5</c:v>
                </c:pt>
                <c:pt idx="34">
                  <c:v>9.1</c:v>
                </c:pt>
                <c:pt idx="35">
                  <c:v>9.1999999999999993</c:v>
                </c:pt>
                <c:pt idx="36">
                  <c:v>9.3000000000000007</c:v>
                </c:pt>
                <c:pt idx="37">
                  <c:v>9.4</c:v>
                </c:pt>
                <c:pt idx="38">
                  <c:v>9.5</c:v>
                </c:pt>
                <c:pt idx="39">
                  <c:v>9.6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11.1</c:v>
                </c:pt>
                <c:pt idx="45">
                  <c:v>11.2</c:v>
                </c:pt>
                <c:pt idx="46">
                  <c:v>11.3</c:v>
                </c:pt>
                <c:pt idx="47">
                  <c:v>11.4</c:v>
                </c:pt>
                <c:pt idx="48">
                  <c:v>11.5</c:v>
                </c:pt>
                <c:pt idx="49">
                  <c:v>12.1</c:v>
                </c:pt>
                <c:pt idx="50">
                  <c:v>12.2</c:v>
                </c:pt>
                <c:pt idx="51">
                  <c:v>12.3</c:v>
                </c:pt>
                <c:pt idx="52">
                  <c:v>13.1</c:v>
                </c:pt>
                <c:pt idx="53">
                  <c:v>13.2</c:v>
                </c:pt>
                <c:pt idx="54">
                  <c:v>13.3</c:v>
                </c:pt>
                <c:pt idx="55">
                  <c:v>14.1</c:v>
                </c:pt>
                <c:pt idx="56">
                  <c:v>14.2</c:v>
                </c:pt>
                <c:pt idx="57">
                  <c:v>14.3</c:v>
                </c:pt>
                <c:pt idx="58">
                  <c:v>14.4</c:v>
                </c:pt>
                <c:pt idx="59">
                  <c:v>14.5</c:v>
                </c:pt>
                <c:pt idx="60">
                  <c:v>14.6</c:v>
                </c:pt>
                <c:pt idx="61">
                  <c:v>14.7</c:v>
                </c:pt>
                <c:pt idx="62">
                  <c:v>15.1</c:v>
                </c:pt>
                <c:pt idx="63">
                  <c:v>15.2</c:v>
                </c:pt>
                <c:pt idx="64">
                  <c:v>15.3</c:v>
                </c:pt>
                <c:pt idx="65">
                  <c:v>15.4</c:v>
                </c:pt>
                <c:pt idx="66">
                  <c:v>15.5</c:v>
                </c:pt>
                <c:pt idx="67">
                  <c:v>16.100000000000001</c:v>
                </c:pt>
                <c:pt idx="68">
                  <c:v>16.2</c:v>
                </c:pt>
                <c:pt idx="69">
                  <c:v>16.3</c:v>
                </c:pt>
                <c:pt idx="70">
                  <c:v>16.399999999999999</c:v>
                </c:pt>
                <c:pt idx="71">
                  <c:v>16.5</c:v>
                </c:pt>
                <c:pt idx="72">
                  <c:v>17.100000000000001</c:v>
                </c:pt>
                <c:pt idx="73">
                  <c:v>17.2</c:v>
                </c:pt>
                <c:pt idx="74">
                  <c:v>17.3</c:v>
                </c:pt>
                <c:pt idx="75">
                  <c:v>17.399999999999999</c:v>
                </c:pt>
                <c:pt idx="76">
                  <c:v>17.5</c:v>
                </c:pt>
                <c:pt idx="77">
                  <c:v>17.600000000000001</c:v>
                </c:pt>
              </c:numCache>
            </c:numRef>
          </c:cat>
          <c:val>
            <c:numRef>
              <c:f>KF17_tpo14!$K$2:$K$79</c:f>
              <c:numCache>
                <c:formatCode>0.0</c:formatCode>
                <c:ptCount val="78"/>
                <c:pt idx="0">
                  <c:v>154.846</c:v>
                </c:pt>
                <c:pt idx="1">
                  <c:v>155.428</c:v>
                </c:pt>
                <c:pt idx="2">
                  <c:v>156.01400000000001</c:v>
                </c:pt>
                <c:pt idx="3">
                  <c:v>175.185</c:v>
                </c:pt>
                <c:pt idx="4">
                  <c:v>169.00899999999999</c:v>
                </c:pt>
                <c:pt idx="5">
                  <c:v>149.239</c:v>
                </c:pt>
                <c:pt idx="6">
                  <c:v>155.227</c:v>
                </c:pt>
                <c:pt idx="7">
                  <c:v>165.375</c:v>
                </c:pt>
                <c:pt idx="8">
                  <c:v>190.524</c:v>
                </c:pt>
                <c:pt idx="9">
                  <c:v>145.577</c:v>
                </c:pt>
                <c:pt idx="10">
                  <c:v>163.738</c:v>
                </c:pt>
                <c:pt idx="11">
                  <c:v>168.96600000000001</c:v>
                </c:pt>
                <c:pt idx="12">
                  <c:v>159.84100000000001</c:v>
                </c:pt>
                <c:pt idx="13">
                  <c:v>157.16300000000001</c:v>
                </c:pt>
                <c:pt idx="14">
                  <c:v>173.964</c:v>
                </c:pt>
                <c:pt idx="15">
                  <c:v>159.35900000000001</c:v>
                </c:pt>
                <c:pt idx="16">
                  <c:v>118.97499999999999</c:v>
                </c:pt>
                <c:pt idx="17">
                  <c:v>118.889</c:v>
                </c:pt>
                <c:pt idx="18">
                  <c:v>25.923400000000001</c:v>
                </c:pt>
                <c:pt idx="19">
                  <c:v>121.488</c:v>
                </c:pt>
                <c:pt idx="20">
                  <c:v>134.86199999999999</c:v>
                </c:pt>
                <c:pt idx="21">
                  <c:v>157.64099999999999</c:v>
                </c:pt>
                <c:pt idx="22">
                  <c:v>161.983</c:v>
                </c:pt>
                <c:pt idx="23">
                  <c:v>147.739</c:v>
                </c:pt>
                <c:pt idx="24">
                  <c:v>142.227</c:v>
                </c:pt>
                <c:pt idx="25">
                  <c:v>146.09100000000001</c:v>
                </c:pt>
                <c:pt idx="26">
                  <c:v>150.20400000000001</c:v>
                </c:pt>
                <c:pt idx="27">
                  <c:v>149.84700000000001</c:v>
                </c:pt>
                <c:pt idx="28">
                  <c:v>158.5</c:v>
                </c:pt>
                <c:pt idx="29">
                  <c:v>138.73699999999999</c:v>
                </c:pt>
                <c:pt idx="30">
                  <c:v>127.36499999999999</c:v>
                </c:pt>
                <c:pt idx="31">
                  <c:v>142.113</c:v>
                </c:pt>
                <c:pt idx="32">
                  <c:v>158.49100000000001</c:v>
                </c:pt>
                <c:pt idx="33">
                  <c:v>131.83199999999999</c:v>
                </c:pt>
                <c:pt idx="34">
                  <c:v>154.57400000000001</c:v>
                </c:pt>
                <c:pt idx="35">
                  <c:v>138.06399999999999</c:v>
                </c:pt>
                <c:pt idx="36">
                  <c:v>137.16200000000001</c:v>
                </c:pt>
                <c:pt idx="37">
                  <c:v>142.71799999999999</c:v>
                </c:pt>
                <c:pt idx="38">
                  <c:v>144.11799999999999</c:v>
                </c:pt>
                <c:pt idx="39">
                  <c:v>146.86099999999999</c:v>
                </c:pt>
                <c:pt idx="40">
                  <c:v>171.11799999999999</c:v>
                </c:pt>
                <c:pt idx="41">
                  <c:v>152.05099999999999</c:v>
                </c:pt>
                <c:pt idx="42">
                  <c:v>111.721</c:v>
                </c:pt>
                <c:pt idx="43">
                  <c:v>147.37700000000001</c:v>
                </c:pt>
                <c:pt idx="44">
                  <c:v>129.41399999999999</c:v>
                </c:pt>
                <c:pt idx="45">
                  <c:v>155.428</c:v>
                </c:pt>
                <c:pt idx="46">
                  <c:v>164.55199999999999</c:v>
                </c:pt>
                <c:pt idx="47">
                  <c:v>149.79599999999999</c:v>
                </c:pt>
                <c:pt idx="48">
                  <c:v>129.471</c:v>
                </c:pt>
                <c:pt idx="49">
                  <c:v>152.32300000000001</c:v>
                </c:pt>
                <c:pt idx="50">
                  <c:v>165.375</c:v>
                </c:pt>
                <c:pt idx="51">
                  <c:v>124.529</c:v>
                </c:pt>
                <c:pt idx="52">
                  <c:v>80.123500000000007</c:v>
                </c:pt>
                <c:pt idx="53">
                  <c:v>111.139</c:v>
                </c:pt>
                <c:pt idx="54">
                  <c:v>97.250799999999998</c:v>
                </c:pt>
                <c:pt idx="55">
                  <c:v>90.691000000000003</c:v>
                </c:pt>
                <c:pt idx="56">
                  <c:v>141.10499999999999</c:v>
                </c:pt>
                <c:pt idx="57">
                  <c:v>72.509</c:v>
                </c:pt>
                <c:pt idx="58">
                  <c:v>149.898</c:v>
                </c:pt>
                <c:pt idx="59">
                  <c:v>108.14100000000001</c:v>
                </c:pt>
                <c:pt idx="60">
                  <c:v>125.40300000000001</c:v>
                </c:pt>
                <c:pt idx="61">
                  <c:v>75.470600000000005</c:v>
                </c:pt>
                <c:pt idx="62">
                  <c:v>0</c:v>
                </c:pt>
                <c:pt idx="63">
                  <c:v>149.239</c:v>
                </c:pt>
                <c:pt idx="64">
                  <c:v>117.988</c:v>
                </c:pt>
                <c:pt idx="65">
                  <c:v>101.414</c:v>
                </c:pt>
                <c:pt idx="66">
                  <c:v>122.274</c:v>
                </c:pt>
                <c:pt idx="67">
                  <c:v>65.917599999999993</c:v>
                </c:pt>
                <c:pt idx="68">
                  <c:v>98.834599999999995</c:v>
                </c:pt>
                <c:pt idx="69">
                  <c:v>57.421900000000001</c:v>
                </c:pt>
                <c:pt idx="70">
                  <c:v>151.01900000000001</c:v>
                </c:pt>
                <c:pt idx="71">
                  <c:v>90.681700000000006</c:v>
                </c:pt>
                <c:pt idx="72">
                  <c:v>67.776600000000002</c:v>
                </c:pt>
                <c:pt idx="73">
                  <c:v>142.565</c:v>
                </c:pt>
                <c:pt idx="74">
                  <c:v>163.233</c:v>
                </c:pt>
                <c:pt idx="75">
                  <c:v>145.54499999999999</c:v>
                </c:pt>
                <c:pt idx="76">
                  <c:v>62.203200000000002</c:v>
                </c:pt>
                <c:pt idx="77">
                  <c:v>110.545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C-40C8-8FB3-12B3BE898F58}"/>
            </c:ext>
          </c:extLst>
        </c:ser>
        <c:ser>
          <c:idx val="11"/>
          <c:order val="7"/>
          <c:tx>
            <c:strRef>
              <c:f>KF17_tpo14!$M$1</c:f>
              <c:strCache>
                <c:ptCount val="1"/>
                <c:pt idx="0">
                  <c:v>Kammer+Widmann 2017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KF17_tpo14!$A$2:$A$79</c:f>
              <c:numCache>
                <c:formatCode>0.0</c:formatCode>
                <c:ptCount val="7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4.0999999999999996</c:v>
                </c:pt>
                <c:pt idx="18">
                  <c:v>5.0999999999999996</c:v>
                </c:pt>
                <c:pt idx="19">
                  <c:v>6.1</c:v>
                </c:pt>
                <c:pt idx="20">
                  <c:v>6.2</c:v>
                </c:pt>
                <c:pt idx="21">
                  <c:v>6.3</c:v>
                </c:pt>
                <c:pt idx="22">
                  <c:v>6.4</c:v>
                </c:pt>
                <c:pt idx="23">
                  <c:v>6.5</c:v>
                </c:pt>
                <c:pt idx="24">
                  <c:v>6.6</c:v>
                </c:pt>
                <c:pt idx="25">
                  <c:v>7.1</c:v>
                </c:pt>
                <c:pt idx="26">
                  <c:v>7.2</c:v>
                </c:pt>
                <c:pt idx="27">
                  <c:v>7.3</c:v>
                </c:pt>
                <c:pt idx="28">
                  <c:v>7.4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8.3000000000000007</c:v>
                </c:pt>
                <c:pt idx="32">
                  <c:v>8.4</c:v>
                </c:pt>
                <c:pt idx="33">
                  <c:v>8.5</c:v>
                </c:pt>
                <c:pt idx="34">
                  <c:v>9.1</c:v>
                </c:pt>
                <c:pt idx="35">
                  <c:v>9.1999999999999993</c:v>
                </c:pt>
                <c:pt idx="36">
                  <c:v>9.3000000000000007</c:v>
                </c:pt>
                <c:pt idx="37">
                  <c:v>9.4</c:v>
                </c:pt>
                <c:pt idx="38">
                  <c:v>9.5</c:v>
                </c:pt>
                <c:pt idx="39">
                  <c:v>9.6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11.1</c:v>
                </c:pt>
                <c:pt idx="45">
                  <c:v>11.2</c:v>
                </c:pt>
                <c:pt idx="46">
                  <c:v>11.3</c:v>
                </c:pt>
                <c:pt idx="47">
                  <c:v>11.4</c:v>
                </c:pt>
                <c:pt idx="48">
                  <c:v>11.5</c:v>
                </c:pt>
                <c:pt idx="49">
                  <c:v>12.1</c:v>
                </c:pt>
                <c:pt idx="50">
                  <c:v>12.2</c:v>
                </c:pt>
                <c:pt idx="51">
                  <c:v>12.3</c:v>
                </c:pt>
                <c:pt idx="52">
                  <c:v>13.1</c:v>
                </c:pt>
                <c:pt idx="53">
                  <c:v>13.2</c:v>
                </c:pt>
                <c:pt idx="54">
                  <c:v>13.3</c:v>
                </c:pt>
                <c:pt idx="55">
                  <c:v>14.1</c:v>
                </c:pt>
                <c:pt idx="56">
                  <c:v>14.2</c:v>
                </c:pt>
                <c:pt idx="57">
                  <c:v>14.3</c:v>
                </c:pt>
                <c:pt idx="58">
                  <c:v>14.4</c:v>
                </c:pt>
                <c:pt idx="59">
                  <c:v>14.5</c:v>
                </c:pt>
                <c:pt idx="60">
                  <c:v>14.6</c:v>
                </c:pt>
                <c:pt idx="61">
                  <c:v>14.7</c:v>
                </c:pt>
                <c:pt idx="62">
                  <c:v>15.1</c:v>
                </c:pt>
                <c:pt idx="63">
                  <c:v>15.2</c:v>
                </c:pt>
                <c:pt idx="64">
                  <c:v>15.3</c:v>
                </c:pt>
                <c:pt idx="65">
                  <c:v>15.4</c:v>
                </c:pt>
                <c:pt idx="66">
                  <c:v>15.5</c:v>
                </c:pt>
                <c:pt idx="67">
                  <c:v>16.100000000000001</c:v>
                </c:pt>
                <c:pt idx="68">
                  <c:v>16.2</c:v>
                </c:pt>
                <c:pt idx="69">
                  <c:v>16.3</c:v>
                </c:pt>
                <c:pt idx="70">
                  <c:v>16.399999999999999</c:v>
                </c:pt>
                <c:pt idx="71">
                  <c:v>16.5</c:v>
                </c:pt>
                <c:pt idx="72">
                  <c:v>17.100000000000001</c:v>
                </c:pt>
                <c:pt idx="73">
                  <c:v>17.2</c:v>
                </c:pt>
                <c:pt idx="74">
                  <c:v>17.3</c:v>
                </c:pt>
                <c:pt idx="75">
                  <c:v>17.399999999999999</c:v>
                </c:pt>
                <c:pt idx="76">
                  <c:v>17.5</c:v>
                </c:pt>
                <c:pt idx="77">
                  <c:v>17.600000000000001</c:v>
                </c:pt>
              </c:numCache>
            </c:numRef>
          </c:cat>
          <c:val>
            <c:numRef>
              <c:f>KF17_tpo14!$M$2:$M$79</c:f>
              <c:numCache>
                <c:formatCode>0.0</c:formatCode>
                <c:ptCount val="78"/>
                <c:pt idx="0">
                  <c:v>141.286</c:v>
                </c:pt>
                <c:pt idx="1">
                  <c:v>146.46299999999999</c:v>
                </c:pt>
                <c:pt idx="2">
                  <c:v>146.34100000000001</c:v>
                </c:pt>
                <c:pt idx="3">
                  <c:v>151.512</c:v>
                </c:pt>
                <c:pt idx="4">
                  <c:v>166.982</c:v>
                </c:pt>
                <c:pt idx="5">
                  <c:v>162.74100000000001</c:v>
                </c:pt>
                <c:pt idx="6">
                  <c:v>140.52000000000001</c:v>
                </c:pt>
                <c:pt idx="7">
                  <c:v>163.77799999999999</c:v>
                </c:pt>
                <c:pt idx="8">
                  <c:v>170.13900000000001</c:v>
                </c:pt>
                <c:pt idx="9">
                  <c:v>141.72499999999999</c:v>
                </c:pt>
                <c:pt idx="10">
                  <c:v>164.24600000000001</c:v>
                </c:pt>
                <c:pt idx="11">
                  <c:v>155.172</c:v>
                </c:pt>
                <c:pt idx="12">
                  <c:v>164.22499999999999</c:v>
                </c:pt>
                <c:pt idx="13">
                  <c:v>162.46100000000001</c:v>
                </c:pt>
                <c:pt idx="14">
                  <c:v>149.5</c:v>
                </c:pt>
                <c:pt idx="15">
                  <c:v>175.97800000000001</c:v>
                </c:pt>
                <c:pt idx="16">
                  <c:v>151.114</c:v>
                </c:pt>
                <c:pt idx="17">
                  <c:v>150.941</c:v>
                </c:pt>
                <c:pt idx="18">
                  <c:v>33.275100000000002</c:v>
                </c:pt>
                <c:pt idx="19">
                  <c:v>134.732</c:v>
                </c:pt>
                <c:pt idx="20">
                  <c:v>134.02199999999999</c:v>
                </c:pt>
                <c:pt idx="21">
                  <c:v>148.518</c:v>
                </c:pt>
                <c:pt idx="22">
                  <c:v>160.286</c:v>
                </c:pt>
                <c:pt idx="23">
                  <c:v>143.197</c:v>
                </c:pt>
                <c:pt idx="24">
                  <c:v>136.16</c:v>
                </c:pt>
                <c:pt idx="25">
                  <c:v>159.148</c:v>
                </c:pt>
                <c:pt idx="26">
                  <c:v>165.74799999999999</c:v>
                </c:pt>
                <c:pt idx="27">
                  <c:v>157.07</c:v>
                </c:pt>
                <c:pt idx="28">
                  <c:v>175.267</c:v>
                </c:pt>
                <c:pt idx="29">
                  <c:v>142.06700000000001</c:v>
                </c:pt>
                <c:pt idx="30">
                  <c:v>162.751</c:v>
                </c:pt>
                <c:pt idx="31">
                  <c:v>148.63499999999999</c:v>
                </c:pt>
                <c:pt idx="32">
                  <c:v>163.48500000000001</c:v>
                </c:pt>
                <c:pt idx="33">
                  <c:v>180.184</c:v>
                </c:pt>
                <c:pt idx="34">
                  <c:v>154.24100000000001</c:v>
                </c:pt>
                <c:pt idx="35">
                  <c:v>146.34100000000001</c:v>
                </c:pt>
                <c:pt idx="36">
                  <c:v>162.16200000000001</c:v>
                </c:pt>
                <c:pt idx="37">
                  <c:v>175.441</c:v>
                </c:pt>
                <c:pt idx="38">
                  <c:v>164.82900000000001</c:v>
                </c:pt>
                <c:pt idx="39">
                  <c:v>170.45699999999999</c:v>
                </c:pt>
                <c:pt idx="40">
                  <c:v>48.095999999999997</c:v>
                </c:pt>
                <c:pt idx="41">
                  <c:v>137.56200000000001</c:v>
                </c:pt>
                <c:pt idx="42">
                  <c:v>140.52000000000001</c:v>
                </c:pt>
                <c:pt idx="43">
                  <c:v>160.286</c:v>
                </c:pt>
                <c:pt idx="44">
                  <c:v>149.87299999999999</c:v>
                </c:pt>
                <c:pt idx="45">
                  <c:v>155.57400000000001</c:v>
                </c:pt>
                <c:pt idx="46">
                  <c:v>182.74700000000001</c:v>
                </c:pt>
                <c:pt idx="47">
                  <c:v>169.17099999999999</c:v>
                </c:pt>
                <c:pt idx="48">
                  <c:v>178.56700000000001</c:v>
                </c:pt>
                <c:pt idx="49">
                  <c:v>128.571</c:v>
                </c:pt>
                <c:pt idx="50">
                  <c:v>148.02799999999999</c:v>
                </c:pt>
                <c:pt idx="51">
                  <c:v>177.512</c:v>
                </c:pt>
                <c:pt idx="52">
                  <c:v>176.99</c:v>
                </c:pt>
                <c:pt idx="53">
                  <c:v>119.761</c:v>
                </c:pt>
                <c:pt idx="54">
                  <c:v>120.971</c:v>
                </c:pt>
                <c:pt idx="55">
                  <c:v>156.23500000000001</c:v>
                </c:pt>
                <c:pt idx="56">
                  <c:v>168.55699999999999</c:v>
                </c:pt>
                <c:pt idx="57">
                  <c:v>156.791</c:v>
                </c:pt>
                <c:pt idx="58">
                  <c:v>157.89500000000001</c:v>
                </c:pt>
                <c:pt idx="59">
                  <c:v>157.89500000000001</c:v>
                </c:pt>
                <c:pt idx="60">
                  <c:v>152.542</c:v>
                </c:pt>
                <c:pt idx="61">
                  <c:v>145.161</c:v>
                </c:pt>
                <c:pt idx="62">
                  <c:v>165.43700000000001</c:v>
                </c:pt>
                <c:pt idx="63">
                  <c:v>151.01</c:v>
                </c:pt>
                <c:pt idx="64">
                  <c:v>186.71899999999999</c:v>
                </c:pt>
                <c:pt idx="65">
                  <c:v>0</c:v>
                </c:pt>
                <c:pt idx="66">
                  <c:v>144.23500000000001</c:v>
                </c:pt>
                <c:pt idx="67">
                  <c:v>156.244</c:v>
                </c:pt>
                <c:pt idx="68">
                  <c:v>167.91499999999999</c:v>
                </c:pt>
                <c:pt idx="69">
                  <c:v>154.637</c:v>
                </c:pt>
                <c:pt idx="70">
                  <c:v>124.65300000000001</c:v>
                </c:pt>
                <c:pt idx="71">
                  <c:v>209.30199999999999</c:v>
                </c:pt>
                <c:pt idx="72">
                  <c:v>125.81399999999999</c:v>
                </c:pt>
                <c:pt idx="73">
                  <c:v>201.49299999999999</c:v>
                </c:pt>
                <c:pt idx="74">
                  <c:v>153.06299999999999</c:v>
                </c:pt>
                <c:pt idx="75">
                  <c:v>169.17099999999999</c:v>
                </c:pt>
                <c:pt idx="76">
                  <c:v>161.874</c:v>
                </c:pt>
                <c:pt idx="77">
                  <c:v>141.173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C-40C8-8FB3-12B3BE898F58}"/>
            </c:ext>
          </c:extLst>
        </c:ser>
        <c:ser>
          <c:idx val="0"/>
          <c:order val="8"/>
          <c:tx>
            <c:strRef>
              <c:f>KF17_tpo8!$J$1</c:f>
              <c:strCache>
                <c:ptCount val="1"/>
                <c:pt idx="0">
                  <c:v>mean (8)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KF17_tpo14!$A$2:$A$79</c:f>
              <c:numCache>
                <c:formatCode>0.0</c:formatCode>
                <c:ptCount val="7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4.0999999999999996</c:v>
                </c:pt>
                <c:pt idx="18">
                  <c:v>5.0999999999999996</c:v>
                </c:pt>
                <c:pt idx="19">
                  <c:v>6.1</c:v>
                </c:pt>
                <c:pt idx="20">
                  <c:v>6.2</c:v>
                </c:pt>
                <c:pt idx="21">
                  <c:v>6.3</c:v>
                </c:pt>
                <c:pt idx="22">
                  <c:v>6.4</c:v>
                </c:pt>
                <c:pt idx="23">
                  <c:v>6.5</c:v>
                </c:pt>
                <c:pt idx="24">
                  <c:v>6.6</c:v>
                </c:pt>
                <c:pt idx="25">
                  <c:v>7.1</c:v>
                </c:pt>
                <c:pt idx="26">
                  <c:v>7.2</c:v>
                </c:pt>
                <c:pt idx="27">
                  <c:v>7.3</c:v>
                </c:pt>
                <c:pt idx="28">
                  <c:v>7.4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8.3000000000000007</c:v>
                </c:pt>
                <c:pt idx="32">
                  <c:v>8.4</c:v>
                </c:pt>
                <c:pt idx="33">
                  <c:v>8.5</c:v>
                </c:pt>
                <c:pt idx="34">
                  <c:v>9.1</c:v>
                </c:pt>
                <c:pt idx="35">
                  <c:v>9.1999999999999993</c:v>
                </c:pt>
                <c:pt idx="36">
                  <c:v>9.3000000000000007</c:v>
                </c:pt>
                <c:pt idx="37">
                  <c:v>9.4</c:v>
                </c:pt>
                <c:pt idx="38">
                  <c:v>9.5</c:v>
                </c:pt>
                <c:pt idx="39">
                  <c:v>9.6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11.1</c:v>
                </c:pt>
                <c:pt idx="45">
                  <c:v>11.2</c:v>
                </c:pt>
                <c:pt idx="46">
                  <c:v>11.3</c:v>
                </c:pt>
                <c:pt idx="47">
                  <c:v>11.4</c:v>
                </c:pt>
                <c:pt idx="48">
                  <c:v>11.5</c:v>
                </c:pt>
                <c:pt idx="49">
                  <c:v>12.1</c:v>
                </c:pt>
                <c:pt idx="50">
                  <c:v>12.2</c:v>
                </c:pt>
                <c:pt idx="51">
                  <c:v>12.3</c:v>
                </c:pt>
                <c:pt idx="52">
                  <c:v>13.1</c:v>
                </c:pt>
                <c:pt idx="53">
                  <c:v>13.2</c:v>
                </c:pt>
                <c:pt idx="54">
                  <c:v>13.3</c:v>
                </c:pt>
                <c:pt idx="55">
                  <c:v>14.1</c:v>
                </c:pt>
                <c:pt idx="56">
                  <c:v>14.2</c:v>
                </c:pt>
                <c:pt idx="57">
                  <c:v>14.3</c:v>
                </c:pt>
                <c:pt idx="58">
                  <c:v>14.4</c:v>
                </c:pt>
                <c:pt idx="59">
                  <c:v>14.5</c:v>
                </c:pt>
                <c:pt idx="60">
                  <c:v>14.6</c:v>
                </c:pt>
                <c:pt idx="61">
                  <c:v>14.7</c:v>
                </c:pt>
                <c:pt idx="62">
                  <c:v>15.1</c:v>
                </c:pt>
                <c:pt idx="63">
                  <c:v>15.2</c:v>
                </c:pt>
                <c:pt idx="64">
                  <c:v>15.3</c:v>
                </c:pt>
                <c:pt idx="65">
                  <c:v>15.4</c:v>
                </c:pt>
                <c:pt idx="66">
                  <c:v>15.5</c:v>
                </c:pt>
                <c:pt idx="67">
                  <c:v>16.100000000000001</c:v>
                </c:pt>
                <c:pt idx="68">
                  <c:v>16.2</c:v>
                </c:pt>
                <c:pt idx="69">
                  <c:v>16.3</c:v>
                </c:pt>
                <c:pt idx="70">
                  <c:v>16.399999999999999</c:v>
                </c:pt>
                <c:pt idx="71">
                  <c:v>16.5</c:v>
                </c:pt>
                <c:pt idx="72">
                  <c:v>17.100000000000001</c:v>
                </c:pt>
                <c:pt idx="73">
                  <c:v>17.2</c:v>
                </c:pt>
                <c:pt idx="74">
                  <c:v>17.3</c:v>
                </c:pt>
                <c:pt idx="75">
                  <c:v>17.399999999999999</c:v>
                </c:pt>
                <c:pt idx="76">
                  <c:v>17.5</c:v>
                </c:pt>
                <c:pt idx="77">
                  <c:v>17.600000000000001</c:v>
                </c:pt>
              </c:numCache>
            </c:numRef>
          </c:cat>
          <c:val>
            <c:numRef>
              <c:f>KF17_tpo8!$J$2:$J$79</c:f>
              <c:numCache>
                <c:formatCode>0.0</c:formatCode>
                <c:ptCount val="78"/>
                <c:pt idx="0">
                  <c:v>137.94271428571429</c:v>
                </c:pt>
                <c:pt idx="1">
                  <c:v>146.83324999999999</c:v>
                </c:pt>
                <c:pt idx="2">
                  <c:v>151.50024999999999</c:v>
                </c:pt>
                <c:pt idx="3">
                  <c:v>153.412375</c:v>
                </c:pt>
                <c:pt idx="4">
                  <c:v>143.9015</c:v>
                </c:pt>
                <c:pt idx="5">
                  <c:v>152.21349999999998</c:v>
                </c:pt>
                <c:pt idx="6">
                  <c:v>146.67350000000002</c:v>
                </c:pt>
                <c:pt idx="7">
                  <c:v>158.89625000000001</c:v>
                </c:pt>
                <c:pt idx="8">
                  <c:v>148.589</c:v>
                </c:pt>
                <c:pt idx="9">
                  <c:v>148.87857142857141</c:v>
                </c:pt>
                <c:pt idx="10">
                  <c:v>162.43212500000001</c:v>
                </c:pt>
                <c:pt idx="11">
                  <c:v>151.97675000000001</c:v>
                </c:pt>
                <c:pt idx="12">
                  <c:v>150.03799999999998</c:v>
                </c:pt>
                <c:pt idx="13">
                  <c:v>157.33799999999999</c:v>
                </c:pt>
                <c:pt idx="14">
                  <c:v>155.91800000000001</c:v>
                </c:pt>
                <c:pt idx="15">
                  <c:v>154.60724999999999</c:v>
                </c:pt>
                <c:pt idx="16">
                  <c:v>134.58500000000001</c:v>
                </c:pt>
                <c:pt idx="17">
                  <c:v>134.51962499999999</c:v>
                </c:pt>
                <c:pt idx="18">
                  <c:v>31.400975000000003</c:v>
                </c:pt>
                <c:pt idx="19">
                  <c:v>114.9581125</c:v>
                </c:pt>
                <c:pt idx="20">
                  <c:v>118.26575</c:v>
                </c:pt>
                <c:pt idx="21">
                  <c:v>143.62887499999999</c:v>
                </c:pt>
                <c:pt idx="22">
                  <c:v>151.54237499999999</c:v>
                </c:pt>
                <c:pt idx="23">
                  <c:v>148.733</c:v>
                </c:pt>
                <c:pt idx="24">
                  <c:v>146.26825000000002</c:v>
                </c:pt>
                <c:pt idx="25">
                  <c:v>136.78187500000001</c:v>
                </c:pt>
                <c:pt idx="26">
                  <c:v>139.09162499999999</c:v>
                </c:pt>
                <c:pt idx="27">
                  <c:v>144.32249999999999</c:v>
                </c:pt>
                <c:pt idx="28">
                  <c:v>140.60717500000001</c:v>
                </c:pt>
                <c:pt idx="29">
                  <c:v>134.72325000000001</c:v>
                </c:pt>
                <c:pt idx="30">
                  <c:v>136.92725000000002</c:v>
                </c:pt>
                <c:pt idx="31">
                  <c:v>143.144375</c:v>
                </c:pt>
                <c:pt idx="32">
                  <c:v>148.73387500000001</c:v>
                </c:pt>
                <c:pt idx="33">
                  <c:v>145.88675000000001</c:v>
                </c:pt>
                <c:pt idx="34">
                  <c:v>137.76025000000001</c:v>
                </c:pt>
                <c:pt idx="35">
                  <c:v>136.63274999999999</c:v>
                </c:pt>
                <c:pt idx="36">
                  <c:v>139.31937500000001</c:v>
                </c:pt>
                <c:pt idx="37">
                  <c:v>145.18975</c:v>
                </c:pt>
                <c:pt idx="38">
                  <c:v>140.31187499999999</c:v>
                </c:pt>
                <c:pt idx="39">
                  <c:v>127.69337499999999</c:v>
                </c:pt>
                <c:pt idx="40">
                  <c:v>108.50999999999999</c:v>
                </c:pt>
                <c:pt idx="41">
                  <c:v>122.37152500000001</c:v>
                </c:pt>
                <c:pt idx="42">
                  <c:v>121.412525</c:v>
                </c:pt>
                <c:pt idx="43">
                  <c:v>140.44062500000001</c:v>
                </c:pt>
                <c:pt idx="44">
                  <c:v>132.769375</c:v>
                </c:pt>
                <c:pt idx="45">
                  <c:v>137.8193875</c:v>
                </c:pt>
                <c:pt idx="46">
                  <c:v>151.66485714285713</c:v>
                </c:pt>
                <c:pt idx="47">
                  <c:v>145.70624999999998</c:v>
                </c:pt>
                <c:pt idx="48">
                  <c:v>133.7285</c:v>
                </c:pt>
                <c:pt idx="49">
                  <c:v>132.26737499999999</c:v>
                </c:pt>
                <c:pt idx="50">
                  <c:v>127.62259999999999</c:v>
                </c:pt>
                <c:pt idx="51">
                  <c:v>122.89734999999999</c:v>
                </c:pt>
                <c:pt idx="52">
                  <c:v>124.51618750000002</c:v>
                </c:pt>
                <c:pt idx="53">
                  <c:v>119.15649999999998</c:v>
                </c:pt>
                <c:pt idx="54">
                  <c:v>105.1062125</c:v>
                </c:pt>
                <c:pt idx="55">
                  <c:v>109.9008</c:v>
                </c:pt>
                <c:pt idx="56">
                  <c:v>118.72032500000002</c:v>
                </c:pt>
                <c:pt idx="57">
                  <c:v>109.0143625</c:v>
                </c:pt>
                <c:pt idx="58">
                  <c:v>120.20018750000001</c:v>
                </c:pt>
                <c:pt idx="59">
                  <c:v>119.74058749999999</c:v>
                </c:pt>
                <c:pt idx="60">
                  <c:v>112.9101625</c:v>
                </c:pt>
                <c:pt idx="61">
                  <c:v>106.4025125</c:v>
                </c:pt>
                <c:pt idx="62">
                  <c:v>119.57893333333334</c:v>
                </c:pt>
                <c:pt idx="63">
                  <c:v>114.39700000000001</c:v>
                </c:pt>
                <c:pt idx="64">
                  <c:v>135.54925</c:v>
                </c:pt>
                <c:pt idx="65">
                  <c:v>106.63435714285716</c:v>
                </c:pt>
                <c:pt idx="66">
                  <c:v>118.48484999999999</c:v>
                </c:pt>
                <c:pt idx="67">
                  <c:v>106.44312499999999</c:v>
                </c:pt>
                <c:pt idx="68">
                  <c:v>120.32463750000001</c:v>
                </c:pt>
                <c:pt idx="69">
                  <c:v>122.17502500000001</c:v>
                </c:pt>
                <c:pt idx="70">
                  <c:v>126.78595</c:v>
                </c:pt>
                <c:pt idx="71">
                  <c:v>129.55052499999999</c:v>
                </c:pt>
                <c:pt idx="72">
                  <c:v>97.175225000000012</c:v>
                </c:pt>
                <c:pt idx="73">
                  <c:v>139.20362499999999</c:v>
                </c:pt>
                <c:pt idx="74">
                  <c:v>138.33050000000003</c:v>
                </c:pt>
                <c:pt idx="75">
                  <c:v>133.923125</c:v>
                </c:pt>
                <c:pt idx="76">
                  <c:v>104.5251375</c:v>
                </c:pt>
                <c:pt idx="77">
                  <c:v>122.38232499999999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C-40C8-8FB3-12B3BE898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43392"/>
        <c:axId val="237277952"/>
      </c:lineChart>
      <c:catAx>
        <c:axId val="23724339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de-DE"/>
          </a:p>
        </c:txPr>
        <c:crossAx val="237277952"/>
        <c:crosses val="autoZero"/>
        <c:auto val="1"/>
        <c:lblAlgn val="ctr"/>
        <c:lblOffset val="100"/>
        <c:noMultiLvlLbl val="0"/>
      </c:catAx>
      <c:valAx>
        <c:axId val="237277952"/>
        <c:scaling>
          <c:logBase val="2"/>
          <c:orientation val="minMax"/>
          <c:max val="240"/>
          <c:min val="1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37243392"/>
        <c:crossesAt val="1"/>
        <c:crossBetween val="midCat"/>
      </c:valAx>
    </c:plotArea>
    <c:legend>
      <c:legendPos val="b"/>
      <c:layout>
        <c:manualLayout>
          <c:xMode val="edge"/>
          <c:yMode val="edge"/>
          <c:x val="7.8141037929972002E-3"/>
          <c:y val="0.91844036193498235"/>
          <c:w val="0.98865821838692147"/>
          <c:h val="8.1559638065017676E-2"/>
        </c:manualLayout>
      </c:layout>
      <c:overlay val="0"/>
    </c:legend>
    <c:plotVisOnly val="1"/>
    <c:dispBlanksAs val="span"/>
    <c:showDLblsOverMax val="0"/>
  </c:chart>
  <c:txPr>
    <a:bodyPr/>
    <a:lstStyle/>
    <a:p>
      <a:pPr>
        <a:defRPr sz="700"/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0.50496</cdr:x>
      <cdr:y>0.04193</cdr:y>
    </cdr:from>
    <cdr:to>
      <cdr:x>0.50496</cdr:x>
      <cdr:y>0.81152</cdr:y>
    </cdr:to>
    <cdr:cxnSp macro="">
      <cdr:nvCxnSpPr>
        <cdr:cNvPr id="8" name="Gerader Verbinder 5">
          <a:extLst xmlns:a="http://schemas.openxmlformats.org/drawingml/2006/main">
            <a:ext uri="{FF2B5EF4-FFF2-40B4-BE49-F238E27FC236}">
              <a16:creationId xmlns:a16="http://schemas.microsoft.com/office/drawing/2014/main" id="{D0DD64AE-93A6-44FF-99DA-962820DAF577}"/>
            </a:ext>
          </a:extLst>
        </cdr:cNvPr>
        <cdr:cNvCxnSpPr/>
      </cdr:nvCxnSpPr>
      <cdr:spPr>
        <a:xfrm xmlns:a="http://schemas.openxmlformats.org/drawingml/2006/main" flipV="1">
          <a:off x="4689849" y="130582"/>
          <a:ext cx="0" cy="239671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0.95798</cdr:x>
      <cdr:y>0.04269</cdr:y>
    </cdr:from>
    <cdr:to>
      <cdr:x>0.95798</cdr:x>
      <cdr:y>0.80745</cdr:y>
    </cdr:to>
    <cdr:cxnSp macro="">
      <cdr:nvCxnSpPr>
        <cdr:cNvPr id="11" name="Gerader Verbinder 5">
          <a:extLst xmlns:a="http://schemas.openxmlformats.org/drawingml/2006/main">
            <a:ext uri="{FF2B5EF4-FFF2-40B4-BE49-F238E27FC236}">
              <a16:creationId xmlns:a16="http://schemas.microsoft.com/office/drawing/2014/main" id="{D0DD64AE-93A6-44FF-99DA-962820DAF577}"/>
            </a:ext>
          </a:extLst>
        </cdr:cNvPr>
        <cdr:cNvCxnSpPr/>
      </cdr:nvCxnSpPr>
      <cdr:spPr>
        <a:xfrm xmlns:a="http://schemas.openxmlformats.org/drawingml/2006/main" flipV="1">
          <a:off x="8897302" y="132948"/>
          <a:ext cx="0" cy="238165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4_Abschnitte-Dauern" connectionId="35" xr16:uid="{00000000-0016-0000-0000-000038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7" connectionId="50" xr16:uid="{00000000-0016-0000-0000-000025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27" connectionId="22" xr16:uid="{00000000-0016-0000-0000-00002D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7" connectionId="91" xr16:uid="{00000000-0016-0000-0000-000032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27" connectionId="95" xr16:uid="{00000000-0016-0000-0000-000037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7_dur_2" connectionId="83" xr16:uid="{00000000-0016-0000-0000-000007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4" connectionId="49" xr16:uid="{00000000-0016-0000-0000-00000F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5 (Stolz)_dur_4" connectionId="28" xr16:uid="{00000000-0016-0000-0000-00001C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7" connectionId="31" xr16:uid="{00000000-0016-0000-0000-000028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7_dur_1" connectionId="68" xr16:uid="{00000000-0016-0000-0000-000031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17_dur_2" connectionId="62" xr16:uid="{00000000-0016-0000-0000-000002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7" connectionId="56" xr16:uid="{00000000-0016-0000-0000-000008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4" connectionId="43" xr16:uid="{00000000-0016-0000-0000-00000A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7" connectionId="77" xr16:uid="{00000000-0016-0000-00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3_27" connectionId="78" xr16:uid="{00000000-0016-0000-0000-00001F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7" connectionId="4" xr16:uid="{00000000-0016-0000-0000-000024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4_dur" connectionId="66" xr16:uid="{00000000-0016-0000-0000-00002C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2 (Umpanzert)" connectionId="25" xr16:uid="{00000000-0016-0000-0000-000036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7_dur" connectionId="13" xr16:uid="{00000000-0016-0000-0000-000001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7" connectionId="44" xr16:uid="{00000000-0016-0000-0000-000006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17" connectionId="61" xr16:uid="{00000000-0016-0000-0000-00000E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9_27" connectionId="79" xr16:uid="{00000000-0016-0000-0000-000013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4 (Keine Rückkehr)_1" connectionId="26" xr16:uid="{00000000-0016-0000-0000-000033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7" connectionId="1" xr16:uid="{00000000-0016-0000-0000-000016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7_dur_1" connectionId="74" xr16:uid="{00000000-0016-0000-0000-00001B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7" connectionId="88" xr16:uid="{00000000-0016-0000-0000-000023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7_dur_2" connectionId="51" xr16:uid="{00000000-0016-0000-0000-00003000000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7" connectionId="16" xr16:uid="{00000000-0016-0000-0000-0000350000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7_Abschnitte-Dauern_1" connectionId="37" xr16:uid="{00000000-0016-0000-0000-00000500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4_14" connectionId="65" xr16:uid="{00000000-0016-0000-0000-000012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6_dur_1" connectionId="67" xr16:uid="{00000000-0016-0000-0000-00001E00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7" connectionId="20" xr16:uid="{00000000-0016-0000-0000-000027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7_dur" connectionId="71" xr16:uid="{00000000-0016-0000-0000-00002B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6_dur_1" connectionId="9" xr16:uid="{00000000-0016-0000-0000-00000300000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4" connectionId="3" xr16:uid="{00000000-0016-0000-0000-00003900000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94_27" connectionId="42" xr16:uid="{00000000-0016-0000-0000-000000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7_Abschnitte-Dauern" connectionId="40" xr16:uid="{00000000-0016-0000-0000-00000D0000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4" connectionId="55" xr16:uid="{00000000-0016-0000-0000-000015000000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6_Abschnitte-Dauern_1" connectionId="36" xr16:uid="{00000000-0016-0000-0000-00001A00000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4" connectionId="72" xr16:uid="{00000000-0016-0000-0000-0000220000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7_dur_1" connectionId="10" xr16:uid="{00000000-0016-0000-0000-00002A00000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7_dur_2" connectionId="57" xr16:uid="{00000000-0016-0000-0000-00002F00000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4" connectionId="90" xr16:uid="{00000000-0016-0000-0000-00003400000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4_dur" connectionId="8" xr16:uid="{00000000-0016-0000-0000-000004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2" connectionId="81" xr16:uid="{00000000-0016-0000-0000-00000B00000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21" xr16:uid="{00000000-0016-0000-0000-000009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7" connectionId="82" xr16:uid="{00000000-0016-0000-0000-00000C00000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27" connectionId="41" xr16:uid="{00000000-0016-0000-0000-000011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87_27" connectionId="23" xr16:uid="{00000000-0016-0000-0000-000019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7_dur_1" connectionId="45" xr16:uid="{00000000-0016-0000-0000-000026000000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5 (Stolz)_dur_3" connectionId="27" xr16:uid="{00000000-0016-0000-0000-000014000000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7_dur_2" connectionId="92" xr16:uid="{00000000-0016-0000-0000-00002100000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7_dur_2" connectionId="32" xr16:uid="{00000000-0016-0000-0000-00002900000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4" connectionId="15" xr16:uid="{00000000-0016-0000-0000-00002E00000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7_tpo" connectionId="93" xr16:uid="{00000000-0016-0000-0900-00003B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7_dur_2" connectionId="5" xr16:uid="{00000000-0016-0000-0000-000010000000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7_tpo" connectionId="46" xr16:uid="{00000000-0016-0000-0900-000040000000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7_tpo" connectionId="33" xr16:uid="{00000000-0016-0000-0900-00003A000000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7_tpo" connectionId="84" xr16:uid="{00000000-0016-0000-0900-00003F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7_tpo" connectionId="6" xr16:uid="{00000000-0016-0000-0900-000044000000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7_tpo" connectionId="69" xr16:uid="{00000000-0016-0000-0900-00003E000000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7_tpo" connectionId="75" xr16:uid="{00000000-0016-0000-0900-000043000000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7_tpo" connectionId="52" xr16:uid="{00000000-0016-0000-0900-00003D00000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7_tpo" connectionId="18" xr16:uid="{00000000-0016-0000-0900-000042000000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7_tpo" connectionId="38" xr16:uid="{00000000-0016-0000-0900-000047000000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17_tpo" connectionId="63" xr16:uid="{00000000-0016-0000-0900-000046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7_dur_2" connectionId="17" xr16:uid="{00000000-0016-0000-0000-000018000000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7_tpo" connectionId="58" xr16:uid="{00000000-0016-0000-0900-00003C000000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7_tpo" connectionId="11" xr16:uid="{00000000-0016-0000-0900-000041000000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7_tpo_1" connectionId="85" xr16:uid="{00000000-0016-0000-0900-000045000000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7_tpo" connectionId="34" xr16:uid="{00000000-0016-0000-0A00-000049000000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7_tpo_1" connectionId="86" xr16:uid="{00000000-0016-0000-0A00-000048000000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7_tpo" connectionId="39" xr16:uid="{00000000-0016-0000-0A00-00004D000000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7_tpo" connectionId="19" xr16:uid="{00000000-0016-0000-0A00-00004C000000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7_tpo" connectionId="7" xr16:uid="{00000000-0016-0000-0A00-00004B000000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7_tpo" connectionId="87" xr16:uid="{00000000-0016-0000-0A00-000050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7_tpo" connectionId="59" xr16:uid="{00000000-0016-0000-0A00-00004F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4" connectionId="30" xr16:uid="{00000000-0016-0000-0000-00001D000000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7_tpo" connectionId="53" xr16:uid="{00000000-0016-0000-0A00-00004A000000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7_tpo" connectionId="94" xr16:uid="{00000000-0016-0000-0A00-00004E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7" connectionId="73" xr16:uid="{00000000-0016-0000-0000-00002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59" Type="http://schemas.openxmlformats.org/officeDocument/2006/relationships/queryTable" Target="../queryTables/queryTable58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57" Type="http://schemas.openxmlformats.org/officeDocument/2006/relationships/queryTable" Target="../queryTables/queryTable56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56" Type="http://schemas.openxmlformats.org/officeDocument/2006/relationships/queryTable" Target="../queryTables/queryTable55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3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6.xml"/><Relationship Id="rId13" Type="http://schemas.openxmlformats.org/officeDocument/2006/relationships/queryTable" Target="../queryTables/queryTable71.xml"/><Relationship Id="rId3" Type="http://schemas.openxmlformats.org/officeDocument/2006/relationships/queryTable" Target="../queryTables/queryTable61.xml"/><Relationship Id="rId7" Type="http://schemas.openxmlformats.org/officeDocument/2006/relationships/queryTable" Target="../queryTables/queryTable65.xml"/><Relationship Id="rId12" Type="http://schemas.openxmlformats.org/officeDocument/2006/relationships/queryTable" Target="../queryTables/queryTable70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6" Type="http://schemas.openxmlformats.org/officeDocument/2006/relationships/queryTable" Target="../queryTables/queryTable64.xml"/><Relationship Id="rId11" Type="http://schemas.openxmlformats.org/officeDocument/2006/relationships/queryTable" Target="../queryTables/queryTable69.xml"/><Relationship Id="rId5" Type="http://schemas.openxmlformats.org/officeDocument/2006/relationships/queryTable" Target="../queryTables/queryTable63.xml"/><Relationship Id="rId10" Type="http://schemas.openxmlformats.org/officeDocument/2006/relationships/queryTable" Target="../queryTables/queryTable68.xml"/><Relationship Id="rId4" Type="http://schemas.openxmlformats.org/officeDocument/2006/relationships/queryTable" Target="../queryTables/queryTable62.xml"/><Relationship Id="rId9" Type="http://schemas.openxmlformats.org/officeDocument/2006/relationships/queryTable" Target="../queryTables/queryTable67.xml"/><Relationship Id="rId14" Type="http://schemas.openxmlformats.org/officeDocument/2006/relationships/queryTable" Target="../queryTables/queryTable7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0.xml"/><Relationship Id="rId3" Type="http://schemas.openxmlformats.org/officeDocument/2006/relationships/queryTable" Target="../queryTables/queryTable75.xml"/><Relationship Id="rId7" Type="http://schemas.openxmlformats.org/officeDocument/2006/relationships/queryTable" Target="../queryTables/queryTable79.xml"/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Relationship Id="rId6" Type="http://schemas.openxmlformats.org/officeDocument/2006/relationships/queryTable" Target="../queryTables/queryTable78.xml"/><Relationship Id="rId5" Type="http://schemas.openxmlformats.org/officeDocument/2006/relationships/queryTable" Target="../queryTables/queryTable77.xml"/><Relationship Id="rId4" Type="http://schemas.openxmlformats.org/officeDocument/2006/relationships/queryTable" Target="../queryTables/queryTable76.xml"/><Relationship Id="rId9" Type="http://schemas.openxmlformats.org/officeDocument/2006/relationships/queryTable" Target="../queryTables/queryTable8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3774-DBE0-49DD-A4F6-6708E15C7A94}">
  <dimension ref="A1:E11"/>
  <sheetViews>
    <sheetView workbookViewId="0">
      <selection sqref="A1:XFD1"/>
    </sheetView>
  </sheetViews>
  <sheetFormatPr baseColWidth="10" defaultRowHeight="14.4" x14ac:dyDescent="0.3"/>
  <cols>
    <col min="1" max="1" width="7.88671875" style="7" bestFit="1" customWidth="1"/>
    <col min="2" max="2" width="11.21875" style="7" bestFit="1" customWidth="1"/>
    <col min="3" max="3" width="10.109375" style="7" bestFit="1" customWidth="1"/>
    <col min="4" max="4" width="11.21875" style="7" bestFit="1" customWidth="1"/>
    <col min="5" max="5" width="10.109375" style="7" bestFit="1" customWidth="1"/>
  </cols>
  <sheetData>
    <row r="1" spans="1:5" s="31" customFormat="1" x14ac:dyDescent="0.3">
      <c r="A1" s="6" t="s">
        <v>67</v>
      </c>
      <c r="B1" s="6" t="s">
        <v>68</v>
      </c>
      <c r="C1" s="6" t="s">
        <v>69</v>
      </c>
      <c r="D1" s="6" t="s">
        <v>68</v>
      </c>
      <c r="E1" s="6" t="s">
        <v>69</v>
      </c>
    </row>
    <row r="2" spans="1:5" x14ac:dyDescent="0.3">
      <c r="A2" s="7" t="s">
        <v>3</v>
      </c>
      <c r="B2" s="7">
        <v>9</v>
      </c>
      <c r="C2" s="7">
        <v>21.2</v>
      </c>
      <c r="D2" s="7">
        <v>23.5</v>
      </c>
      <c r="E2" s="7">
        <v>55.3</v>
      </c>
    </row>
    <row r="3" spans="1:5" x14ac:dyDescent="0.3">
      <c r="A3" s="7" t="s">
        <v>4</v>
      </c>
      <c r="B3" s="7">
        <v>3</v>
      </c>
      <c r="C3" s="7">
        <v>7.1</v>
      </c>
    </row>
    <row r="4" spans="1:5" x14ac:dyDescent="0.3">
      <c r="A4" s="7" t="s">
        <v>5</v>
      </c>
      <c r="B4" s="7">
        <v>3</v>
      </c>
      <c r="C4" s="7">
        <v>7.1</v>
      </c>
    </row>
    <row r="5" spans="1:5" x14ac:dyDescent="0.3">
      <c r="A5" s="7" t="s">
        <v>6</v>
      </c>
      <c r="B5" s="7">
        <v>4.5</v>
      </c>
      <c r="C5" s="7">
        <v>10.6</v>
      </c>
    </row>
    <row r="6" spans="1:5" x14ac:dyDescent="0.3">
      <c r="A6" s="7" t="s">
        <v>54</v>
      </c>
      <c r="B6" s="7">
        <v>4</v>
      </c>
      <c r="C6" s="7">
        <v>9.4</v>
      </c>
    </row>
    <row r="7" spans="1:5" x14ac:dyDescent="0.3">
      <c r="A7" s="7" t="s">
        <v>0</v>
      </c>
      <c r="B7" s="7">
        <v>2</v>
      </c>
      <c r="C7" s="7">
        <v>4.7</v>
      </c>
      <c r="D7" s="7">
        <v>19</v>
      </c>
      <c r="E7" s="7">
        <v>44.7</v>
      </c>
    </row>
    <row r="8" spans="1:5" x14ac:dyDescent="0.3">
      <c r="A8" s="7" t="s">
        <v>1</v>
      </c>
      <c r="B8" s="7">
        <v>3.5</v>
      </c>
      <c r="C8" s="7">
        <v>8.1999999999999993</v>
      </c>
    </row>
    <row r="9" spans="1:5" x14ac:dyDescent="0.3">
      <c r="A9" s="7" t="s">
        <v>7</v>
      </c>
      <c r="B9" s="7">
        <v>1.5</v>
      </c>
      <c r="C9" s="7">
        <v>3.5</v>
      </c>
    </row>
    <row r="10" spans="1:5" x14ac:dyDescent="0.3">
      <c r="A10" s="7" t="s">
        <v>52</v>
      </c>
      <c r="B10" s="7">
        <v>12</v>
      </c>
      <c r="C10" s="7">
        <v>28.2</v>
      </c>
    </row>
    <row r="11" spans="1:5" x14ac:dyDescent="0.3">
      <c r="B11" s="7">
        <v>42.5</v>
      </c>
      <c r="C11" s="7">
        <v>100</v>
      </c>
      <c r="D11" s="7">
        <v>42.5</v>
      </c>
      <c r="E11" s="7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31"/>
  <sheetViews>
    <sheetView tabSelected="1" zoomScale="55" zoomScaleNormal="55" workbookViewId="0"/>
  </sheetViews>
  <sheetFormatPr baseColWidth="10" defaultRowHeight="14.4" x14ac:dyDescent="0.3"/>
  <cols>
    <col min="1" max="1" width="20.88671875" style="1" bestFit="1" customWidth="1"/>
    <col min="2" max="2" width="36.21875" style="2" bestFit="1" customWidth="1"/>
    <col min="3" max="3" width="26.33203125" style="2" bestFit="1" customWidth="1"/>
    <col min="4" max="4" width="23.109375" style="2" bestFit="1" customWidth="1"/>
    <col min="5" max="5" width="23.109375" bestFit="1" customWidth="1"/>
    <col min="6" max="6" width="34" bestFit="1" customWidth="1"/>
    <col min="7" max="8" width="36.21875" bestFit="1" customWidth="1"/>
    <col min="9" max="9" width="23.109375" bestFit="1" customWidth="1"/>
    <col min="10" max="10" width="28.77734375" bestFit="1" customWidth="1"/>
    <col min="11" max="12" width="22.33203125" bestFit="1" customWidth="1"/>
    <col min="13" max="13" width="28.44140625" bestFit="1" customWidth="1"/>
    <col min="14" max="15" width="22.33203125" bestFit="1" customWidth="1"/>
    <col min="16" max="16" width="10.77734375" style="2" bestFit="1" customWidth="1"/>
    <col min="17" max="17" width="8.5546875" bestFit="1" customWidth="1"/>
    <col min="18" max="18" width="9.21875" bestFit="1" customWidth="1"/>
    <col min="19" max="19" width="17.109375" style="2" bestFit="1" customWidth="1"/>
    <col min="20" max="20" width="8" style="2" bestFit="1" customWidth="1"/>
    <col min="21" max="21" width="12.6640625" style="2" bestFit="1" customWidth="1"/>
    <col min="22" max="22" width="6.77734375" style="2" bestFit="1" customWidth="1"/>
    <col min="23" max="23" width="9.77734375" style="2" bestFit="1" customWidth="1"/>
    <col min="24" max="24" width="7.5546875" style="2" bestFit="1" customWidth="1"/>
    <col min="25" max="25" width="8.21875" bestFit="1" customWidth="1"/>
    <col min="26" max="26" width="16.6640625" style="1" bestFit="1" customWidth="1"/>
    <col min="27" max="27" width="14.6640625" bestFit="1" customWidth="1"/>
    <col min="28" max="29" width="26.33203125" style="2" bestFit="1" customWidth="1"/>
    <col min="30" max="30" width="23.109375" bestFit="1" customWidth="1"/>
    <col min="31" max="31" width="23.109375" style="2" bestFit="1" customWidth="1"/>
    <col min="32" max="32" width="34" style="2" bestFit="1" customWidth="1"/>
    <col min="33" max="33" width="36.21875" bestFit="1" customWidth="1"/>
    <col min="34" max="34" width="28.77734375" bestFit="1" customWidth="1"/>
    <col min="35" max="35" width="23.109375" bestFit="1" customWidth="1"/>
    <col min="36" max="36" width="28.77734375" bestFit="1" customWidth="1"/>
    <col min="37" max="38" width="22.33203125" bestFit="1" customWidth="1"/>
    <col min="39" max="39" width="28.44140625" bestFit="1" customWidth="1"/>
    <col min="40" max="41" width="22.33203125" bestFit="1" customWidth="1"/>
    <col min="42" max="42" width="10.77734375" bestFit="1" customWidth="1"/>
    <col min="43" max="43" width="8.5546875" bestFit="1" customWidth="1"/>
    <col min="44" max="44" width="9.21875" bestFit="1" customWidth="1"/>
    <col min="45" max="45" width="17.109375" bestFit="1" customWidth="1"/>
    <col min="46" max="46" width="9.77734375" bestFit="1" customWidth="1"/>
    <col min="47" max="47" width="7.5546875" bestFit="1" customWidth="1"/>
    <col min="48" max="48" width="8.21875" bestFit="1" customWidth="1"/>
    <col min="49" max="49" width="16.109375" bestFit="1" customWidth="1"/>
    <col min="50" max="50" width="9.21875" bestFit="1" customWidth="1"/>
    <col min="51" max="51" width="4.5546875" bestFit="1" customWidth="1"/>
    <col min="52" max="52" width="18.33203125" bestFit="1" customWidth="1"/>
    <col min="53" max="53" width="17.88671875" bestFit="1" customWidth="1"/>
    <col min="54" max="54" width="22.44140625" bestFit="1" customWidth="1"/>
    <col min="55" max="55" width="5.44140625" bestFit="1" customWidth="1"/>
    <col min="56" max="56" width="23.109375" bestFit="1" customWidth="1"/>
    <col min="57" max="57" width="23.5546875" bestFit="1" customWidth="1"/>
    <col min="58" max="59" width="26.44140625" bestFit="1" customWidth="1"/>
    <col min="60" max="61" width="24" bestFit="1" customWidth="1"/>
    <col min="62" max="62" width="34.109375" bestFit="1" customWidth="1"/>
    <col min="63" max="63" width="37.44140625" bestFit="1" customWidth="1"/>
    <col min="64" max="64" width="29.88671875" bestFit="1" customWidth="1"/>
    <col min="65" max="65" width="23.33203125" bestFit="1" customWidth="1"/>
    <col min="66" max="66" width="29.88671875" bestFit="1" customWidth="1"/>
    <col min="67" max="68" width="22.88671875" bestFit="1" customWidth="1"/>
    <col min="69" max="69" width="28.6640625" bestFit="1" customWidth="1"/>
    <col min="70" max="71" width="22.88671875" bestFit="1" customWidth="1"/>
    <col min="72" max="72" width="8.5546875" bestFit="1" customWidth="1"/>
  </cols>
  <sheetData>
    <row r="1" spans="1:72" x14ac:dyDescent="0.3">
      <c r="A1" s="35" t="s">
        <v>23</v>
      </c>
      <c r="B1" s="27" t="s">
        <v>8</v>
      </c>
      <c r="C1" s="27" t="s">
        <v>9</v>
      </c>
      <c r="D1" s="27" t="s">
        <v>10</v>
      </c>
      <c r="E1" s="27" t="s">
        <v>11</v>
      </c>
      <c r="F1" s="27" t="s">
        <v>12</v>
      </c>
      <c r="G1" s="27" t="s">
        <v>13</v>
      </c>
      <c r="H1" s="27" t="s">
        <v>14</v>
      </c>
      <c r="I1" s="27" t="s">
        <v>15</v>
      </c>
      <c r="J1" s="27" t="s">
        <v>16</v>
      </c>
      <c r="K1" s="27" t="s">
        <v>17</v>
      </c>
      <c r="L1" s="12" t="s">
        <v>18</v>
      </c>
      <c r="M1" s="12" t="s">
        <v>19</v>
      </c>
      <c r="N1" s="12" t="s">
        <v>20</v>
      </c>
      <c r="O1" s="12" t="s">
        <v>21</v>
      </c>
      <c r="P1" s="1" t="s">
        <v>27</v>
      </c>
      <c r="Q1" s="1" t="s">
        <v>28</v>
      </c>
      <c r="R1" s="1" t="s">
        <v>29</v>
      </c>
      <c r="S1" s="1" t="s">
        <v>30</v>
      </c>
      <c r="T1" s="1"/>
      <c r="U1" s="1"/>
      <c r="V1" s="6" t="s">
        <v>23</v>
      </c>
      <c r="W1" s="1" t="s">
        <v>31</v>
      </c>
      <c r="X1" s="1" t="s">
        <v>34</v>
      </c>
      <c r="Y1" s="1" t="s">
        <v>32</v>
      </c>
      <c r="Z1" s="6" t="s">
        <v>43</v>
      </c>
      <c r="AA1" s="6" t="s">
        <v>23</v>
      </c>
      <c r="AB1" s="27" t="s">
        <v>8</v>
      </c>
      <c r="AC1" s="27" t="s">
        <v>9</v>
      </c>
      <c r="AD1" s="27" t="s">
        <v>10</v>
      </c>
      <c r="AE1" s="27" t="s">
        <v>11</v>
      </c>
      <c r="AF1" s="27" t="s">
        <v>12</v>
      </c>
      <c r="AG1" s="27" t="s">
        <v>13</v>
      </c>
      <c r="AH1" s="27" t="s">
        <v>14</v>
      </c>
      <c r="AI1" s="27" t="s">
        <v>15</v>
      </c>
      <c r="AJ1" s="27" t="s">
        <v>16</v>
      </c>
      <c r="AK1" s="27" t="s">
        <v>17</v>
      </c>
      <c r="AL1" s="12" t="s">
        <v>18</v>
      </c>
      <c r="AM1" s="12" t="s">
        <v>19</v>
      </c>
      <c r="AN1" s="12" t="s">
        <v>20</v>
      </c>
      <c r="AO1" s="12" t="s">
        <v>21</v>
      </c>
      <c r="AP1" s="6" t="s">
        <v>27</v>
      </c>
      <c r="AQ1" s="1" t="s">
        <v>28</v>
      </c>
      <c r="AR1" s="6" t="s">
        <v>29</v>
      </c>
      <c r="AS1" s="6" t="s">
        <v>30</v>
      </c>
      <c r="AT1" s="6" t="s">
        <v>31</v>
      </c>
      <c r="AU1" s="6" t="s">
        <v>34</v>
      </c>
      <c r="AV1" s="1" t="s">
        <v>32</v>
      </c>
      <c r="AW1" s="6" t="s">
        <v>33</v>
      </c>
      <c r="AX1" s="39" t="s">
        <v>2</v>
      </c>
      <c r="AY1" s="21"/>
      <c r="AZ1" s="28"/>
      <c r="BA1" s="28"/>
      <c r="BB1" s="6"/>
      <c r="BC1" s="14"/>
      <c r="BD1" s="7"/>
    </row>
    <row r="2" spans="1:72" x14ac:dyDescent="0.3">
      <c r="A2" s="6">
        <v>1</v>
      </c>
      <c r="B2" s="8">
        <f>SUM(AB2:AB6)</f>
        <v>18.572698412999998</v>
      </c>
      <c r="C2" s="8">
        <f t="shared" ref="C2:O2" si="0">SUM(AC2:AC6)</f>
        <v>18.073469387999999</v>
      </c>
      <c r="D2" s="8">
        <f t="shared" si="0"/>
        <v>20.223673468999998</v>
      </c>
      <c r="E2" s="8">
        <f t="shared" si="0"/>
        <v>20.013424036</v>
      </c>
      <c r="F2" s="8">
        <f t="shared" si="0"/>
        <v>21.273106576</v>
      </c>
      <c r="G2" s="8">
        <f t="shared" si="0"/>
        <v>23.904081633000001</v>
      </c>
      <c r="H2" s="8">
        <f t="shared" si="0"/>
        <v>19.194557823</v>
      </c>
      <c r="I2" s="8">
        <f t="shared" si="0"/>
        <v>18.951473921999998</v>
      </c>
      <c r="J2" s="8">
        <f t="shared" si="0"/>
        <v>18.046984127000002</v>
      </c>
      <c r="K2" s="8">
        <f t="shared" si="0"/>
        <v>18.774784580999999</v>
      </c>
      <c r="L2" s="8">
        <f t="shared" si="0"/>
        <v>17.687800453999998</v>
      </c>
      <c r="M2" s="8">
        <f t="shared" si="0"/>
        <v>18.561723356000002</v>
      </c>
      <c r="N2" s="8">
        <f t="shared" si="0"/>
        <v>17.954829931999999</v>
      </c>
      <c r="O2" s="8">
        <f t="shared" si="0"/>
        <v>18.929705216000002</v>
      </c>
      <c r="P2" s="3">
        <f>AVERAGE(B2:O2)</f>
        <v>19.297308066142858</v>
      </c>
      <c r="Q2" s="13">
        <f>MIN(B2:O2)</f>
        <v>17.687800453999998</v>
      </c>
      <c r="R2" s="3">
        <f>MAX(B2:O2)</f>
        <v>23.904081633000001</v>
      </c>
      <c r="S2" s="8">
        <f>STDEV(B2:O2)/P2*100</f>
        <v>8.5700745489109664</v>
      </c>
      <c r="V2" s="6">
        <v>1</v>
      </c>
      <c r="W2" s="13">
        <f>AVERAGE(C2,E2:I2,K2,M2)</f>
        <v>19.843327664375003</v>
      </c>
      <c r="X2" s="3">
        <f>MIN(C2,E2:I2,K2,M2)</f>
        <v>18.073469387999999</v>
      </c>
      <c r="Y2" s="3">
        <f>MAX(C2,E2:I2,K2,M2)</f>
        <v>23.904081633000001</v>
      </c>
      <c r="Z2" s="8">
        <f>STDEV(C2,E2:I2,K2,M2)/W2*100</f>
        <v>9.6553621999343484</v>
      </c>
      <c r="AA2" s="6" t="s">
        <v>3</v>
      </c>
      <c r="AB2" s="13">
        <f t="shared" ref="AB2:AO2" si="1">AB78-AB77</f>
        <v>7.1906575969999995</v>
      </c>
      <c r="AC2" s="13">
        <f t="shared" si="1"/>
        <v>6.981950114</v>
      </c>
      <c r="AD2" s="13">
        <f t="shared" si="1"/>
        <v>8.3292516999999986</v>
      </c>
      <c r="AE2" s="13">
        <f t="shared" si="1"/>
        <v>7.8662131519999994</v>
      </c>
      <c r="AF2" s="13">
        <f t="shared" si="1"/>
        <v>7.7066666660000003</v>
      </c>
      <c r="AG2" s="13">
        <f t="shared" si="1"/>
        <v>8.4632653060000003</v>
      </c>
      <c r="AH2" s="13">
        <f t="shared" si="1"/>
        <v>7.3504761910000003</v>
      </c>
      <c r="AI2" s="13">
        <f t="shared" si="1"/>
        <v>7.4163265299999992</v>
      </c>
      <c r="AJ2" s="13">
        <f t="shared" si="1"/>
        <v>6.7221768709999994</v>
      </c>
      <c r="AK2" s="13">
        <f t="shared" si="1"/>
        <v>7.3739682540000002</v>
      </c>
      <c r="AL2" s="13">
        <f t="shared" si="1"/>
        <v>6.8731065760000005</v>
      </c>
      <c r="AM2" s="13">
        <f t="shared" si="1"/>
        <v>6.9483446710000001</v>
      </c>
      <c r="AN2" s="13">
        <f t="shared" si="1"/>
        <v>6.6840816329999999</v>
      </c>
      <c r="AO2" s="13">
        <f t="shared" si="1"/>
        <v>6.9460317460000001</v>
      </c>
      <c r="AP2" s="13">
        <f>AVERAGE(AB2:AO2)</f>
        <v>7.3466083576428574</v>
      </c>
      <c r="AQ2" s="13">
        <f t="shared" ref="AQ2:AQ11" si="2">MIN(AB2:AO2)</f>
        <v>6.6840816329999999</v>
      </c>
      <c r="AR2" s="13">
        <f>MAX(AB2:AO2)</f>
        <v>8.4632653060000003</v>
      </c>
      <c r="AS2" s="8">
        <f t="shared" ref="AS2:AS11" si="3">STDEV(AB2:AO2)/AP2*100</f>
        <v>7.688096491611331</v>
      </c>
      <c r="AT2" s="13">
        <f t="shared" ref="AT2:AT11" si="4">AVERAGE(AC2,AE2:AI2,AK2,AM2)</f>
        <v>7.5134013604999996</v>
      </c>
      <c r="AU2" s="3">
        <f t="shared" ref="AU2:AU11" si="5">MIN(AC2,AE2:AI2,AK2,AM2)</f>
        <v>6.9483446710000001</v>
      </c>
      <c r="AV2" s="3">
        <f t="shared" ref="AV2:AV11" si="6">MAX(AC2,AE2:AI2,AK2,AM2)</f>
        <v>8.4632653060000003</v>
      </c>
      <c r="AW2" s="8">
        <f t="shared" ref="AW2:AW11" si="7">STDEV(AC2,AE2:AI2,AK2,AM2)/AT2*100</f>
        <v>6.599805172083288</v>
      </c>
      <c r="AX2" s="40">
        <v>21.176470588235293</v>
      </c>
      <c r="AY2" s="6" t="s">
        <v>3</v>
      </c>
      <c r="AZ2" s="40"/>
      <c r="BA2" s="6"/>
      <c r="BB2" s="13"/>
      <c r="BC2" s="13"/>
      <c r="BD2" s="7"/>
    </row>
    <row r="3" spans="1:72" x14ac:dyDescent="0.3">
      <c r="A3" s="6">
        <v>2</v>
      </c>
      <c r="B3" s="8">
        <f>SUM(AB7:AB10)</f>
        <v>19.026122448999999</v>
      </c>
      <c r="C3" s="8">
        <f t="shared" ref="C3:O3" si="8">SUM(AC7:AC10)</f>
        <v>21.004263039000005</v>
      </c>
      <c r="D3" s="8">
        <f t="shared" si="8"/>
        <v>19.313197279000004</v>
      </c>
      <c r="E3" s="8">
        <f t="shared" si="8"/>
        <v>18.122176871000001</v>
      </c>
      <c r="F3" s="8">
        <f t="shared" si="8"/>
        <v>18.192743763999999</v>
      </c>
      <c r="G3" s="8">
        <f t="shared" si="8"/>
        <v>20.138775510000002</v>
      </c>
      <c r="H3" s="8">
        <f t="shared" si="8"/>
        <v>19.408979592000001</v>
      </c>
      <c r="I3" s="8">
        <f t="shared" si="8"/>
        <v>22.542947846000004</v>
      </c>
      <c r="J3" s="8">
        <f t="shared" si="8"/>
        <v>18.938639456000001</v>
      </c>
      <c r="K3" s="8">
        <f t="shared" si="8"/>
        <v>21.517551020000003</v>
      </c>
      <c r="L3" s="8">
        <f t="shared" si="8"/>
        <v>21.136326530000002</v>
      </c>
      <c r="M3" s="8">
        <f t="shared" si="8"/>
        <v>15.665283446999997</v>
      </c>
      <c r="N3" s="8">
        <f t="shared" si="8"/>
        <v>20.978866213</v>
      </c>
      <c r="O3" s="8">
        <f t="shared" si="8"/>
        <v>21.564081632000001</v>
      </c>
      <c r="P3" s="3">
        <f t="shared" ref="P3" si="9">AVERAGE(B3:O3)</f>
        <v>19.82499676057143</v>
      </c>
      <c r="Q3" s="13">
        <f t="shared" ref="Q3" si="10">MIN(B3:O3)</f>
        <v>15.665283446999997</v>
      </c>
      <c r="R3" s="3">
        <f t="shared" ref="R3" si="11">MAX(B3:O3)</f>
        <v>22.542947846000004</v>
      </c>
      <c r="S3" s="8">
        <f t="shared" ref="S3" si="12">STDEV(B3:O3)/P3*100</f>
        <v>9.1248638578493555</v>
      </c>
      <c r="V3" s="6">
        <v>2</v>
      </c>
      <c r="W3" s="13">
        <f>AVERAGE(C3,E3:I3,K3,M3)</f>
        <v>19.574090136125005</v>
      </c>
      <c r="X3" s="3">
        <f t="shared" ref="X3" si="13">MIN(C3,E3:I3,K3,M3)</f>
        <v>15.665283446999997</v>
      </c>
      <c r="Y3" s="3">
        <f t="shared" ref="Y3" si="14">MAX(C3,E3:I3,K3,M3)</f>
        <v>22.542947846000004</v>
      </c>
      <c r="Z3" s="8">
        <f t="shared" ref="Z3" si="15">STDEV(C3,E3:I3,K3,M3)/W3*100</f>
        <v>11.305108531157492</v>
      </c>
      <c r="AA3" s="6" t="s">
        <v>4</v>
      </c>
      <c r="AB3" s="13">
        <f t="shared" ref="AB3:AO3" si="16">AB79-AB78</f>
        <v>1.1877551019999997</v>
      </c>
      <c r="AC3" s="13">
        <f t="shared" si="16"/>
        <v>1.191519274</v>
      </c>
      <c r="AD3" s="13">
        <f t="shared" si="16"/>
        <v>2.2225850340000015</v>
      </c>
      <c r="AE3" s="13">
        <f t="shared" si="16"/>
        <v>2.6673469390000015</v>
      </c>
      <c r="AF3" s="13">
        <f t="shared" si="16"/>
        <v>2.1821315200000004</v>
      </c>
      <c r="AG3" s="13">
        <f t="shared" si="16"/>
        <v>2.5102040819999996</v>
      </c>
      <c r="AH3" s="13">
        <f t="shared" si="16"/>
        <v>1.7162131519999999</v>
      </c>
      <c r="AI3" s="13">
        <f t="shared" si="16"/>
        <v>0.89387755100000099</v>
      </c>
      <c r="AJ3" s="13">
        <f t="shared" si="16"/>
        <v>1.6631292510000009</v>
      </c>
      <c r="AK3" s="13">
        <f t="shared" si="16"/>
        <v>1.8836734699999997</v>
      </c>
      <c r="AL3" s="13">
        <f t="shared" si="16"/>
        <v>0.71882086199999939</v>
      </c>
      <c r="AM3" s="13">
        <f t="shared" si="16"/>
        <v>1.8159863949999995</v>
      </c>
      <c r="AN3" s="13">
        <f t="shared" si="16"/>
        <v>1.1058503399999999</v>
      </c>
      <c r="AO3" s="13">
        <f t="shared" si="16"/>
        <v>1.7534693879999992</v>
      </c>
      <c r="AP3" s="13">
        <f t="shared" ref="AP3:AP10" si="17">AVERAGE(AB3:AO3)</f>
        <v>1.6794687400000003</v>
      </c>
      <c r="AQ3" s="13">
        <f t="shared" si="2"/>
        <v>0.71882086199999939</v>
      </c>
      <c r="AR3" s="13">
        <f t="shared" ref="AR3:AR10" si="18">MAX(AB3:AO3)</f>
        <v>2.6673469390000015</v>
      </c>
      <c r="AS3" s="8">
        <f t="shared" si="3"/>
        <v>35.534276811267951</v>
      </c>
      <c r="AT3" s="13">
        <f t="shared" si="4"/>
        <v>1.8576190478750003</v>
      </c>
      <c r="AU3" s="3">
        <f t="shared" si="5"/>
        <v>0.89387755100000099</v>
      </c>
      <c r="AV3" s="3">
        <f t="shared" si="6"/>
        <v>2.6673469390000015</v>
      </c>
      <c r="AW3" s="8">
        <f t="shared" si="7"/>
        <v>32.692615250234667</v>
      </c>
      <c r="AX3" s="40">
        <v>7.0588235294117645</v>
      </c>
      <c r="AY3" s="6" t="s">
        <v>4</v>
      </c>
      <c r="AZ3" s="40"/>
      <c r="BA3" s="6"/>
      <c r="BB3" s="13"/>
      <c r="BC3" s="13"/>
      <c r="BD3" s="7"/>
    </row>
    <row r="4" spans="1:72" x14ac:dyDescent="0.3">
      <c r="A4" s="6" t="s">
        <v>25</v>
      </c>
      <c r="B4" s="8">
        <f t="shared" ref="B4:O4" si="19">SUM(B2:B3)</f>
        <v>37.598820861999997</v>
      </c>
      <c r="C4" s="8">
        <f t="shared" si="19"/>
        <v>39.077732427000001</v>
      </c>
      <c r="D4" s="8">
        <f t="shared" si="19"/>
        <v>39.536870747999998</v>
      </c>
      <c r="E4" s="8">
        <f t="shared" si="19"/>
        <v>38.135600906999997</v>
      </c>
      <c r="F4" s="8">
        <f t="shared" si="19"/>
        <v>39.465850340000003</v>
      </c>
      <c r="G4" s="8">
        <f t="shared" si="19"/>
        <v>44.042857143000006</v>
      </c>
      <c r="H4" s="8">
        <f t="shared" si="19"/>
        <v>38.603537415000005</v>
      </c>
      <c r="I4" s="8">
        <f t="shared" si="19"/>
        <v>41.494421768000002</v>
      </c>
      <c r="J4" s="8">
        <f t="shared" si="19"/>
        <v>36.985623583000006</v>
      </c>
      <c r="K4" s="8">
        <f t="shared" si="19"/>
        <v>40.292335601000005</v>
      </c>
      <c r="L4" s="8">
        <f t="shared" si="19"/>
        <v>38.824126984000003</v>
      </c>
      <c r="M4" s="8">
        <f t="shared" si="19"/>
        <v>34.227006802999995</v>
      </c>
      <c r="N4" s="8">
        <f t="shared" si="19"/>
        <v>38.933696144999999</v>
      </c>
      <c r="O4" s="8">
        <f t="shared" si="19"/>
        <v>40.493786847999999</v>
      </c>
      <c r="P4" s="3">
        <f>AVERAGE(B4:O4)</f>
        <v>39.122304826714291</v>
      </c>
      <c r="Q4" s="13">
        <f>MIN(B4:O4)</f>
        <v>34.227006802999995</v>
      </c>
      <c r="R4" s="3">
        <f>MAX(B4:O4)</f>
        <v>44.042857143000006</v>
      </c>
      <c r="S4" s="8">
        <f>STDEV(B4:O4)/P4*100</f>
        <v>5.7418203747236882</v>
      </c>
      <c r="V4" s="6" t="s">
        <v>25</v>
      </c>
      <c r="W4" s="13">
        <f>AVERAGE(C4,E4:I4,K4,M4)</f>
        <v>39.417417800499997</v>
      </c>
      <c r="X4" s="3">
        <f>MIN(C4,E4:I4,K4,M4)</f>
        <v>34.227006802999995</v>
      </c>
      <c r="Y4" s="3">
        <f>MAX(C4,E4:I4,K4,M4)</f>
        <v>44.042857143000006</v>
      </c>
      <c r="Z4" s="8">
        <f>STDEV(C4,E4:I4,K4,M4)/W4*100</f>
        <v>7.165169231654092</v>
      </c>
      <c r="AA4" s="6" t="s">
        <v>5</v>
      </c>
      <c r="AB4" s="13">
        <f t="shared" ref="AB4:AO4" si="20">AB80-AB79</f>
        <v>2.5233560090000005</v>
      </c>
      <c r="AC4" s="13">
        <f t="shared" si="20"/>
        <v>2.5048072559999994</v>
      </c>
      <c r="AD4" s="13">
        <f t="shared" si="20"/>
        <v>2.5882993199999991</v>
      </c>
      <c r="AE4" s="13">
        <f t="shared" si="20"/>
        <v>2.6655328799999989</v>
      </c>
      <c r="AF4" s="13">
        <f t="shared" si="20"/>
        <v>2.8015419499999989</v>
      </c>
      <c r="AG4" s="13">
        <f t="shared" si="20"/>
        <v>2.9097505669999997</v>
      </c>
      <c r="AH4" s="13">
        <f t="shared" si="20"/>
        <v>2.7429705210000002</v>
      </c>
      <c r="AI4" s="13">
        <f t="shared" si="20"/>
        <v>2.6451927439999992</v>
      </c>
      <c r="AJ4" s="13">
        <f t="shared" si="20"/>
        <v>2.568707482999999</v>
      </c>
      <c r="AK4" s="13">
        <f t="shared" si="20"/>
        <v>2.5177777769999992</v>
      </c>
      <c r="AL4" s="13">
        <f t="shared" si="20"/>
        <v>2.7628117910000007</v>
      </c>
      <c r="AM4" s="13">
        <f t="shared" si="20"/>
        <v>2.5309977319999994</v>
      </c>
      <c r="AN4" s="13">
        <f t="shared" si="20"/>
        <v>2.6267573689999999</v>
      </c>
      <c r="AO4" s="13">
        <f t="shared" si="20"/>
        <v>2.9050340139999999</v>
      </c>
      <c r="AP4" s="13">
        <f t="shared" si="17"/>
        <v>2.6638241009285708</v>
      </c>
      <c r="AQ4" s="13">
        <f t="shared" si="2"/>
        <v>2.5048072559999994</v>
      </c>
      <c r="AR4" s="13">
        <f t="shared" si="18"/>
        <v>2.9097505669999997</v>
      </c>
      <c r="AS4" s="8">
        <f t="shared" si="3"/>
        <v>5.2489578402756765</v>
      </c>
      <c r="AT4" s="13">
        <f t="shared" si="4"/>
        <v>2.6648214283749994</v>
      </c>
      <c r="AU4" s="3">
        <f t="shared" si="5"/>
        <v>2.5048072559999994</v>
      </c>
      <c r="AV4" s="3">
        <f t="shared" si="6"/>
        <v>2.9097505669999997</v>
      </c>
      <c r="AW4" s="8">
        <f t="shared" si="7"/>
        <v>5.4989309015752381</v>
      </c>
      <c r="AX4" s="40">
        <v>7.0588235294117645</v>
      </c>
      <c r="AY4" s="6" t="s">
        <v>5</v>
      </c>
      <c r="AZ4" s="40"/>
      <c r="BA4" s="6"/>
      <c r="BB4" s="13"/>
      <c r="BC4" s="13"/>
      <c r="BD4" s="7"/>
    </row>
    <row r="5" spans="1:72" x14ac:dyDescent="0.3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33">
        <f>SUM(P2:P3)</f>
        <v>39.122304826714284</v>
      </c>
      <c r="Q5" s="13"/>
      <c r="R5" s="3"/>
      <c r="S5" s="8"/>
      <c r="AA5" s="6" t="s">
        <v>6</v>
      </c>
      <c r="AB5" s="13">
        <f t="shared" ref="AB5:AO5" si="21">AB81-AB80</f>
        <v>3.6687528339999993</v>
      </c>
      <c r="AC5" s="13">
        <f t="shared" si="21"/>
        <v>3.6390022680000005</v>
      </c>
      <c r="AD5" s="13">
        <f t="shared" si="21"/>
        <v>3.752925170000001</v>
      </c>
      <c r="AE5" s="13">
        <f t="shared" si="21"/>
        <v>3.695691609999999</v>
      </c>
      <c r="AF5" s="13">
        <f t="shared" si="21"/>
        <v>4.1786394550000008</v>
      </c>
      <c r="AG5" s="13">
        <f t="shared" si="21"/>
        <v>4.8820861679999989</v>
      </c>
      <c r="AH5" s="13">
        <f t="shared" si="21"/>
        <v>3.8609070299999999</v>
      </c>
      <c r="AI5" s="13">
        <f t="shared" si="21"/>
        <v>3.834399093</v>
      </c>
      <c r="AJ5" s="13">
        <f t="shared" si="21"/>
        <v>3.6571428580000003</v>
      </c>
      <c r="AK5" s="13">
        <f t="shared" si="21"/>
        <v>3.6965079369999998</v>
      </c>
      <c r="AL5" s="13">
        <f t="shared" si="21"/>
        <v>3.9214058959999996</v>
      </c>
      <c r="AM5" s="13">
        <f t="shared" si="21"/>
        <v>3.358004535000001</v>
      </c>
      <c r="AN5" s="13">
        <f t="shared" si="21"/>
        <v>3.6861678010000016</v>
      </c>
      <c r="AO5" s="13">
        <f t="shared" si="21"/>
        <v>3.8276643989999997</v>
      </c>
      <c r="AP5" s="13">
        <f t="shared" si="17"/>
        <v>3.8328069324285718</v>
      </c>
      <c r="AQ5" s="13">
        <f t="shared" si="2"/>
        <v>3.358004535000001</v>
      </c>
      <c r="AR5" s="13">
        <f t="shared" si="18"/>
        <v>4.8820861679999989</v>
      </c>
      <c r="AS5" s="8">
        <f t="shared" si="3"/>
        <v>9.1967884529749977</v>
      </c>
      <c r="AT5" s="13">
        <f t="shared" si="4"/>
        <v>3.893154762</v>
      </c>
      <c r="AU5" s="3">
        <f t="shared" si="5"/>
        <v>3.358004535000001</v>
      </c>
      <c r="AV5" s="3">
        <f t="shared" si="6"/>
        <v>4.8820861679999989</v>
      </c>
      <c r="AW5" s="8">
        <f t="shared" si="7"/>
        <v>11.861071567587738</v>
      </c>
      <c r="AX5" s="40">
        <v>10.588235294117647</v>
      </c>
      <c r="AY5" s="6" t="s">
        <v>6</v>
      </c>
      <c r="AZ5" s="40"/>
      <c r="BA5" s="6"/>
      <c r="BB5" s="13"/>
      <c r="BC5" s="13"/>
      <c r="BD5" s="7"/>
    </row>
    <row r="6" spans="1:72" x14ac:dyDescent="0.3">
      <c r="U6" s="7"/>
      <c r="Y6" s="7"/>
      <c r="AA6" s="6" t="s">
        <v>54</v>
      </c>
      <c r="AB6" s="13">
        <f t="shared" ref="AB6:AO6" si="22">AB82-AB81</f>
        <v>4.0021768709999996</v>
      </c>
      <c r="AC6" s="13">
        <f t="shared" si="22"/>
        <v>3.7561904759999987</v>
      </c>
      <c r="AD6" s="13">
        <f t="shared" si="22"/>
        <v>3.3306122449999975</v>
      </c>
      <c r="AE6" s="13">
        <f t="shared" si="22"/>
        <v>3.1186394550000003</v>
      </c>
      <c r="AF6" s="13">
        <f t="shared" si="22"/>
        <v>4.4041269850000013</v>
      </c>
      <c r="AG6" s="13">
        <f t="shared" si="22"/>
        <v>5.1387755100000021</v>
      </c>
      <c r="AH6" s="13">
        <f t="shared" si="22"/>
        <v>3.523990929</v>
      </c>
      <c r="AI6" s="13">
        <f t="shared" si="22"/>
        <v>4.1616780039999988</v>
      </c>
      <c r="AJ6" s="13">
        <f t="shared" si="22"/>
        <v>3.4358276640000014</v>
      </c>
      <c r="AK6" s="13">
        <f t="shared" si="22"/>
        <v>3.3028571430000007</v>
      </c>
      <c r="AL6" s="13">
        <f t="shared" si="22"/>
        <v>3.4116553290000002</v>
      </c>
      <c r="AM6" s="13">
        <f t="shared" si="22"/>
        <v>3.9083900230000008</v>
      </c>
      <c r="AN6" s="13">
        <f t="shared" si="22"/>
        <v>3.8519727889999977</v>
      </c>
      <c r="AO6" s="13">
        <f t="shared" si="22"/>
        <v>3.4975056690000024</v>
      </c>
      <c r="AP6" s="13">
        <f t="shared" si="17"/>
        <v>3.7745999351428572</v>
      </c>
      <c r="AQ6" s="13">
        <f t="shared" si="2"/>
        <v>3.1186394550000003</v>
      </c>
      <c r="AR6" s="13">
        <f t="shared" si="18"/>
        <v>5.1387755100000021</v>
      </c>
      <c r="AS6" s="8">
        <f t="shared" si="3"/>
        <v>14.170320337446249</v>
      </c>
      <c r="AT6" s="13">
        <f t="shared" si="4"/>
        <v>3.9143310656250003</v>
      </c>
      <c r="AU6" s="3">
        <f t="shared" si="5"/>
        <v>3.1186394550000003</v>
      </c>
      <c r="AV6" s="3">
        <f t="shared" si="6"/>
        <v>5.1387755100000021</v>
      </c>
      <c r="AW6" s="8">
        <f t="shared" si="7"/>
        <v>16.68205487535328</v>
      </c>
      <c r="AX6" s="40">
        <v>9.4117647058823533</v>
      </c>
      <c r="AY6" s="6" t="s">
        <v>54</v>
      </c>
      <c r="AZ6" s="40"/>
      <c r="BA6" s="6"/>
      <c r="BB6" s="13"/>
      <c r="BC6" s="13"/>
      <c r="BD6" s="7"/>
    </row>
    <row r="7" spans="1:72" x14ac:dyDescent="0.3">
      <c r="Q7" s="2"/>
      <c r="R7" s="32"/>
      <c r="S7" s="8"/>
      <c r="T7" s="8"/>
      <c r="U7" s="8"/>
      <c r="Y7" s="7"/>
      <c r="AA7" s="6" t="s">
        <v>0</v>
      </c>
      <c r="AB7" s="13">
        <f t="shared" ref="AB7:AO7" si="23">AB83-AB82</f>
        <v>1.8220408160000012</v>
      </c>
      <c r="AC7" s="13">
        <f t="shared" si="23"/>
        <v>1.6199546490000003</v>
      </c>
      <c r="AD7" s="13">
        <f t="shared" si="23"/>
        <v>1.5847619050000006</v>
      </c>
      <c r="AE7" s="13">
        <f t="shared" si="23"/>
        <v>1.6101587310000021</v>
      </c>
      <c r="AF7" s="13">
        <f t="shared" si="23"/>
        <v>1.8947845799999996</v>
      </c>
      <c r="AG7" s="13">
        <f t="shared" si="23"/>
        <v>2.4134240359999986</v>
      </c>
      <c r="AH7" s="13">
        <f t="shared" si="23"/>
        <v>1.9138321999999981</v>
      </c>
      <c r="AI7" s="13">
        <f t="shared" si="23"/>
        <v>1.7913832200000002</v>
      </c>
      <c r="AJ7" s="13">
        <f t="shared" si="23"/>
        <v>1.7378684809999996</v>
      </c>
      <c r="AK7" s="13">
        <f t="shared" si="23"/>
        <v>1.7937414959999991</v>
      </c>
      <c r="AL7" s="13">
        <f t="shared" si="23"/>
        <v>1.9822448980000011</v>
      </c>
      <c r="AM7" s="13">
        <f t="shared" si="23"/>
        <v>1.5896145130000008</v>
      </c>
      <c r="AN7" s="13">
        <f t="shared" si="23"/>
        <v>1.8623129250000012</v>
      </c>
      <c r="AO7" s="13">
        <f t="shared" si="23"/>
        <v>2.1115646259999998</v>
      </c>
      <c r="AP7" s="13">
        <f t="shared" si="17"/>
        <v>1.8376919340000002</v>
      </c>
      <c r="AQ7" s="13">
        <f t="shared" si="2"/>
        <v>1.5847619050000006</v>
      </c>
      <c r="AR7" s="13">
        <f t="shared" si="18"/>
        <v>2.4134240359999986</v>
      </c>
      <c r="AS7" s="8">
        <f t="shared" si="3"/>
        <v>12.408914868353264</v>
      </c>
      <c r="AT7" s="13">
        <f t="shared" si="4"/>
        <v>1.8283616781249998</v>
      </c>
      <c r="AU7" s="3">
        <f t="shared" si="5"/>
        <v>1.5896145130000008</v>
      </c>
      <c r="AV7" s="3">
        <f t="shared" si="6"/>
        <v>2.4134240359999986</v>
      </c>
      <c r="AW7" s="8">
        <f t="shared" si="7"/>
        <v>14.685010719879504</v>
      </c>
      <c r="AX7" s="40">
        <v>4.7058823529411766</v>
      </c>
      <c r="AY7" s="6" t="s">
        <v>0</v>
      </c>
      <c r="AZ7" s="40"/>
      <c r="BA7" s="6"/>
      <c r="BB7" s="13"/>
      <c r="BC7" s="13"/>
      <c r="BD7" s="7"/>
    </row>
    <row r="8" spans="1:72" x14ac:dyDescent="0.3">
      <c r="A8" s="35" t="s">
        <v>24</v>
      </c>
      <c r="B8" s="27" t="s">
        <v>8</v>
      </c>
      <c r="C8" s="27" t="s">
        <v>9</v>
      </c>
      <c r="D8" s="27" t="s">
        <v>10</v>
      </c>
      <c r="E8" s="27" t="s">
        <v>11</v>
      </c>
      <c r="F8" s="27" t="s">
        <v>12</v>
      </c>
      <c r="G8" s="27" t="s">
        <v>13</v>
      </c>
      <c r="H8" s="27" t="s">
        <v>14</v>
      </c>
      <c r="I8" s="27" t="s">
        <v>15</v>
      </c>
      <c r="J8" s="27" t="s">
        <v>16</v>
      </c>
      <c r="K8" s="27" t="s">
        <v>17</v>
      </c>
      <c r="L8" s="12" t="s">
        <v>18</v>
      </c>
      <c r="M8" s="12" t="s">
        <v>19</v>
      </c>
      <c r="N8" s="12" t="s">
        <v>20</v>
      </c>
      <c r="O8" s="12" t="s">
        <v>21</v>
      </c>
      <c r="P8" s="1" t="s">
        <v>27</v>
      </c>
      <c r="Q8" s="1" t="s">
        <v>28</v>
      </c>
      <c r="R8" s="1" t="s">
        <v>29</v>
      </c>
      <c r="S8" s="1" t="s">
        <v>35</v>
      </c>
      <c r="T8" s="1" t="s">
        <v>2</v>
      </c>
      <c r="U8" s="1" t="s">
        <v>38</v>
      </c>
      <c r="V8" s="6" t="s">
        <v>24</v>
      </c>
      <c r="W8" s="1" t="s">
        <v>31</v>
      </c>
      <c r="X8" s="1" t="s">
        <v>34</v>
      </c>
      <c r="Y8" s="1" t="s">
        <v>32</v>
      </c>
      <c r="Z8" s="6" t="s">
        <v>53</v>
      </c>
      <c r="AA8" s="1" t="s">
        <v>1</v>
      </c>
      <c r="AB8" s="13">
        <f t="shared" ref="AB8:AO8" si="24">AB84-AB83</f>
        <v>3.2402721089999993</v>
      </c>
      <c r="AC8" s="13">
        <f t="shared" si="24"/>
        <v>3.3639909289999999</v>
      </c>
      <c r="AD8" s="13">
        <f t="shared" si="24"/>
        <v>2.8995918360000026</v>
      </c>
      <c r="AE8" s="13">
        <f t="shared" si="24"/>
        <v>2.7001587299999983</v>
      </c>
      <c r="AF8" s="13">
        <f t="shared" si="24"/>
        <v>3.4247619050000004</v>
      </c>
      <c r="AG8" s="13">
        <f t="shared" si="24"/>
        <v>4.1580045349999999</v>
      </c>
      <c r="AH8" s="13">
        <f t="shared" si="24"/>
        <v>3.4339229020000026</v>
      </c>
      <c r="AI8" s="13">
        <f t="shared" si="24"/>
        <v>3.429478458000002</v>
      </c>
      <c r="AJ8" s="13">
        <f t="shared" si="24"/>
        <v>3.123083900000001</v>
      </c>
      <c r="AK8" s="13">
        <f t="shared" si="24"/>
        <v>3.2159637190000012</v>
      </c>
      <c r="AL8" s="13">
        <f t="shared" si="24"/>
        <v>3.7763038539999982</v>
      </c>
      <c r="AM8" s="13">
        <f t="shared" si="24"/>
        <v>2.568004535</v>
      </c>
      <c r="AN8" s="13">
        <f t="shared" si="24"/>
        <v>3.6607709749999984</v>
      </c>
      <c r="AO8" s="13">
        <f t="shared" si="24"/>
        <v>3.4619501130000003</v>
      </c>
      <c r="AP8" s="13">
        <f t="shared" si="17"/>
        <v>3.3183041785714287</v>
      </c>
      <c r="AQ8" s="13">
        <f t="shared" si="2"/>
        <v>2.568004535</v>
      </c>
      <c r="AR8" s="13">
        <f t="shared" si="18"/>
        <v>4.1580045349999999</v>
      </c>
      <c r="AS8" s="8">
        <f t="shared" si="3"/>
        <v>12.584480547263905</v>
      </c>
      <c r="AT8" s="13">
        <f t="shared" si="4"/>
        <v>3.2867857141250005</v>
      </c>
      <c r="AU8" s="3">
        <f t="shared" si="5"/>
        <v>2.568004535</v>
      </c>
      <c r="AV8" s="3">
        <f t="shared" si="6"/>
        <v>4.1580045349999999</v>
      </c>
      <c r="AW8" s="8">
        <f t="shared" si="7"/>
        <v>14.957437969411508</v>
      </c>
      <c r="AX8" s="40">
        <v>8.235294117647058</v>
      </c>
      <c r="AY8" s="1" t="s">
        <v>1</v>
      </c>
      <c r="AZ8" s="40"/>
      <c r="BA8" s="1"/>
      <c r="BB8" s="13"/>
      <c r="BC8" s="13"/>
      <c r="BD8" s="7"/>
      <c r="BE8" s="15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7"/>
    </row>
    <row r="9" spans="1:72" x14ac:dyDescent="0.3">
      <c r="A9" s="6">
        <v>1</v>
      </c>
      <c r="B9" s="8">
        <f t="shared" ref="B9:O9" si="25">B2/B$4*100</f>
        <v>49.39702359594704</v>
      </c>
      <c r="C9" s="8">
        <f t="shared" si="25"/>
        <v>46.250046421609888</v>
      </c>
      <c r="D9" s="8">
        <f t="shared" si="25"/>
        <v>51.151426722417149</v>
      </c>
      <c r="E9" s="8">
        <f t="shared" si="25"/>
        <v>52.479634672090427</v>
      </c>
      <c r="F9" s="8">
        <f t="shared" si="25"/>
        <v>53.902567391127441</v>
      </c>
      <c r="G9" s="8">
        <f t="shared" si="25"/>
        <v>54.274593392947537</v>
      </c>
      <c r="H9" s="8">
        <f t="shared" si="25"/>
        <v>49.722277045889726</v>
      </c>
      <c r="I9" s="8">
        <f t="shared" si="25"/>
        <v>45.672341279894994</v>
      </c>
      <c r="J9" s="8">
        <f t="shared" si="25"/>
        <v>48.794592002756119</v>
      </c>
      <c r="K9" s="8">
        <f t="shared" si="25"/>
        <v>46.596416665739362</v>
      </c>
      <c r="L9" s="8">
        <f t="shared" si="25"/>
        <v>45.558784776511267</v>
      </c>
      <c r="M9" s="8">
        <f t="shared" si="25"/>
        <v>54.23121999196573</v>
      </c>
      <c r="N9" s="8">
        <f t="shared" si="25"/>
        <v>46.116427952617649</v>
      </c>
      <c r="O9" s="8">
        <f t="shared" si="25"/>
        <v>46.747184418823863</v>
      </c>
      <c r="P9" s="32">
        <f>AVERAGE(B9:O9)</f>
        <v>49.349609737881295</v>
      </c>
      <c r="Q9" s="8">
        <f>MIN(B9:O9)</f>
        <v>45.558784776511267</v>
      </c>
      <c r="R9" s="32">
        <f>MAX(B9:O9)</f>
        <v>54.274593392947537</v>
      </c>
      <c r="S9" s="8">
        <f>STDEV(B9:O9)</f>
        <v>3.3352878358855595</v>
      </c>
      <c r="T9" s="11">
        <f>SUM(AX2:AX6)</f>
        <v>55.294117647058826</v>
      </c>
      <c r="U9" s="8">
        <f>T9-P9</f>
        <v>5.9445079091775312</v>
      </c>
      <c r="V9" s="6">
        <v>1</v>
      </c>
      <c r="W9" s="8">
        <f>AVERAGE(C9,E9:I9,K9,M9)</f>
        <v>50.391137107658139</v>
      </c>
      <c r="X9" s="32">
        <f>MIN(C9,E9:I9,K9,M9)</f>
        <v>45.672341279894994</v>
      </c>
      <c r="Y9" s="32">
        <f>MAX(C9,E9:I9,K9,M9)</f>
        <v>54.274593392947537</v>
      </c>
      <c r="Z9" s="8">
        <f>STDEV(C9,E9:I9,K9,M9)</f>
        <v>3.7944014611595156</v>
      </c>
      <c r="AA9" s="6" t="s">
        <v>7</v>
      </c>
      <c r="AB9" s="13">
        <f t="shared" ref="AB9:AO9" si="26">AB85-AB84</f>
        <v>1.7792290249999994</v>
      </c>
      <c r="AC9" s="13">
        <f t="shared" si="26"/>
        <v>1.7395238100000014</v>
      </c>
      <c r="AD9" s="13">
        <f t="shared" si="26"/>
        <v>2.2868027219999973</v>
      </c>
      <c r="AE9" s="13">
        <f t="shared" si="26"/>
        <v>1.8220634920000016</v>
      </c>
      <c r="AF9" s="13">
        <f t="shared" si="26"/>
        <v>1.6503628119999973</v>
      </c>
      <c r="AG9" s="13">
        <f t="shared" si="26"/>
        <v>1.6979591839999983</v>
      </c>
      <c r="AH9" s="13">
        <f t="shared" si="26"/>
        <v>1.4785487529999983</v>
      </c>
      <c r="AI9" s="13">
        <f t="shared" si="26"/>
        <v>1.6807256240000008</v>
      </c>
      <c r="AJ9" s="13">
        <f t="shared" si="26"/>
        <v>1.827120180999998</v>
      </c>
      <c r="AK9" s="13">
        <f t="shared" si="26"/>
        <v>1.8184126989999996</v>
      </c>
      <c r="AL9" s="13">
        <f t="shared" si="26"/>
        <v>1.924353742000001</v>
      </c>
      <c r="AM9" s="13">
        <f t="shared" si="26"/>
        <v>1.3810204079999977</v>
      </c>
      <c r="AN9" s="13">
        <f t="shared" si="26"/>
        <v>1.7139229030000003</v>
      </c>
      <c r="AO9" s="13">
        <f t="shared" si="26"/>
        <v>1.9040362809999998</v>
      </c>
      <c r="AP9" s="13">
        <f t="shared" si="17"/>
        <v>1.764577259714285</v>
      </c>
      <c r="AQ9" s="13">
        <f t="shared" si="2"/>
        <v>1.3810204079999977</v>
      </c>
      <c r="AR9" s="13">
        <f t="shared" si="18"/>
        <v>2.2868027219999973</v>
      </c>
      <c r="AS9" s="8">
        <f t="shared" si="3"/>
        <v>12.018214958984389</v>
      </c>
      <c r="AT9" s="13">
        <f t="shared" si="4"/>
        <v>1.6585770977499994</v>
      </c>
      <c r="AU9" s="3">
        <f t="shared" si="5"/>
        <v>1.3810204079999977</v>
      </c>
      <c r="AV9" s="3">
        <f t="shared" si="6"/>
        <v>1.8220634920000016</v>
      </c>
      <c r="AW9" s="8">
        <f t="shared" si="7"/>
        <v>9.4065495565637747</v>
      </c>
      <c r="AX9" s="40">
        <v>3.5294117647058822</v>
      </c>
      <c r="AY9" s="6" t="s">
        <v>7</v>
      </c>
      <c r="AZ9" s="40"/>
      <c r="BA9" s="6"/>
      <c r="BB9" s="13"/>
      <c r="BC9" s="13"/>
      <c r="BD9" s="7"/>
      <c r="BE9" s="1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12"/>
      <c r="BQ9" s="12"/>
      <c r="BR9" s="12"/>
      <c r="BS9" s="12"/>
      <c r="BT9" s="26"/>
    </row>
    <row r="10" spans="1:72" x14ac:dyDescent="0.3">
      <c r="A10" s="6">
        <v>2</v>
      </c>
      <c r="B10" s="8">
        <f t="shared" ref="B10:O10" si="27">B3/B$4*100</f>
        <v>50.60297640405296</v>
      </c>
      <c r="C10" s="8">
        <f t="shared" si="27"/>
        <v>53.749953578390119</v>
      </c>
      <c r="D10" s="8">
        <f t="shared" si="27"/>
        <v>48.848573277582865</v>
      </c>
      <c r="E10" s="8">
        <f t="shared" si="27"/>
        <v>47.520365327909587</v>
      </c>
      <c r="F10" s="8">
        <f t="shared" si="27"/>
        <v>46.097432608872552</v>
      </c>
      <c r="G10" s="8">
        <f t="shared" si="27"/>
        <v>45.725406607052463</v>
      </c>
      <c r="H10" s="8">
        <f t="shared" si="27"/>
        <v>50.27772295411026</v>
      </c>
      <c r="I10" s="8">
        <f t="shared" si="27"/>
        <v>54.327658720105006</v>
      </c>
      <c r="J10" s="8">
        <f t="shared" si="27"/>
        <v>51.205407997243867</v>
      </c>
      <c r="K10" s="8">
        <f t="shared" si="27"/>
        <v>53.403583334260631</v>
      </c>
      <c r="L10" s="8">
        <f t="shared" si="27"/>
        <v>54.441215223488712</v>
      </c>
      <c r="M10" s="8">
        <f t="shared" si="27"/>
        <v>45.768780008034291</v>
      </c>
      <c r="N10" s="8">
        <f t="shared" si="27"/>
        <v>53.883572047382359</v>
      </c>
      <c r="O10" s="8">
        <f t="shared" si="27"/>
        <v>53.252815581176151</v>
      </c>
      <c r="P10" s="32">
        <f t="shared" ref="P10" si="28">AVERAGE(B10:O10)</f>
        <v>50.650390262118698</v>
      </c>
      <c r="Q10" s="8">
        <f t="shared" ref="Q10:Q11" si="29">MIN(B10:O10)</f>
        <v>45.725406607052463</v>
      </c>
      <c r="R10" s="32">
        <f t="shared" ref="R10:R11" si="30">MAX(B10:O10)</f>
        <v>54.441215223488712</v>
      </c>
      <c r="S10" s="8">
        <f t="shared" ref="S10" si="31">STDEV(B10:O10)</f>
        <v>3.3352878358855556</v>
      </c>
      <c r="T10" s="11">
        <f>SUM(AX7:AX10)</f>
        <v>44.705882352941174</v>
      </c>
      <c r="U10" s="8">
        <f>T10-P10</f>
        <v>-5.9445079091775241</v>
      </c>
      <c r="V10" s="6">
        <v>2</v>
      </c>
      <c r="W10" s="8">
        <f t="shared" ref="W10" si="32">AVERAGE(C10,E10:I10,K10,M10)</f>
        <v>49.608862892341861</v>
      </c>
      <c r="X10" s="32">
        <f t="shared" ref="X10:X11" si="33">MIN(C10,E10:I10,K10,M10)</f>
        <v>45.725406607052463</v>
      </c>
      <c r="Y10" s="32">
        <f t="shared" ref="Y10:Y11" si="34">MAX(C10,E10:I10,K10,M10)</f>
        <v>54.327658720105006</v>
      </c>
      <c r="Z10" s="8">
        <f t="shared" ref="Z10" si="35">STDEV(C10,E10:I10,K10,M10)</f>
        <v>3.7944014611595116</v>
      </c>
      <c r="AA10" s="6" t="s">
        <v>52</v>
      </c>
      <c r="AB10" s="13">
        <f t="shared" ref="AB10:AO10" si="36">AB86-AB85</f>
        <v>12.184580498999999</v>
      </c>
      <c r="AC10" s="13">
        <f t="shared" si="36"/>
        <v>14.280793651000003</v>
      </c>
      <c r="AD10" s="13">
        <f t="shared" si="36"/>
        <v>12.542040816000004</v>
      </c>
      <c r="AE10" s="13">
        <f t="shared" si="36"/>
        <v>11.989795917999999</v>
      </c>
      <c r="AF10" s="13">
        <f t="shared" si="36"/>
        <v>11.222834467000002</v>
      </c>
      <c r="AG10" s="13">
        <f t="shared" si="36"/>
        <v>11.869387755000005</v>
      </c>
      <c r="AH10" s="13">
        <f t="shared" si="36"/>
        <v>12.582675737000002</v>
      </c>
      <c r="AI10" s="13">
        <f t="shared" si="36"/>
        <v>15.641360544000001</v>
      </c>
      <c r="AJ10" s="13">
        <f t="shared" si="36"/>
        <v>12.250566894000002</v>
      </c>
      <c r="AK10" s="13">
        <f t="shared" si="36"/>
        <v>14.689433106000003</v>
      </c>
      <c r="AL10" s="13">
        <f t="shared" si="36"/>
        <v>13.453424036000001</v>
      </c>
      <c r="AM10" s="13">
        <f t="shared" si="36"/>
        <v>10.126643990999998</v>
      </c>
      <c r="AN10" s="13">
        <f t="shared" si="36"/>
        <v>13.74185941</v>
      </c>
      <c r="AO10" s="13">
        <f t="shared" si="36"/>
        <v>14.086530612000001</v>
      </c>
      <c r="AP10" s="13">
        <f t="shared" si="17"/>
        <v>12.904423388285716</v>
      </c>
      <c r="AQ10" s="13">
        <f t="shared" si="2"/>
        <v>10.126643990999998</v>
      </c>
      <c r="AR10" s="13">
        <f t="shared" si="18"/>
        <v>15.641360544000001</v>
      </c>
      <c r="AS10" s="8">
        <f t="shared" si="3"/>
        <v>11.494793318269158</v>
      </c>
      <c r="AT10" s="13">
        <f t="shared" si="4"/>
        <v>12.800365646125</v>
      </c>
      <c r="AU10" s="3">
        <f t="shared" si="5"/>
        <v>10.126643990999998</v>
      </c>
      <c r="AV10" s="3">
        <f t="shared" si="6"/>
        <v>15.641360544000001</v>
      </c>
      <c r="AW10" s="8">
        <f t="shared" si="7"/>
        <v>14.775627443344257</v>
      </c>
      <c r="AX10" s="40">
        <v>28.235294117647058</v>
      </c>
      <c r="AY10" s="6" t="s">
        <v>52</v>
      </c>
      <c r="AZ10" s="40"/>
      <c r="BA10" s="6"/>
      <c r="BB10" s="13"/>
      <c r="BC10" s="13"/>
      <c r="BD10" s="7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22"/>
    </row>
    <row r="11" spans="1:72" x14ac:dyDescent="0.3">
      <c r="A11" s="6"/>
      <c r="B11" s="8">
        <f>SUM(B9:B10)</f>
        <v>100</v>
      </c>
      <c r="C11" s="8">
        <f t="shared" ref="C11:P11" si="37">SUM(C9:C10)</f>
        <v>100</v>
      </c>
      <c r="D11" s="8">
        <f t="shared" si="37"/>
        <v>100.00000000000001</v>
      </c>
      <c r="E11" s="8">
        <f t="shared" si="37"/>
        <v>100.00000000000001</v>
      </c>
      <c r="F11" s="8">
        <f t="shared" si="37"/>
        <v>100</v>
      </c>
      <c r="G11" s="8">
        <f t="shared" si="37"/>
        <v>100</v>
      </c>
      <c r="H11" s="8">
        <f t="shared" si="37"/>
        <v>99.999999999999986</v>
      </c>
      <c r="I11" s="8">
        <f t="shared" si="37"/>
        <v>100</v>
      </c>
      <c r="J11" s="8">
        <f t="shared" si="37"/>
        <v>99.999999999999986</v>
      </c>
      <c r="K11" s="8">
        <f t="shared" si="37"/>
        <v>100</v>
      </c>
      <c r="L11" s="8">
        <f t="shared" si="37"/>
        <v>99.999999999999972</v>
      </c>
      <c r="M11" s="8">
        <f t="shared" si="37"/>
        <v>100.00000000000003</v>
      </c>
      <c r="N11" s="8">
        <f t="shared" si="37"/>
        <v>100</v>
      </c>
      <c r="O11" s="8">
        <f t="shared" si="37"/>
        <v>100.00000000000001</v>
      </c>
      <c r="P11" s="8">
        <f t="shared" si="37"/>
        <v>100</v>
      </c>
      <c r="Q11" s="8">
        <f t="shared" si="29"/>
        <v>99.999999999999972</v>
      </c>
      <c r="R11" s="32">
        <f t="shared" si="30"/>
        <v>100.00000000000003</v>
      </c>
      <c r="S11" s="8"/>
      <c r="T11" s="36">
        <f>SUM(T9:T10)</f>
        <v>100</v>
      </c>
      <c r="U11" s="8"/>
      <c r="V11" s="1"/>
      <c r="W11" s="8">
        <f>SUM(W9:W10)</f>
        <v>100</v>
      </c>
      <c r="X11" s="32">
        <f t="shared" si="33"/>
        <v>99.999999999999986</v>
      </c>
      <c r="Y11" s="32">
        <f t="shared" si="34"/>
        <v>100.00000000000003</v>
      </c>
      <c r="Z11" s="8"/>
      <c r="AA11" s="20" t="s">
        <v>25</v>
      </c>
      <c r="AB11" s="14">
        <f>SUM(AB2:AB10)</f>
        <v>37.598820861999997</v>
      </c>
      <c r="AC11" s="14">
        <f t="shared" ref="AC11:AO11" si="38">SUM(AC2:AC10)</f>
        <v>39.077732427000001</v>
      </c>
      <c r="AD11" s="14">
        <f t="shared" si="38"/>
        <v>39.536870747999998</v>
      </c>
      <c r="AE11" s="14">
        <f t="shared" si="38"/>
        <v>38.135600906999997</v>
      </c>
      <c r="AF11" s="14">
        <f t="shared" si="38"/>
        <v>39.465850340000003</v>
      </c>
      <c r="AG11" s="14">
        <f t="shared" si="38"/>
        <v>44.042857143000006</v>
      </c>
      <c r="AH11" s="14">
        <f t="shared" si="38"/>
        <v>38.603537415000005</v>
      </c>
      <c r="AI11" s="14">
        <f t="shared" si="38"/>
        <v>41.494421768000002</v>
      </c>
      <c r="AJ11" s="14">
        <f t="shared" si="38"/>
        <v>36.985623583000006</v>
      </c>
      <c r="AK11" s="14">
        <f t="shared" si="38"/>
        <v>40.292335601000005</v>
      </c>
      <c r="AL11" s="14">
        <f t="shared" si="38"/>
        <v>38.824126984000003</v>
      </c>
      <c r="AM11" s="14">
        <f t="shared" si="38"/>
        <v>34.227006802999995</v>
      </c>
      <c r="AN11" s="14">
        <f t="shared" si="38"/>
        <v>38.933696144999999</v>
      </c>
      <c r="AO11" s="14">
        <f t="shared" si="38"/>
        <v>40.493786847999999</v>
      </c>
      <c r="AP11" s="14">
        <f>AVERAGE(AB11:AO11)</f>
        <v>39.122304826714291</v>
      </c>
      <c r="AQ11" s="14">
        <f t="shared" si="2"/>
        <v>34.227006802999995</v>
      </c>
      <c r="AR11" s="14">
        <f>MAX(AB11:AO11)</f>
        <v>44.042857143000006</v>
      </c>
      <c r="AS11" s="8">
        <f t="shared" si="3"/>
        <v>5.7418203747236882</v>
      </c>
      <c r="AT11" s="13">
        <f t="shared" si="4"/>
        <v>39.417417800499997</v>
      </c>
      <c r="AU11" s="3">
        <f t="shared" si="5"/>
        <v>34.227006802999995</v>
      </c>
      <c r="AV11" s="3">
        <f t="shared" si="6"/>
        <v>44.042857143000006</v>
      </c>
      <c r="AW11" s="8">
        <f t="shared" si="7"/>
        <v>7.165169231654092</v>
      </c>
      <c r="AX11" s="4">
        <f>SUM(AX2:AX10)</f>
        <v>100</v>
      </c>
      <c r="AY11" s="20"/>
      <c r="AZ11" s="9"/>
      <c r="BA11" s="9"/>
      <c r="BB11" s="9"/>
      <c r="BC11" s="9"/>
      <c r="BD11" s="7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22"/>
    </row>
    <row r="12" spans="1:72" x14ac:dyDescent="0.3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32"/>
      <c r="Q12" s="8"/>
      <c r="R12" s="32"/>
      <c r="S12" s="8"/>
      <c r="U12" s="36"/>
      <c r="V12" s="36"/>
      <c r="W12" s="8"/>
      <c r="X12" s="32"/>
      <c r="Y12" s="32"/>
      <c r="Z12" s="8"/>
      <c r="AA12" s="20"/>
      <c r="AB12" s="9">
        <f t="shared" ref="AB12" si="39">AB11/86400</f>
        <v>4.351715377546296E-4</v>
      </c>
      <c r="AC12" s="9">
        <f t="shared" ref="AC12:AO12" si="40">AC11/86400</f>
        <v>4.5228856975694444E-4</v>
      </c>
      <c r="AD12" s="9">
        <f t="shared" si="40"/>
        <v>4.5760267069444441E-4</v>
      </c>
      <c r="AE12" s="9">
        <f t="shared" si="40"/>
        <v>4.4138426975694439E-4</v>
      </c>
      <c r="AF12" s="9">
        <f t="shared" si="40"/>
        <v>4.5678067523148151E-4</v>
      </c>
      <c r="AG12" s="9">
        <f t="shared" si="40"/>
        <v>5.0975529100694454E-4</v>
      </c>
      <c r="AH12" s="9">
        <f t="shared" si="40"/>
        <v>4.4680020156250005E-4</v>
      </c>
      <c r="AI12" s="9">
        <f t="shared" si="40"/>
        <v>4.8025951120370374E-4</v>
      </c>
      <c r="AJ12" s="9">
        <f t="shared" si="40"/>
        <v>4.2807434702546302E-4</v>
      </c>
      <c r="AK12" s="9">
        <f t="shared" si="40"/>
        <v>4.6634647686342599E-4</v>
      </c>
      <c r="AL12" s="9">
        <f t="shared" si="40"/>
        <v>4.4935332157407411E-4</v>
      </c>
      <c r="AM12" s="9">
        <f t="shared" si="40"/>
        <v>3.9614591207175919E-4</v>
      </c>
      <c r="AN12" s="9">
        <f t="shared" si="40"/>
        <v>4.506214831597222E-4</v>
      </c>
      <c r="AO12" s="9">
        <f t="shared" si="40"/>
        <v>4.6867808851851851E-4</v>
      </c>
      <c r="AP12" s="9">
        <f t="shared" ref="AP12:AR12" si="41">AP11/86400</f>
        <v>4.528044540128969E-4</v>
      </c>
      <c r="AQ12" s="9">
        <f t="shared" si="41"/>
        <v>3.9614591207175919E-4</v>
      </c>
      <c r="AR12" s="9">
        <f t="shared" si="41"/>
        <v>5.0975529100694454E-4</v>
      </c>
      <c r="AS12" s="14"/>
      <c r="AT12" s="13"/>
      <c r="AU12" s="3"/>
      <c r="AV12" s="3"/>
      <c r="AW12" s="13"/>
      <c r="AY12" s="20"/>
      <c r="AZ12" s="9"/>
      <c r="BA12" s="9"/>
      <c r="BB12" s="9"/>
      <c r="BC12" s="9"/>
      <c r="BD12" s="7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22"/>
    </row>
    <row r="13" spans="1:72" x14ac:dyDescent="0.3">
      <c r="T13" s="8"/>
      <c r="U13" s="8"/>
      <c r="AA13" s="20"/>
      <c r="AB13" s="20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29">
        <f>SUM(AP2:AP10)</f>
        <v>39.122304826714284</v>
      </c>
      <c r="AQ13" s="13"/>
      <c r="AR13" s="13"/>
      <c r="AS13" s="9"/>
      <c r="AT13" s="13"/>
      <c r="AU13" s="3"/>
      <c r="AV13" s="3"/>
      <c r="AW13" s="13"/>
      <c r="AY13" s="20"/>
      <c r="AZ13" s="28"/>
      <c r="BA13" s="28"/>
      <c r="BB13" s="6"/>
      <c r="BD13" s="19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22"/>
    </row>
    <row r="14" spans="1:72" x14ac:dyDescent="0.3">
      <c r="T14" s="1"/>
      <c r="U14" s="1"/>
      <c r="AA14" s="20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8"/>
      <c r="AT14" s="13"/>
      <c r="AU14" s="3"/>
      <c r="AV14" s="3"/>
      <c r="AW14" s="8"/>
      <c r="AX14" s="40"/>
      <c r="AY14" s="20"/>
      <c r="AZ14" s="13"/>
      <c r="BA14" s="13"/>
      <c r="BB14" s="13"/>
      <c r="BD14" s="13"/>
      <c r="BE14" s="6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22"/>
    </row>
    <row r="15" spans="1:72" x14ac:dyDescent="0.3">
      <c r="A15" s="35" t="s">
        <v>37</v>
      </c>
      <c r="B15" s="27" t="s">
        <v>8</v>
      </c>
      <c r="C15" s="27" t="s">
        <v>9</v>
      </c>
      <c r="D15" s="27" t="s">
        <v>10</v>
      </c>
      <c r="E15" s="27" t="s">
        <v>11</v>
      </c>
      <c r="F15" s="27" t="s">
        <v>12</v>
      </c>
      <c r="G15" s="27" t="s">
        <v>13</v>
      </c>
      <c r="H15" s="27" t="s">
        <v>14</v>
      </c>
      <c r="I15" s="27" t="s">
        <v>15</v>
      </c>
      <c r="J15" s="27" t="s">
        <v>16</v>
      </c>
      <c r="K15" s="27" t="s">
        <v>17</v>
      </c>
      <c r="L15" s="12" t="s">
        <v>18</v>
      </c>
      <c r="M15" s="12" t="s">
        <v>19</v>
      </c>
      <c r="N15" s="12" t="s">
        <v>20</v>
      </c>
      <c r="O15" s="12" t="s">
        <v>21</v>
      </c>
      <c r="P15" s="1" t="s">
        <v>27</v>
      </c>
      <c r="Q15" s="1" t="s">
        <v>28</v>
      </c>
      <c r="R15" s="1" t="s">
        <v>29</v>
      </c>
      <c r="S15" s="1" t="s">
        <v>30</v>
      </c>
      <c r="T15" s="18"/>
      <c r="U15" s="18"/>
      <c r="V15" s="6" t="s">
        <v>23</v>
      </c>
      <c r="W15" s="1" t="s">
        <v>31</v>
      </c>
      <c r="X15" s="1" t="s">
        <v>34</v>
      </c>
      <c r="Y15" s="1" t="s">
        <v>32</v>
      </c>
      <c r="Z15" s="6" t="s">
        <v>43</v>
      </c>
      <c r="AA15" s="20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8"/>
      <c r="AT15" s="13"/>
      <c r="AU15" s="3"/>
      <c r="AV15" s="3"/>
      <c r="AW15" s="8"/>
      <c r="AX15" s="40"/>
      <c r="AY15" s="20"/>
      <c r="AZ15" s="13"/>
      <c r="BA15" s="13"/>
      <c r="BB15" s="13"/>
      <c r="BD15" s="13"/>
      <c r="BE15" s="6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22"/>
    </row>
    <row r="16" spans="1:72" x14ac:dyDescent="0.3">
      <c r="A16" s="6">
        <v>1</v>
      </c>
      <c r="B16" s="23">
        <f t="shared" ref="B16:R16" si="42">B2/86400</f>
        <v>2.1496178718749998E-4</v>
      </c>
      <c r="C16" s="23">
        <f t="shared" si="42"/>
        <v>2.0918367347222221E-4</v>
      </c>
      <c r="D16" s="23">
        <f t="shared" si="42"/>
        <v>2.3407029478009257E-4</v>
      </c>
      <c r="E16" s="23">
        <f t="shared" si="42"/>
        <v>2.3163685226851852E-4</v>
      </c>
      <c r="F16" s="23">
        <f t="shared" si="42"/>
        <v>2.4621651129629632E-4</v>
      </c>
      <c r="G16" s="23">
        <f t="shared" si="42"/>
        <v>2.7666761149305554E-4</v>
      </c>
      <c r="H16" s="23">
        <f t="shared" si="42"/>
        <v>2.221592340625E-4</v>
      </c>
      <c r="I16" s="23">
        <f t="shared" si="42"/>
        <v>2.1934576298611108E-4</v>
      </c>
      <c r="J16" s="23">
        <f t="shared" si="42"/>
        <v>2.0887713109953707E-4</v>
      </c>
      <c r="K16" s="23">
        <f t="shared" si="42"/>
        <v>2.1730074746527777E-4</v>
      </c>
      <c r="L16" s="23">
        <f t="shared" si="42"/>
        <v>2.04719912662037E-4</v>
      </c>
      <c r="M16" s="23">
        <f t="shared" si="42"/>
        <v>2.1483476106481483E-4</v>
      </c>
      <c r="N16" s="23">
        <f t="shared" si="42"/>
        <v>2.0781053162037037E-4</v>
      </c>
      <c r="O16" s="23">
        <f t="shared" si="42"/>
        <v>2.190938103703704E-4</v>
      </c>
      <c r="P16" s="34">
        <f t="shared" si="42"/>
        <v>2.2334847298776455E-4</v>
      </c>
      <c r="Q16" s="34">
        <f t="shared" si="42"/>
        <v>2.04719912662037E-4</v>
      </c>
      <c r="R16" s="34">
        <f t="shared" si="42"/>
        <v>2.7666761149305554E-4</v>
      </c>
      <c r="S16" s="8">
        <f>STDEV(B16:O16)/P16*100</f>
        <v>8.5700745489109664</v>
      </c>
      <c r="T16" s="18"/>
      <c r="U16" s="18"/>
      <c r="V16" s="6">
        <v>1</v>
      </c>
      <c r="W16" s="23">
        <f>W2/86400</f>
        <v>2.2966814426359959E-4</v>
      </c>
      <c r="X16" s="23">
        <f t="shared" ref="X16:Y16" si="43">X2/86400</f>
        <v>2.0918367347222221E-4</v>
      </c>
      <c r="Y16" s="23">
        <f t="shared" si="43"/>
        <v>2.7666761149305554E-4</v>
      </c>
      <c r="Z16" s="8">
        <f>STDEV(C16,E16:I16,K16,M16)/W16*100</f>
        <v>9.6553621999343466</v>
      </c>
      <c r="AA16" s="20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8"/>
      <c r="AT16" s="13"/>
      <c r="AU16" s="3"/>
      <c r="AV16" s="3"/>
      <c r="AW16" s="8"/>
      <c r="AX16" s="40"/>
      <c r="AY16" s="20"/>
      <c r="AZ16" s="13"/>
      <c r="BA16" s="13"/>
      <c r="BB16" s="13"/>
      <c r="BD16" s="13"/>
      <c r="BE16" s="6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22"/>
    </row>
    <row r="17" spans="1:66" x14ac:dyDescent="0.3">
      <c r="A17" s="6">
        <v>2</v>
      </c>
      <c r="B17" s="23">
        <f t="shared" ref="B17" si="44">B3/86400</f>
        <v>2.2020975056712963E-4</v>
      </c>
      <c r="C17" s="23">
        <f t="shared" ref="C17:O17" si="45">C3/86400</f>
        <v>2.4310489628472228E-4</v>
      </c>
      <c r="D17" s="23">
        <f t="shared" si="45"/>
        <v>2.2353237591435189E-4</v>
      </c>
      <c r="E17" s="23">
        <f t="shared" si="45"/>
        <v>2.0974741748842592E-4</v>
      </c>
      <c r="F17" s="23">
        <f t="shared" si="45"/>
        <v>2.1056416393518517E-4</v>
      </c>
      <c r="G17" s="23">
        <f t="shared" si="45"/>
        <v>2.3308767951388891E-4</v>
      </c>
      <c r="H17" s="23">
        <f t="shared" si="45"/>
        <v>2.2464096750000003E-4</v>
      </c>
      <c r="I17" s="23">
        <f t="shared" si="45"/>
        <v>2.6091374821759263E-4</v>
      </c>
      <c r="J17" s="23">
        <f t="shared" si="45"/>
        <v>2.1919721592592592E-4</v>
      </c>
      <c r="K17" s="23">
        <f t="shared" si="45"/>
        <v>2.490457293981482E-4</v>
      </c>
      <c r="L17" s="23">
        <f t="shared" si="45"/>
        <v>2.4463340891203706E-4</v>
      </c>
      <c r="M17" s="23">
        <f t="shared" si="45"/>
        <v>1.8131115100694442E-4</v>
      </c>
      <c r="N17" s="23">
        <f t="shared" si="45"/>
        <v>2.4281095153935186E-4</v>
      </c>
      <c r="O17" s="23">
        <f t="shared" si="45"/>
        <v>2.4958427814814814E-4</v>
      </c>
      <c r="P17" s="34">
        <f t="shared" ref="P17:R17" si="46">P3/86400</f>
        <v>2.294559810251323E-4</v>
      </c>
      <c r="Q17" s="34">
        <f t="shared" si="46"/>
        <v>1.8131115100694442E-4</v>
      </c>
      <c r="R17" s="34">
        <f t="shared" si="46"/>
        <v>2.6091374821759263E-4</v>
      </c>
      <c r="S17" s="8">
        <f t="shared" ref="S17" si="47">STDEV(B17:O17)/P17*100</f>
        <v>9.1248638578493519</v>
      </c>
      <c r="T17" s="18"/>
      <c r="U17" s="18"/>
      <c r="V17" s="6">
        <v>2</v>
      </c>
      <c r="W17" s="23">
        <f t="shared" ref="W17:Y17" si="48">W3/86400</f>
        <v>2.2655196916811349E-4</v>
      </c>
      <c r="X17" s="23">
        <f t="shared" si="48"/>
        <v>1.8131115100694442E-4</v>
      </c>
      <c r="Y17" s="23">
        <f t="shared" si="48"/>
        <v>2.6091374821759263E-4</v>
      </c>
      <c r="Z17" s="8">
        <f t="shared" ref="Z17" si="49">STDEV(C17,E17:I17,K17,M17)/W17*100</f>
        <v>11.305108531157732</v>
      </c>
      <c r="AZ17" s="13"/>
      <c r="BA17" s="13"/>
      <c r="BB17" s="13"/>
      <c r="BD17" s="13"/>
      <c r="BE17" s="6"/>
      <c r="BF17" s="17"/>
      <c r="BG17" s="17"/>
      <c r="BH17" s="7"/>
      <c r="BI17" s="7"/>
      <c r="BJ17" s="7"/>
      <c r="BK17" s="7"/>
    </row>
    <row r="18" spans="1:66" x14ac:dyDescent="0.3">
      <c r="A18" s="6" t="s">
        <v>25</v>
      </c>
      <c r="B18" s="9">
        <f t="shared" ref="B18:R18" si="50">B4/86400</f>
        <v>4.351715377546296E-4</v>
      </c>
      <c r="C18" s="9">
        <f t="shared" si="50"/>
        <v>4.5228856975694444E-4</v>
      </c>
      <c r="D18" s="9">
        <f t="shared" si="50"/>
        <v>4.5760267069444441E-4</v>
      </c>
      <c r="E18" s="9">
        <f t="shared" si="50"/>
        <v>4.4138426975694439E-4</v>
      </c>
      <c r="F18" s="9">
        <f t="shared" si="50"/>
        <v>4.5678067523148151E-4</v>
      </c>
      <c r="G18" s="9">
        <f t="shared" si="50"/>
        <v>5.0975529100694454E-4</v>
      </c>
      <c r="H18" s="9">
        <f t="shared" si="50"/>
        <v>4.4680020156250005E-4</v>
      </c>
      <c r="I18" s="9">
        <f t="shared" si="50"/>
        <v>4.8025951120370374E-4</v>
      </c>
      <c r="J18" s="9">
        <f t="shared" si="50"/>
        <v>4.2807434702546302E-4</v>
      </c>
      <c r="K18" s="9">
        <f t="shared" si="50"/>
        <v>4.6634647686342599E-4</v>
      </c>
      <c r="L18" s="9">
        <f t="shared" si="50"/>
        <v>4.4935332157407411E-4</v>
      </c>
      <c r="M18" s="9">
        <f t="shared" si="50"/>
        <v>3.9614591207175919E-4</v>
      </c>
      <c r="N18" s="9">
        <f t="shared" si="50"/>
        <v>4.506214831597222E-4</v>
      </c>
      <c r="O18" s="9">
        <f t="shared" si="50"/>
        <v>4.6867808851851851E-4</v>
      </c>
      <c r="P18" s="34">
        <f t="shared" si="50"/>
        <v>4.528044540128969E-4</v>
      </c>
      <c r="Q18" s="34">
        <f t="shared" si="50"/>
        <v>3.9614591207175919E-4</v>
      </c>
      <c r="R18" s="34">
        <f t="shared" si="50"/>
        <v>5.0975529100694454E-4</v>
      </c>
      <c r="S18" s="8">
        <f>STDEV(B18:O18)/P18*100</f>
        <v>5.74182037472369</v>
      </c>
      <c r="T18" s="24"/>
      <c r="U18" s="24"/>
      <c r="V18" s="6" t="s">
        <v>25</v>
      </c>
      <c r="W18" s="23">
        <f>W4/86400</f>
        <v>4.5622011343171294E-4</v>
      </c>
      <c r="X18" s="23">
        <f>X4/86400</f>
        <v>3.9614591207175919E-4</v>
      </c>
      <c r="Y18" s="23">
        <f>Y4/86400</f>
        <v>5.0975529100694454E-4</v>
      </c>
      <c r="Z18" s="8">
        <f>STDEV(C18,E18:I18,K18,M18)/W18*100</f>
        <v>7.1651692316540938</v>
      </c>
      <c r="AZ18" s="13"/>
      <c r="BA18" s="13"/>
      <c r="BB18" s="13"/>
      <c r="BD18" s="13"/>
      <c r="BE18" s="6"/>
      <c r="BF18" s="17"/>
      <c r="BG18" s="17"/>
      <c r="BH18" s="7"/>
      <c r="BI18" s="7"/>
      <c r="BJ18" s="7"/>
      <c r="BK18" s="7"/>
    </row>
    <row r="19" spans="1:66" x14ac:dyDescent="0.3">
      <c r="AZ19" s="13"/>
      <c r="BA19" s="13"/>
      <c r="BB19" s="13"/>
      <c r="BD19" s="13"/>
      <c r="BE19" s="6"/>
      <c r="BF19" s="17"/>
      <c r="BG19" s="17"/>
      <c r="BH19" s="7"/>
      <c r="BI19" s="7"/>
      <c r="BJ19" s="7"/>
      <c r="BK19" s="7"/>
    </row>
    <row r="20" spans="1:66" x14ac:dyDescent="0.3">
      <c r="N20" s="14"/>
      <c r="O20" s="14"/>
      <c r="Q20" s="23"/>
      <c r="R20" s="23"/>
      <c r="S20" s="24"/>
      <c r="T20" s="24"/>
      <c r="U20" s="24"/>
      <c r="V20" s="24"/>
      <c r="W20" s="24"/>
      <c r="X20" s="24"/>
      <c r="Y20" s="7"/>
      <c r="AZ20" s="13"/>
      <c r="BA20" s="13"/>
      <c r="BB20" s="13"/>
      <c r="BD20" s="13"/>
      <c r="BE20" s="6"/>
      <c r="BF20" s="7"/>
      <c r="BG20" s="7"/>
      <c r="BH20" s="7"/>
      <c r="BI20" s="7"/>
      <c r="BJ20" s="7"/>
      <c r="BK20" s="7"/>
    </row>
    <row r="21" spans="1:66" x14ac:dyDescent="0.3">
      <c r="A21" s="35" t="s">
        <v>39</v>
      </c>
      <c r="B21" s="27"/>
      <c r="C21" s="9" t="s">
        <v>9</v>
      </c>
      <c r="D21" s="9"/>
      <c r="E21" s="9" t="s">
        <v>11</v>
      </c>
      <c r="F21" s="9" t="s">
        <v>12</v>
      </c>
      <c r="G21" s="27" t="s">
        <v>13</v>
      </c>
      <c r="H21" s="9" t="s">
        <v>14</v>
      </c>
      <c r="I21" s="9" t="s">
        <v>15</v>
      </c>
      <c r="J21" s="9"/>
      <c r="K21" s="9" t="s">
        <v>17</v>
      </c>
      <c r="L21" s="14"/>
      <c r="M21" s="14" t="s">
        <v>19</v>
      </c>
      <c r="N21" s="8"/>
      <c r="O21" s="8"/>
      <c r="Q21" s="23"/>
      <c r="R21" s="23"/>
      <c r="S21" s="24"/>
      <c r="T21" s="24"/>
      <c r="U21" s="24"/>
      <c r="V21" s="24"/>
      <c r="W21" s="24"/>
      <c r="X21" s="24"/>
      <c r="Y21" s="7"/>
      <c r="AA21" s="6" t="s">
        <v>24</v>
      </c>
      <c r="AB21" s="27" t="s">
        <v>8</v>
      </c>
      <c r="AC21" s="27" t="s">
        <v>9</v>
      </c>
      <c r="AD21" s="27" t="s">
        <v>10</v>
      </c>
      <c r="AE21" s="27" t="s">
        <v>11</v>
      </c>
      <c r="AF21" s="27" t="s">
        <v>12</v>
      </c>
      <c r="AG21" s="27" t="s">
        <v>13</v>
      </c>
      <c r="AH21" s="27" t="s">
        <v>14</v>
      </c>
      <c r="AI21" s="27" t="s">
        <v>15</v>
      </c>
      <c r="AJ21" s="27" t="s">
        <v>16</v>
      </c>
      <c r="AK21" s="27" t="s">
        <v>17</v>
      </c>
      <c r="AL21" s="12" t="s">
        <v>18</v>
      </c>
      <c r="AM21" s="12" t="s">
        <v>19</v>
      </c>
      <c r="AN21" s="12" t="s">
        <v>20</v>
      </c>
      <c r="AO21" s="12" t="s">
        <v>21</v>
      </c>
      <c r="AP21" s="6" t="s">
        <v>27</v>
      </c>
      <c r="AQ21" s="1" t="s">
        <v>28</v>
      </c>
      <c r="AR21" s="6" t="s">
        <v>29</v>
      </c>
      <c r="AS21" s="6" t="s">
        <v>35</v>
      </c>
      <c r="AT21" s="6" t="s">
        <v>31</v>
      </c>
      <c r="AU21" s="6" t="s">
        <v>34</v>
      </c>
      <c r="AV21" s="1" t="s">
        <v>32</v>
      </c>
      <c r="AW21" s="6" t="s">
        <v>36</v>
      </c>
      <c r="AX21" s="13"/>
      <c r="AY21" s="13"/>
      <c r="AZ21" s="13"/>
      <c r="BA21" s="13"/>
      <c r="BB21" s="25"/>
      <c r="BC21" s="13"/>
      <c r="BD21" s="7"/>
      <c r="BE21" s="7"/>
      <c r="BF21" s="7"/>
      <c r="BG21" s="7"/>
      <c r="BH21" s="7"/>
      <c r="BI21" s="7"/>
      <c r="BJ21" s="7"/>
      <c r="BK21" s="7"/>
    </row>
    <row r="22" spans="1:66" x14ac:dyDescent="0.3">
      <c r="A22" s="6">
        <v>1</v>
      </c>
      <c r="B22" s="8"/>
      <c r="C22" s="8">
        <f>(C2-$W2)/$W2*100</f>
        <v>-8.9191606685629381</v>
      </c>
      <c r="D22" s="8"/>
      <c r="E22" s="8">
        <f>(E2-$W2)/$W2*100</f>
        <v>0.85719680943621634</v>
      </c>
      <c r="F22" s="8">
        <f>(F2-$W2)/$W2*100</f>
        <v>7.2053384180713707</v>
      </c>
      <c r="G22" s="8">
        <f t="shared" ref="G22:I22" si="51">(G2-$W2)/$W2*100</f>
        <v>20.464077584705333</v>
      </c>
      <c r="H22" s="8">
        <f t="shared" si="51"/>
        <v>-3.2694609107309582</v>
      </c>
      <c r="I22" s="8">
        <f t="shared" si="51"/>
        <v>-4.4944767201327949</v>
      </c>
      <c r="J22" s="8"/>
      <c r="K22" s="8">
        <f>(K2-$W2)/$W2*100</f>
        <v>-5.3848986492995055</v>
      </c>
      <c r="L22" s="8"/>
      <c r="M22" s="8">
        <f>(M2-$W2)/$W2*100</f>
        <v>-6.458615863486866</v>
      </c>
      <c r="N22" s="8"/>
      <c r="O22" s="8"/>
      <c r="Q22" s="23"/>
      <c r="R22" s="23"/>
      <c r="S22" s="24"/>
      <c r="T22" s="24"/>
      <c r="U22" s="24"/>
      <c r="V22" s="24"/>
      <c r="W22" s="24"/>
      <c r="X22" s="24"/>
      <c r="Y22" s="7"/>
      <c r="AA22" s="6" t="s">
        <v>3</v>
      </c>
      <c r="AB22" s="8">
        <f t="shared" ref="AB22:AB30" si="52">AB2/AB$11*100</f>
        <v>19.124689104991006</v>
      </c>
      <c r="AC22" s="8">
        <f t="shared" ref="AC22:AO22" si="53">AC2/AC$11*100</f>
        <v>17.866825121039923</v>
      </c>
      <c r="AD22" s="8">
        <f t="shared" si="53"/>
        <v>21.067048409291068</v>
      </c>
      <c r="AE22" s="8">
        <f t="shared" si="53"/>
        <v>20.626954774314605</v>
      </c>
      <c r="AF22" s="8">
        <f t="shared" si="53"/>
        <v>19.527430929795596</v>
      </c>
      <c r="AG22" s="8">
        <f t="shared" si="53"/>
        <v>19.21597701648</v>
      </c>
      <c r="AH22" s="8">
        <f t="shared" si="53"/>
        <v>19.040939466194772</v>
      </c>
      <c r="AI22" s="8">
        <f t="shared" si="53"/>
        <v>17.873068749976849</v>
      </c>
      <c r="AJ22" s="8">
        <f t="shared" si="53"/>
        <v>18.175107568254621</v>
      </c>
      <c r="AK22" s="8">
        <f t="shared" si="53"/>
        <v>18.301168557270202</v>
      </c>
      <c r="AL22" s="8">
        <f t="shared" si="53"/>
        <v>17.703183844500895</v>
      </c>
      <c r="AM22" s="8">
        <f t="shared" si="53"/>
        <v>20.300766324652667</v>
      </c>
      <c r="AN22" s="8">
        <f t="shared" si="53"/>
        <v>17.167857909268637</v>
      </c>
      <c r="AO22" s="8">
        <f t="shared" si="53"/>
        <v>17.153327180964965</v>
      </c>
      <c r="AP22" s="8">
        <f>AVERAGE(AB22:AO22)</f>
        <v>18.796024639785418</v>
      </c>
      <c r="AQ22" s="8">
        <f t="shared" ref="AQ22:AQ31" si="54">MIN(AB22:AO22)</f>
        <v>17.153327180964965</v>
      </c>
      <c r="AR22" s="8">
        <f>MAX(AB22:AO22)</f>
        <v>21.067048409291068</v>
      </c>
      <c r="AS22" s="8">
        <f t="shared" ref="AS22:AS30" si="55">STDEV(AB22:AO22)</f>
        <v>1.2570656656157804</v>
      </c>
      <c r="AT22" s="8">
        <f t="shared" ref="AT22:AT30" si="56">AVERAGE(AC22,AE22:AI22,AK22,AM22)</f>
        <v>19.094141367465575</v>
      </c>
      <c r="AU22" s="32">
        <f t="shared" ref="AU22:AU30" si="57">MIN(AC22,AE22:AI22,AK22,AM22)</f>
        <v>17.866825121039923</v>
      </c>
      <c r="AV22" s="32">
        <f t="shared" ref="AV22:AV30" si="58">MAX(AC22,AE22:AI22,AK22,AM22)</f>
        <v>20.626954774314605</v>
      </c>
      <c r="AW22" s="8">
        <f t="shared" ref="AW22:AW30" si="59">STDEV(AC22,AE22:AI22,AK22,AM22)</f>
        <v>1.0445097499132503</v>
      </c>
      <c r="AX22" s="13"/>
      <c r="AY22" s="13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</row>
    <row r="23" spans="1:66" x14ac:dyDescent="0.3">
      <c r="A23" s="6">
        <v>2</v>
      </c>
      <c r="B23" s="8"/>
      <c r="C23" s="8">
        <f t="shared" ref="C23" si="60">(C3-$W3)/$W3*100</f>
        <v>7.3064591658109386</v>
      </c>
      <c r="D23" s="8"/>
      <c r="E23" s="8">
        <f t="shared" ref="E23:F23" si="61">(E3-$W3)/$W3*100</f>
        <v>-7.4175262044258314</v>
      </c>
      <c r="F23" s="8">
        <f t="shared" si="61"/>
        <v>-7.0570144641137551</v>
      </c>
      <c r="G23" s="8">
        <f t="shared" ref="G23:I23" si="62">(G3-$W3)/$W3*100</f>
        <v>2.8848614160248562</v>
      </c>
      <c r="H23" s="8">
        <f t="shared" si="62"/>
        <v>-0.84351580572464524</v>
      </c>
      <c r="I23" s="8">
        <f t="shared" si="62"/>
        <v>15.167283328259625</v>
      </c>
      <c r="J23" s="8"/>
      <c r="K23" s="8">
        <f t="shared" ref="K23" si="63">(K3-$W3)/$W3*100</f>
        <v>9.9287418743834213</v>
      </c>
      <c r="L23" s="8"/>
      <c r="M23" s="8">
        <f t="shared" ref="M23" si="64">(M3-$W3)/$W3*100</f>
        <v>-19.969289310214737</v>
      </c>
      <c r="N23" s="8"/>
      <c r="O23" s="8"/>
      <c r="Q23" s="23"/>
      <c r="R23" s="23"/>
      <c r="S23" s="24"/>
      <c r="T23" s="24"/>
      <c r="U23" s="24"/>
      <c r="V23" s="24"/>
      <c r="W23" s="24"/>
      <c r="X23" s="24"/>
      <c r="Y23" s="7"/>
      <c r="AA23" s="6" t="s">
        <v>4</v>
      </c>
      <c r="AB23" s="8">
        <f t="shared" si="52"/>
        <v>3.1590222107215822</v>
      </c>
      <c r="AC23" s="8">
        <f t="shared" ref="AC23:AO23" si="65">AC3/AC$11*100</f>
        <v>3.0491003443606743</v>
      </c>
      <c r="AD23" s="8">
        <f t="shared" si="65"/>
        <v>5.6215501934037935</v>
      </c>
      <c r="AE23" s="8">
        <f t="shared" si="65"/>
        <v>6.9943750080266733</v>
      </c>
      <c r="AF23" s="8">
        <f t="shared" si="65"/>
        <v>5.5291638244224899</v>
      </c>
      <c r="AG23" s="8">
        <f t="shared" si="65"/>
        <v>5.6994578572633801</v>
      </c>
      <c r="AH23" s="8">
        <f t="shared" si="65"/>
        <v>4.4457406417193743</v>
      </c>
      <c r="AI23" s="8">
        <f t="shared" si="65"/>
        <v>2.1542113684527795</v>
      </c>
      <c r="AJ23" s="8">
        <f t="shared" si="65"/>
        <v>4.4966911190986059</v>
      </c>
      <c r="AK23" s="8">
        <f t="shared" si="65"/>
        <v>4.6750168286428382</v>
      </c>
      <c r="AL23" s="8">
        <f t="shared" si="65"/>
        <v>1.8514797829098286</v>
      </c>
      <c r="AM23" s="8">
        <f t="shared" si="65"/>
        <v>5.3057119643918975</v>
      </c>
      <c r="AN23" s="8">
        <f t="shared" si="65"/>
        <v>2.8403425554088244</v>
      </c>
      <c r="AO23" s="8">
        <f t="shared" si="65"/>
        <v>4.3302183482664418</v>
      </c>
      <c r="AP23" s="8">
        <f t="shared" ref="AP23:AP30" si="66">AVERAGE(AB23:AO23)</f>
        <v>4.2965772890777982</v>
      </c>
      <c r="AQ23" s="8">
        <f t="shared" si="54"/>
        <v>1.8514797829098286</v>
      </c>
      <c r="AR23" s="8">
        <f t="shared" ref="AR23:AR30" si="67">MAX(AB23:AO23)</f>
        <v>6.9943750080266733</v>
      </c>
      <c r="AS23" s="8">
        <f t="shared" si="55"/>
        <v>1.5008994449703574</v>
      </c>
      <c r="AT23" s="8">
        <f t="shared" si="56"/>
        <v>4.7315972296600135</v>
      </c>
      <c r="AU23" s="32">
        <f t="shared" si="57"/>
        <v>2.1542113684527795</v>
      </c>
      <c r="AV23" s="32">
        <f t="shared" si="58"/>
        <v>6.9943750080266733</v>
      </c>
      <c r="AW23" s="8">
        <f t="shared" si="59"/>
        <v>1.5390751697827809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</row>
    <row r="24" spans="1:66" x14ac:dyDescent="0.3">
      <c r="C24" s="8"/>
      <c r="E24" s="8"/>
      <c r="F24" s="8"/>
      <c r="G24" s="8"/>
      <c r="H24" s="8"/>
      <c r="I24" s="8"/>
      <c r="K24" s="8"/>
      <c r="M24" s="8"/>
      <c r="N24" s="7"/>
      <c r="O24" s="7"/>
      <c r="Q24" s="23"/>
      <c r="R24" s="23"/>
      <c r="S24" s="24"/>
      <c r="T24" s="24"/>
      <c r="U24" s="24"/>
      <c r="V24" s="24"/>
      <c r="W24" s="24"/>
      <c r="X24" s="24"/>
      <c r="Y24" s="7"/>
      <c r="AA24" s="6" t="s">
        <v>5</v>
      </c>
      <c r="AB24" s="8">
        <f t="shared" si="52"/>
        <v>6.7112636810115518</v>
      </c>
      <c r="AC24" s="8">
        <f t="shared" ref="AC24:AO24" si="68">AC4/AC$11*100</f>
        <v>6.4098070702519871</v>
      </c>
      <c r="AD24" s="8">
        <f t="shared" si="68"/>
        <v>6.5465457205687683</v>
      </c>
      <c r="AE24" s="8">
        <f t="shared" si="68"/>
        <v>6.9896181431632449</v>
      </c>
      <c r="AF24" s="8">
        <f t="shared" si="68"/>
        <v>7.0986483906075604</v>
      </c>
      <c r="AG24" s="8">
        <f t="shared" si="68"/>
        <v>6.6066344368906682</v>
      </c>
      <c r="AH24" s="8">
        <f t="shared" si="68"/>
        <v>7.1054900785703037</v>
      </c>
      <c r="AI24" s="8">
        <f t="shared" si="68"/>
        <v>6.374815291533813</v>
      </c>
      <c r="AJ24" s="8">
        <f t="shared" si="68"/>
        <v>6.9451512078349129</v>
      </c>
      <c r="AK24" s="8">
        <f t="shared" si="68"/>
        <v>6.2487759506736333</v>
      </c>
      <c r="AL24" s="8">
        <f t="shared" si="68"/>
        <v>7.116223868056573</v>
      </c>
      <c r="AM24" s="8">
        <f t="shared" si="68"/>
        <v>7.394738741157342</v>
      </c>
      <c r="AN24" s="8">
        <f t="shared" si="68"/>
        <v>6.7467454392647923</v>
      </c>
      <c r="AO24" s="8">
        <f t="shared" si="68"/>
        <v>7.1740240667155106</v>
      </c>
      <c r="AP24" s="8">
        <f t="shared" si="66"/>
        <v>6.8191772918786189</v>
      </c>
      <c r="AQ24" s="8">
        <f t="shared" si="54"/>
        <v>6.2487759506736333</v>
      </c>
      <c r="AR24" s="8">
        <f t="shared" si="67"/>
        <v>7.394738741157342</v>
      </c>
      <c r="AS24" s="8">
        <f t="shared" si="55"/>
        <v>0.34831638109198199</v>
      </c>
      <c r="AT24" s="8">
        <f t="shared" si="56"/>
        <v>6.7785660128560687</v>
      </c>
      <c r="AU24" s="32">
        <f t="shared" si="57"/>
        <v>6.2487759506736333</v>
      </c>
      <c r="AV24" s="32">
        <f t="shared" si="58"/>
        <v>7.394738741157342</v>
      </c>
      <c r="AW24" s="8">
        <f t="shared" si="59"/>
        <v>0.42135490395687358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</row>
    <row r="25" spans="1:66" x14ac:dyDescent="0.3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Q25" s="23"/>
      <c r="R25" s="23"/>
      <c r="S25" s="24"/>
      <c r="T25" s="24"/>
      <c r="U25" s="24"/>
      <c r="V25" s="24"/>
      <c r="W25" s="24"/>
      <c r="X25" s="24"/>
      <c r="Y25" s="7"/>
      <c r="AA25" s="6" t="s">
        <v>6</v>
      </c>
      <c r="AB25" s="8">
        <f t="shared" si="52"/>
        <v>9.7576273667345195</v>
      </c>
      <c r="AC25" s="8">
        <f t="shared" ref="AC25:AO25" si="69">AC5/AC$11*100</f>
        <v>9.3122145068113067</v>
      </c>
      <c r="AD25" s="8">
        <f t="shared" si="69"/>
        <v>9.4922159973670794</v>
      </c>
      <c r="AE25" s="8">
        <f t="shared" si="69"/>
        <v>9.690922712906918</v>
      </c>
      <c r="AF25" s="8">
        <f t="shared" si="69"/>
        <v>10.58798789079886</v>
      </c>
      <c r="AG25" s="8">
        <f t="shared" si="69"/>
        <v>11.084853446606921</v>
      </c>
      <c r="AH25" s="8">
        <f t="shared" si="69"/>
        <v>10.001433258548436</v>
      </c>
      <c r="AI25" s="8">
        <f t="shared" si="69"/>
        <v>9.2407579853469421</v>
      </c>
      <c r="AJ25" s="8">
        <f t="shared" si="69"/>
        <v>9.8880118914122122</v>
      </c>
      <c r="AK25" s="8">
        <f t="shared" si="69"/>
        <v>9.1742210568410361</v>
      </c>
      <c r="AL25" s="8">
        <f t="shared" si="69"/>
        <v>10.100435478217113</v>
      </c>
      <c r="AM25" s="8">
        <f t="shared" si="69"/>
        <v>9.8109792490112575</v>
      </c>
      <c r="AN25" s="8">
        <f t="shared" si="69"/>
        <v>9.4678085205978881</v>
      </c>
      <c r="AO25" s="8">
        <f t="shared" si="69"/>
        <v>9.45247332230932</v>
      </c>
      <c r="AP25" s="8">
        <f t="shared" si="66"/>
        <v>9.7901387631078443</v>
      </c>
      <c r="AQ25" s="8">
        <f t="shared" si="54"/>
        <v>9.1742210568410361</v>
      </c>
      <c r="AR25" s="8">
        <f t="shared" si="67"/>
        <v>11.084853446606921</v>
      </c>
      <c r="AS25" s="8">
        <f t="shared" si="55"/>
        <v>0.53284080550605728</v>
      </c>
      <c r="AT25" s="8">
        <f t="shared" si="56"/>
        <v>9.8629212633589596</v>
      </c>
      <c r="AU25" s="32">
        <f t="shared" si="57"/>
        <v>9.1742210568410361</v>
      </c>
      <c r="AV25" s="32">
        <f t="shared" si="58"/>
        <v>11.084853446606921</v>
      </c>
      <c r="AW25" s="8">
        <f t="shared" si="59"/>
        <v>0.67980879374585879</v>
      </c>
      <c r="AY25" s="7"/>
      <c r="AZ25" s="7"/>
      <c r="BA25" s="7"/>
      <c r="BB25" s="7"/>
      <c r="BC25" s="7"/>
      <c r="BD25" s="7"/>
      <c r="BE25" s="28"/>
      <c r="BF25" s="6"/>
      <c r="BG25" s="1"/>
      <c r="BH25" s="28"/>
      <c r="BI25" s="28"/>
      <c r="BJ25" s="28"/>
      <c r="BK25" s="6"/>
      <c r="BL25" s="6"/>
      <c r="BM25" s="6"/>
    </row>
    <row r="26" spans="1:66" x14ac:dyDescent="0.3">
      <c r="A26" s="35" t="s">
        <v>40</v>
      </c>
      <c r="B26" s="27" t="s">
        <v>8</v>
      </c>
      <c r="C26" s="9" t="s">
        <v>9</v>
      </c>
      <c r="D26" s="9" t="s">
        <v>10</v>
      </c>
      <c r="E26" s="9" t="s">
        <v>11</v>
      </c>
      <c r="F26" s="9" t="s">
        <v>12</v>
      </c>
      <c r="G26" s="27" t="s">
        <v>13</v>
      </c>
      <c r="H26" s="9" t="s">
        <v>14</v>
      </c>
      <c r="I26" s="9" t="s">
        <v>15</v>
      </c>
      <c r="J26" s="9" t="s">
        <v>16</v>
      </c>
      <c r="K26" s="9" t="s">
        <v>17</v>
      </c>
      <c r="L26" s="14" t="s">
        <v>18</v>
      </c>
      <c r="M26" s="14" t="s">
        <v>19</v>
      </c>
      <c r="N26" s="14" t="s">
        <v>20</v>
      </c>
      <c r="O26" s="14" t="s">
        <v>21</v>
      </c>
      <c r="P26" s="12"/>
      <c r="Q26" s="23"/>
      <c r="R26" s="23"/>
      <c r="S26" s="7"/>
      <c r="T26" s="7"/>
      <c r="U26" s="7"/>
      <c r="V26" s="7"/>
      <c r="W26" s="7"/>
      <c r="X26" s="7"/>
      <c r="Y26" s="7"/>
      <c r="AA26" s="6" t="s">
        <v>54</v>
      </c>
      <c r="AB26" s="8">
        <f t="shared" si="52"/>
        <v>10.644421232488384</v>
      </c>
      <c r="AC26" s="8">
        <f t="shared" ref="AC26:AO26" si="70">AC6/AC$11*100</f>
        <v>9.6120993791459917</v>
      </c>
      <c r="AD26" s="8">
        <f t="shared" si="70"/>
        <v>8.4240664017864368</v>
      </c>
      <c r="AE26" s="8">
        <f t="shared" si="70"/>
        <v>8.1777640336789794</v>
      </c>
      <c r="AF26" s="8">
        <f t="shared" si="70"/>
        <v>11.159336355502941</v>
      </c>
      <c r="AG26" s="8">
        <f t="shared" si="70"/>
        <v>11.667670635706564</v>
      </c>
      <c r="AH26" s="8">
        <f t="shared" si="70"/>
        <v>9.1286736008568443</v>
      </c>
      <c r="AI26" s="8">
        <f t="shared" si="70"/>
        <v>10.02948788458461</v>
      </c>
      <c r="AJ26" s="8">
        <f t="shared" si="70"/>
        <v>9.289630216155766</v>
      </c>
      <c r="AK26" s="8">
        <f t="shared" si="70"/>
        <v>8.1972342723116505</v>
      </c>
      <c r="AL26" s="8">
        <f t="shared" si="70"/>
        <v>8.7874618028268703</v>
      </c>
      <c r="AM26" s="8">
        <f t="shared" si="70"/>
        <v>11.419023712752558</v>
      </c>
      <c r="AN26" s="8">
        <f t="shared" si="70"/>
        <v>9.8936735280775068</v>
      </c>
      <c r="AO26" s="8">
        <f t="shared" si="70"/>
        <v>8.6371415005676244</v>
      </c>
      <c r="AP26" s="8">
        <f t="shared" si="66"/>
        <v>9.6476917540316247</v>
      </c>
      <c r="AQ26" s="8">
        <f t="shared" si="54"/>
        <v>8.1777640336789794</v>
      </c>
      <c r="AR26" s="8">
        <f t="shared" si="67"/>
        <v>11.667670635706564</v>
      </c>
      <c r="AS26" s="8">
        <f t="shared" si="55"/>
        <v>1.1969378071482504</v>
      </c>
      <c r="AT26" s="8">
        <f t="shared" si="56"/>
        <v>9.9239112343175169</v>
      </c>
      <c r="AU26" s="32">
        <f t="shared" si="57"/>
        <v>8.1777640336789794</v>
      </c>
      <c r="AV26" s="32">
        <f t="shared" si="58"/>
        <v>11.667670635706564</v>
      </c>
      <c r="AW26" s="8">
        <f t="shared" si="59"/>
        <v>1.3925081552138638</v>
      </c>
      <c r="AX26" s="7"/>
      <c r="AY26" s="7"/>
      <c r="AZ26" s="7"/>
      <c r="BA26" s="7"/>
      <c r="BB26" s="7"/>
      <c r="BC26" s="7"/>
      <c r="BD26" s="7"/>
      <c r="BE26" s="8"/>
      <c r="BF26" s="8"/>
      <c r="BG26" s="8"/>
      <c r="BH26" s="8"/>
      <c r="BI26" s="8"/>
      <c r="BJ26" s="8"/>
      <c r="BK26" s="8"/>
      <c r="BL26" s="8"/>
      <c r="BM26" s="8"/>
    </row>
    <row r="27" spans="1:66" x14ac:dyDescent="0.3">
      <c r="A27" s="6">
        <v>1</v>
      </c>
      <c r="B27" s="8">
        <f>(B2-$P2)/$P2*100</f>
        <v>-3.7549778998148868</v>
      </c>
      <c r="C27" s="8">
        <f t="shared" ref="C27:O27" si="71">(C2-$P2)/$P2*100</f>
        <v>-6.3420176220852484</v>
      </c>
      <c r="D27" s="8">
        <f t="shared" si="71"/>
        <v>4.8004903050827545</v>
      </c>
      <c r="E27" s="8">
        <f t="shared" si="71"/>
        <v>3.7109630390031887</v>
      </c>
      <c r="F27" s="8">
        <f t="shared" si="71"/>
        <v>10.238726060054368</v>
      </c>
      <c r="G27" s="8">
        <f t="shared" si="71"/>
        <v>23.872622808669004</v>
      </c>
      <c r="H27" s="8">
        <f t="shared" si="71"/>
        <v>-0.53245894603886579</v>
      </c>
      <c r="I27" s="8">
        <f t="shared" si="71"/>
        <v>-1.7921367216478534</v>
      </c>
      <c r="J27" s="8">
        <f t="shared" si="71"/>
        <v>-6.4792660968943654</v>
      </c>
      <c r="K27" s="8">
        <f t="shared" si="71"/>
        <v>-2.707753243881859</v>
      </c>
      <c r="L27" s="8">
        <f t="shared" si="71"/>
        <v>-8.3405810107096858</v>
      </c>
      <c r="M27" s="8">
        <f t="shared" si="71"/>
        <v>-3.8118514127545065</v>
      </c>
      <c r="N27" s="8">
        <f t="shared" si="71"/>
        <v>-6.9568155803981666</v>
      </c>
      <c r="O27" s="8">
        <f t="shared" si="71"/>
        <v>-1.9049436785839313</v>
      </c>
      <c r="Q27" s="23"/>
      <c r="R27" s="23"/>
      <c r="S27" s="7"/>
      <c r="T27" s="7"/>
      <c r="U27" s="7"/>
      <c r="V27" s="7"/>
      <c r="W27" s="7"/>
      <c r="X27" s="7"/>
      <c r="Y27" s="7"/>
      <c r="AA27" s="6" t="s">
        <v>0</v>
      </c>
      <c r="AB27" s="8">
        <f t="shared" si="52"/>
        <v>4.8460052050235527</v>
      </c>
      <c r="AC27" s="8">
        <f t="shared" ref="AC27:AO27" si="72">AC7/AC$11*100</f>
        <v>4.1454673758928866</v>
      </c>
      <c r="AD27" s="8">
        <f t="shared" si="72"/>
        <v>4.0083139485189703</v>
      </c>
      <c r="AE27" s="8">
        <f t="shared" si="72"/>
        <v>4.2221931547024569</v>
      </c>
      <c r="AF27" s="8">
        <f t="shared" si="72"/>
        <v>4.8010737477498875</v>
      </c>
      <c r="AG27" s="8">
        <f t="shared" si="72"/>
        <v>5.4797172403325298</v>
      </c>
      <c r="AH27" s="8">
        <f t="shared" si="72"/>
        <v>4.9576601735372279</v>
      </c>
      <c r="AI27" s="8">
        <f t="shared" si="72"/>
        <v>4.3171663651944012</v>
      </c>
      <c r="AJ27" s="8">
        <f t="shared" si="72"/>
        <v>4.698767555182684</v>
      </c>
      <c r="AK27" s="8">
        <f t="shared" si="72"/>
        <v>4.4518181168814666</v>
      </c>
      <c r="AL27" s="8">
        <f t="shared" si="72"/>
        <v>5.1057037259766682</v>
      </c>
      <c r="AM27" s="8">
        <f t="shared" si="72"/>
        <v>4.6443281533478151</v>
      </c>
      <c r="AN27" s="8">
        <f t="shared" si="72"/>
        <v>4.7832934177742228</v>
      </c>
      <c r="AO27" s="8">
        <f t="shared" si="72"/>
        <v>5.214539785883944</v>
      </c>
      <c r="AP27" s="8">
        <f t="shared" si="66"/>
        <v>4.6911462832856232</v>
      </c>
      <c r="AQ27" s="8">
        <f t="shared" si="54"/>
        <v>4.0083139485189703</v>
      </c>
      <c r="AR27" s="8">
        <f t="shared" si="67"/>
        <v>5.4797172403325298</v>
      </c>
      <c r="AS27" s="8">
        <f t="shared" si="55"/>
        <v>0.42666509501532546</v>
      </c>
      <c r="AT27" s="8">
        <f t="shared" si="56"/>
        <v>4.6274280409548343</v>
      </c>
      <c r="AU27" s="32">
        <f t="shared" si="57"/>
        <v>4.1454673758928866</v>
      </c>
      <c r="AV27" s="32">
        <f t="shared" si="58"/>
        <v>5.4797172403325298</v>
      </c>
      <c r="AW27" s="8">
        <f t="shared" si="59"/>
        <v>0.44553196688817098</v>
      </c>
      <c r="AX27" s="7"/>
      <c r="AY27" s="7"/>
      <c r="AZ27" s="7"/>
      <c r="BA27" s="7"/>
      <c r="BB27" s="7"/>
      <c r="BC27" s="7"/>
      <c r="BD27" s="7"/>
      <c r="BE27" s="8"/>
      <c r="BF27" s="8"/>
      <c r="BG27" s="8"/>
      <c r="BH27" s="8"/>
      <c r="BI27" s="8"/>
      <c r="BJ27" s="8"/>
      <c r="BK27" s="8"/>
      <c r="BL27" s="8"/>
      <c r="BM27" s="8"/>
    </row>
    <row r="28" spans="1:66" x14ac:dyDescent="0.3">
      <c r="A28" s="6">
        <v>2</v>
      </c>
      <c r="B28" s="8">
        <f t="shared" ref="B28:O28" si="73">(B3-$P3)/$P3*100</f>
        <v>-4.0296314860452211</v>
      </c>
      <c r="C28" s="8">
        <f t="shared" si="73"/>
        <v>5.9483806866185018</v>
      </c>
      <c r="D28" s="8">
        <f t="shared" si="73"/>
        <v>-2.581586709710384</v>
      </c>
      <c r="E28" s="8">
        <f t="shared" si="73"/>
        <v>-8.5892568363897581</v>
      </c>
      <c r="F28" s="8">
        <f t="shared" si="73"/>
        <v>-8.2333077593117512</v>
      </c>
      <c r="G28" s="8">
        <f t="shared" si="73"/>
        <v>1.5827430047939512</v>
      </c>
      <c r="H28" s="8">
        <f t="shared" si="73"/>
        <v>-2.0984475992390412</v>
      </c>
      <c r="I28" s="8">
        <f t="shared" si="73"/>
        <v>13.709717677402701</v>
      </c>
      <c r="J28" s="8">
        <f t="shared" si="73"/>
        <v>-4.4709076892978095</v>
      </c>
      <c r="K28" s="8">
        <f t="shared" si="73"/>
        <v>8.5374755913946814</v>
      </c>
      <c r="L28" s="8">
        <f t="shared" si="73"/>
        <v>6.6145270300199215</v>
      </c>
      <c r="M28" s="8">
        <f t="shared" si="73"/>
        <v>-20.982163900497582</v>
      </c>
      <c r="N28" s="8">
        <f t="shared" si="73"/>
        <v>5.8202756165056275</v>
      </c>
      <c r="O28" s="8">
        <f t="shared" si="73"/>
        <v>8.7721823737561273</v>
      </c>
      <c r="Q28" s="23"/>
      <c r="R28" s="23"/>
      <c r="S28" s="7"/>
      <c r="T28" s="7"/>
      <c r="U28" s="7"/>
      <c r="V28" s="7"/>
      <c r="W28" s="7"/>
      <c r="X28" s="7"/>
      <c r="Y28" s="7"/>
      <c r="AA28" s="1" t="s">
        <v>1</v>
      </c>
      <c r="AB28" s="8">
        <f t="shared" si="52"/>
        <v>8.618015232160765</v>
      </c>
      <c r="AC28" s="8">
        <f t="shared" ref="AC28:AO28" si="74">AC8/AC$11*100</f>
        <v>8.6084599081693796</v>
      </c>
      <c r="AD28" s="8">
        <f t="shared" si="74"/>
        <v>7.3338931006487931</v>
      </c>
      <c r="AE28" s="8">
        <f t="shared" si="74"/>
        <v>7.0804147981954824</v>
      </c>
      <c r="AF28" s="8">
        <f t="shared" si="74"/>
        <v>8.6777856691178048</v>
      </c>
      <c r="AG28" s="8">
        <f t="shared" si="74"/>
        <v>9.4408147080459255</v>
      </c>
      <c r="AH28" s="8">
        <f t="shared" si="74"/>
        <v>8.8953581250450338</v>
      </c>
      <c r="AI28" s="8">
        <f t="shared" si="74"/>
        <v>8.264914443619924</v>
      </c>
      <c r="AJ28" s="8">
        <f t="shared" si="74"/>
        <v>8.444048247534452</v>
      </c>
      <c r="AK28" s="8">
        <f t="shared" si="74"/>
        <v>7.9815768210770717</v>
      </c>
      <c r="AL28" s="8">
        <f t="shared" si="74"/>
        <v>9.7266935469180513</v>
      </c>
      <c r="AM28" s="8">
        <f t="shared" si="74"/>
        <v>7.5028603867718715</v>
      </c>
      <c r="AN28" s="8">
        <f t="shared" si="74"/>
        <v>9.4025775548415993</v>
      </c>
      <c r="AO28" s="8">
        <f t="shared" si="74"/>
        <v>8.5493365340095071</v>
      </c>
      <c r="AP28" s="8">
        <f t="shared" si="66"/>
        <v>8.4661963625825489</v>
      </c>
      <c r="AQ28" s="8">
        <f t="shared" si="54"/>
        <v>7.0804147981954824</v>
      </c>
      <c r="AR28" s="8">
        <f t="shared" si="67"/>
        <v>9.7266935469180513</v>
      </c>
      <c r="AS28" s="8">
        <f t="shared" si="55"/>
        <v>0.78940446434678468</v>
      </c>
      <c r="AT28" s="8">
        <f t="shared" si="56"/>
        <v>8.3065231075053116</v>
      </c>
      <c r="AU28" s="32">
        <f t="shared" si="57"/>
        <v>7.0804147981954824</v>
      </c>
      <c r="AV28" s="32">
        <f t="shared" si="58"/>
        <v>9.4408147080459255</v>
      </c>
      <c r="AW28" s="8">
        <f t="shared" si="59"/>
        <v>0.76708004415794007</v>
      </c>
      <c r="AX28" s="7"/>
      <c r="AY28" s="7"/>
      <c r="AZ28" s="7"/>
      <c r="BA28" s="7"/>
      <c r="BB28" s="7"/>
      <c r="BC28" s="7"/>
      <c r="BD28" s="7"/>
      <c r="BE28" s="8"/>
      <c r="BF28" s="8"/>
      <c r="BG28" s="8"/>
      <c r="BH28" s="8"/>
      <c r="BI28" s="8"/>
      <c r="BJ28" s="8"/>
      <c r="BK28" s="8"/>
      <c r="BL28" s="8"/>
      <c r="BM28" s="8"/>
    </row>
    <row r="29" spans="1:66" x14ac:dyDescent="0.3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Q29" s="23"/>
      <c r="R29" s="23"/>
      <c r="S29" s="7"/>
      <c r="T29" s="7"/>
      <c r="U29" s="7"/>
      <c r="V29" s="7"/>
      <c r="W29" s="7"/>
      <c r="X29" s="7"/>
      <c r="Y29" s="7"/>
      <c r="AA29" s="6" t="s">
        <v>7</v>
      </c>
      <c r="AB29" s="8">
        <f t="shared" si="52"/>
        <v>4.7321404879433677</v>
      </c>
      <c r="AC29" s="8">
        <f t="shared" ref="AC29:AO29" si="75">AC9/AC$11*100</f>
        <v>4.451445111994552</v>
      </c>
      <c r="AD29" s="8">
        <f t="shared" si="75"/>
        <v>5.7839750054464716</v>
      </c>
      <c r="AE29" s="8">
        <f t="shared" si="75"/>
        <v>4.7778544159915208</v>
      </c>
      <c r="AF29" s="8">
        <f t="shared" si="75"/>
        <v>4.1817490255044572</v>
      </c>
      <c r="AG29" s="8">
        <f t="shared" si="75"/>
        <v>3.8552430385862584</v>
      </c>
      <c r="AH29" s="8">
        <f t="shared" si="75"/>
        <v>3.830086183825955</v>
      </c>
      <c r="AI29" s="8">
        <f t="shared" si="75"/>
        <v>4.0504857096144811</v>
      </c>
      <c r="AJ29" s="8">
        <f t="shared" si="75"/>
        <v>4.9400821292082027</v>
      </c>
      <c r="AK29" s="8">
        <f t="shared" si="75"/>
        <v>4.513048627925329</v>
      </c>
      <c r="AL29" s="8">
        <f t="shared" si="75"/>
        <v>4.9565924374630645</v>
      </c>
      <c r="AM29" s="8">
        <f t="shared" si="75"/>
        <v>4.0348851301801574</v>
      </c>
      <c r="AN29" s="8">
        <f t="shared" si="75"/>
        <v>4.4021582143572262</v>
      </c>
      <c r="AO29" s="8">
        <f t="shared" si="75"/>
        <v>4.7020454968736543</v>
      </c>
      <c r="AP29" s="8">
        <f t="shared" si="66"/>
        <v>4.5151279296367637</v>
      </c>
      <c r="AQ29" s="8">
        <f t="shared" si="54"/>
        <v>3.830086183825955</v>
      </c>
      <c r="AR29" s="8">
        <f t="shared" si="67"/>
        <v>5.7839750054464716</v>
      </c>
      <c r="AS29" s="8">
        <f t="shared" si="55"/>
        <v>0.52738301628659523</v>
      </c>
      <c r="AT29" s="8">
        <f t="shared" si="56"/>
        <v>4.2118496554528386</v>
      </c>
      <c r="AU29" s="32">
        <f t="shared" si="57"/>
        <v>3.830086183825955</v>
      </c>
      <c r="AV29" s="32">
        <f t="shared" si="58"/>
        <v>4.7778544159915208</v>
      </c>
      <c r="AW29" s="8">
        <f t="shared" si="59"/>
        <v>0.33798999020951676</v>
      </c>
      <c r="AX29" s="7"/>
      <c r="AY29" s="7"/>
      <c r="AZ29" s="7"/>
      <c r="BA29" s="7"/>
      <c r="BB29" s="7"/>
      <c r="BC29" s="7"/>
      <c r="BD29" s="7"/>
      <c r="BE29" s="18"/>
      <c r="BF29" s="8"/>
      <c r="BG29" s="8"/>
      <c r="BH29" s="7"/>
      <c r="BI29" s="7"/>
      <c r="BJ29" s="7"/>
      <c r="BK29" s="7"/>
      <c r="BL29" s="7"/>
      <c r="BM29" s="7"/>
      <c r="BN29" s="5"/>
    </row>
    <row r="30" spans="1:66" x14ac:dyDescent="0.3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Q30" s="23"/>
      <c r="R30" s="23"/>
      <c r="S30" s="7"/>
      <c r="T30" s="7"/>
      <c r="U30" s="7"/>
      <c r="V30" s="7"/>
      <c r="W30" s="7"/>
      <c r="X30" s="7"/>
      <c r="Y30" s="7"/>
      <c r="AA30" s="6" t="s">
        <v>52</v>
      </c>
      <c r="AB30" s="8">
        <f t="shared" si="52"/>
        <v>32.406815478925274</v>
      </c>
      <c r="AC30" s="8">
        <f t="shared" ref="AC30:AO30" si="76">AC10/AC$11*100</f>
        <v>36.54458118233331</v>
      </c>
      <c r="AD30" s="8">
        <f t="shared" si="76"/>
        <v>31.722391222968632</v>
      </c>
      <c r="AE30" s="8">
        <f t="shared" si="76"/>
        <v>31.439902959020127</v>
      </c>
      <c r="AF30" s="8">
        <f t="shared" si="76"/>
        <v>28.436824166500401</v>
      </c>
      <c r="AG30" s="8">
        <f t="shared" si="76"/>
        <v>26.94963162008775</v>
      </c>
      <c r="AH30" s="8">
        <f t="shared" si="76"/>
        <v>32.594618471702049</v>
      </c>
      <c r="AI30" s="8">
        <f t="shared" si="76"/>
        <v>37.695092201676204</v>
      </c>
      <c r="AJ30" s="8">
        <f t="shared" si="76"/>
        <v>33.122510065318536</v>
      </c>
      <c r="AK30" s="8">
        <f t="shared" si="76"/>
        <v>36.45713976837677</v>
      </c>
      <c r="AL30" s="8">
        <f t="shared" si="76"/>
        <v>34.652225513130936</v>
      </c>
      <c r="AM30" s="8">
        <f t="shared" si="76"/>
        <v>29.586706337734441</v>
      </c>
      <c r="AN30" s="8">
        <f t="shared" si="76"/>
        <v>35.295542860409306</v>
      </c>
      <c r="AO30" s="8">
        <f t="shared" si="76"/>
        <v>34.786893764409044</v>
      </c>
      <c r="AP30" s="8">
        <f t="shared" si="66"/>
        <v>32.97791968661376</v>
      </c>
      <c r="AQ30" s="8">
        <f t="shared" si="54"/>
        <v>26.94963162008775</v>
      </c>
      <c r="AR30" s="8">
        <f t="shared" si="67"/>
        <v>37.695092201676204</v>
      </c>
      <c r="AS30" s="8">
        <f t="shared" si="55"/>
        <v>3.1795354575499859</v>
      </c>
      <c r="AT30" s="8">
        <f t="shared" si="56"/>
        <v>32.463062088428877</v>
      </c>
      <c r="AU30" s="32">
        <f t="shared" si="57"/>
        <v>26.94963162008775</v>
      </c>
      <c r="AV30" s="32">
        <f t="shared" si="58"/>
        <v>37.695092201676204</v>
      </c>
      <c r="AW30" s="8">
        <f t="shared" si="59"/>
        <v>4.069603089757166</v>
      </c>
      <c r="AX30" s="7"/>
      <c r="AY30" s="7"/>
      <c r="AZ30" s="7"/>
      <c r="BA30" s="7"/>
      <c r="BB30" s="7"/>
      <c r="BC30" s="7"/>
      <c r="BD30" s="7"/>
      <c r="BE30" s="2"/>
      <c r="BH30" s="2"/>
      <c r="BI30" s="2"/>
      <c r="BJ30" s="2"/>
      <c r="BK30" s="2"/>
      <c r="BL30" s="2"/>
      <c r="BM30" s="2"/>
      <c r="BN30" s="5"/>
    </row>
    <row r="31" spans="1:66" x14ac:dyDescent="0.3">
      <c r="A31" s="35" t="s">
        <v>41</v>
      </c>
      <c r="B31" s="27"/>
      <c r="C31" s="9" t="s">
        <v>9</v>
      </c>
      <c r="D31" s="9"/>
      <c r="E31" s="9" t="s">
        <v>11</v>
      </c>
      <c r="F31" s="9" t="s">
        <v>12</v>
      </c>
      <c r="G31" s="27" t="s">
        <v>13</v>
      </c>
      <c r="H31" s="9" t="s">
        <v>14</v>
      </c>
      <c r="I31" s="9" t="s">
        <v>15</v>
      </c>
      <c r="J31" s="9"/>
      <c r="K31" s="9" t="s">
        <v>17</v>
      </c>
      <c r="L31" s="14"/>
      <c r="M31" s="14" t="s">
        <v>19</v>
      </c>
      <c r="N31" s="14"/>
      <c r="O31" s="14"/>
      <c r="P31" s="1" t="s">
        <v>2</v>
      </c>
      <c r="Q31" s="9"/>
      <c r="R31" s="9"/>
      <c r="S31" s="7"/>
      <c r="T31" s="7"/>
      <c r="U31" s="7"/>
      <c r="V31" s="7"/>
      <c r="W31" s="7"/>
      <c r="X31" s="7"/>
      <c r="Y31" s="7"/>
      <c r="AA31" s="20" t="s">
        <v>25</v>
      </c>
      <c r="AB31" s="16">
        <f>SUM(AB22:AB30)</f>
        <v>100</v>
      </c>
      <c r="AC31" s="16">
        <f t="shared" ref="AC31:AO31" si="77">SUM(AC22:AC30)</f>
        <v>100</v>
      </c>
      <c r="AD31" s="16">
        <f t="shared" si="77"/>
        <v>100</v>
      </c>
      <c r="AE31" s="16">
        <f t="shared" si="77"/>
        <v>100.00000000000001</v>
      </c>
      <c r="AF31" s="16">
        <f t="shared" si="77"/>
        <v>100</v>
      </c>
      <c r="AG31" s="16">
        <f t="shared" si="77"/>
        <v>99.999999999999972</v>
      </c>
      <c r="AH31" s="16">
        <f t="shared" si="77"/>
        <v>100</v>
      </c>
      <c r="AI31" s="16">
        <f t="shared" si="77"/>
        <v>100</v>
      </c>
      <c r="AJ31" s="16">
        <f t="shared" si="77"/>
        <v>100</v>
      </c>
      <c r="AK31" s="16">
        <f t="shared" si="77"/>
        <v>100</v>
      </c>
      <c r="AL31" s="16">
        <f t="shared" si="77"/>
        <v>100</v>
      </c>
      <c r="AM31" s="16">
        <f t="shared" si="77"/>
        <v>100.00000000000001</v>
      </c>
      <c r="AN31" s="16">
        <f t="shared" si="77"/>
        <v>100</v>
      </c>
      <c r="AO31" s="16">
        <f t="shared" si="77"/>
        <v>100.00000000000001</v>
      </c>
      <c r="AP31" s="16">
        <f>SUM(AP22:AP30)</f>
        <v>100.00000000000001</v>
      </c>
      <c r="AQ31" s="8">
        <f t="shared" si="54"/>
        <v>99.999999999999972</v>
      </c>
      <c r="AR31" s="8">
        <f t="shared" ref="AR31" si="78">MAX(AB31:AO31)</f>
        <v>100.00000000000001</v>
      </c>
      <c r="AS31" s="8"/>
      <c r="AT31" s="8"/>
      <c r="AU31" s="32"/>
      <c r="AV31" s="32"/>
      <c r="AW31" s="8"/>
      <c r="AX31" s="7"/>
      <c r="AY31" s="7"/>
      <c r="AZ31" s="7"/>
      <c r="BA31" s="7"/>
      <c r="BB31" s="7"/>
      <c r="BC31" s="7"/>
      <c r="BD31" s="7"/>
      <c r="BE31" s="28"/>
      <c r="BF31" s="6"/>
      <c r="BG31" s="1"/>
      <c r="BH31" s="28"/>
      <c r="BI31" s="28"/>
      <c r="BJ31" s="28"/>
      <c r="BK31" s="6"/>
      <c r="BL31" s="19"/>
      <c r="BM31" s="19"/>
      <c r="BN31" s="5"/>
    </row>
    <row r="32" spans="1:66" x14ac:dyDescent="0.3">
      <c r="A32" s="6">
        <v>1</v>
      </c>
      <c r="B32" s="8"/>
      <c r="C32" s="8">
        <f>C9-$W9</f>
        <v>-4.1410906860482513</v>
      </c>
      <c r="D32" s="8"/>
      <c r="E32" s="8">
        <f t="shared" ref="E32:K32" si="79">E9-$W9</f>
        <v>2.0884975644322878</v>
      </c>
      <c r="F32" s="8">
        <f t="shared" si="79"/>
        <v>3.5114302834693021</v>
      </c>
      <c r="G32" s="8">
        <f t="shared" si="79"/>
        <v>3.8834562852893981</v>
      </c>
      <c r="H32" s="8">
        <f t="shared" si="79"/>
        <v>-0.66886006176841306</v>
      </c>
      <c r="I32" s="8">
        <f t="shared" si="79"/>
        <v>-4.7187958277631452</v>
      </c>
      <c r="J32" s="8"/>
      <c r="K32" s="8">
        <f t="shared" si="79"/>
        <v>-3.794720441918777</v>
      </c>
      <c r="L32" s="8"/>
      <c r="M32" s="8">
        <f>M9-$W9</f>
        <v>3.8400828843075914</v>
      </c>
      <c r="N32" s="8"/>
      <c r="O32" s="8"/>
      <c r="P32" s="32">
        <f>T9-$W9</f>
        <v>4.9029805394006871</v>
      </c>
      <c r="Q32" s="10"/>
      <c r="R32" s="10"/>
      <c r="Y32" s="7"/>
      <c r="AA32" s="20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32"/>
      <c r="AV32" s="32"/>
      <c r="AW32" s="8"/>
      <c r="AX32" s="7"/>
      <c r="AY32" s="7"/>
      <c r="AZ32" s="7"/>
      <c r="BA32" s="7"/>
      <c r="BB32" s="7"/>
      <c r="BC32" s="7"/>
      <c r="BD32" s="7"/>
      <c r="BE32" s="8"/>
      <c r="BF32" s="8"/>
      <c r="BG32" s="8"/>
      <c r="BH32" s="8"/>
      <c r="BI32" s="8"/>
      <c r="BJ32" s="8"/>
      <c r="BK32" s="8"/>
      <c r="BL32" s="11"/>
      <c r="BM32" s="13"/>
      <c r="BN32" s="5"/>
    </row>
    <row r="33" spans="1:66" x14ac:dyDescent="0.3">
      <c r="A33" s="6">
        <v>2</v>
      </c>
      <c r="B33" s="8"/>
      <c r="C33" s="8">
        <f t="shared" ref="C33:K33" si="80">C10-$W10</f>
        <v>4.1410906860482584</v>
      </c>
      <c r="D33" s="8"/>
      <c r="E33" s="8">
        <f t="shared" si="80"/>
        <v>-2.0884975644322736</v>
      </c>
      <c r="F33" s="8">
        <f t="shared" si="80"/>
        <v>-3.5114302834693092</v>
      </c>
      <c r="G33" s="8">
        <f t="shared" si="80"/>
        <v>-3.8834562852893981</v>
      </c>
      <c r="H33" s="8">
        <f t="shared" si="80"/>
        <v>0.66886006176839885</v>
      </c>
      <c r="I33" s="8">
        <f t="shared" si="80"/>
        <v>4.7187958277631452</v>
      </c>
      <c r="J33" s="8"/>
      <c r="K33" s="8">
        <f t="shared" si="80"/>
        <v>3.7947204419187699</v>
      </c>
      <c r="L33" s="8"/>
      <c r="M33" s="8">
        <f>M10-$W10</f>
        <v>-3.8400828843075701</v>
      </c>
      <c r="N33" s="8"/>
      <c r="O33" s="8"/>
      <c r="P33" s="32">
        <f>T10-$W10</f>
        <v>-4.9029805394006871</v>
      </c>
      <c r="Q33" s="10"/>
      <c r="R33" s="10"/>
      <c r="Y33" s="7"/>
      <c r="AA33" s="20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32"/>
      <c r="AV33" s="32"/>
      <c r="AW33" s="8"/>
      <c r="AX33" s="7"/>
      <c r="AY33" s="7"/>
      <c r="AZ33" s="7"/>
      <c r="BA33" s="7"/>
      <c r="BB33" s="7"/>
      <c r="BC33" s="7"/>
      <c r="BD33" s="7"/>
      <c r="BE33" s="8"/>
      <c r="BF33" s="8"/>
      <c r="BG33" s="8"/>
      <c r="BH33" s="8"/>
      <c r="BI33" s="8"/>
      <c r="BJ33" s="8"/>
      <c r="BK33" s="8"/>
      <c r="BL33" s="11"/>
      <c r="BM33" s="13"/>
      <c r="BN33" s="5"/>
    </row>
    <row r="34" spans="1:66" x14ac:dyDescent="0.3">
      <c r="A34" s="6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32"/>
      <c r="Q34" s="10"/>
      <c r="R34" s="10"/>
      <c r="Y34" s="7"/>
      <c r="AA34" s="20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32"/>
      <c r="AV34" s="32"/>
      <c r="AW34" s="8"/>
      <c r="AX34" s="7"/>
      <c r="AY34" s="7"/>
      <c r="AZ34" s="7"/>
      <c r="BA34" s="7"/>
      <c r="BB34" s="7"/>
      <c r="BC34" s="7"/>
      <c r="BD34" s="7"/>
      <c r="BE34" s="8"/>
      <c r="BG34" s="11"/>
      <c r="BH34" s="8"/>
      <c r="BI34" s="8"/>
      <c r="BJ34" s="8"/>
      <c r="BK34" s="8"/>
      <c r="BL34" s="11"/>
      <c r="BM34" s="8"/>
      <c r="BN34" s="5"/>
    </row>
    <row r="35" spans="1:66" x14ac:dyDescent="0.3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Q35" s="10"/>
      <c r="R35" s="10"/>
      <c r="Y35" s="7"/>
      <c r="AA35" s="20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32"/>
      <c r="AV35" s="32"/>
      <c r="AW35" s="8"/>
      <c r="AX35" s="7"/>
      <c r="AY35" s="7"/>
      <c r="AZ35" s="7"/>
      <c r="BA35" s="7"/>
      <c r="BB35" s="7"/>
      <c r="BC35" s="7"/>
      <c r="BD35" s="7"/>
      <c r="BE35" s="2"/>
      <c r="BH35" s="2"/>
      <c r="BI35" s="2"/>
      <c r="BJ35" s="2"/>
      <c r="BK35" s="2"/>
      <c r="BL35" s="2"/>
      <c r="BM35" s="2"/>
      <c r="BN35" s="5"/>
    </row>
    <row r="36" spans="1:66" x14ac:dyDescent="0.3">
      <c r="A36" s="35" t="s">
        <v>42</v>
      </c>
      <c r="B36" s="27" t="s">
        <v>8</v>
      </c>
      <c r="C36" s="9" t="s">
        <v>9</v>
      </c>
      <c r="D36" s="9" t="s">
        <v>10</v>
      </c>
      <c r="E36" s="9" t="s">
        <v>11</v>
      </c>
      <c r="F36" s="9" t="s">
        <v>12</v>
      </c>
      <c r="G36" s="27" t="s">
        <v>13</v>
      </c>
      <c r="H36" s="9" t="s">
        <v>14</v>
      </c>
      <c r="I36" s="9" t="s">
        <v>15</v>
      </c>
      <c r="J36" s="9" t="s">
        <v>16</v>
      </c>
      <c r="K36" s="9" t="s">
        <v>17</v>
      </c>
      <c r="L36" s="14" t="s">
        <v>18</v>
      </c>
      <c r="M36" s="14" t="s">
        <v>19</v>
      </c>
      <c r="N36" s="14" t="s">
        <v>20</v>
      </c>
      <c r="O36" s="14" t="s">
        <v>21</v>
      </c>
      <c r="P36" s="14" t="s">
        <v>2</v>
      </c>
      <c r="Q36" s="10"/>
      <c r="R36" s="10"/>
      <c r="Y36" s="7"/>
      <c r="AA36" s="20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32"/>
      <c r="AV36" s="32"/>
      <c r="AW36" s="8"/>
      <c r="AX36" s="7"/>
      <c r="AY36" s="7"/>
      <c r="AZ36" s="7"/>
      <c r="BA36" s="7"/>
      <c r="BB36" s="7"/>
      <c r="BC36" s="7"/>
      <c r="BD36" s="7"/>
      <c r="BE36" s="28"/>
      <c r="BF36" s="6"/>
      <c r="BG36" s="1"/>
      <c r="BH36" s="28"/>
      <c r="BI36" s="28"/>
      <c r="BJ36" s="28"/>
      <c r="BK36" s="6"/>
      <c r="BL36" s="6"/>
      <c r="BM36" s="6"/>
      <c r="BN36" s="5"/>
    </row>
    <row r="37" spans="1:66" x14ac:dyDescent="0.3">
      <c r="A37" s="6">
        <v>1</v>
      </c>
      <c r="B37" s="8">
        <f>B9-$P9</f>
        <v>4.7413858065745274E-2</v>
      </c>
      <c r="C37" s="8">
        <f>C9-$P9</f>
        <v>-3.0995633162714071</v>
      </c>
      <c r="D37" s="8">
        <f t="shared" ref="D37:M37" si="81">D9-$P9</f>
        <v>1.8018169845358543</v>
      </c>
      <c r="E37" s="8">
        <f t="shared" si="81"/>
        <v>3.130024934209132</v>
      </c>
      <c r="F37" s="8">
        <f t="shared" si="81"/>
        <v>4.5529576532461462</v>
      </c>
      <c r="G37" s="8">
        <f t="shared" si="81"/>
        <v>4.9249836550662422</v>
      </c>
      <c r="H37" s="8">
        <f t="shared" si="81"/>
        <v>0.37266730800843106</v>
      </c>
      <c r="I37" s="8">
        <f t="shared" si="81"/>
        <v>-3.6772684579863011</v>
      </c>
      <c r="J37" s="8">
        <f t="shared" si="81"/>
        <v>-0.55501773512517616</v>
      </c>
      <c r="K37" s="8">
        <f t="shared" si="81"/>
        <v>-2.7531930721419329</v>
      </c>
      <c r="L37" s="8">
        <f t="shared" si="81"/>
        <v>-3.7908249613700278</v>
      </c>
      <c r="M37" s="8">
        <f t="shared" si="81"/>
        <v>4.8816102540844355</v>
      </c>
      <c r="N37" s="8">
        <f>N9-$P9</f>
        <v>-3.2331817852636462</v>
      </c>
      <c r="O37" s="8">
        <f>O9-$P9</f>
        <v>-2.6024253190574314</v>
      </c>
      <c r="P37" s="13">
        <f>T9-$P$9</f>
        <v>5.9445079091775312</v>
      </c>
      <c r="Q37" s="10"/>
      <c r="R37" s="10"/>
      <c r="Y37" s="7"/>
      <c r="AA37" s="20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25"/>
      <c r="AS37" s="13"/>
      <c r="AT37" s="13"/>
      <c r="AU37" s="3"/>
      <c r="AV37" s="3"/>
      <c r="AW37" s="13"/>
      <c r="AX37" s="7"/>
      <c r="AY37" s="7"/>
      <c r="AZ37" s="7"/>
      <c r="BA37" s="7"/>
      <c r="BB37" s="7"/>
      <c r="BC37" s="7"/>
      <c r="BD37" s="7"/>
      <c r="BE37" s="23"/>
      <c r="BF37" s="23"/>
      <c r="BG37" s="23"/>
      <c r="BH37" s="8"/>
      <c r="BI37" s="8"/>
      <c r="BJ37" s="8"/>
      <c r="BK37" s="8"/>
      <c r="BL37" s="18"/>
      <c r="BM37" s="18"/>
      <c r="BN37" s="5"/>
    </row>
    <row r="38" spans="1:66" x14ac:dyDescent="0.3">
      <c r="A38" s="6">
        <v>2</v>
      </c>
      <c r="B38" s="8">
        <f t="shared" ref="B38:N38" si="82">B10-$P10</f>
        <v>-4.7413858065738168E-2</v>
      </c>
      <c r="C38" s="8">
        <f t="shared" si="82"/>
        <v>3.0995633162714213</v>
      </c>
      <c r="D38" s="8">
        <f t="shared" si="82"/>
        <v>-1.8018169845358329</v>
      </c>
      <c r="E38" s="8">
        <f t="shared" si="82"/>
        <v>-3.1300249342091107</v>
      </c>
      <c r="F38" s="8">
        <f t="shared" si="82"/>
        <v>-4.5529576532461462</v>
      </c>
      <c r="G38" s="8">
        <f t="shared" si="82"/>
        <v>-4.9249836550662351</v>
      </c>
      <c r="H38" s="8">
        <f t="shared" si="82"/>
        <v>-0.37266730800843817</v>
      </c>
      <c r="I38" s="8">
        <f t="shared" si="82"/>
        <v>3.6772684579863082</v>
      </c>
      <c r="J38" s="8">
        <f t="shared" si="82"/>
        <v>0.55501773512516905</v>
      </c>
      <c r="K38" s="8">
        <f t="shared" si="82"/>
        <v>2.7531930721419329</v>
      </c>
      <c r="L38" s="8">
        <f t="shared" si="82"/>
        <v>3.7908249613700136</v>
      </c>
      <c r="M38" s="8">
        <f t="shared" si="82"/>
        <v>-4.8816102540844071</v>
      </c>
      <c r="N38" s="8">
        <f t="shared" si="82"/>
        <v>3.2331817852636604</v>
      </c>
      <c r="O38" s="8">
        <f>O10-$P10</f>
        <v>2.6024253190574527</v>
      </c>
      <c r="P38" s="13">
        <f>T10-$P$10</f>
        <v>-5.9445079091775241</v>
      </c>
      <c r="Q38" s="10"/>
      <c r="R38" s="10"/>
      <c r="Y38" s="7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2"/>
      <c r="AW38" s="2"/>
      <c r="AX38" s="7"/>
      <c r="AY38" s="7"/>
      <c r="AZ38" s="7"/>
      <c r="BA38" s="7"/>
      <c r="BB38" s="7"/>
      <c r="BC38" s="7"/>
      <c r="BD38" s="7"/>
      <c r="BE38" s="23"/>
      <c r="BF38" s="23"/>
      <c r="BG38" s="23"/>
      <c r="BH38" s="8"/>
      <c r="BI38" s="8"/>
      <c r="BJ38" s="8"/>
      <c r="BK38" s="8"/>
      <c r="BL38" s="18"/>
      <c r="BM38" s="18"/>
      <c r="BN38" s="5"/>
    </row>
    <row r="39" spans="1:66" x14ac:dyDescent="0.3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13"/>
      <c r="Q39" s="10"/>
      <c r="R39" s="10"/>
      <c r="Y39" s="7"/>
      <c r="AA39" s="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2"/>
      <c r="AW39" s="2"/>
      <c r="AX39" s="7"/>
      <c r="AY39" s="7"/>
      <c r="AZ39" s="7"/>
      <c r="BA39" s="7"/>
      <c r="BB39" s="7"/>
      <c r="BC39" s="7"/>
      <c r="BD39" s="7"/>
      <c r="BE39" s="23"/>
      <c r="BF39" s="23"/>
      <c r="BG39" s="23"/>
      <c r="BH39" s="8"/>
      <c r="BI39" s="8"/>
      <c r="BJ39" s="8"/>
      <c r="BK39" s="8"/>
      <c r="BL39" s="11"/>
      <c r="BM39" s="11"/>
    </row>
    <row r="40" spans="1:66" x14ac:dyDescent="0.3">
      <c r="Q40" s="10"/>
      <c r="R40" s="10"/>
      <c r="Y40" s="7"/>
      <c r="AA40" s="1" t="s">
        <v>23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7" t="s">
        <v>13</v>
      </c>
      <c r="AH40" s="27" t="s">
        <v>14</v>
      </c>
      <c r="AI40" s="27" t="s">
        <v>15</v>
      </c>
      <c r="AJ40" s="27" t="s">
        <v>16</v>
      </c>
      <c r="AK40" s="27" t="s">
        <v>17</v>
      </c>
      <c r="AL40" s="12" t="s">
        <v>18</v>
      </c>
      <c r="AM40" s="12" t="s">
        <v>19</v>
      </c>
      <c r="AN40" s="12" t="s">
        <v>20</v>
      </c>
      <c r="AO40" s="12" t="s">
        <v>21</v>
      </c>
      <c r="AP40" s="6" t="s">
        <v>27</v>
      </c>
      <c r="AQ40" s="1" t="s">
        <v>28</v>
      </c>
      <c r="AR40" s="6" t="s">
        <v>29</v>
      </c>
      <c r="AS40" s="6" t="s">
        <v>30</v>
      </c>
      <c r="AT40" s="6" t="s">
        <v>31</v>
      </c>
      <c r="AU40" s="6" t="s">
        <v>34</v>
      </c>
      <c r="AV40" s="1" t="s">
        <v>32</v>
      </c>
      <c r="AW40" s="6" t="s">
        <v>33</v>
      </c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6" x14ac:dyDescent="0.3">
      <c r="AA41" s="6" t="s">
        <v>3</v>
      </c>
      <c r="AB41" s="23">
        <f>AB2/86400</f>
        <v>8.3225203668981477E-5</v>
      </c>
      <c r="AC41" s="23">
        <f t="shared" ref="AC41:AO41" si="83">AC2/86400</f>
        <v>8.0809607800925927E-5</v>
      </c>
      <c r="AD41" s="23">
        <f t="shared" si="83"/>
        <v>9.6403376157407392E-5</v>
      </c>
      <c r="AE41" s="23">
        <f t="shared" si="83"/>
        <v>9.1044133703703698E-5</v>
      </c>
      <c r="AF41" s="23">
        <f t="shared" si="83"/>
        <v>8.9197530856481488E-5</v>
      </c>
      <c r="AG41" s="23">
        <f t="shared" si="83"/>
        <v>9.7954459560185185E-5</v>
      </c>
      <c r="AH41" s="23">
        <f t="shared" si="83"/>
        <v>8.5074955914351858E-5</v>
      </c>
      <c r="AI41" s="23">
        <f t="shared" si="83"/>
        <v>8.5837112615740733E-5</v>
      </c>
      <c r="AJ41" s="23">
        <f t="shared" si="83"/>
        <v>7.7802973043981474E-5</v>
      </c>
      <c r="AK41" s="23">
        <f t="shared" si="83"/>
        <v>8.5346854791666668E-5</v>
      </c>
      <c r="AL41" s="23">
        <f t="shared" si="83"/>
        <v>7.9549844629629631E-5</v>
      </c>
      <c r="AM41" s="23">
        <f t="shared" si="83"/>
        <v>8.042065591435185E-5</v>
      </c>
      <c r="AN41" s="23">
        <f t="shared" si="83"/>
        <v>7.7362055937500002E-5</v>
      </c>
      <c r="AO41" s="23">
        <f t="shared" si="83"/>
        <v>8.0393885949074073E-5</v>
      </c>
      <c r="AP41" s="23">
        <f>AP2/86400</f>
        <v>8.5030189324570104E-5</v>
      </c>
      <c r="AQ41" s="23">
        <f>AQ2/86400</f>
        <v>7.7362055937500002E-5</v>
      </c>
      <c r="AR41" s="23">
        <f>AR2/86400</f>
        <v>9.7954459560185185E-5</v>
      </c>
      <c r="AS41" s="8">
        <f>AS2</f>
        <v>7.688096491611331</v>
      </c>
      <c r="AT41" s="23">
        <f>AT2/86400</f>
        <v>8.6960663894675923E-5</v>
      </c>
      <c r="AU41" s="23">
        <f>AU2/86400</f>
        <v>8.042065591435185E-5</v>
      </c>
      <c r="AV41" s="23">
        <f>AV2/86400</f>
        <v>9.7954459560185185E-5</v>
      </c>
      <c r="AW41" s="8">
        <f>AW2</f>
        <v>6.599805172083288</v>
      </c>
    </row>
    <row r="42" spans="1:66" x14ac:dyDescent="0.3">
      <c r="AA42" s="6" t="s">
        <v>4</v>
      </c>
      <c r="AB42" s="23">
        <f t="shared" ref="AB42:AQ50" si="84">AB3/86400</f>
        <v>1.3747165532407404E-5</v>
      </c>
      <c r="AC42" s="23">
        <f t="shared" si="84"/>
        <v>1.3790732337962964E-5</v>
      </c>
      <c r="AD42" s="23">
        <f t="shared" si="84"/>
        <v>2.5724363819444463E-5</v>
      </c>
      <c r="AE42" s="23">
        <f t="shared" si="84"/>
        <v>3.0872071053240757E-5</v>
      </c>
      <c r="AF42" s="23">
        <f t="shared" si="84"/>
        <v>2.5256151851851856E-5</v>
      </c>
      <c r="AG42" s="23">
        <f t="shared" si="84"/>
        <v>2.9053287986111105E-5</v>
      </c>
      <c r="AH42" s="23">
        <f t="shared" si="84"/>
        <v>1.9863578148148147E-5</v>
      </c>
      <c r="AI42" s="23">
        <f t="shared" si="84"/>
        <v>1.0345804988425937E-5</v>
      </c>
      <c r="AJ42" s="23">
        <f t="shared" si="84"/>
        <v>1.9249181145833344E-5</v>
      </c>
      <c r="AK42" s="23">
        <f t="shared" si="84"/>
        <v>2.1801776273148145E-5</v>
      </c>
      <c r="AL42" s="23">
        <f t="shared" si="84"/>
        <v>8.3196859027777711E-6</v>
      </c>
      <c r="AM42" s="23">
        <f t="shared" si="84"/>
        <v>2.1018361053240736E-5</v>
      </c>
      <c r="AN42" s="23">
        <f t="shared" si="84"/>
        <v>1.2799193749999999E-5</v>
      </c>
      <c r="AO42" s="23">
        <f t="shared" si="84"/>
        <v>2.0294784583333322E-5</v>
      </c>
      <c r="AP42" s="23">
        <f t="shared" si="84"/>
        <v>1.9438295601851857E-5</v>
      </c>
      <c r="AQ42" s="23">
        <f t="shared" si="84"/>
        <v>8.3196859027777711E-6</v>
      </c>
      <c r="AR42" s="23">
        <f t="shared" ref="AR42:AR50" si="85">AR3/86400</f>
        <v>3.0872071053240757E-5</v>
      </c>
      <c r="AS42" s="8">
        <f t="shared" ref="AS42:AS50" si="86">AS3</f>
        <v>35.534276811267951</v>
      </c>
      <c r="AT42" s="23">
        <f t="shared" ref="AT42:AV50" si="87">AT3/86400</f>
        <v>2.1500220461516207E-5</v>
      </c>
      <c r="AU42" s="23">
        <f t="shared" si="87"/>
        <v>1.0345804988425937E-5</v>
      </c>
      <c r="AV42" s="23">
        <f t="shared" si="87"/>
        <v>3.0872071053240757E-5</v>
      </c>
      <c r="AW42" s="8">
        <f t="shared" ref="AW42:AW50" si="88">AW3</f>
        <v>32.692615250234667</v>
      </c>
    </row>
    <row r="43" spans="1:66" x14ac:dyDescent="0.3">
      <c r="AA43" s="6" t="s">
        <v>5</v>
      </c>
      <c r="AB43" s="23">
        <f t="shared" si="84"/>
        <v>2.9205509363425932E-5</v>
      </c>
      <c r="AC43" s="23">
        <f t="shared" si="84"/>
        <v>2.8990824722222215E-5</v>
      </c>
      <c r="AD43" s="23">
        <f t="shared" si="84"/>
        <v>2.9957168055555543E-5</v>
      </c>
      <c r="AE43" s="23">
        <f t="shared" si="84"/>
        <v>3.0851074999999985E-5</v>
      </c>
      <c r="AF43" s="23">
        <f t="shared" si="84"/>
        <v>3.2425254050925915E-5</v>
      </c>
      <c r="AG43" s="23">
        <f t="shared" si="84"/>
        <v>3.3677668599537032E-5</v>
      </c>
      <c r="AH43" s="23">
        <f t="shared" si="84"/>
        <v>3.1747343993055557E-5</v>
      </c>
      <c r="AI43" s="23">
        <f t="shared" si="84"/>
        <v>3.0615656759259252E-5</v>
      </c>
      <c r="AJ43" s="23">
        <f t="shared" si="84"/>
        <v>2.9730410682870359E-5</v>
      </c>
      <c r="AK43" s="23">
        <f t="shared" si="84"/>
        <v>2.9140946493055548E-5</v>
      </c>
      <c r="AL43" s="23">
        <f t="shared" si="84"/>
        <v>3.1976988321759271E-5</v>
      </c>
      <c r="AM43" s="23">
        <f t="shared" si="84"/>
        <v>2.9293955231481475E-5</v>
      </c>
      <c r="AN43" s="23">
        <f t="shared" si="84"/>
        <v>3.0402284363425925E-5</v>
      </c>
      <c r="AO43" s="23">
        <f t="shared" si="84"/>
        <v>3.362307886574074E-5</v>
      </c>
      <c r="AP43" s="23">
        <f t="shared" si="84"/>
        <v>3.0831297464451051E-5</v>
      </c>
      <c r="AQ43" s="23">
        <f t="shared" si="84"/>
        <v>2.8990824722222215E-5</v>
      </c>
      <c r="AR43" s="23">
        <f t="shared" si="85"/>
        <v>3.3677668599537032E-5</v>
      </c>
      <c r="AS43" s="8">
        <f t="shared" si="86"/>
        <v>5.2489578402756765</v>
      </c>
      <c r="AT43" s="23">
        <f t="shared" si="87"/>
        <v>3.0842840606192124E-5</v>
      </c>
      <c r="AU43" s="23">
        <f t="shared" si="87"/>
        <v>2.8990824722222215E-5</v>
      </c>
      <c r="AV43" s="23">
        <f t="shared" si="87"/>
        <v>3.3677668599537032E-5</v>
      </c>
      <c r="AW43" s="8">
        <f t="shared" si="88"/>
        <v>5.4989309015752381</v>
      </c>
    </row>
    <row r="44" spans="1:66" x14ac:dyDescent="0.3">
      <c r="AA44" s="6" t="s">
        <v>6</v>
      </c>
      <c r="AB44" s="23">
        <f t="shared" si="84"/>
        <v>4.2462417060185176E-5</v>
      </c>
      <c r="AC44" s="23">
        <f t="shared" si="84"/>
        <v>4.211808180555556E-5</v>
      </c>
      <c r="AD44" s="23">
        <f t="shared" si="84"/>
        <v>4.3436633912037048E-5</v>
      </c>
      <c r="AE44" s="23">
        <f t="shared" si="84"/>
        <v>4.2774208449074063E-5</v>
      </c>
      <c r="AF44" s="23">
        <f t="shared" si="84"/>
        <v>4.8363882581018527E-5</v>
      </c>
      <c r="AG44" s="23">
        <f t="shared" si="84"/>
        <v>5.6505626944444434E-5</v>
      </c>
      <c r="AH44" s="23">
        <f t="shared" si="84"/>
        <v>4.468642395833333E-5</v>
      </c>
      <c r="AI44" s="23">
        <f t="shared" si="84"/>
        <v>4.4379619131944446E-5</v>
      </c>
      <c r="AJ44" s="23">
        <f t="shared" si="84"/>
        <v>4.2328042337962968E-5</v>
      </c>
      <c r="AK44" s="23">
        <f t="shared" si="84"/>
        <v>4.2783656678240736E-5</v>
      </c>
      <c r="AL44" s="23">
        <f t="shared" si="84"/>
        <v>4.5386642314814809E-5</v>
      </c>
      <c r="AM44" s="23">
        <f t="shared" si="84"/>
        <v>3.8865793229166679E-5</v>
      </c>
      <c r="AN44" s="23">
        <f t="shared" si="84"/>
        <v>4.2663979178240763E-5</v>
      </c>
      <c r="AO44" s="23">
        <f t="shared" si="84"/>
        <v>4.4301671284722221E-5</v>
      </c>
      <c r="AP44" s="23">
        <f t="shared" si="84"/>
        <v>4.4361191347552912E-5</v>
      </c>
      <c r="AQ44" s="23">
        <f t="shared" si="84"/>
        <v>3.8865793229166679E-5</v>
      </c>
      <c r="AR44" s="23">
        <f t="shared" si="85"/>
        <v>5.6505626944444434E-5</v>
      </c>
      <c r="AS44" s="8">
        <f t="shared" si="86"/>
        <v>9.1967884529749977</v>
      </c>
      <c r="AT44" s="23">
        <f t="shared" si="87"/>
        <v>4.5059661597222221E-5</v>
      </c>
      <c r="AU44" s="23">
        <f t="shared" si="87"/>
        <v>3.8865793229166679E-5</v>
      </c>
      <c r="AV44" s="23">
        <f t="shared" si="87"/>
        <v>5.6505626944444434E-5</v>
      </c>
      <c r="AW44" s="8">
        <f t="shared" si="88"/>
        <v>11.861071567587738</v>
      </c>
    </row>
    <row r="45" spans="1:66" x14ac:dyDescent="0.3">
      <c r="AA45" s="6" t="s">
        <v>54</v>
      </c>
      <c r="AB45" s="23">
        <f t="shared" si="84"/>
        <v>4.6321491562499993E-5</v>
      </c>
      <c r="AC45" s="23">
        <f t="shared" si="84"/>
        <v>4.3474426805555542E-5</v>
      </c>
      <c r="AD45" s="23">
        <f t="shared" si="84"/>
        <v>3.8548752835648121E-5</v>
      </c>
      <c r="AE45" s="23">
        <f t="shared" si="84"/>
        <v>3.6095364062500001E-5</v>
      </c>
      <c r="AF45" s="23">
        <f t="shared" si="84"/>
        <v>5.0973691956018533E-5</v>
      </c>
      <c r="AG45" s="23">
        <f t="shared" si="84"/>
        <v>5.9476568402777805E-5</v>
      </c>
      <c r="AH45" s="23">
        <f t="shared" si="84"/>
        <v>4.0786932048611114E-5</v>
      </c>
      <c r="AI45" s="23">
        <f t="shared" si="84"/>
        <v>4.8167569490740726E-5</v>
      </c>
      <c r="AJ45" s="23">
        <f t="shared" si="84"/>
        <v>3.9766523888888907E-5</v>
      </c>
      <c r="AK45" s="23">
        <f t="shared" si="84"/>
        <v>3.8227513229166677E-5</v>
      </c>
      <c r="AL45" s="23">
        <f t="shared" si="84"/>
        <v>3.9486751493055556E-5</v>
      </c>
      <c r="AM45" s="23">
        <f t="shared" si="84"/>
        <v>4.5235995636574084E-5</v>
      </c>
      <c r="AN45" s="23">
        <f t="shared" si="84"/>
        <v>4.4583018391203677E-5</v>
      </c>
      <c r="AO45" s="23">
        <f t="shared" si="84"/>
        <v>4.0480389687500027E-5</v>
      </c>
      <c r="AP45" s="23">
        <f t="shared" si="84"/>
        <v>4.3687499249338624E-5</v>
      </c>
      <c r="AQ45" s="23">
        <f t="shared" si="84"/>
        <v>3.6095364062500001E-5</v>
      </c>
      <c r="AR45" s="23">
        <f t="shared" si="85"/>
        <v>5.9476568402777805E-5</v>
      </c>
      <c r="AS45" s="8">
        <f t="shared" si="86"/>
        <v>14.170320337446249</v>
      </c>
      <c r="AT45" s="23">
        <f t="shared" si="87"/>
        <v>4.530475770399306E-5</v>
      </c>
      <c r="AU45" s="23">
        <f t="shared" si="87"/>
        <v>3.6095364062500001E-5</v>
      </c>
      <c r="AV45" s="23">
        <f t="shared" si="87"/>
        <v>5.9476568402777805E-5</v>
      </c>
      <c r="AW45" s="8">
        <f t="shared" si="88"/>
        <v>16.68205487535328</v>
      </c>
    </row>
    <row r="46" spans="1:66" x14ac:dyDescent="0.3">
      <c r="AA46" s="6" t="s">
        <v>0</v>
      </c>
      <c r="AB46" s="23">
        <f t="shared" si="84"/>
        <v>2.1088435370370386E-5</v>
      </c>
      <c r="AC46" s="23">
        <f t="shared" si="84"/>
        <v>1.8749475104166671E-5</v>
      </c>
      <c r="AD46" s="23">
        <f t="shared" si="84"/>
        <v>1.8342151678240746E-5</v>
      </c>
      <c r="AE46" s="23">
        <f t="shared" si="84"/>
        <v>1.8636096423611136E-5</v>
      </c>
      <c r="AF46" s="23">
        <f t="shared" si="84"/>
        <v>2.193037708333333E-5</v>
      </c>
      <c r="AG46" s="23">
        <f t="shared" si="84"/>
        <v>2.7933148564814796E-5</v>
      </c>
      <c r="AH46" s="23">
        <f t="shared" si="84"/>
        <v>2.2150835648148128E-5</v>
      </c>
      <c r="AI46" s="23">
        <f t="shared" si="84"/>
        <v>2.0733602083333334E-5</v>
      </c>
      <c r="AJ46" s="23">
        <f t="shared" si="84"/>
        <v>2.0114218530092589E-5</v>
      </c>
      <c r="AK46" s="23">
        <f t="shared" si="84"/>
        <v>2.0760896944444435E-5</v>
      </c>
      <c r="AL46" s="23">
        <f t="shared" si="84"/>
        <v>2.2942649282407422E-5</v>
      </c>
      <c r="AM46" s="23">
        <f t="shared" si="84"/>
        <v>1.8398316122685194E-5</v>
      </c>
      <c r="AN46" s="23">
        <f t="shared" si="84"/>
        <v>2.1554547743055571E-5</v>
      </c>
      <c r="AO46" s="23">
        <f t="shared" si="84"/>
        <v>2.4439405393518516E-5</v>
      </c>
      <c r="AP46" s="23">
        <f t="shared" si="84"/>
        <v>2.1269582569444446E-5</v>
      </c>
      <c r="AQ46" s="23">
        <f t="shared" si="84"/>
        <v>1.8342151678240746E-5</v>
      </c>
      <c r="AR46" s="23">
        <f t="shared" si="85"/>
        <v>2.7933148564814796E-5</v>
      </c>
      <c r="AS46" s="8">
        <f t="shared" si="86"/>
        <v>12.408914868353264</v>
      </c>
      <c r="AT46" s="23">
        <f t="shared" si="87"/>
        <v>2.1161593496817128E-5</v>
      </c>
      <c r="AU46" s="23">
        <f t="shared" si="87"/>
        <v>1.8398316122685194E-5</v>
      </c>
      <c r="AV46" s="23">
        <f t="shared" si="87"/>
        <v>2.7933148564814796E-5</v>
      </c>
      <c r="AW46" s="8">
        <f t="shared" si="88"/>
        <v>14.685010719879504</v>
      </c>
    </row>
    <row r="47" spans="1:66" x14ac:dyDescent="0.3">
      <c r="AA47" s="1" t="s">
        <v>1</v>
      </c>
      <c r="AB47" s="23">
        <f t="shared" si="84"/>
        <v>3.7503149409722214E-5</v>
      </c>
      <c r="AC47" s="23">
        <f t="shared" si="84"/>
        <v>3.893508019675926E-5</v>
      </c>
      <c r="AD47" s="23">
        <f t="shared" si="84"/>
        <v>3.3560090694444471E-5</v>
      </c>
      <c r="AE47" s="23">
        <f t="shared" si="84"/>
        <v>3.125183715277776E-5</v>
      </c>
      <c r="AF47" s="23">
        <f t="shared" si="84"/>
        <v>3.9638447974537039E-5</v>
      </c>
      <c r="AG47" s="23">
        <f t="shared" si="84"/>
        <v>4.8125052488425923E-5</v>
      </c>
      <c r="AH47" s="23">
        <f t="shared" si="84"/>
        <v>3.9744478032407438E-5</v>
      </c>
      <c r="AI47" s="23">
        <f t="shared" si="84"/>
        <v>3.9693037708333358E-5</v>
      </c>
      <c r="AJ47" s="23">
        <f t="shared" si="84"/>
        <v>3.6146804398148157E-5</v>
      </c>
      <c r="AK47" s="23">
        <f t="shared" si="84"/>
        <v>3.7221802303240752E-5</v>
      </c>
      <c r="AL47" s="23">
        <f t="shared" si="84"/>
        <v>4.3707220532407386E-5</v>
      </c>
      <c r="AM47" s="23">
        <f t="shared" si="84"/>
        <v>2.9722274710648148E-5</v>
      </c>
      <c r="AN47" s="23">
        <f t="shared" si="84"/>
        <v>4.2370034432870349E-5</v>
      </c>
      <c r="AO47" s="23">
        <f t="shared" si="84"/>
        <v>4.0068867048611114E-5</v>
      </c>
      <c r="AP47" s="23">
        <f t="shared" si="84"/>
        <v>3.8406298363095242E-5</v>
      </c>
      <c r="AQ47" s="23">
        <f t="shared" si="84"/>
        <v>2.9722274710648148E-5</v>
      </c>
      <c r="AR47" s="23">
        <f t="shared" si="85"/>
        <v>4.8125052488425923E-5</v>
      </c>
      <c r="AS47" s="8">
        <f t="shared" si="86"/>
        <v>12.584480547263905</v>
      </c>
      <c r="AT47" s="23">
        <f t="shared" si="87"/>
        <v>3.804150132089121E-5</v>
      </c>
      <c r="AU47" s="23">
        <f t="shared" si="87"/>
        <v>2.9722274710648148E-5</v>
      </c>
      <c r="AV47" s="23">
        <f t="shared" si="87"/>
        <v>4.8125052488425923E-5</v>
      </c>
      <c r="AW47" s="8">
        <f t="shared" si="88"/>
        <v>14.957437969411508</v>
      </c>
    </row>
    <row r="48" spans="1:66" x14ac:dyDescent="0.3">
      <c r="B48" s="37" t="s">
        <v>44</v>
      </c>
      <c r="C48" s="6">
        <v>1</v>
      </c>
      <c r="D48" s="6">
        <v>2</v>
      </c>
      <c r="E48" s="6" t="s">
        <v>25</v>
      </c>
      <c r="F48" s="6"/>
      <c r="H48" s="35" t="s">
        <v>48</v>
      </c>
      <c r="I48" s="1" t="s">
        <v>3</v>
      </c>
      <c r="J48" s="1" t="s">
        <v>4</v>
      </c>
      <c r="K48" s="1" t="s">
        <v>5</v>
      </c>
      <c r="L48" s="1" t="s">
        <v>6</v>
      </c>
      <c r="M48" s="1" t="s">
        <v>54</v>
      </c>
      <c r="N48" s="1" t="s">
        <v>0</v>
      </c>
      <c r="O48" s="1" t="s">
        <v>1</v>
      </c>
      <c r="P48" s="1" t="s">
        <v>7</v>
      </c>
      <c r="Q48" s="1" t="s">
        <v>52</v>
      </c>
      <c r="R48" s="20" t="s">
        <v>25</v>
      </c>
      <c r="S48" s="20"/>
      <c r="T48" s="20"/>
      <c r="U48" s="20"/>
      <c r="V48" s="20"/>
      <c r="W48" s="20"/>
      <c r="X48" s="20"/>
      <c r="AA48" s="6" t="s">
        <v>7</v>
      </c>
      <c r="AB48" s="23">
        <f t="shared" si="84"/>
        <v>2.0592928530092586E-5</v>
      </c>
      <c r="AC48" s="23">
        <f t="shared" si="84"/>
        <v>2.0133377430555571E-5</v>
      </c>
      <c r="AD48" s="23">
        <f t="shared" si="84"/>
        <v>2.646762409722219E-5</v>
      </c>
      <c r="AE48" s="23">
        <f t="shared" si="84"/>
        <v>2.1088697824074094E-5</v>
      </c>
      <c r="AF48" s="23">
        <f t="shared" si="84"/>
        <v>1.9101421435185156E-5</v>
      </c>
      <c r="AG48" s="23">
        <f t="shared" si="84"/>
        <v>1.9652305370370352E-5</v>
      </c>
      <c r="AH48" s="23">
        <f t="shared" si="84"/>
        <v>1.7112832789351834E-5</v>
      </c>
      <c r="AI48" s="23">
        <f t="shared" si="84"/>
        <v>1.9452842870370378E-5</v>
      </c>
      <c r="AJ48" s="23">
        <f t="shared" si="84"/>
        <v>2.1147224317129605E-5</v>
      </c>
      <c r="AK48" s="23">
        <f t="shared" si="84"/>
        <v>2.1046443275462958E-5</v>
      </c>
      <c r="AL48" s="23">
        <f t="shared" si="84"/>
        <v>2.2272612754629642E-5</v>
      </c>
      <c r="AM48" s="23">
        <f t="shared" si="84"/>
        <v>1.5984032499999973E-5</v>
      </c>
      <c r="AN48" s="23">
        <f t="shared" si="84"/>
        <v>1.9837070636574077E-5</v>
      </c>
      <c r="AO48" s="23">
        <f t="shared" si="84"/>
        <v>2.2037456956018515E-5</v>
      </c>
      <c r="AP48" s="23">
        <f t="shared" si="84"/>
        <v>2.0423347913359781E-5</v>
      </c>
      <c r="AQ48" s="23">
        <f t="shared" si="84"/>
        <v>1.5984032499999973E-5</v>
      </c>
      <c r="AR48" s="23">
        <f t="shared" si="85"/>
        <v>2.646762409722219E-5</v>
      </c>
      <c r="AS48" s="8">
        <f t="shared" si="86"/>
        <v>12.018214958984389</v>
      </c>
      <c r="AT48" s="23">
        <f t="shared" si="87"/>
        <v>1.9196494186921288E-5</v>
      </c>
      <c r="AU48" s="23">
        <f t="shared" si="87"/>
        <v>1.5984032499999973E-5</v>
      </c>
      <c r="AV48" s="23">
        <f t="shared" si="87"/>
        <v>2.1088697824074094E-5</v>
      </c>
      <c r="AW48" s="8">
        <f t="shared" si="88"/>
        <v>9.4065495565637747</v>
      </c>
    </row>
    <row r="49" spans="2:49" x14ac:dyDescent="0.3">
      <c r="B49" s="9" t="s">
        <v>8</v>
      </c>
      <c r="C49" s="23">
        <v>2.1496178718749998E-4</v>
      </c>
      <c r="D49" s="23">
        <v>2.2020975056712963E-4</v>
      </c>
      <c r="E49" s="23">
        <v>4.351715377546296E-4</v>
      </c>
      <c r="F49" s="42"/>
      <c r="H49" s="9" t="s">
        <v>8</v>
      </c>
      <c r="I49" s="42">
        <v>8.3225203668981477E-5</v>
      </c>
      <c r="J49" s="42">
        <v>1.3747165532407404E-5</v>
      </c>
      <c r="K49" s="42">
        <v>2.9205509363425932E-5</v>
      </c>
      <c r="L49" s="42">
        <v>4.2462417060185176E-5</v>
      </c>
      <c r="M49" s="42">
        <v>4.6321491562499993E-5</v>
      </c>
      <c r="N49" s="42">
        <v>2.1088435370370386E-5</v>
      </c>
      <c r="O49" s="42">
        <v>3.7503149409722214E-5</v>
      </c>
      <c r="P49" s="42">
        <v>2.0592928530092586E-5</v>
      </c>
      <c r="Q49" s="42">
        <v>1.4102523725694442E-4</v>
      </c>
      <c r="R49" s="42">
        <v>4.351715377546296E-4</v>
      </c>
      <c r="S49" s="42"/>
      <c r="T49" s="42"/>
      <c r="U49" s="42"/>
      <c r="V49" s="42"/>
      <c r="W49" s="42"/>
      <c r="X49" s="42"/>
      <c r="AA49" s="6" t="s">
        <v>52</v>
      </c>
      <c r="AB49" s="23">
        <f t="shared" si="84"/>
        <v>1.4102523725694442E-4</v>
      </c>
      <c r="AC49" s="23">
        <f t="shared" si="84"/>
        <v>1.6528696355324078E-4</v>
      </c>
      <c r="AD49" s="23">
        <f t="shared" si="84"/>
        <v>1.4516250944444448E-4</v>
      </c>
      <c r="AE49" s="23">
        <f t="shared" si="84"/>
        <v>1.3877078608796295E-4</v>
      </c>
      <c r="AF49" s="23">
        <f t="shared" si="84"/>
        <v>1.2989391744212966E-4</v>
      </c>
      <c r="AG49" s="23">
        <f t="shared" si="84"/>
        <v>1.3737717309027784E-4</v>
      </c>
      <c r="AH49" s="23">
        <f t="shared" si="84"/>
        <v>1.4563282103009263E-4</v>
      </c>
      <c r="AI49" s="23">
        <f t="shared" si="84"/>
        <v>1.8103426555555557E-4</v>
      </c>
      <c r="AJ49" s="23">
        <f t="shared" si="84"/>
        <v>1.4178896868055559E-4</v>
      </c>
      <c r="AK49" s="23">
        <f t="shared" si="84"/>
        <v>1.7001658687500003E-4</v>
      </c>
      <c r="AL49" s="23">
        <f t="shared" si="84"/>
        <v>1.557109263425926E-4</v>
      </c>
      <c r="AM49" s="23">
        <f t="shared" si="84"/>
        <v>1.1720652767361109E-4</v>
      </c>
      <c r="AN49" s="23">
        <f t="shared" si="84"/>
        <v>1.5904929872685185E-4</v>
      </c>
      <c r="AO49" s="23">
        <f t="shared" si="84"/>
        <v>1.6303854875000001E-4</v>
      </c>
      <c r="AP49" s="23">
        <f t="shared" si="84"/>
        <v>1.4935675217923284E-4</v>
      </c>
      <c r="AQ49" s="23">
        <f t="shared" si="84"/>
        <v>1.1720652767361109E-4</v>
      </c>
      <c r="AR49" s="23">
        <f t="shared" si="85"/>
        <v>1.8103426555555557E-4</v>
      </c>
      <c r="AS49" s="8">
        <f t="shared" si="86"/>
        <v>11.494793318269158</v>
      </c>
      <c r="AT49" s="23">
        <f t="shared" si="87"/>
        <v>1.4815238016348378E-4</v>
      </c>
      <c r="AU49" s="23">
        <f t="shared" si="87"/>
        <v>1.1720652767361109E-4</v>
      </c>
      <c r="AV49" s="23">
        <f t="shared" si="87"/>
        <v>1.8103426555555557E-4</v>
      </c>
      <c r="AW49" s="8">
        <f t="shared" si="88"/>
        <v>14.775627443344257</v>
      </c>
    </row>
    <row r="50" spans="2:49" x14ac:dyDescent="0.3">
      <c r="B50" s="9" t="s">
        <v>9</v>
      </c>
      <c r="C50" s="23">
        <v>2.0918367347222221E-4</v>
      </c>
      <c r="D50" s="23">
        <v>2.4310489628472228E-4</v>
      </c>
      <c r="E50" s="23">
        <v>4.5228856975694444E-4</v>
      </c>
      <c r="F50" s="42"/>
      <c r="H50" s="9" t="s">
        <v>9</v>
      </c>
      <c r="I50" s="42">
        <v>8.0809607800925927E-5</v>
      </c>
      <c r="J50" s="42">
        <v>1.3790732337962964E-5</v>
      </c>
      <c r="K50" s="42">
        <v>2.8990824722222215E-5</v>
      </c>
      <c r="L50" s="42">
        <v>4.211808180555556E-5</v>
      </c>
      <c r="M50" s="42">
        <v>4.3474426805555542E-5</v>
      </c>
      <c r="N50" s="42">
        <v>1.8749475104166671E-5</v>
      </c>
      <c r="O50" s="42">
        <v>3.893508019675926E-5</v>
      </c>
      <c r="P50" s="42">
        <v>2.0133377430555571E-5</v>
      </c>
      <c r="Q50" s="42">
        <v>1.6528696355324078E-4</v>
      </c>
      <c r="R50" s="42">
        <v>4.5228856975694444E-4</v>
      </c>
      <c r="S50" s="42"/>
      <c r="T50" s="42"/>
      <c r="U50" s="42"/>
      <c r="V50" s="42"/>
      <c r="W50" s="42"/>
      <c r="X50" s="42"/>
      <c r="AA50" s="20" t="s">
        <v>25</v>
      </c>
      <c r="AB50" s="23">
        <f t="shared" si="84"/>
        <v>4.351715377546296E-4</v>
      </c>
      <c r="AC50" s="23">
        <f t="shared" si="84"/>
        <v>4.5228856975694444E-4</v>
      </c>
      <c r="AD50" s="23">
        <f t="shared" si="84"/>
        <v>4.5760267069444441E-4</v>
      </c>
      <c r="AE50" s="23">
        <f t="shared" si="84"/>
        <v>4.4138426975694439E-4</v>
      </c>
      <c r="AF50" s="23">
        <f t="shared" si="84"/>
        <v>4.5678067523148151E-4</v>
      </c>
      <c r="AG50" s="23">
        <f t="shared" si="84"/>
        <v>5.0975529100694454E-4</v>
      </c>
      <c r="AH50" s="23">
        <f t="shared" si="84"/>
        <v>4.4680020156250005E-4</v>
      </c>
      <c r="AI50" s="23">
        <f t="shared" si="84"/>
        <v>4.8025951120370374E-4</v>
      </c>
      <c r="AJ50" s="23">
        <f t="shared" si="84"/>
        <v>4.2807434702546302E-4</v>
      </c>
      <c r="AK50" s="23">
        <f t="shared" si="84"/>
        <v>4.6634647686342599E-4</v>
      </c>
      <c r="AL50" s="23">
        <f t="shared" si="84"/>
        <v>4.4935332157407411E-4</v>
      </c>
      <c r="AM50" s="23">
        <f t="shared" si="84"/>
        <v>3.9614591207175919E-4</v>
      </c>
      <c r="AN50" s="23">
        <f t="shared" si="84"/>
        <v>4.506214831597222E-4</v>
      </c>
      <c r="AO50" s="23">
        <f t="shared" si="84"/>
        <v>4.6867808851851851E-4</v>
      </c>
      <c r="AP50" s="23">
        <f t="shared" si="84"/>
        <v>4.528044540128969E-4</v>
      </c>
      <c r="AQ50" s="23">
        <f t="shared" si="84"/>
        <v>3.9614591207175919E-4</v>
      </c>
      <c r="AR50" s="23">
        <f t="shared" si="85"/>
        <v>5.0975529100694454E-4</v>
      </c>
      <c r="AS50" s="8">
        <f t="shared" si="86"/>
        <v>5.7418203747236882</v>
      </c>
      <c r="AT50" s="23">
        <f t="shared" si="87"/>
        <v>4.5622011343171294E-4</v>
      </c>
      <c r="AU50" s="23">
        <f t="shared" si="87"/>
        <v>3.9614591207175919E-4</v>
      </c>
      <c r="AV50" s="23">
        <f t="shared" si="87"/>
        <v>5.0975529100694454E-4</v>
      </c>
      <c r="AW50" s="8">
        <f t="shared" si="88"/>
        <v>7.165169231654092</v>
      </c>
    </row>
    <row r="51" spans="2:49" x14ac:dyDescent="0.3">
      <c r="B51" s="9" t="s">
        <v>10</v>
      </c>
      <c r="C51" s="23">
        <v>2.3407029478009257E-4</v>
      </c>
      <c r="D51" s="23">
        <v>2.2353237591435189E-4</v>
      </c>
      <c r="E51" s="23">
        <v>4.5760267069444441E-4</v>
      </c>
      <c r="F51" s="42"/>
      <c r="H51" s="9" t="s">
        <v>10</v>
      </c>
      <c r="I51" s="42">
        <v>9.6403376157407392E-5</v>
      </c>
      <c r="J51" s="42">
        <v>2.5724363819444463E-5</v>
      </c>
      <c r="K51" s="42">
        <v>2.9957168055555543E-5</v>
      </c>
      <c r="L51" s="42">
        <v>4.3436633912037048E-5</v>
      </c>
      <c r="M51" s="42">
        <v>3.8548752835648121E-5</v>
      </c>
      <c r="N51" s="42">
        <v>1.8342151678240746E-5</v>
      </c>
      <c r="O51" s="42">
        <v>3.3560090694444471E-5</v>
      </c>
      <c r="P51" s="42">
        <v>2.646762409722219E-5</v>
      </c>
      <c r="Q51" s="42">
        <v>1.4516250944444448E-4</v>
      </c>
      <c r="R51" s="42">
        <v>4.5760267069444441E-4</v>
      </c>
      <c r="S51" s="42"/>
      <c r="T51" s="42"/>
      <c r="U51" s="42"/>
      <c r="V51" s="42"/>
      <c r="W51" s="42"/>
      <c r="X51" s="42"/>
      <c r="AA51" s="20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8"/>
      <c r="AT51" s="23"/>
      <c r="AU51" s="23"/>
      <c r="AV51" s="23"/>
      <c r="AW51" s="8"/>
    </row>
    <row r="52" spans="2:49" x14ac:dyDescent="0.3">
      <c r="B52" s="9" t="s">
        <v>11</v>
      </c>
      <c r="C52" s="23">
        <v>2.3163685226851852E-4</v>
      </c>
      <c r="D52" s="23">
        <v>2.0974741748842592E-4</v>
      </c>
      <c r="E52" s="23">
        <v>4.4138426975694439E-4</v>
      </c>
      <c r="F52" s="42"/>
      <c r="H52" s="9" t="s">
        <v>11</v>
      </c>
      <c r="I52" s="42">
        <v>9.1044133703703698E-5</v>
      </c>
      <c r="J52" s="42">
        <v>3.0872071053240757E-5</v>
      </c>
      <c r="K52" s="42">
        <v>3.0851074999999985E-5</v>
      </c>
      <c r="L52" s="42">
        <v>4.2774208449074063E-5</v>
      </c>
      <c r="M52" s="42">
        <v>3.6095364062500001E-5</v>
      </c>
      <c r="N52" s="42">
        <v>1.8636096423611136E-5</v>
      </c>
      <c r="O52" s="42">
        <v>3.125183715277776E-5</v>
      </c>
      <c r="P52" s="42">
        <v>2.1088697824074094E-5</v>
      </c>
      <c r="Q52" s="42">
        <v>1.3877078608796295E-4</v>
      </c>
      <c r="R52" s="42">
        <v>4.4138426975694439E-4</v>
      </c>
      <c r="S52" s="42"/>
      <c r="T52" s="42"/>
      <c r="U52" s="42"/>
      <c r="V52" s="42"/>
      <c r="W52" s="42"/>
      <c r="X52" s="42"/>
      <c r="AA52" s="20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8"/>
      <c r="AT52" s="23"/>
      <c r="AU52" s="23"/>
      <c r="AV52" s="23"/>
      <c r="AW52" s="8"/>
    </row>
    <row r="53" spans="2:49" x14ac:dyDescent="0.3">
      <c r="B53" s="9" t="s">
        <v>12</v>
      </c>
      <c r="C53" s="23">
        <v>2.4621651129629632E-4</v>
      </c>
      <c r="D53" s="23">
        <v>2.1056416393518517E-4</v>
      </c>
      <c r="E53" s="23">
        <v>4.5678067523148151E-4</v>
      </c>
      <c r="F53" s="42"/>
      <c r="H53" s="9" t="s">
        <v>12</v>
      </c>
      <c r="I53" s="42">
        <v>8.9197530856481488E-5</v>
      </c>
      <c r="J53" s="42">
        <v>2.5256151851851856E-5</v>
      </c>
      <c r="K53" s="42">
        <v>3.2425254050925915E-5</v>
      </c>
      <c r="L53" s="42">
        <v>4.8363882581018527E-5</v>
      </c>
      <c r="M53" s="42">
        <v>5.0973691956018533E-5</v>
      </c>
      <c r="N53" s="42">
        <v>2.193037708333333E-5</v>
      </c>
      <c r="O53" s="42">
        <v>3.9638447974537039E-5</v>
      </c>
      <c r="P53" s="42">
        <v>1.9101421435185156E-5</v>
      </c>
      <c r="Q53" s="42">
        <v>1.2989391744212966E-4</v>
      </c>
      <c r="R53" s="42">
        <v>4.5678067523148151E-4</v>
      </c>
      <c r="S53" s="42"/>
      <c r="T53" s="42"/>
      <c r="U53" s="42"/>
      <c r="V53" s="42"/>
      <c r="W53" s="42"/>
      <c r="X53" s="42"/>
      <c r="AA53" s="20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8"/>
      <c r="AT53" s="23"/>
      <c r="AU53" s="23"/>
      <c r="AV53" s="23"/>
      <c r="AW53" s="8"/>
    </row>
    <row r="54" spans="2:49" x14ac:dyDescent="0.3">
      <c r="B54" s="9" t="s">
        <v>13</v>
      </c>
      <c r="C54" s="23">
        <v>2.7666761149305554E-4</v>
      </c>
      <c r="D54" s="23">
        <v>2.3308767951388891E-4</v>
      </c>
      <c r="E54" s="23">
        <v>5.0975529100694454E-4</v>
      </c>
      <c r="F54" s="42"/>
      <c r="H54" s="9" t="s">
        <v>13</v>
      </c>
      <c r="I54" s="42">
        <v>9.7954459560185185E-5</v>
      </c>
      <c r="J54" s="42">
        <v>2.9053287986111105E-5</v>
      </c>
      <c r="K54" s="42">
        <v>3.3677668599537032E-5</v>
      </c>
      <c r="L54" s="42">
        <v>5.6505626944444434E-5</v>
      </c>
      <c r="M54" s="42">
        <v>5.9476568402777805E-5</v>
      </c>
      <c r="N54" s="42">
        <v>2.7933148564814796E-5</v>
      </c>
      <c r="O54" s="42">
        <v>4.8125052488425923E-5</v>
      </c>
      <c r="P54" s="42">
        <v>1.9652305370370352E-5</v>
      </c>
      <c r="Q54" s="42">
        <v>1.3737717309027784E-4</v>
      </c>
      <c r="R54" s="42">
        <v>5.0975529100694454E-4</v>
      </c>
      <c r="S54" s="42"/>
      <c r="T54" s="42"/>
      <c r="U54" s="42"/>
      <c r="V54" s="42"/>
      <c r="W54" s="42"/>
      <c r="X54" s="42"/>
      <c r="AA54" s="20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8"/>
      <c r="AT54" s="23"/>
      <c r="AU54" s="23"/>
      <c r="AV54" s="23"/>
      <c r="AW54" s="8"/>
    </row>
    <row r="55" spans="2:49" x14ac:dyDescent="0.3">
      <c r="B55" s="9" t="s">
        <v>14</v>
      </c>
      <c r="C55" s="23">
        <v>2.221592340625E-4</v>
      </c>
      <c r="D55" s="23">
        <v>2.2464096750000003E-4</v>
      </c>
      <c r="E55" s="23">
        <v>4.4680020156250005E-4</v>
      </c>
      <c r="F55" s="42"/>
      <c r="H55" s="9" t="s">
        <v>14</v>
      </c>
      <c r="I55" s="42">
        <v>8.5074955914351858E-5</v>
      </c>
      <c r="J55" s="42">
        <v>1.9863578148148147E-5</v>
      </c>
      <c r="K55" s="42">
        <v>3.1747343993055557E-5</v>
      </c>
      <c r="L55" s="42">
        <v>4.468642395833333E-5</v>
      </c>
      <c r="M55" s="42">
        <v>4.0786932048611114E-5</v>
      </c>
      <c r="N55" s="42">
        <v>2.2150835648148128E-5</v>
      </c>
      <c r="O55" s="42">
        <v>3.9744478032407438E-5</v>
      </c>
      <c r="P55" s="42">
        <v>1.7112832789351834E-5</v>
      </c>
      <c r="Q55" s="42">
        <v>1.4563282103009263E-4</v>
      </c>
      <c r="R55" s="42">
        <v>4.4680020156250005E-4</v>
      </c>
      <c r="S55" s="42"/>
      <c r="T55" s="42"/>
      <c r="U55" s="42"/>
      <c r="V55" s="42"/>
      <c r="W55" s="42"/>
      <c r="X55" s="42"/>
      <c r="AA55" s="20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8"/>
      <c r="AT55" s="23"/>
      <c r="AU55" s="23"/>
      <c r="AV55" s="23"/>
      <c r="AW55" s="8"/>
    </row>
    <row r="56" spans="2:49" x14ac:dyDescent="0.3">
      <c r="B56" s="9" t="s">
        <v>15</v>
      </c>
      <c r="C56" s="23">
        <v>2.1934576298611108E-4</v>
      </c>
      <c r="D56" s="23">
        <v>2.6091374821759263E-4</v>
      </c>
      <c r="E56" s="23">
        <v>4.8025951120370374E-4</v>
      </c>
      <c r="F56" s="42"/>
      <c r="H56" s="9" t="s">
        <v>15</v>
      </c>
      <c r="I56" s="42">
        <v>8.5837112615740733E-5</v>
      </c>
      <c r="J56" s="42">
        <v>1.0345804988425937E-5</v>
      </c>
      <c r="K56" s="42">
        <v>3.0615656759259252E-5</v>
      </c>
      <c r="L56" s="42">
        <v>4.4379619131944446E-5</v>
      </c>
      <c r="M56" s="42">
        <v>4.8167569490740726E-5</v>
      </c>
      <c r="N56" s="42">
        <v>2.0733602083333334E-5</v>
      </c>
      <c r="O56" s="42">
        <v>3.9693037708333358E-5</v>
      </c>
      <c r="P56" s="42">
        <v>1.9452842870370378E-5</v>
      </c>
      <c r="Q56" s="42">
        <v>1.8103426555555557E-4</v>
      </c>
      <c r="R56" s="42">
        <v>4.8025951120370374E-4</v>
      </c>
      <c r="S56" s="42"/>
      <c r="T56" s="42"/>
      <c r="U56" s="42"/>
      <c r="V56" s="42"/>
      <c r="W56" s="42"/>
      <c r="X56" s="42"/>
      <c r="AA56" s="20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8"/>
      <c r="AT56" s="23"/>
      <c r="AU56" s="23"/>
      <c r="AV56" s="23"/>
      <c r="AW56" s="8"/>
    </row>
    <row r="57" spans="2:49" x14ac:dyDescent="0.3">
      <c r="B57" s="9" t="s">
        <v>16</v>
      </c>
      <c r="C57" s="23">
        <v>2.0887713109953707E-4</v>
      </c>
      <c r="D57" s="23">
        <v>2.1919721592592592E-4</v>
      </c>
      <c r="E57" s="23">
        <v>4.2807434702546302E-4</v>
      </c>
      <c r="F57" s="42"/>
      <c r="H57" s="9" t="s">
        <v>16</v>
      </c>
      <c r="I57" s="42">
        <v>7.7802973043981474E-5</v>
      </c>
      <c r="J57" s="42">
        <v>1.9249181145833344E-5</v>
      </c>
      <c r="K57" s="42">
        <v>2.9730410682870359E-5</v>
      </c>
      <c r="L57" s="42">
        <v>4.2328042337962968E-5</v>
      </c>
      <c r="M57" s="42">
        <v>3.9766523888888907E-5</v>
      </c>
      <c r="N57" s="42">
        <v>2.0114218530092589E-5</v>
      </c>
      <c r="O57" s="42">
        <v>3.6146804398148157E-5</v>
      </c>
      <c r="P57" s="42">
        <v>2.1147224317129605E-5</v>
      </c>
      <c r="Q57" s="42">
        <v>1.4178896868055559E-4</v>
      </c>
      <c r="R57" s="42">
        <v>4.2807434702546302E-4</v>
      </c>
      <c r="S57" s="42"/>
      <c r="T57" s="42"/>
      <c r="U57" s="42"/>
      <c r="V57" s="42"/>
      <c r="W57" s="42"/>
      <c r="X57" s="42"/>
      <c r="AA57" s="1"/>
      <c r="AB57"/>
      <c r="AD57" s="2"/>
      <c r="AE57"/>
      <c r="AG57" s="2"/>
      <c r="AP57" s="7"/>
      <c r="AQ57" s="7"/>
      <c r="AR57" s="7"/>
      <c r="AT57" s="7"/>
      <c r="AU57" s="7"/>
      <c r="AV57" s="7"/>
      <c r="AW57" s="7"/>
    </row>
    <row r="58" spans="2:49" x14ac:dyDescent="0.3">
      <c r="B58" s="9" t="s">
        <v>17</v>
      </c>
      <c r="C58" s="23">
        <v>2.1730074746527777E-4</v>
      </c>
      <c r="D58" s="23">
        <v>2.490457293981482E-4</v>
      </c>
      <c r="E58" s="23">
        <v>4.6634647686342599E-4</v>
      </c>
      <c r="F58" s="42"/>
      <c r="H58" s="9" t="s">
        <v>17</v>
      </c>
      <c r="I58" s="42">
        <v>8.5346854791666668E-5</v>
      </c>
      <c r="J58" s="42">
        <v>2.1801776273148145E-5</v>
      </c>
      <c r="K58" s="42">
        <v>2.9140946493055548E-5</v>
      </c>
      <c r="L58" s="42">
        <v>4.2783656678240736E-5</v>
      </c>
      <c r="M58" s="42">
        <v>3.8227513229166677E-5</v>
      </c>
      <c r="N58" s="42">
        <v>2.0760896944444435E-5</v>
      </c>
      <c r="O58" s="42">
        <v>3.7221802303240752E-5</v>
      </c>
      <c r="P58" s="42">
        <v>2.1046443275462958E-5</v>
      </c>
      <c r="Q58" s="42">
        <v>1.7001658687500003E-4</v>
      </c>
      <c r="R58" s="42">
        <v>4.6634647686342599E-4</v>
      </c>
      <c r="S58" s="42"/>
      <c r="T58" s="42"/>
      <c r="U58" s="42"/>
      <c r="V58" s="42"/>
      <c r="W58" s="42"/>
      <c r="X58" s="42"/>
      <c r="AA58" s="20" t="s">
        <v>26</v>
      </c>
      <c r="AB58" s="27" t="s">
        <v>8</v>
      </c>
      <c r="AC58" s="27" t="s">
        <v>9</v>
      </c>
      <c r="AD58" s="27" t="s">
        <v>10</v>
      </c>
      <c r="AE58" s="27" t="s">
        <v>11</v>
      </c>
      <c r="AF58" s="27" t="s">
        <v>12</v>
      </c>
      <c r="AG58" s="27" t="s">
        <v>13</v>
      </c>
      <c r="AH58" s="27" t="s">
        <v>14</v>
      </c>
      <c r="AI58" s="27" t="s">
        <v>15</v>
      </c>
      <c r="AJ58" s="27" t="s">
        <v>16</v>
      </c>
      <c r="AK58" s="27" t="s">
        <v>17</v>
      </c>
      <c r="AL58" s="12" t="s">
        <v>18</v>
      </c>
      <c r="AM58" s="12" t="s">
        <v>19</v>
      </c>
      <c r="AN58" s="12" t="s">
        <v>20</v>
      </c>
      <c r="AO58" s="12" t="s">
        <v>21</v>
      </c>
      <c r="AP58" s="7"/>
      <c r="AQ58" s="7"/>
      <c r="AR58" s="7"/>
      <c r="AT58" s="7"/>
      <c r="AU58" s="7"/>
      <c r="AV58" s="7"/>
      <c r="AW58" s="7"/>
    </row>
    <row r="59" spans="2:49" x14ac:dyDescent="0.3">
      <c r="B59" s="14" t="s">
        <v>18</v>
      </c>
      <c r="C59" s="23">
        <v>2.04719912662037E-4</v>
      </c>
      <c r="D59" s="23">
        <v>2.4463340891203706E-4</v>
      </c>
      <c r="E59" s="23">
        <v>4.4935332157407411E-4</v>
      </c>
      <c r="F59" s="42"/>
      <c r="H59" s="14" t="s">
        <v>18</v>
      </c>
      <c r="I59" s="42">
        <v>7.9549844629629631E-5</v>
      </c>
      <c r="J59" s="42">
        <v>8.3196859027777711E-6</v>
      </c>
      <c r="K59" s="42">
        <v>3.1976988321759271E-5</v>
      </c>
      <c r="L59" s="42">
        <v>4.5386642314814809E-5</v>
      </c>
      <c r="M59" s="42">
        <v>3.9486751493055556E-5</v>
      </c>
      <c r="N59" s="42">
        <v>2.2942649282407422E-5</v>
      </c>
      <c r="O59" s="42">
        <v>4.3707220532407386E-5</v>
      </c>
      <c r="P59" s="42">
        <v>2.2272612754629642E-5</v>
      </c>
      <c r="Q59" s="42">
        <v>1.557109263425926E-4</v>
      </c>
      <c r="R59" s="42">
        <v>4.4935332157407411E-4</v>
      </c>
      <c r="S59" s="42"/>
      <c r="T59" s="42"/>
      <c r="U59" s="42"/>
      <c r="V59" s="42"/>
      <c r="W59" s="42"/>
      <c r="X59" s="42"/>
      <c r="AA59" s="6" t="s">
        <v>3</v>
      </c>
      <c r="AB59" s="13">
        <f>AB2-$AP2</f>
        <v>-0.15595076064285784</v>
      </c>
      <c r="AC59" s="13">
        <f t="shared" ref="AC59:AO59" si="89">AC2-$AP2</f>
        <v>-0.36465824364285737</v>
      </c>
      <c r="AD59" s="13">
        <f t="shared" si="89"/>
        <v>0.98264334235714124</v>
      </c>
      <c r="AE59" s="13">
        <f t="shared" si="89"/>
        <v>0.51960479435714202</v>
      </c>
      <c r="AF59" s="13">
        <f t="shared" si="89"/>
        <v>0.36005830835714292</v>
      </c>
      <c r="AG59" s="13">
        <f t="shared" si="89"/>
        <v>1.1166569483571429</v>
      </c>
      <c r="AH59" s="13">
        <f t="shared" si="89"/>
        <v>3.8678333571429135E-3</v>
      </c>
      <c r="AI59" s="13">
        <f t="shared" si="89"/>
        <v>6.9718172357141839E-2</v>
      </c>
      <c r="AJ59" s="13">
        <f t="shared" si="89"/>
        <v>-0.62443148664285797</v>
      </c>
      <c r="AK59" s="13">
        <f t="shared" si="89"/>
        <v>2.7359896357142865E-2</v>
      </c>
      <c r="AL59" s="13">
        <f t="shared" si="89"/>
        <v>-0.47350178164285683</v>
      </c>
      <c r="AM59" s="13">
        <f t="shared" si="89"/>
        <v>-0.39826368664285727</v>
      </c>
      <c r="AN59" s="13">
        <f t="shared" si="89"/>
        <v>-0.66252672464285745</v>
      </c>
      <c r="AO59" s="13">
        <f t="shared" si="89"/>
        <v>-0.40057661164285729</v>
      </c>
      <c r="AP59" s="7"/>
      <c r="AQ59" s="7"/>
      <c r="AR59" s="7"/>
      <c r="AT59" s="7"/>
      <c r="AU59" s="7"/>
      <c r="AV59" s="7"/>
      <c r="AW59" s="7"/>
    </row>
    <row r="60" spans="2:49" x14ac:dyDescent="0.3">
      <c r="B60" s="14" t="s">
        <v>19</v>
      </c>
      <c r="C60" s="23">
        <v>2.1483476106481483E-4</v>
      </c>
      <c r="D60" s="23">
        <v>1.8131115100694442E-4</v>
      </c>
      <c r="E60" s="23">
        <v>3.9614591207175919E-4</v>
      </c>
      <c r="F60" s="42"/>
      <c r="H60" s="14" t="s">
        <v>19</v>
      </c>
      <c r="I60" s="42">
        <v>8.042065591435185E-5</v>
      </c>
      <c r="J60" s="42">
        <v>2.1018361053240736E-5</v>
      </c>
      <c r="K60" s="42">
        <v>2.9293955231481475E-5</v>
      </c>
      <c r="L60" s="42">
        <v>3.8865793229166679E-5</v>
      </c>
      <c r="M60" s="42">
        <v>4.5235995636574084E-5</v>
      </c>
      <c r="N60" s="42">
        <v>1.8398316122685194E-5</v>
      </c>
      <c r="O60" s="42">
        <v>2.9722274710648148E-5</v>
      </c>
      <c r="P60" s="42">
        <v>1.5984032499999973E-5</v>
      </c>
      <c r="Q60" s="42">
        <v>1.1720652767361109E-4</v>
      </c>
      <c r="R60" s="42">
        <v>3.9614591207175919E-4</v>
      </c>
      <c r="S60" s="42"/>
      <c r="T60" s="42"/>
      <c r="U60" s="42"/>
      <c r="V60" s="42"/>
      <c r="W60" s="42"/>
      <c r="X60" s="42"/>
      <c r="AA60" s="6" t="s">
        <v>4</v>
      </c>
      <c r="AB60" s="13">
        <f t="shared" ref="AB60:AO68" si="90">AB3-$AP3</f>
        <v>-0.49171363800000067</v>
      </c>
      <c r="AC60" s="13">
        <f t="shared" si="90"/>
        <v>-0.48794946600000033</v>
      </c>
      <c r="AD60" s="13">
        <f t="shared" si="90"/>
        <v>0.54311629400000117</v>
      </c>
      <c r="AE60" s="13">
        <f t="shared" si="90"/>
        <v>0.98787819900000118</v>
      </c>
      <c r="AF60" s="13">
        <f t="shared" si="90"/>
        <v>0.50266278000000009</v>
      </c>
      <c r="AG60" s="13">
        <f t="shared" si="90"/>
        <v>0.83073534199999921</v>
      </c>
      <c r="AH60" s="13">
        <f t="shared" si="90"/>
        <v>3.674441199999956E-2</v>
      </c>
      <c r="AI60" s="13">
        <f t="shared" si="90"/>
        <v>-0.78559118899999936</v>
      </c>
      <c r="AJ60" s="13">
        <f t="shared" si="90"/>
        <v>-1.6339488999999485E-2</v>
      </c>
      <c r="AK60" s="13">
        <f t="shared" si="90"/>
        <v>0.20420472999999939</v>
      </c>
      <c r="AL60" s="13">
        <f t="shared" si="90"/>
        <v>-0.96064787800000095</v>
      </c>
      <c r="AM60" s="13">
        <f t="shared" si="90"/>
        <v>0.13651765499999913</v>
      </c>
      <c r="AN60" s="13">
        <f t="shared" si="90"/>
        <v>-0.57361840000000042</v>
      </c>
      <c r="AO60" s="13">
        <f t="shared" si="90"/>
        <v>7.4000647999998836E-2</v>
      </c>
      <c r="AP60" s="7"/>
      <c r="AQ60" s="7"/>
      <c r="AR60" s="7"/>
      <c r="AT60" s="7"/>
      <c r="AU60" s="7"/>
      <c r="AV60" s="7"/>
      <c r="AW60" s="7"/>
    </row>
    <row r="61" spans="2:49" x14ac:dyDescent="0.3">
      <c r="B61" s="14" t="s">
        <v>20</v>
      </c>
      <c r="C61" s="23">
        <v>2.0781053162037037E-4</v>
      </c>
      <c r="D61" s="23">
        <v>2.4281095153935186E-4</v>
      </c>
      <c r="E61" s="23">
        <v>4.506214831597222E-4</v>
      </c>
      <c r="F61" s="42"/>
      <c r="H61" s="14" t="s">
        <v>20</v>
      </c>
      <c r="I61" s="42">
        <v>7.7362055937500002E-5</v>
      </c>
      <c r="J61" s="42">
        <v>1.2799193749999999E-5</v>
      </c>
      <c r="K61" s="42">
        <v>3.0402284363425925E-5</v>
      </c>
      <c r="L61" s="42">
        <v>4.2663979178240763E-5</v>
      </c>
      <c r="M61" s="42">
        <v>4.4583018391203677E-5</v>
      </c>
      <c r="N61" s="42">
        <v>2.1554547743055571E-5</v>
      </c>
      <c r="O61" s="42">
        <v>4.2370034432870349E-5</v>
      </c>
      <c r="P61" s="42">
        <v>1.9837070636574077E-5</v>
      </c>
      <c r="Q61" s="42">
        <v>1.5904929872685185E-4</v>
      </c>
      <c r="R61" s="42">
        <v>4.506214831597222E-4</v>
      </c>
      <c r="S61" s="42"/>
      <c r="T61" s="42"/>
      <c r="U61" s="42"/>
      <c r="V61" s="42"/>
      <c r="W61" s="42"/>
      <c r="X61" s="42"/>
      <c r="AA61" s="6" t="s">
        <v>5</v>
      </c>
      <c r="AB61" s="13">
        <f t="shared" si="90"/>
        <v>-0.14046809192857035</v>
      </c>
      <c r="AC61" s="13">
        <f t="shared" si="90"/>
        <v>-0.15901684492857138</v>
      </c>
      <c r="AD61" s="13">
        <f t="shared" si="90"/>
        <v>-7.5524780928571733E-2</v>
      </c>
      <c r="AE61" s="13">
        <f t="shared" si="90"/>
        <v>1.7087790714280793E-3</v>
      </c>
      <c r="AF61" s="13">
        <f t="shared" si="90"/>
        <v>0.13771784907142814</v>
      </c>
      <c r="AG61" s="13">
        <f t="shared" si="90"/>
        <v>0.24592646607142887</v>
      </c>
      <c r="AH61" s="13">
        <f t="shared" si="90"/>
        <v>7.9146420071429358E-2</v>
      </c>
      <c r="AI61" s="13">
        <f t="shared" si="90"/>
        <v>-1.8631356928571652E-2</v>
      </c>
      <c r="AJ61" s="13">
        <f t="shared" si="90"/>
        <v>-9.5116617928571845E-2</v>
      </c>
      <c r="AK61" s="13">
        <f t="shared" si="90"/>
        <v>-0.14604632392857164</v>
      </c>
      <c r="AL61" s="13">
        <f t="shared" si="90"/>
        <v>9.8987690071429935E-2</v>
      </c>
      <c r="AM61" s="13">
        <f t="shared" si="90"/>
        <v>-0.13282636892857136</v>
      </c>
      <c r="AN61" s="13">
        <f t="shared" si="90"/>
        <v>-3.7066731928570906E-2</v>
      </c>
      <c r="AO61" s="13">
        <f t="shared" si="90"/>
        <v>0.24120991307142914</v>
      </c>
    </row>
    <row r="62" spans="2:49" x14ac:dyDescent="0.3">
      <c r="B62" s="14" t="s">
        <v>21</v>
      </c>
      <c r="C62" s="23">
        <v>2.190938103703704E-4</v>
      </c>
      <c r="D62" s="23">
        <v>2.4958427814814814E-4</v>
      </c>
      <c r="E62" s="23">
        <v>4.6867808851851851E-4</v>
      </c>
      <c r="F62" s="42"/>
      <c r="H62" s="14" t="s">
        <v>21</v>
      </c>
      <c r="I62" s="42">
        <v>8.0393885949074073E-5</v>
      </c>
      <c r="J62" s="42">
        <v>2.0294784583333322E-5</v>
      </c>
      <c r="K62" s="42">
        <v>3.362307886574074E-5</v>
      </c>
      <c r="L62" s="42">
        <v>4.4301671284722221E-5</v>
      </c>
      <c r="M62" s="42">
        <v>4.0480389687500027E-5</v>
      </c>
      <c r="N62" s="42">
        <v>2.4439405393518516E-5</v>
      </c>
      <c r="O62" s="42">
        <v>4.0068867048611114E-5</v>
      </c>
      <c r="P62" s="42">
        <v>2.2037456956018515E-5</v>
      </c>
      <c r="Q62" s="42">
        <v>1.6303854875000001E-4</v>
      </c>
      <c r="R62" s="42">
        <v>4.6867808851851851E-4</v>
      </c>
      <c r="S62" s="42"/>
      <c r="T62" s="42"/>
      <c r="U62" s="42"/>
      <c r="V62" s="42"/>
      <c r="W62" s="42"/>
      <c r="X62" s="42"/>
      <c r="AA62" s="6" t="s">
        <v>6</v>
      </c>
      <c r="AB62" s="13">
        <f t="shared" si="90"/>
        <v>-0.16405409842857255</v>
      </c>
      <c r="AC62" s="13">
        <f t="shared" si="90"/>
        <v>-0.19380466442857136</v>
      </c>
      <c r="AD62" s="13">
        <f t="shared" si="90"/>
        <v>-7.9881762428570813E-2</v>
      </c>
      <c r="AE62" s="13">
        <f t="shared" si="90"/>
        <v>-0.13711532242857283</v>
      </c>
      <c r="AF62" s="13">
        <f t="shared" si="90"/>
        <v>0.34583252257142894</v>
      </c>
      <c r="AG62" s="13">
        <f t="shared" si="90"/>
        <v>1.0492792355714271</v>
      </c>
      <c r="AH62" s="13">
        <f t="shared" si="90"/>
        <v>2.8100097571428062E-2</v>
      </c>
      <c r="AI62" s="13">
        <f t="shared" si="90"/>
        <v>1.5921605714281917E-3</v>
      </c>
      <c r="AJ62" s="13">
        <f t="shared" si="90"/>
        <v>-0.17566407442857157</v>
      </c>
      <c r="AK62" s="13">
        <f t="shared" si="90"/>
        <v>-0.13629899542857205</v>
      </c>
      <c r="AL62" s="13">
        <f t="shared" si="90"/>
        <v>8.8598963571427714E-2</v>
      </c>
      <c r="AM62" s="13">
        <f t="shared" si="90"/>
        <v>-0.47480239742857089</v>
      </c>
      <c r="AN62" s="13">
        <f t="shared" si="90"/>
        <v>-0.14663913142857021</v>
      </c>
      <c r="AO62" s="13">
        <f t="shared" si="90"/>
        <v>-5.1425334285721824E-3</v>
      </c>
    </row>
    <row r="63" spans="2:49" x14ac:dyDescent="0.3">
      <c r="B63" s="6" t="s">
        <v>27</v>
      </c>
      <c r="C63" s="23">
        <v>2.2334847298776455E-4</v>
      </c>
      <c r="D63" s="23">
        <v>2.294559810251323E-4</v>
      </c>
      <c r="E63" s="23">
        <v>4.528044540128969E-4</v>
      </c>
      <c r="F63" s="42"/>
      <c r="H63" s="6" t="s">
        <v>27</v>
      </c>
      <c r="I63" s="42">
        <v>8.5030189324570104E-5</v>
      </c>
      <c r="J63" s="42">
        <v>1.9438295601851857E-5</v>
      </c>
      <c r="K63" s="42">
        <v>3.0831297464451051E-5</v>
      </c>
      <c r="L63" s="42">
        <v>4.4361191347552912E-5</v>
      </c>
      <c r="M63" s="42">
        <v>4.3687499249338624E-5</v>
      </c>
      <c r="N63" s="42">
        <v>2.1269582569444446E-5</v>
      </c>
      <c r="O63" s="42">
        <v>3.8406298363095242E-5</v>
      </c>
      <c r="P63" s="42">
        <v>2.0423347913359781E-5</v>
      </c>
      <c r="Q63" s="42">
        <v>1.4935675217923284E-4</v>
      </c>
      <c r="R63" s="42">
        <v>4.528044540128969E-4</v>
      </c>
      <c r="S63" s="42"/>
      <c r="T63" s="42"/>
      <c r="U63" s="42"/>
      <c r="V63" s="42"/>
      <c r="W63" s="42"/>
      <c r="X63" s="42"/>
      <c r="AA63" s="6" t="s">
        <v>54</v>
      </c>
      <c r="AB63" s="13">
        <f t="shared" si="90"/>
        <v>0.22757693585714245</v>
      </c>
      <c r="AC63" s="13">
        <f t="shared" si="90"/>
        <v>-1.840945914285852E-2</v>
      </c>
      <c r="AD63" s="13">
        <f t="shared" si="90"/>
        <v>-0.44398769014285966</v>
      </c>
      <c r="AE63" s="13">
        <f t="shared" si="90"/>
        <v>-0.65596048014285691</v>
      </c>
      <c r="AF63" s="13">
        <f t="shared" si="90"/>
        <v>0.62952704985714414</v>
      </c>
      <c r="AG63" s="13">
        <f t="shared" si="90"/>
        <v>1.3641755748571449</v>
      </c>
      <c r="AH63" s="13">
        <f t="shared" si="90"/>
        <v>-0.25060900614285719</v>
      </c>
      <c r="AI63" s="13">
        <f t="shared" si="90"/>
        <v>0.38707806885714158</v>
      </c>
      <c r="AJ63" s="13">
        <f t="shared" si="90"/>
        <v>-0.3387722711428558</v>
      </c>
      <c r="AK63" s="13">
        <f t="shared" si="90"/>
        <v>-0.47174279214285653</v>
      </c>
      <c r="AL63" s="13">
        <f t="shared" si="90"/>
        <v>-0.36294460614285695</v>
      </c>
      <c r="AM63" s="13">
        <f t="shared" si="90"/>
        <v>0.13379008785714364</v>
      </c>
      <c r="AN63" s="13">
        <f t="shared" si="90"/>
        <v>7.7372853857140544E-2</v>
      </c>
      <c r="AO63" s="13">
        <f t="shared" si="90"/>
        <v>-0.27709426614285482</v>
      </c>
    </row>
    <row r="64" spans="2:49" x14ac:dyDescent="0.3">
      <c r="B64" s="6" t="s">
        <v>28</v>
      </c>
      <c r="C64" s="23">
        <v>2.04719912662037E-4</v>
      </c>
      <c r="D64" s="23">
        <v>1.8131115100694442E-4</v>
      </c>
      <c r="E64" s="23">
        <v>3.9614591207175919E-4</v>
      </c>
      <c r="F64" s="31" t="s">
        <v>55</v>
      </c>
      <c r="H64" s="6" t="s">
        <v>28</v>
      </c>
      <c r="I64" s="42">
        <v>7.7362055937500002E-5</v>
      </c>
      <c r="J64" s="42">
        <v>8.3196859027777711E-6</v>
      </c>
      <c r="K64" s="42">
        <v>2.8990824722222215E-5</v>
      </c>
      <c r="L64" s="42">
        <v>3.8865793229166679E-5</v>
      </c>
      <c r="M64" s="42">
        <v>3.6095364062500001E-5</v>
      </c>
      <c r="N64" s="42">
        <v>1.8342151678240746E-5</v>
      </c>
      <c r="O64" s="42">
        <v>2.9722274710648148E-5</v>
      </c>
      <c r="P64" s="42">
        <v>1.5984032499999973E-5</v>
      </c>
      <c r="Q64" s="42">
        <v>1.1720652767361109E-4</v>
      </c>
      <c r="R64" s="23">
        <v>3.9614591207175919E-4</v>
      </c>
      <c r="S64" s="31" t="s">
        <v>55</v>
      </c>
      <c r="T64" s="42"/>
      <c r="U64" s="42"/>
      <c r="V64" s="42"/>
      <c r="W64" s="42"/>
      <c r="X64" s="42"/>
      <c r="AA64" s="6" t="s">
        <v>0</v>
      </c>
      <c r="AB64" s="13">
        <f t="shared" si="90"/>
        <v>-1.5651117999998965E-2</v>
      </c>
      <c r="AC64" s="13">
        <f t="shared" si="90"/>
        <v>-0.21773728499999989</v>
      </c>
      <c r="AD64" s="13">
        <f t="shared" si="90"/>
        <v>-0.25293002899999961</v>
      </c>
      <c r="AE64" s="13">
        <f t="shared" si="90"/>
        <v>-0.22753320299999813</v>
      </c>
      <c r="AF64" s="13">
        <f t="shared" si="90"/>
        <v>5.7092645999999414E-2</v>
      </c>
      <c r="AG64" s="13">
        <f t="shared" si="90"/>
        <v>0.57573210199999836</v>
      </c>
      <c r="AH64" s="13">
        <f t="shared" si="90"/>
        <v>7.6140265999997903E-2</v>
      </c>
      <c r="AI64" s="13">
        <f t="shared" si="90"/>
        <v>-4.6308714000000029E-2</v>
      </c>
      <c r="AJ64" s="13">
        <f t="shared" si="90"/>
        <v>-9.9823453000000617E-2</v>
      </c>
      <c r="AK64" s="13">
        <f t="shared" si="90"/>
        <v>-4.3950438000001091E-2</v>
      </c>
      <c r="AL64" s="13">
        <f t="shared" si="90"/>
        <v>0.14455296400000095</v>
      </c>
      <c r="AM64" s="13">
        <f t="shared" si="90"/>
        <v>-0.24807742099999941</v>
      </c>
      <c r="AN64" s="13">
        <f t="shared" si="90"/>
        <v>2.4620991000001036E-2</v>
      </c>
      <c r="AO64" s="13">
        <f t="shared" si="90"/>
        <v>0.27387269199999964</v>
      </c>
    </row>
    <row r="65" spans="2:41" x14ac:dyDescent="0.3">
      <c r="B65" s="6" t="s">
        <v>29</v>
      </c>
      <c r="C65" s="23">
        <v>2.7666761149305554E-4</v>
      </c>
      <c r="D65" s="23">
        <v>2.6091374821759263E-4</v>
      </c>
      <c r="E65" s="23">
        <v>5.0975529100694454E-4</v>
      </c>
      <c r="F65" s="31" t="s">
        <v>56</v>
      </c>
      <c r="H65" s="6" t="s">
        <v>29</v>
      </c>
      <c r="I65" s="42">
        <v>9.7954459560185185E-5</v>
      </c>
      <c r="J65" s="42">
        <v>3.0872071053240757E-5</v>
      </c>
      <c r="K65" s="42">
        <v>3.3677668599537032E-5</v>
      </c>
      <c r="L65" s="42">
        <v>5.6505626944444434E-5</v>
      </c>
      <c r="M65" s="42">
        <v>5.9476568402777805E-5</v>
      </c>
      <c r="N65" s="42">
        <v>2.7933148564814796E-5</v>
      </c>
      <c r="O65" s="42">
        <v>4.8125052488425923E-5</v>
      </c>
      <c r="P65" s="42">
        <v>2.646762409722219E-5</v>
      </c>
      <c r="Q65" s="42">
        <v>1.8103426555555557E-4</v>
      </c>
      <c r="R65" s="23">
        <v>5.0975529100694454E-4</v>
      </c>
      <c r="S65" s="31" t="s">
        <v>56</v>
      </c>
      <c r="T65" s="42"/>
      <c r="U65" s="42"/>
      <c r="V65" s="42"/>
      <c r="W65" s="42"/>
      <c r="X65" s="42"/>
      <c r="AA65" s="1" t="s">
        <v>1</v>
      </c>
      <c r="AB65" s="13">
        <f t="shared" si="90"/>
        <v>-7.8032069571429385E-2</v>
      </c>
      <c r="AC65" s="13">
        <f t="shared" si="90"/>
        <v>4.5686750428571177E-2</v>
      </c>
      <c r="AD65" s="13">
        <f t="shared" si="90"/>
        <v>-0.41871234257142609</v>
      </c>
      <c r="AE65" s="13">
        <f t="shared" si="90"/>
        <v>-0.61814544857143039</v>
      </c>
      <c r="AF65" s="13">
        <f t="shared" si="90"/>
        <v>0.10645772642857176</v>
      </c>
      <c r="AG65" s="13">
        <f t="shared" si="90"/>
        <v>0.83970035642857122</v>
      </c>
      <c r="AH65" s="13">
        <f t="shared" si="90"/>
        <v>0.11561872342857393</v>
      </c>
      <c r="AI65" s="13">
        <f t="shared" si="90"/>
        <v>0.11117427942857327</v>
      </c>
      <c r="AJ65" s="13">
        <f t="shared" si="90"/>
        <v>-0.19522027857142765</v>
      </c>
      <c r="AK65" s="13">
        <f t="shared" si="90"/>
        <v>-0.10234045957142746</v>
      </c>
      <c r="AL65" s="13">
        <f t="shared" si="90"/>
        <v>0.45799967542856956</v>
      </c>
      <c r="AM65" s="13">
        <f t="shared" si="90"/>
        <v>-0.75029964357142864</v>
      </c>
      <c r="AN65" s="13">
        <f t="shared" si="90"/>
        <v>0.3424667964285697</v>
      </c>
      <c r="AO65" s="13">
        <f t="shared" si="90"/>
        <v>0.14364593442857165</v>
      </c>
    </row>
    <row r="66" spans="2:41" x14ac:dyDescent="0.3">
      <c r="B66" s="6" t="s">
        <v>30</v>
      </c>
      <c r="C66" s="8">
        <v>8.5700745489109664</v>
      </c>
      <c r="D66" s="8">
        <v>9.1248638578493519</v>
      </c>
      <c r="E66" s="8">
        <v>5.74182037472369</v>
      </c>
      <c r="F66" s="30"/>
      <c r="H66" s="6" t="s">
        <v>30</v>
      </c>
      <c r="I66" s="8">
        <v>7.688096491611331</v>
      </c>
      <c r="J66" s="8">
        <v>35.534276811267951</v>
      </c>
      <c r="K66" s="8">
        <v>5.2489578402756765</v>
      </c>
      <c r="L66" s="8">
        <v>9.1967884529749977</v>
      </c>
      <c r="M66" s="8">
        <v>14.170320337446249</v>
      </c>
      <c r="N66" s="8">
        <v>12.408914868353264</v>
      </c>
      <c r="O66" s="8">
        <v>12.584480547263905</v>
      </c>
      <c r="P66" s="8">
        <v>12.018214958984389</v>
      </c>
      <c r="Q66" s="32">
        <v>11.494793318269158</v>
      </c>
      <c r="R66" s="8">
        <v>5.7418203747236882</v>
      </c>
      <c r="S66" s="32"/>
      <c r="T66" s="32"/>
      <c r="U66" s="32"/>
      <c r="V66" s="32"/>
      <c r="W66" s="32"/>
      <c r="X66" s="32"/>
      <c r="AA66" s="6" t="s">
        <v>7</v>
      </c>
      <c r="AB66" s="13">
        <f t="shared" si="90"/>
        <v>1.4651765285714324E-2</v>
      </c>
      <c r="AC66" s="13">
        <f t="shared" si="90"/>
        <v>-2.5053449714283582E-2</v>
      </c>
      <c r="AD66" s="13">
        <f t="shared" si="90"/>
        <v>0.52222546228571232</v>
      </c>
      <c r="AE66" s="13">
        <f t="shared" si="90"/>
        <v>5.7486232285716587E-2</v>
      </c>
      <c r="AF66" s="13">
        <f t="shared" si="90"/>
        <v>-0.11421444771428768</v>
      </c>
      <c r="AG66" s="13">
        <f t="shared" si="90"/>
        <v>-6.6618075714286684E-2</v>
      </c>
      <c r="AH66" s="13">
        <f t="shared" si="90"/>
        <v>-0.2860285067142867</v>
      </c>
      <c r="AI66" s="13">
        <f t="shared" si="90"/>
        <v>-8.3851635714284223E-2</v>
      </c>
      <c r="AJ66" s="13">
        <f t="shared" si="90"/>
        <v>6.2542921285712927E-2</v>
      </c>
      <c r="AK66" s="13">
        <f t="shared" si="90"/>
        <v>5.3835439285714548E-2</v>
      </c>
      <c r="AL66" s="13">
        <f t="shared" si="90"/>
        <v>0.15977648228571595</v>
      </c>
      <c r="AM66" s="13">
        <f t="shared" si="90"/>
        <v>-0.38355685171428733</v>
      </c>
      <c r="AN66" s="13">
        <f t="shared" si="90"/>
        <v>-5.0654356714284754E-2</v>
      </c>
      <c r="AO66" s="13">
        <f t="shared" si="90"/>
        <v>0.13945902128571475</v>
      </c>
    </row>
    <row r="67" spans="2:41" x14ac:dyDescent="0.3">
      <c r="P67"/>
      <c r="Q67" s="2"/>
      <c r="AA67" s="6" t="s">
        <v>52</v>
      </c>
      <c r="AB67" s="13">
        <f t="shared" si="90"/>
        <v>-0.71984288928571694</v>
      </c>
      <c r="AC67" s="13">
        <f t="shared" si="90"/>
        <v>1.3763702627142873</v>
      </c>
      <c r="AD67" s="13">
        <f t="shared" si="90"/>
        <v>-0.36238257228571236</v>
      </c>
      <c r="AE67" s="13">
        <f t="shared" si="90"/>
        <v>-0.91462747028571734</v>
      </c>
      <c r="AF67" s="13">
        <f t="shared" si="90"/>
        <v>-1.681588921285714</v>
      </c>
      <c r="AG67" s="13">
        <f t="shared" si="90"/>
        <v>-1.0350356332857107</v>
      </c>
      <c r="AH67" s="13">
        <f t="shared" si="90"/>
        <v>-0.32174765128571359</v>
      </c>
      <c r="AI67" s="13">
        <f t="shared" si="90"/>
        <v>2.7369371557142852</v>
      </c>
      <c r="AJ67" s="13">
        <f t="shared" si="90"/>
        <v>-0.65385649428571391</v>
      </c>
      <c r="AK67" s="13">
        <f t="shared" si="90"/>
        <v>1.7850097177142867</v>
      </c>
      <c r="AL67" s="13">
        <f t="shared" si="90"/>
        <v>0.54900064771428525</v>
      </c>
      <c r="AM67" s="13">
        <f t="shared" si="90"/>
        <v>-2.7777793972857179</v>
      </c>
      <c r="AN67" s="13">
        <f t="shared" si="90"/>
        <v>0.837436021714284</v>
      </c>
      <c r="AO67" s="13">
        <f t="shared" si="90"/>
        <v>1.1821072237142847</v>
      </c>
    </row>
    <row r="68" spans="2:41" x14ac:dyDescent="0.3">
      <c r="B68" s="37" t="s">
        <v>45</v>
      </c>
      <c r="C68" s="6">
        <v>1</v>
      </c>
      <c r="D68" s="6">
        <v>2</v>
      </c>
      <c r="E68" s="6" t="s">
        <v>25</v>
      </c>
      <c r="H68" s="35" t="s">
        <v>49</v>
      </c>
      <c r="I68" s="1" t="s">
        <v>3</v>
      </c>
      <c r="J68" s="1" t="s">
        <v>4</v>
      </c>
      <c r="K68" s="1" t="s">
        <v>5</v>
      </c>
      <c r="L68" s="1" t="s">
        <v>6</v>
      </c>
      <c r="M68" s="1" t="s">
        <v>54</v>
      </c>
      <c r="N68" s="1" t="s">
        <v>0</v>
      </c>
      <c r="O68" s="1" t="s">
        <v>1</v>
      </c>
      <c r="P68" s="1" t="s">
        <v>7</v>
      </c>
      <c r="Q68" s="1" t="s">
        <v>52</v>
      </c>
      <c r="R68" s="20" t="s">
        <v>25</v>
      </c>
      <c r="S68" s="20"/>
      <c r="T68" s="20"/>
      <c r="U68" s="20"/>
      <c r="V68" s="20"/>
      <c r="W68" s="20"/>
      <c r="X68" s="20"/>
      <c r="AA68" s="20" t="s">
        <v>25</v>
      </c>
      <c r="AB68" s="13">
        <f>AB11-$AP11</f>
        <v>-1.5234839647142948</v>
      </c>
      <c r="AC68" s="13">
        <f t="shared" si="90"/>
        <v>-4.4572399714290611E-2</v>
      </c>
      <c r="AD68" s="13">
        <f t="shared" si="90"/>
        <v>0.41456592128570691</v>
      </c>
      <c r="AE68" s="13">
        <f t="shared" si="90"/>
        <v>-0.98670391971429439</v>
      </c>
      <c r="AF68" s="13">
        <f t="shared" si="90"/>
        <v>0.34354551328571148</v>
      </c>
      <c r="AG68" s="13">
        <f t="shared" si="90"/>
        <v>4.9205523162857148</v>
      </c>
      <c r="AH68" s="13">
        <f t="shared" si="90"/>
        <v>-0.5187674117142862</v>
      </c>
      <c r="AI68" s="13">
        <f t="shared" si="90"/>
        <v>2.3721169412857108</v>
      </c>
      <c r="AJ68" s="13">
        <f t="shared" si="90"/>
        <v>-2.1366812437142855</v>
      </c>
      <c r="AK68" s="13">
        <f t="shared" si="90"/>
        <v>1.1700307742857134</v>
      </c>
      <c r="AL68" s="13">
        <f t="shared" si="90"/>
        <v>-0.29817784271428849</v>
      </c>
      <c r="AM68" s="13">
        <f t="shared" si="90"/>
        <v>-4.8952980237142967</v>
      </c>
      <c r="AN68" s="13">
        <f t="shared" si="90"/>
        <v>-0.18860868171429246</v>
      </c>
      <c r="AO68" s="13">
        <f t="shared" si="90"/>
        <v>1.3714820212857077</v>
      </c>
    </row>
    <row r="69" spans="2:41" x14ac:dyDescent="0.3">
      <c r="B69" s="9" t="s">
        <v>9</v>
      </c>
      <c r="C69" s="23">
        <v>2.0918367347222221E-4</v>
      </c>
      <c r="D69" s="23">
        <v>2.4310489628472228E-4</v>
      </c>
      <c r="E69" s="23">
        <v>4.5228856975694444E-4</v>
      </c>
      <c r="F69" s="42"/>
      <c r="H69" s="9" t="s">
        <v>9</v>
      </c>
      <c r="I69" s="42">
        <v>8.0809607800925927E-5</v>
      </c>
      <c r="J69" s="42">
        <v>1.3790732337962964E-5</v>
      </c>
      <c r="K69" s="42">
        <v>2.8990824722222215E-5</v>
      </c>
      <c r="L69" s="42">
        <v>4.211808180555556E-5</v>
      </c>
      <c r="M69" s="42">
        <v>4.3474426805555542E-5</v>
      </c>
      <c r="N69" s="42">
        <v>1.8749475104166671E-5</v>
      </c>
      <c r="O69" s="42">
        <v>3.893508019675926E-5</v>
      </c>
      <c r="P69" s="42">
        <v>2.0133377430555571E-5</v>
      </c>
      <c r="Q69" s="42">
        <v>1.6528696355324078E-4</v>
      </c>
      <c r="R69" s="42">
        <v>4.5228856975694444E-4</v>
      </c>
      <c r="S69" s="42"/>
      <c r="T69" s="42"/>
      <c r="U69" s="42"/>
      <c r="V69" s="42"/>
      <c r="W69" s="42"/>
      <c r="X69" s="42"/>
      <c r="AA69" s="20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2:41" x14ac:dyDescent="0.3">
      <c r="B70" s="9" t="s">
        <v>11</v>
      </c>
      <c r="C70" s="23">
        <v>2.3163685226851852E-4</v>
      </c>
      <c r="D70" s="23">
        <v>2.0974741748842592E-4</v>
      </c>
      <c r="E70" s="23">
        <v>4.4138426975694439E-4</v>
      </c>
      <c r="F70" s="42"/>
      <c r="H70" s="9" t="s">
        <v>11</v>
      </c>
      <c r="I70" s="42">
        <v>9.1044133703703698E-5</v>
      </c>
      <c r="J70" s="42">
        <v>3.0872071053240757E-5</v>
      </c>
      <c r="K70" s="42">
        <v>3.0851074999999985E-5</v>
      </c>
      <c r="L70" s="42">
        <v>4.2774208449074063E-5</v>
      </c>
      <c r="M70" s="42">
        <v>3.6095364062500001E-5</v>
      </c>
      <c r="N70" s="42">
        <v>1.8636096423611136E-5</v>
      </c>
      <c r="O70" s="42">
        <v>3.125183715277776E-5</v>
      </c>
      <c r="P70" s="42">
        <v>2.1088697824074094E-5</v>
      </c>
      <c r="Q70" s="42">
        <v>1.3877078608796295E-4</v>
      </c>
      <c r="R70" s="42">
        <v>4.4138426975694439E-4</v>
      </c>
      <c r="S70" s="42"/>
      <c r="T70" s="42"/>
      <c r="U70" s="42"/>
      <c r="V70" s="42"/>
      <c r="W70" s="42"/>
      <c r="X70" s="42"/>
      <c r="AA70" s="20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2:41" x14ac:dyDescent="0.3">
      <c r="B71" s="9" t="s">
        <v>12</v>
      </c>
      <c r="C71" s="23">
        <v>2.4621651129629632E-4</v>
      </c>
      <c r="D71" s="23">
        <v>2.1056416393518517E-4</v>
      </c>
      <c r="E71" s="23">
        <v>4.5678067523148151E-4</v>
      </c>
      <c r="F71" s="42"/>
      <c r="H71" s="9" t="s">
        <v>12</v>
      </c>
      <c r="I71" s="42">
        <v>8.9197530856481488E-5</v>
      </c>
      <c r="J71" s="42">
        <v>2.5256151851851856E-5</v>
      </c>
      <c r="K71" s="42">
        <v>3.2425254050925915E-5</v>
      </c>
      <c r="L71" s="42">
        <v>4.8363882581018527E-5</v>
      </c>
      <c r="M71" s="42">
        <v>5.0973691956018533E-5</v>
      </c>
      <c r="N71" s="42">
        <v>2.193037708333333E-5</v>
      </c>
      <c r="O71" s="42">
        <v>3.9638447974537039E-5</v>
      </c>
      <c r="P71" s="42">
        <v>1.9101421435185156E-5</v>
      </c>
      <c r="Q71" s="42">
        <v>1.2989391744212966E-4</v>
      </c>
      <c r="R71" s="42">
        <v>4.5678067523148151E-4</v>
      </c>
      <c r="S71" s="42"/>
      <c r="T71" s="42"/>
      <c r="U71" s="42"/>
      <c r="V71" s="42"/>
      <c r="W71" s="42"/>
      <c r="X71" s="42"/>
      <c r="AA71" s="20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2:41" x14ac:dyDescent="0.3">
      <c r="B72" s="9" t="s">
        <v>13</v>
      </c>
      <c r="C72" s="23">
        <v>2.7666761149305554E-4</v>
      </c>
      <c r="D72" s="23">
        <v>2.3308767951388891E-4</v>
      </c>
      <c r="E72" s="23">
        <v>5.0975529100694454E-4</v>
      </c>
      <c r="F72" s="42"/>
      <c r="H72" s="9" t="s">
        <v>13</v>
      </c>
      <c r="I72" s="42">
        <v>9.7954459560185185E-5</v>
      </c>
      <c r="J72" s="42">
        <v>2.9053287986111105E-5</v>
      </c>
      <c r="K72" s="42">
        <v>3.3677668599537032E-5</v>
      </c>
      <c r="L72" s="42">
        <v>5.6505626944444434E-5</v>
      </c>
      <c r="M72" s="42">
        <v>5.9476568402777805E-5</v>
      </c>
      <c r="N72" s="42">
        <v>2.7933148564814796E-5</v>
      </c>
      <c r="O72" s="42">
        <v>4.8125052488425923E-5</v>
      </c>
      <c r="P72" s="42">
        <v>1.9652305370370352E-5</v>
      </c>
      <c r="Q72" s="42">
        <v>1.3737717309027784E-4</v>
      </c>
      <c r="R72" s="42">
        <v>5.0975529100694454E-4</v>
      </c>
      <c r="S72" s="42"/>
      <c r="T72" s="42"/>
      <c r="U72" s="42"/>
      <c r="V72" s="42"/>
      <c r="W72" s="42"/>
      <c r="X72" s="42"/>
      <c r="AA72" s="20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2:41" x14ac:dyDescent="0.3">
      <c r="B73" s="9" t="s">
        <v>14</v>
      </c>
      <c r="C73" s="23">
        <v>2.221592340625E-4</v>
      </c>
      <c r="D73" s="23">
        <v>2.2464096750000003E-4</v>
      </c>
      <c r="E73" s="23">
        <v>4.4680020156250005E-4</v>
      </c>
      <c r="F73" s="42"/>
      <c r="H73" s="9" t="s">
        <v>14</v>
      </c>
      <c r="I73" s="42">
        <v>8.5074955914351858E-5</v>
      </c>
      <c r="J73" s="42">
        <v>1.9863578148148147E-5</v>
      </c>
      <c r="K73" s="42">
        <v>3.1747343993055557E-5</v>
      </c>
      <c r="L73" s="42">
        <v>4.468642395833333E-5</v>
      </c>
      <c r="M73" s="42">
        <v>4.0786932048611114E-5</v>
      </c>
      <c r="N73" s="42">
        <v>2.2150835648148128E-5</v>
      </c>
      <c r="O73" s="42">
        <v>3.9744478032407438E-5</v>
      </c>
      <c r="P73" s="42">
        <v>1.7112832789351834E-5</v>
      </c>
      <c r="Q73" s="42">
        <v>1.4563282103009263E-4</v>
      </c>
      <c r="R73" s="42">
        <v>4.4680020156250005E-4</v>
      </c>
      <c r="S73" s="42"/>
      <c r="T73" s="42"/>
      <c r="U73" s="42"/>
      <c r="V73" s="42"/>
      <c r="W73" s="42"/>
      <c r="X73" s="42"/>
      <c r="AA73" s="20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2:41" x14ac:dyDescent="0.3">
      <c r="B74" s="9" t="s">
        <v>15</v>
      </c>
      <c r="C74" s="23">
        <v>2.1934576298611108E-4</v>
      </c>
      <c r="D74" s="23">
        <v>2.6091374821759263E-4</v>
      </c>
      <c r="E74" s="23">
        <v>4.8025951120370374E-4</v>
      </c>
      <c r="F74" s="42"/>
      <c r="H74" s="9" t="s">
        <v>15</v>
      </c>
      <c r="I74" s="42">
        <v>8.5837112615740733E-5</v>
      </c>
      <c r="J74" s="42">
        <v>1.0345804988425937E-5</v>
      </c>
      <c r="K74" s="42">
        <v>3.0615656759259252E-5</v>
      </c>
      <c r="L74" s="42">
        <v>4.4379619131944446E-5</v>
      </c>
      <c r="M74" s="42">
        <v>4.8167569490740726E-5</v>
      </c>
      <c r="N74" s="42">
        <v>2.0733602083333334E-5</v>
      </c>
      <c r="O74" s="42">
        <v>3.9693037708333358E-5</v>
      </c>
      <c r="P74" s="42">
        <v>1.9452842870370378E-5</v>
      </c>
      <c r="Q74" s="42">
        <v>1.8103426555555557E-4</v>
      </c>
      <c r="R74" s="42">
        <v>4.8025951120370374E-4</v>
      </c>
      <c r="S74" s="42"/>
      <c r="T74" s="42"/>
      <c r="U74" s="42"/>
      <c r="V74" s="42"/>
      <c r="W74" s="42"/>
      <c r="X74" s="42"/>
      <c r="AA74" s="20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spans="2:41" x14ac:dyDescent="0.3">
      <c r="B75" s="9" t="s">
        <v>17</v>
      </c>
      <c r="C75" s="23">
        <v>2.1730074746527777E-4</v>
      </c>
      <c r="D75" s="23">
        <v>2.490457293981482E-4</v>
      </c>
      <c r="E75" s="23">
        <v>4.6634647686342599E-4</v>
      </c>
      <c r="F75" s="42"/>
      <c r="H75" s="9" t="s">
        <v>17</v>
      </c>
      <c r="I75" s="42">
        <v>8.5346854791666668E-5</v>
      </c>
      <c r="J75" s="42">
        <v>2.1801776273148145E-5</v>
      </c>
      <c r="K75" s="42">
        <v>2.9140946493055548E-5</v>
      </c>
      <c r="L75" s="42">
        <v>4.2783656678240736E-5</v>
      </c>
      <c r="M75" s="42">
        <v>3.8227513229166677E-5</v>
      </c>
      <c r="N75" s="42">
        <v>2.0760896944444435E-5</v>
      </c>
      <c r="O75" s="42">
        <v>3.7221802303240752E-5</v>
      </c>
      <c r="P75" s="42">
        <v>2.1046443275462958E-5</v>
      </c>
      <c r="Q75" s="42">
        <v>1.7001658687500003E-4</v>
      </c>
      <c r="R75" s="42">
        <v>4.6634647686342599E-4</v>
      </c>
      <c r="S75" s="42"/>
      <c r="T75" s="42"/>
      <c r="U75" s="42"/>
      <c r="V75" s="42"/>
      <c r="W75" s="42"/>
      <c r="X75" s="42"/>
    </row>
    <row r="76" spans="2:41" x14ac:dyDescent="0.3">
      <c r="B76" s="14" t="s">
        <v>19</v>
      </c>
      <c r="C76" s="23">
        <v>2.1483476106481483E-4</v>
      </c>
      <c r="D76" s="23">
        <v>1.8131115100694442E-4</v>
      </c>
      <c r="E76" s="23">
        <v>3.9614591207175919E-4</v>
      </c>
      <c r="F76" s="42"/>
      <c r="H76" s="14" t="s">
        <v>19</v>
      </c>
      <c r="I76" s="42">
        <v>8.042065591435185E-5</v>
      </c>
      <c r="J76" s="42">
        <v>2.1018361053240736E-5</v>
      </c>
      <c r="K76" s="42">
        <v>2.9293955231481475E-5</v>
      </c>
      <c r="L76" s="42">
        <v>3.8865793229166679E-5</v>
      </c>
      <c r="M76" s="42">
        <v>4.5235995636574084E-5</v>
      </c>
      <c r="N76" s="42">
        <v>1.8398316122685194E-5</v>
      </c>
      <c r="O76" s="42">
        <v>2.9722274710648148E-5</v>
      </c>
      <c r="P76" s="42">
        <v>1.5984032499999973E-5</v>
      </c>
      <c r="Q76" s="42">
        <v>1.1720652767361109E-4</v>
      </c>
      <c r="R76" s="42">
        <v>3.9614591207175919E-4</v>
      </c>
      <c r="S76" s="42"/>
      <c r="T76" s="42"/>
      <c r="U76" s="42"/>
      <c r="V76" s="42"/>
      <c r="W76" s="42"/>
      <c r="X76" s="42"/>
      <c r="AA76" s="1" t="s">
        <v>22</v>
      </c>
      <c r="AB76" s="9" t="s">
        <v>8</v>
      </c>
      <c r="AC76" s="9" t="s">
        <v>9</v>
      </c>
      <c r="AD76" s="9" t="s">
        <v>10</v>
      </c>
      <c r="AE76" s="9" t="s">
        <v>11</v>
      </c>
      <c r="AF76" s="9" t="s">
        <v>12</v>
      </c>
      <c r="AG76" s="9" t="s">
        <v>13</v>
      </c>
      <c r="AH76" s="9" t="s">
        <v>14</v>
      </c>
      <c r="AI76" s="9" t="s">
        <v>15</v>
      </c>
      <c r="AJ76" s="9" t="s">
        <v>16</v>
      </c>
      <c r="AK76" s="9" t="s">
        <v>17</v>
      </c>
      <c r="AL76" s="14" t="s">
        <v>18</v>
      </c>
      <c r="AM76" s="14" t="s">
        <v>19</v>
      </c>
      <c r="AN76" s="14" t="s">
        <v>20</v>
      </c>
      <c r="AO76" s="14" t="s">
        <v>21</v>
      </c>
    </row>
    <row r="77" spans="2:41" x14ac:dyDescent="0.3">
      <c r="B77" s="6" t="s">
        <v>31</v>
      </c>
      <c r="C77" s="23">
        <v>2.2966814426359959E-4</v>
      </c>
      <c r="D77" s="23">
        <v>2.2655196916811349E-4</v>
      </c>
      <c r="E77" s="23">
        <v>4.5622011343171294E-4</v>
      </c>
      <c r="F77" s="42"/>
      <c r="H77" s="6" t="s">
        <v>31</v>
      </c>
      <c r="I77" s="42">
        <v>8.6960663894675923E-5</v>
      </c>
      <c r="J77" s="42">
        <v>2.1500220461516207E-5</v>
      </c>
      <c r="K77" s="42">
        <v>3.0842840606192124E-5</v>
      </c>
      <c r="L77" s="42">
        <v>4.5059661597222221E-5</v>
      </c>
      <c r="M77" s="42">
        <v>4.530475770399306E-5</v>
      </c>
      <c r="N77" s="42">
        <v>2.1161593496817128E-5</v>
      </c>
      <c r="O77" s="42">
        <v>3.804150132089121E-5</v>
      </c>
      <c r="P77" s="42">
        <v>1.9196494186921288E-5</v>
      </c>
      <c r="Q77" s="42">
        <v>1.4815238016348378E-4</v>
      </c>
      <c r="R77" s="42">
        <v>4.5622011343171294E-4</v>
      </c>
      <c r="S77" s="42"/>
      <c r="T77" s="42"/>
      <c r="U77" s="42"/>
      <c r="V77" s="42"/>
      <c r="W77" s="42"/>
      <c r="X77" s="42"/>
      <c r="AA77" s="6" t="s">
        <v>3</v>
      </c>
      <c r="AB77" s="17">
        <v>0.65015873000000002</v>
      </c>
      <c r="AC77" s="17">
        <v>6.5306121999999994E-2</v>
      </c>
      <c r="AD77" s="17">
        <v>0.30857142900000001</v>
      </c>
      <c r="AE77" s="17">
        <v>0.33378684800000002</v>
      </c>
      <c r="AF77" s="17">
        <v>1.8198639459999999</v>
      </c>
      <c r="AG77" s="17">
        <v>1.23877551</v>
      </c>
      <c r="AH77" s="17">
        <v>0.92299319700000004</v>
      </c>
      <c r="AI77" s="17">
        <v>1.7469387759999999</v>
      </c>
      <c r="AJ77" s="17">
        <v>3.006984127</v>
      </c>
      <c r="AK77" s="17">
        <v>2.0709297050000002</v>
      </c>
      <c r="AL77" s="17">
        <v>0.702403628</v>
      </c>
      <c r="AM77" s="17">
        <v>0.34766439900000001</v>
      </c>
      <c r="AN77" s="17">
        <v>4.1828571429999997</v>
      </c>
      <c r="AO77" s="17">
        <v>0.237641723</v>
      </c>
    </row>
    <row r="78" spans="2:41" x14ac:dyDescent="0.3">
      <c r="B78" s="6" t="s">
        <v>34</v>
      </c>
      <c r="C78" s="23">
        <v>2.0918367347222221E-4</v>
      </c>
      <c r="D78" s="23">
        <v>1.8131115100694442E-4</v>
      </c>
      <c r="E78" s="23">
        <v>3.9614591207175919E-4</v>
      </c>
      <c r="F78" s="31" t="s">
        <v>55</v>
      </c>
      <c r="H78" s="6" t="s">
        <v>34</v>
      </c>
      <c r="I78" s="42">
        <v>8.042065591435185E-5</v>
      </c>
      <c r="J78" s="42">
        <v>1.0345804988425937E-5</v>
      </c>
      <c r="K78" s="42">
        <v>2.8990824722222215E-5</v>
      </c>
      <c r="L78" s="42">
        <v>3.8865793229166679E-5</v>
      </c>
      <c r="M78" s="42">
        <v>3.6095364062500001E-5</v>
      </c>
      <c r="N78" s="42">
        <v>1.8398316122685194E-5</v>
      </c>
      <c r="O78" s="42">
        <v>2.9722274710648148E-5</v>
      </c>
      <c r="P78" s="42">
        <v>1.5984032499999973E-5</v>
      </c>
      <c r="Q78" s="42">
        <v>1.1720652767361109E-4</v>
      </c>
      <c r="R78" s="23">
        <v>3.9614591207175919E-4</v>
      </c>
      <c r="S78" s="31" t="s">
        <v>55</v>
      </c>
      <c r="T78" s="42"/>
      <c r="U78" s="42"/>
      <c r="V78" s="42"/>
      <c r="W78" s="42"/>
      <c r="X78" s="42"/>
      <c r="Y78" s="31"/>
      <c r="AA78" s="6" t="s">
        <v>4</v>
      </c>
      <c r="AB78" s="17">
        <v>7.8408163269999998</v>
      </c>
      <c r="AC78" s="17">
        <v>7.047256236</v>
      </c>
      <c r="AD78" s="17">
        <v>8.6378231289999992</v>
      </c>
      <c r="AE78" s="17">
        <v>8.1999999999999993</v>
      </c>
      <c r="AF78" s="17">
        <v>9.5265306120000002</v>
      </c>
      <c r="AG78" s="17">
        <v>9.7020408160000002</v>
      </c>
      <c r="AH78" s="17">
        <v>8.2734693880000005</v>
      </c>
      <c r="AI78" s="17">
        <v>9.1632653059999996</v>
      </c>
      <c r="AJ78" s="17">
        <v>9.7291609979999993</v>
      </c>
      <c r="AK78" s="17">
        <v>9.4448979590000004</v>
      </c>
      <c r="AL78" s="17">
        <v>7.5755102040000004</v>
      </c>
      <c r="AM78" s="17">
        <v>7.2960090700000002</v>
      </c>
      <c r="AN78" s="17">
        <v>10.866938776</v>
      </c>
      <c r="AO78" s="17">
        <v>7.1836734690000004</v>
      </c>
    </row>
    <row r="79" spans="2:41" x14ac:dyDescent="0.3">
      <c r="B79" s="6" t="s">
        <v>32</v>
      </c>
      <c r="C79" s="23">
        <v>2.7666761149305554E-4</v>
      </c>
      <c r="D79" s="23">
        <v>2.6091374821759263E-4</v>
      </c>
      <c r="E79" s="23">
        <v>5.0975529100694454E-4</v>
      </c>
      <c r="F79" s="31" t="s">
        <v>56</v>
      </c>
      <c r="H79" s="6" t="s">
        <v>32</v>
      </c>
      <c r="I79" s="42">
        <v>9.7954459560185185E-5</v>
      </c>
      <c r="J79" s="42">
        <v>3.0872071053240757E-5</v>
      </c>
      <c r="K79" s="42">
        <v>3.3677668599537032E-5</v>
      </c>
      <c r="L79" s="42">
        <v>5.6505626944444434E-5</v>
      </c>
      <c r="M79" s="42">
        <v>5.9476568402777805E-5</v>
      </c>
      <c r="N79" s="42">
        <v>2.7933148564814796E-5</v>
      </c>
      <c r="O79" s="42">
        <v>4.8125052488425923E-5</v>
      </c>
      <c r="P79" s="42">
        <v>2.1088697824074094E-5</v>
      </c>
      <c r="Q79" s="42">
        <v>1.8103426555555557E-4</v>
      </c>
      <c r="R79" s="23">
        <v>5.0975529100694454E-4</v>
      </c>
      <c r="S79" s="31" t="s">
        <v>56</v>
      </c>
      <c r="T79" s="42"/>
      <c r="U79" s="42"/>
      <c r="V79" s="42"/>
      <c r="W79" s="42"/>
      <c r="X79" s="42"/>
      <c r="Y79" s="31"/>
      <c r="AA79" s="6" t="s">
        <v>5</v>
      </c>
      <c r="AB79" s="17">
        <v>9.0285714289999994</v>
      </c>
      <c r="AC79" s="17">
        <v>8.23877551</v>
      </c>
      <c r="AD79" s="17">
        <v>10.860408163000001</v>
      </c>
      <c r="AE79" s="17">
        <v>10.867346939000001</v>
      </c>
      <c r="AF79" s="17">
        <v>11.708662132000001</v>
      </c>
      <c r="AG79" s="17">
        <v>12.212244898</v>
      </c>
      <c r="AH79" s="17">
        <v>9.9896825400000004</v>
      </c>
      <c r="AI79" s="17">
        <v>10.057142857000001</v>
      </c>
      <c r="AJ79" s="17">
        <v>11.392290249</v>
      </c>
      <c r="AK79" s="17">
        <v>11.328571429</v>
      </c>
      <c r="AL79" s="17">
        <v>8.2943310659999998</v>
      </c>
      <c r="AM79" s="17">
        <v>9.1119954649999997</v>
      </c>
      <c r="AN79" s="17">
        <v>11.972789116</v>
      </c>
      <c r="AO79" s="17">
        <v>8.9371428569999996</v>
      </c>
    </row>
    <row r="80" spans="2:41" x14ac:dyDescent="0.3">
      <c r="B80" s="6" t="s">
        <v>43</v>
      </c>
      <c r="C80" s="8">
        <v>9.6553621999343466</v>
      </c>
      <c r="D80" s="8">
        <v>11.305108531157732</v>
      </c>
      <c r="E80" s="8">
        <v>7.1651692316540938</v>
      </c>
      <c r="F80" s="30"/>
      <c r="H80" s="6" t="s">
        <v>33</v>
      </c>
      <c r="I80" s="8">
        <v>6.599805172083288</v>
      </c>
      <c r="J80" s="8">
        <v>32.692615250234667</v>
      </c>
      <c r="K80" s="8">
        <v>5.4989309015752381</v>
      </c>
      <c r="L80" s="8">
        <v>11.861071567587738</v>
      </c>
      <c r="M80" s="8">
        <v>16.68205487535328</v>
      </c>
      <c r="N80" s="8">
        <v>14.685010719879504</v>
      </c>
      <c r="O80" s="8">
        <v>14.957437969411508</v>
      </c>
      <c r="P80" s="8">
        <v>9.4065495565637747</v>
      </c>
      <c r="Q80" s="32">
        <v>14.775627443344257</v>
      </c>
      <c r="R80" s="8">
        <v>7.165169231654092</v>
      </c>
      <c r="S80" s="32"/>
      <c r="T80" s="32"/>
      <c r="U80" s="32"/>
      <c r="V80" s="32"/>
      <c r="W80" s="32"/>
      <c r="X80" s="32"/>
      <c r="AA80" s="6" t="s">
        <v>6</v>
      </c>
      <c r="AB80" s="17">
        <v>11.551927438</v>
      </c>
      <c r="AC80" s="17">
        <v>10.743582765999999</v>
      </c>
      <c r="AD80" s="17">
        <v>13.448707483</v>
      </c>
      <c r="AE80" s="17">
        <v>13.532879819</v>
      </c>
      <c r="AF80" s="17">
        <v>14.510204082</v>
      </c>
      <c r="AG80" s="17">
        <v>15.121995464999999</v>
      </c>
      <c r="AH80" s="17">
        <v>12.732653061000001</v>
      </c>
      <c r="AI80" s="17">
        <v>12.702335601</v>
      </c>
      <c r="AJ80" s="17">
        <v>13.960997731999999</v>
      </c>
      <c r="AK80" s="17">
        <v>13.846349205999999</v>
      </c>
      <c r="AL80" s="17">
        <v>11.057142857000001</v>
      </c>
      <c r="AM80" s="17">
        <v>11.642993196999999</v>
      </c>
      <c r="AN80" s="17">
        <v>14.599546484999999</v>
      </c>
      <c r="AO80" s="17">
        <v>11.842176870999999</v>
      </c>
    </row>
    <row r="81" spans="2:41" x14ac:dyDescent="0.3">
      <c r="P81"/>
      <c r="Q81" s="2"/>
      <c r="AA81" s="6" t="s">
        <v>0</v>
      </c>
      <c r="AB81" s="17">
        <v>15.220680271999999</v>
      </c>
      <c r="AC81" s="17">
        <v>14.382585034</v>
      </c>
      <c r="AD81" s="17">
        <v>17.201632653000001</v>
      </c>
      <c r="AE81" s="17">
        <v>17.228571428999999</v>
      </c>
      <c r="AF81" s="17">
        <v>18.688843537</v>
      </c>
      <c r="AG81" s="17">
        <v>20.004081632999998</v>
      </c>
      <c r="AH81" s="17">
        <v>16.593560091000001</v>
      </c>
      <c r="AI81" s="17">
        <v>16.536734694</v>
      </c>
      <c r="AJ81" s="17">
        <v>17.618140589999999</v>
      </c>
      <c r="AK81" s="17">
        <v>17.542857142999999</v>
      </c>
      <c r="AL81" s="17">
        <v>14.978548753</v>
      </c>
      <c r="AM81" s="17">
        <v>15.000997732</v>
      </c>
      <c r="AN81" s="17">
        <v>18.285714286000001</v>
      </c>
      <c r="AO81" s="17">
        <v>15.669841269999999</v>
      </c>
    </row>
    <row r="82" spans="2:41" x14ac:dyDescent="0.3">
      <c r="B82" s="35" t="s">
        <v>46</v>
      </c>
      <c r="C82" s="6">
        <v>1</v>
      </c>
      <c r="D82" s="6">
        <v>2</v>
      </c>
      <c r="E82" s="6"/>
      <c r="H82" s="35" t="s">
        <v>50</v>
      </c>
      <c r="I82" s="1" t="s">
        <v>3</v>
      </c>
      <c r="J82" s="1" t="s">
        <v>4</v>
      </c>
      <c r="K82" s="1" t="s">
        <v>5</v>
      </c>
      <c r="L82" s="1" t="s">
        <v>6</v>
      </c>
      <c r="M82" s="1" t="s">
        <v>54</v>
      </c>
      <c r="N82" s="1" t="s">
        <v>0</v>
      </c>
      <c r="O82" s="1" t="s">
        <v>1</v>
      </c>
      <c r="P82" s="1" t="s">
        <v>7</v>
      </c>
      <c r="Q82" s="1" t="s">
        <v>52</v>
      </c>
      <c r="R82" s="20"/>
      <c r="S82" s="20"/>
      <c r="T82" s="20"/>
      <c r="U82" s="20"/>
      <c r="V82" s="20"/>
      <c r="W82" s="20"/>
      <c r="AA82" s="6" t="s">
        <v>1</v>
      </c>
      <c r="AB82" s="17">
        <v>19.222857142999999</v>
      </c>
      <c r="AC82" s="17">
        <v>18.138775509999999</v>
      </c>
      <c r="AD82" s="17">
        <v>20.532244897999998</v>
      </c>
      <c r="AE82" s="17">
        <v>20.347210883999999</v>
      </c>
      <c r="AF82" s="17">
        <v>23.092970522000002</v>
      </c>
      <c r="AG82" s="17">
        <v>25.142857143000001</v>
      </c>
      <c r="AH82" s="17">
        <v>20.117551020000001</v>
      </c>
      <c r="AI82" s="17">
        <v>20.698412697999998</v>
      </c>
      <c r="AJ82" s="17">
        <v>21.053968254000001</v>
      </c>
      <c r="AK82" s="17">
        <v>20.845714286</v>
      </c>
      <c r="AL82" s="17">
        <v>18.390204082</v>
      </c>
      <c r="AM82" s="17">
        <v>18.909387755000001</v>
      </c>
      <c r="AN82" s="17">
        <v>22.137687074999999</v>
      </c>
      <c r="AO82" s="17">
        <v>19.167346939000002</v>
      </c>
    </row>
    <row r="83" spans="2:41" x14ac:dyDescent="0.3">
      <c r="B83" s="38" t="s">
        <v>2</v>
      </c>
      <c r="C83" s="30">
        <v>55.294117647058826</v>
      </c>
      <c r="D83" s="30">
        <v>44.705882352941174</v>
      </c>
      <c r="E83" s="8"/>
      <c r="AA83" s="6" t="s">
        <v>7</v>
      </c>
      <c r="AB83" s="17">
        <v>21.044897959</v>
      </c>
      <c r="AC83" s="17">
        <v>19.758730158999999</v>
      </c>
      <c r="AD83" s="17">
        <v>22.117006802999999</v>
      </c>
      <c r="AE83" s="17">
        <v>21.957369615000001</v>
      </c>
      <c r="AF83" s="17">
        <v>24.987755102000001</v>
      </c>
      <c r="AG83" s="17">
        <v>27.556281178999999</v>
      </c>
      <c r="AH83" s="17">
        <v>22.031383219999999</v>
      </c>
      <c r="AI83" s="17">
        <v>22.489795917999999</v>
      </c>
      <c r="AJ83" s="17">
        <v>22.791836735</v>
      </c>
      <c r="AK83" s="17">
        <v>22.639455781999999</v>
      </c>
      <c r="AL83" s="17">
        <v>20.372448980000001</v>
      </c>
      <c r="AM83" s="17">
        <v>20.499002268000002</v>
      </c>
      <c r="AN83" s="17">
        <v>24</v>
      </c>
      <c r="AO83" s="17">
        <v>21.278911565000001</v>
      </c>
    </row>
    <row r="84" spans="2:41" x14ac:dyDescent="0.3">
      <c r="B84" s="9" t="s">
        <v>8</v>
      </c>
      <c r="C84" s="8">
        <v>49.39702359594704</v>
      </c>
      <c r="D84" s="8">
        <v>50.60297640405296</v>
      </c>
      <c r="E84" s="8"/>
      <c r="H84" s="9" t="s">
        <v>8</v>
      </c>
      <c r="I84" s="8">
        <v>19.124689104991006</v>
      </c>
      <c r="J84" s="8">
        <v>3.1590222107215822</v>
      </c>
      <c r="K84" s="8">
        <v>6.7112636810115518</v>
      </c>
      <c r="L84" s="8">
        <v>9.7576273667345195</v>
      </c>
      <c r="M84" s="8">
        <v>10.644421232488384</v>
      </c>
      <c r="N84" s="8">
        <v>4.8460052050235527</v>
      </c>
      <c r="O84" s="8">
        <v>8.618015232160765</v>
      </c>
      <c r="P84" s="8">
        <v>4.7321404879433677</v>
      </c>
      <c r="Q84" s="8">
        <v>32.406815478925274</v>
      </c>
      <c r="R84" s="8"/>
      <c r="S84" s="8"/>
      <c r="T84" s="8"/>
      <c r="U84" s="8"/>
      <c r="V84" s="8"/>
      <c r="W84" s="8"/>
      <c r="AA84" s="1" t="s">
        <v>52</v>
      </c>
      <c r="AB84" s="17">
        <v>24.285170067999999</v>
      </c>
      <c r="AC84" s="17">
        <v>23.122721087999999</v>
      </c>
      <c r="AD84" s="17">
        <v>25.016598639000001</v>
      </c>
      <c r="AE84" s="17">
        <v>24.657528344999999</v>
      </c>
      <c r="AF84" s="17">
        <v>28.412517007000002</v>
      </c>
      <c r="AG84" s="17">
        <v>31.714285713999999</v>
      </c>
      <c r="AH84" s="17">
        <v>25.465306122000001</v>
      </c>
      <c r="AI84" s="17">
        <v>25.919274376000001</v>
      </c>
      <c r="AJ84" s="17">
        <v>25.914920635000001</v>
      </c>
      <c r="AK84" s="17">
        <v>25.855419501</v>
      </c>
      <c r="AL84" s="17">
        <v>24.148752834</v>
      </c>
      <c r="AM84" s="17">
        <v>23.067006803000002</v>
      </c>
      <c r="AN84" s="17">
        <v>27.660770974999998</v>
      </c>
      <c r="AO84" s="17">
        <v>24.740861678000002</v>
      </c>
    </row>
    <row r="85" spans="2:41" x14ac:dyDescent="0.3">
      <c r="B85" s="9" t="s">
        <v>9</v>
      </c>
      <c r="C85" s="8">
        <v>46.250046421609888</v>
      </c>
      <c r="D85" s="8">
        <v>53.749953578390119</v>
      </c>
      <c r="E85" s="8"/>
      <c r="H85" s="9" t="s">
        <v>9</v>
      </c>
      <c r="I85" s="8">
        <v>17.866825121039923</v>
      </c>
      <c r="J85" s="8">
        <v>3.0491003443606743</v>
      </c>
      <c r="K85" s="8">
        <v>6.4098070702519871</v>
      </c>
      <c r="L85" s="8">
        <v>9.3122145068113067</v>
      </c>
      <c r="M85" s="8">
        <v>9.6120993791459917</v>
      </c>
      <c r="N85" s="8">
        <v>4.1454673758928866</v>
      </c>
      <c r="O85" s="8">
        <v>8.6084599081693796</v>
      </c>
      <c r="P85" s="8">
        <v>4.451445111994552</v>
      </c>
      <c r="Q85" s="8">
        <v>36.54458118233331</v>
      </c>
      <c r="R85" s="8"/>
      <c r="S85" s="8"/>
      <c r="T85" s="8"/>
      <c r="U85" s="8"/>
      <c r="V85" s="8"/>
      <c r="W85" s="8"/>
      <c r="AA85" s="6">
        <v>3</v>
      </c>
      <c r="AB85" s="17">
        <v>26.064399092999999</v>
      </c>
      <c r="AC85" s="17">
        <v>24.862244898</v>
      </c>
      <c r="AD85" s="17">
        <v>27.303401360999999</v>
      </c>
      <c r="AE85" s="17">
        <v>26.479591837000001</v>
      </c>
      <c r="AF85" s="17">
        <v>30.062879818999999</v>
      </c>
      <c r="AG85" s="17">
        <v>33.412244897999997</v>
      </c>
      <c r="AH85" s="17">
        <v>26.943854875</v>
      </c>
      <c r="AI85" s="17">
        <v>27.6</v>
      </c>
      <c r="AJ85" s="17">
        <v>27.742040815999999</v>
      </c>
      <c r="AK85" s="17">
        <v>27.6738322</v>
      </c>
      <c r="AL85" s="17">
        <v>26.073106576000001</v>
      </c>
      <c r="AM85" s="17">
        <v>24.448027210999999</v>
      </c>
      <c r="AN85" s="17">
        <v>29.374693877999999</v>
      </c>
      <c r="AO85" s="17">
        <v>26.644897959000001</v>
      </c>
    </row>
    <row r="86" spans="2:41" x14ac:dyDescent="0.3">
      <c r="B86" s="9" t="s">
        <v>10</v>
      </c>
      <c r="C86" s="8">
        <v>51.151426722417149</v>
      </c>
      <c r="D86" s="8">
        <v>48.848573277582865</v>
      </c>
      <c r="E86" s="8"/>
      <c r="H86" s="9" t="s">
        <v>10</v>
      </c>
      <c r="I86" s="8">
        <v>21.067048409291068</v>
      </c>
      <c r="J86" s="8">
        <v>5.6215501934037935</v>
      </c>
      <c r="K86" s="8">
        <v>6.5465457205687683</v>
      </c>
      <c r="L86" s="8">
        <v>9.4922159973670794</v>
      </c>
      <c r="M86" s="8">
        <v>8.4240664017864368</v>
      </c>
      <c r="N86" s="8">
        <v>4.0083139485189703</v>
      </c>
      <c r="O86" s="8">
        <v>7.3338931006487931</v>
      </c>
      <c r="P86" s="8">
        <v>5.7839750054464716</v>
      </c>
      <c r="Q86" s="8">
        <v>31.722391222968632</v>
      </c>
      <c r="R86" s="8"/>
      <c r="S86" s="8"/>
      <c r="T86" s="8"/>
      <c r="U86" s="8"/>
      <c r="V86" s="8"/>
      <c r="W86" s="8"/>
      <c r="AA86" s="43"/>
      <c r="AB86" s="17">
        <v>38.248979591999998</v>
      </c>
      <c r="AC86" s="17">
        <v>39.143038549000003</v>
      </c>
      <c r="AD86" s="17">
        <v>39.845442177000002</v>
      </c>
      <c r="AE86" s="17">
        <v>38.469387755</v>
      </c>
      <c r="AF86" s="17">
        <v>41.285714286000001</v>
      </c>
      <c r="AG86" s="17">
        <v>45.281632653000003</v>
      </c>
      <c r="AH86" s="17">
        <v>39.526530612000002</v>
      </c>
      <c r="AI86" s="17">
        <v>43.241360544000003</v>
      </c>
      <c r="AJ86" s="17">
        <v>39.992607710000001</v>
      </c>
      <c r="AK86" s="17">
        <v>42.363265306000002</v>
      </c>
      <c r="AL86" s="17">
        <v>39.526530612000002</v>
      </c>
      <c r="AM86" s="17">
        <v>34.574671201999998</v>
      </c>
      <c r="AN86" s="17">
        <v>43.116553287999999</v>
      </c>
      <c r="AO86" s="17">
        <v>40.731428571000002</v>
      </c>
    </row>
    <row r="87" spans="2:41" x14ac:dyDescent="0.3">
      <c r="B87" s="9" t="s">
        <v>11</v>
      </c>
      <c r="C87" s="8">
        <v>52.479634672090427</v>
      </c>
      <c r="D87" s="8">
        <v>47.520365327909587</v>
      </c>
      <c r="E87" s="8"/>
      <c r="H87" s="9" t="s">
        <v>11</v>
      </c>
      <c r="I87" s="8">
        <v>20.626954774314605</v>
      </c>
      <c r="J87" s="8">
        <v>6.9943750080266733</v>
      </c>
      <c r="K87" s="8">
        <v>6.9896181431632449</v>
      </c>
      <c r="L87" s="8">
        <v>9.690922712906918</v>
      </c>
      <c r="M87" s="8">
        <v>8.1777640336789794</v>
      </c>
      <c r="N87" s="8">
        <v>4.2221931547024569</v>
      </c>
      <c r="O87" s="8">
        <v>7.0804147981954824</v>
      </c>
      <c r="P87" s="8">
        <v>4.7778544159915208</v>
      </c>
      <c r="Q87" s="8">
        <v>31.439902959020127</v>
      </c>
      <c r="R87" s="8"/>
      <c r="S87" s="8"/>
      <c r="T87" s="8"/>
      <c r="U87" s="8"/>
      <c r="V87" s="8"/>
      <c r="W87" s="8"/>
      <c r="AA87" s="20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spans="2:41" x14ac:dyDescent="0.3">
      <c r="B88" s="9" t="s">
        <v>12</v>
      </c>
      <c r="C88" s="8">
        <v>53.902567391127441</v>
      </c>
      <c r="D88" s="8">
        <v>46.097432608872552</v>
      </c>
      <c r="E88" s="8"/>
      <c r="H88" s="9" t="s">
        <v>12</v>
      </c>
      <c r="I88" s="8">
        <v>19.527430929795596</v>
      </c>
      <c r="J88" s="8">
        <v>5.5291638244224899</v>
      </c>
      <c r="K88" s="8">
        <v>7.0986483906075604</v>
      </c>
      <c r="L88" s="8">
        <v>10.58798789079886</v>
      </c>
      <c r="M88" s="8">
        <v>11.159336355502941</v>
      </c>
      <c r="N88" s="8">
        <v>4.8010737477498875</v>
      </c>
      <c r="O88" s="8">
        <v>8.6777856691178048</v>
      </c>
      <c r="P88" s="8">
        <v>4.1817490255044572</v>
      </c>
      <c r="Q88" s="8">
        <v>28.436824166500401</v>
      </c>
      <c r="R88" s="8"/>
      <c r="S88" s="8"/>
      <c r="T88" s="8"/>
      <c r="U88" s="8"/>
      <c r="V88" s="8"/>
      <c r="W88" s="8"/>
      <c r="AA88" s="20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spans="2:41" x14ac:dyDescent="0.3">
      <c r="B89" s="9" t="s">
        <v>13</v>
      </c>
      <c r="C89" s="8">
        <v>54.274593392947537</v>
      </c>
      <c r="D89" s="8">
        <v>45.725406607052463</v>
      </c>
      <c r="E89" s="8"/>
      <c r="H89" s="9" t="s">
        <v>13</v>
      </c>
      <c r="I89" s="8">
        <v>19.21597701648</v>
      </c>
      <c r="J89" s="8">
        <v>5.6994578572633801</v>
      </c>
      <c r="K89" s="8">
        <v>6.6066344368906682</v>
      </c>
      <c r="L89" s="8">
        <v>11.084853446606921</v>
      </c>
      <c r="M89" s="8">
        <v>11.667670635706564</v>
      </c>
      <c r="N89" s="8">
        <v>5.4797172403325298</v>
      </c>
      <c r="O89" s="8">
        <v>9.4408147080459255</v>
      </c>
      <c r="P89" s="8">
        <v>3.8552430385862584</v>
      </c>
      <c r="Q89" s="8">
        <v>26.94963162008775</v>
      </c>
      <c r="R89" s="8"/>
      <c r="S89" s="8"/>
      <c r="T89" s="8"/>
      <c r="U89" s="8"/>
      <c r="V89" s="8"/>
      <c r="W89" s="8"/>
      <c r="AA89" s="20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spans="2:41" x14ac:dyDescent="0.3">
      <c r="B90" s="9" t="s">
        <v>14</v>
      </c>
      <c r="C90" s="8">
        <v>49.722277045889726</v>
      </c>
      <c r="D90" s="8">
        <v>50.27772295411026</v>
      </c>
      <c r="E90" s="8"/>
      <c r="H90" s="9" t="s">
        <v>14</v>
      </c>
      <c r="I90" s="8">
        <v>19.040939466194772</v>
      </c>
      <c r="J90" s="8">
        <v>4.4457406417193743</v>
      </c>
      <c r="K90" s="8">
        <v>7.1054900785703037</v>
      </c>
      <c r="L90" s="8">
        <v>10.001433258548436</v>
      </c>
      <c r="M90" s="8">
        <v>9.1286736008568443</v>
      </c>
      <c r="N90" s="8">
        <v>4.9576601735372279</v>
      </c>
      <c r="O90" s="8">
        <v>8.8953581250450338</v>
      </c>
      <c r="P90" s="8">
        <v>3.830086183825955</v>
      </c>
      <c r="Q90" s="8">
        <v>32.594618471702049</v>
      </c>
      <c r="R90" s="8"/>
      <c r="S90" s="8"/>
      <c r="T90" s="8"/>
      <c r="U90" s="8"/>
      <c r="V90" s="8"/>
      <c r="W90" s="8"/>
      <c r="AA90" s="20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spans="2:41" x14ac:dyDescent="0.3">
      <c r="B91" s="9" t="s">
        <v>15</v>
      </c>
      <c r="C91" s="8">
        <v>45.672341279894994</v>
      </c>
      <c r="D91" s="8">
        <v>54.327658720105006</v>
      </c>
      <c r="E91" s="8"/>
      <c r="H91" s="9" t="s">
        <v>15</v>
      </c>
      <c r="I91" s="8">
        <v>17.873068749976849</v>
      </c>
      <c r="J91" s="8">
        <v>2.1542113684527795</v>
      </c>
      <c r="K91" s="8">
        <v>6.374815291533813</v>
      </c>
      <c r="L91" s="8">
        <v>9.2407579853469421</v>
      </c>
      <c r="M91" s="8">
        <v>10.02948788458461</v>
      </c>
      <c r="N91" s="8">
        <v>4.3171663651944012</v>
      </c>
      <c r="O91" s="8">
        <v>8.264914443619924</v>
      </c>
      <c r="P91" s="8">
        <v>4.0504857096144811</v>
      </c>
      <c r="Q91" s="8">
        <v>37.695092201676204</v>
      </c>
      <c r="R91" s="8"/>
      <c r="S91" s="8"/>
      <c r="T91" s="8"/>
      <c r="U91" s="8"/>
      <c r="V91" s="8"/>
      <c r="W91" s="8"/>
      <c r="AA91" s="20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</row>
    <row r="92" spans="2:41" x14ac:dyDescent="0.3">
      <c r="B92" s="9" t="s">
        <v>16</v>
      </c>
      <c r="C92" s="8">
        <v>48.794592002756119</v>
      </c>
      <c r="D92" s="8">
        <v>51.205407997243867</v>
      </c>
      <c r="E92" s="8"/>
      <c r="H92" s="9" t="s">
        <v>16</v>
      </c>
      <c r="I92" s="8">
        <v>18.175107568254621</v>
      </c>
      <c r="J92" s="8">
        <v>4.4966911190986059</v>
      </c>
      <c r="K92" s="8">
        <v>6.9451512078349129</v>
      </c>
      <c r="L92" s="8">
        <v>9.8880118914122122</v>
      </c>
      <c r="M92" s="8">
        <v>9.289630216155766</v>
      </c>
      <c r="N92" s="8">
        <v>4.698767555182684</v>
      </c>
      <c r="O92" s="8">
        <v>8.444048247534452</v>
      </c>
      <c r="P92" s="8">
        <v>4.9400821292082027</v>
      </c>
      <c r="Q92" s="8">
        <v>33.122510065318536</v>
      </c>
      <c r="R92" s="8"/>
      <c r="S92" s="8"/>
      <c r="T92" s="8"/>
      <c r="U92" s="8"/>
      <c r="V92" s="8"/>
      <c r="W92" s="8"/>
      <c r="AA92" s="20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spans="2:41" x14ac:dyDescent="0.3">
      <c r="B93" s="9" t="s">
        <v>17</v>
      </c>
      <c r="C93" s="8">
        <v>46.596416665739362</v>
      </c>
      <c r="D93" s="8">
        <v>53.403583334260631</v>
      </c>
      <c r="E93" s="8"/>
      <c r="H93" s="9" t="s">
        <v>17</v>
      </c>
      <c r="I93" s="8">
        <v>18.301168557270202</v>
      </c>
      <c r="J93" s="8">
        <v>4.6750168286428382</v>
      </c>
      <c r="K93" s="8">
        <v>6.2487759506736333</v>
      </c>
      <c r="L93" s="8">
        <v>9.1742210568410361</v>
      </c>
      <c r="M93" s="8">
        <v>8.1972342723116505</v>
      </c>
      <c r="N93" s="8">
        <v>4.4518181168814666</v>
      </c>
      <c r="O93" s="8">
        <v>7.9815768210770717</v>
      </c>
      <c r="P93" s="8">
        <v>4.513048627925329</v>
      </c>
      <c r="Q93" s="8">
        <v>36.45713976837677</v>
      </c>
      <c r="R93" s="8"/>
      <c r="S93" s="8"/>
      <c r="T93" s="8"/>
      <c r="U93" s="8"/>
      <c r="V93" s="8"/>
      <c r="W93" s="8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</row>
    <row r="94" spans="2:41" x14ac:dyDescent="0.3">
      <c r="B94" s="14" t="s">
        <v>18</v>
      </c>
      <c r="C94" s="8">
        <v>45.558784776511267</v>
      </c>
      <c r="D94" s="8">
        <v>54.441215223488712</v>
      </c>
      <c r="E94" s="8"/>
      <c r="H94" s="14" t="s">
        <v>18</v>
      </c>
      <c r="I94" s="8">
        <v>17.703183844500895</v>
      </c>
      <c r="J94" s="8">
        <v>1.8514797829098286</v>
      </c>
      <c r="K94" s="8">
        <v>7.116223868056573</v>
      </c>
      <c r="L94" s="8">
        <v>10.100435478217113</v>
      </c>
      <c r="M94" s="8">
        <v>8.7874618028268703</v>
      </c>
      <c r="N94" s="8">
        <v>5.1057037259766682</v>
      </c>
      <c r="O94" s="8">
        <v>9.7266935469180513</v>
      </c>
      <c r="P94" s="8">
        <v>4.9565924374630645</v>
      </c>
      <c r="Q94" s="8">
        <v>34.652225513130936</v>
      </c>
      <c r="R94" s="8"/>
      <c r="S94" s="8"/>
      <c r="T94" s="8"/>
      <c r="U94" s="8"/>
      <c r="V94" s="8"/>
      <c r="W94" s="8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</row>
    <row r="95" spans="2:41" x14ac:dyDescent="0.3">
      <c r="B95" s="14" t="s">
        <v>19</v>
      </c>
      <c r="C95" s="8">
        <v>54.23121999196573</v>
      </c>
      <c r="D95" s="8">
        <v>45.768780008034291</v>
      </c>
      <c r="E95" s="8"/>
      <c r="H95" s="14" t="s">
        <v>19</v>
      </c>
      <c r="I95" s="8">
        <v>20.300766324652667</v>
      </c>
      <c r="J95" s="8">
        <v>5.3057119643918975</v>
      </c>
      <c r="K95" s="8">
        <v>7.394738741157342</v>
      </c>
      <c r="L95" s="8">
        <v>9.8109792490112575</v>
      </c>
      <c r="M95" s="8">
        <v>11.419023712752558</v>
      </c>
      <c r="N95" s="8">
        <v>4.6443281533478151</v>
      </c>
      <c r="O95" s="8">
        <v>7.5028603867718715</v>
      </c>
      <c r="P95" s="8">
        <v>4.0348851301801574</v>
      </c>
      <c r="Q95" s="8">
        <v>29.586706337734441</v>
      </c>
      <c r="R95" s="8"/>
      <c r="S95" s="8"/>
      <c r="T95" s="8"/>
      <c r="U95" s="8"/>
      <c r="V95" s="8"/>
      <c r="W95" s="8"/>
      <c r="AA95" s="6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 spans="2:41" x14ac:dyDescent="0.3">
      <c r="B96" s="14" t="s">
        <v>20</v>
      </c>
      <c r="C96" s="8">
        <v>46.116427952617649</v>
      </c>
      <c r="D96" s="8">
        <v>53.883572047382359</v>
      </c>
      <c r="E96" s="8"/>
      <c r="H96" s="14" t="s">
        <v>20</v>
      </c>
      <c r="I96" s="8">
        <v>17.167857909268637</v>
      </c>
      <c r="J96" s="8">
        <v>2.8403425554088244</v>
      </c>
      <c r="K96" s="8">
        <v>6.7467454392647923</v>
      </c>
      <c r="L96" s="8">
        <v>9.4678085205978881</v>
      </c>
      <c r="M96" s="8">
        <v>9.8936735280775068</v>
      </c>
      <c r="N96" s="8">
        <v>4.7832934177742228</v>
      </c>
      <c r="O96" s="8">
        <v>9.4025775548415993</v>
      </c>
      <c r="P96" s="8">
        <v>4.4021582143572262</v>
      </c>
      <c r="Q96" s="8">
        <v>35.295542860409306</v>
      </c>
      <c r="R96" s="8"/>
      <c r="S96" s="8"/>
      <c r="T96" s="8"/>
      <c r="U96" s="8"/>
      <c r="V96" s="8"/>
      <c r="W96" s="8"/>
      <c r="AA96" s="6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</row>
    <row r="97" spans="2:44" x14ac:dyDescent="0.3">
      <c r="B97" s="14" t="s">
        <v>21</v>
      </c>
      <c r="C97" s="8">
        <v>46.747184418823863</v>
      </c>
      <c r="D97" s="8">
        <v>53.252815581176151</v>
      </c>
      <c r="E97" s="8"/>
      <c r="H97" s="14" t="s">
        <v>21</v>
      </c>
      <c r="I97" s="8">
        <v>17.153327180964965</v>
      </c>
      <c r="J97" s="8">
        <v>4.3302183482664418</v>
      </c>
      <c r="K97" s="8">
        <v>7.1740240667155106</v>
      </c>
      <c r="L97" s="8">
        <v>9.45247332230932</v>
      </c>
      <c r="M97" s="8">
        <v>8.6371415005676244</v>
      </c>
      <c r="N97" s="8">
        <v>5.214539785883944</v>
      </c>
      <c r="O97" s="8">
        <v>8.5493365340095071</v>
      </c>
      <c r="P97" s="8">
        <v>4.7020454968736543</v>
      </c>
      <c r="Q97" s="8">
        <v>34.786893764409044</v>
      </c>
      <c r="R97" s="8"/>
      <c r="S97" s="8"/>
      <c r="T97" s="8"/>
      <c r="U97" s="8"/>
      <c r="V97" s="8"/>
      <c r="W97" s="8"/>
      <c r="AA97" s="6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4"/>
      <c r="AR97" s="4"/>
    </row>
    <row r="98" spans="2:44" x14ac:dyDescent="0.3">
      <c r="B98" s="6" t="s">
        <v>27</v>
      </c>
      <c r="C98" s="8">
        <v>49.349609737881295</v>
      </c>
      <c r="D98" s="8">
        <v>50.650390262118698</v>
      </c>
      <c r="E98" s="8"/>
      <c r="F98" s="41"/>
      <c r="H98" s="6" t="s">
        <v>27</v>
      </c>
      <c r="I98" s="8">
        <v>18.796024639785418</v>
      </c>
      <c r="J98" s="8">
        <v>4.2965772890777982</v>
      </c>
      <c r="K98" s="8">
        <v>6.8191772918786189</v>
      </c>
      <c r="L98" s="8">
        <v>9.7901387631078443</v>
      </c>
      <c r="M98" s="8">
        <v>9.6476917540316247</v>
      </c>
      <c r="N98" s="8">
        <v>4.6911462832856232</v>
      </c>
      <c r="O98" s="8">
        <v>8.4661963625825489</v>
      </c>
      <c r="P98" s="8">
        <v>4.5151279296367637</v>
      </c>
      <c r="Q98" s="8">
        <v>32.97791968661376</v>
      </c>
      <c r="R98" s="8"/>
      <c r="S98" s="8"/>
      <c r="T98" s="8"/>
      <c r="U98" s="8"/>
      <c r="V98" s="8"/>
      <c r="W98" s="8"/>
      <c r="AA98" s="6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</row>
    <row r="99" spans="2:44" x14ac:dyDescent="0.3">
      <c r="B99" s="6" t="s">
        <v>28</v>
      </c>
      <c r="C99" s="8">
        <v>45.558784776511267</v>
      </c>
      <c r="D99" s="8">
        <v>45.725406607052463</v>
      </c>
      <c r="E99" s="8"/>
      <c r="F99" s="41"/>
      <c r="H99" s="6" t="s">
        <v>28</v>
      </c>
      <c r="I99" s="8">
        <v>17.153327180964965</v>
      </c>
      <c r="J99" s="8">
        <v>1.8514797829098286</v>
      </c>
      <c r="K99" s="8">
        <v>6.2487759506736333</v>
      </c>
      <c r="L99" s="8">
        <v>9.1742210568410361</v>
      </c>
      <c r="M99" s="8">
        <v>8.1777640336789794</v>
      </c>
      <c r="N99" s="8">
        <v>4.0083139485189703</v>
      </c>
      <c r="O99" s="8">
        <v>7.0804147981954824</v>
      </c>
      <c r="P99" s="8">
        <v>3.830086183825955</v>
      </c>
      <c r="Q99" s="8">
        <v>26.94963162008775</v>
      </c>
      <c r="R99" s="8"/>
      <c r="S99" s="8"/>
      <c r="T99" s="8"/>
      <c r="U99" s="8"/>
      <c r="V99" s="8"/>
      <c r="W99" s="8"/>
      <c r="AA99" s="6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</row>
    <row r="100" spans="2:44" x14ac:dyDescent="0.3">
      <c r="B100" s="6" t="s">
        <v>29</v>
      </c>
      <c r="C100" s="8">
        <v>54.274593392947537</v>
      </c>
      <c r="D100" s="8">
        <v>54.441215223488712</v>
      </c>
      <c r="E100" s="8"/>
      <c r="F100" s="41"/>
      <c r="H100" s="6" t="s">
        <v>29</v>
      </c>
      <c r="I100" s="8">
        <v>21.067048409291068</v>
      </c>
      <c r="J100" s="8">
        <v>6.9943750080266733</v>
      </c>
      <c r="K100" s="8">
        <v>7.394738741157342</v>
      </c>
      <c r="L100" s="8">
        <v>11.084853446606921</v>
      </c>
      <c r="M100" s="8">
        <v>11.667670635706564</v>
      </c>
      <c r="N100" s="8">
        <v>5.4797172403325298</v>
      </c>
      <c r="O100" s="8">
        <v>9.7266935469180513</v>
      </c>
      <c r="P100" s="8">
        <v>5.7839750054464716</v>
      </c>
      <c r="Q100" s="8">
        <v>37.695092201676204</v>
      </c>
      <c r="R100" s="8"/>
      <c r="S100" s="8"/>
      <c r="T100" s="8"/>
      <c r="U100" s="8"/>
      <c r="V100" s="8"/>
      <c r="W100" s="8"/>
      <c r="AA100" s="6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</row>
    <row r="101" spans="2:44" x14ac:dyDescent="0.3">
      <c r="B101" s="6" t="s">
        <v>35</v>
      </c>
      <c r="C101" s="8">
        <v>3.3352878358855595</v>
      </c>
      <c r="D101" s="8">
        <v>3.3352878358855556</v>
      </c>
      <c r="E101" s="8"/>
      <c r="F101" s="41"/>
      <c r="H101" s="6" t="s">
        <v>35</v>
      </c>
      <c r="I101" s="8">
        <v>1.2570656656157804</v>
      </c>
      <c r="J101" s="8">
        <v>1.5008994449703574</v>
      </c>
      <c r="K101" s="8">
        <v>0.34831638109198199</v>
      </c>
      <c r="L101" s="8">
        <v>0.53284080550605728</v>
      </c>
      <c r="M101" s="8">
        <v>1.1969378071482504</v>
      </c>
      <c r="N101" s="8">
        <v>0.42666509501532546</v>
      </c>
      <c r="O101" s="8">
        <v>0.78940446434678468</v>
      </c>
      <c r="P101" s="8">
        <v>0.52738301628659523</v>
      </c>
      <c r="Q101" s="8">
        <v>3.1795354575499859</v>
      </c>
      <c r="R101" s="8"/>
      <c r="S101" s="8"/>
      <c r="T101" s="8"/>
      <c r="U101" s="8"/>
      <c r="V101" s="8"/>
      <c r="W101" s="8"/>
      <c r="AA101" s="6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</row>
    <row r="102" spans="2:44" x14ac:dyDescent="0.3">
      <c r="H102" s="38"/>
      <c r="I102" s="6"/>
      <c r="J102" s="6"/>
      <c r="K102" s="6"/>
      <c r="L102" s="6"/>
      <c r="M102" s="6"/>
      <c r="N102" s="6"/>
      <c r="O102" s="6"/>
      <c r="P102"/>
      <c r="Q102" s="2"/>
      <c r="AA102" s="1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</row>
    <row r="103" spans="2:44" x14ac:dyDescent="0.3">
      <c r="B103" s="35" t="s">
        <v>47</v>
      </c>
      <c r="C103" s="6">
        <v>1</v>
      </c>
      <c r="D103" s="6">
        <v>2</v>
      </c>
      <c r="E103" s="6"/>
      <c r="H103" s="35" t="s">
        <v>51</v>
      </c>
      <c r="I103" s="1" t="s">
        <v>3</v>
      </c>
      <c r="J103" s="1" t="s">
        <v>4</v>
      </c>
      <c r="K103" s="1" t="s">
        <v>5</v>
      </c>
      <c r="L103" s="1" t="s">
        <v>6</v>
      </c>
      <c r="M103" s="1" t="s">
        <v>54</v>
      </c>
      <c r="N103" s="1" t="s">
        <v>0</v>
      </c>
      <c r="O103" s="1" t="s">
        <v>1</v>
      </c>
      <c r="P103" s="1" t="s">
        <v>7</v>
      </c>
      <c r="Q103" s="1" t="s">
        <v>52</v>
      </c>
      <c r="R103" s="20"/>
      <c r="S103" s="20"/>
      <c r="T103" s="20"/>
      <c r="U103" s="20"/>
      <c r="V103" s="20"/>
      <c r="W103" s="20"/>
      <c r="AA103" s="6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</row>
    <row r="104" spans="2:44" x14ac:dyDescent="0.3">
      <c r="B104" s="38" t="s">
        <v>2</v>
      </c>
      <c r="C104" s="30">
        <v>55.294117647058826</v>
      </c>
      <c r="D104" s="30">
        <v>44.705882352941174</v>
      </c>
      <c r="E104" s="8"/>
      <c r="AA104" s="43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</row>
    <row r="105" spans="2:44" x14ac:dyDescent="0.3">
      <c r="B105" s="9" t="s">
        <v>9</v>
      </c>
      <c r="C105" s="8">
        <v>46.250046421609888</v>
      </c>
      <c r="D105" s="8">
        <v>53.749953578390119</v>
      </c>
      <c r="E105" s="8"/>
      <c r="H105" s="9" t="s">
        <v>9</v>
      </c>
      <c r="I105" s="8">
        <v>17.866825121039923</v>
      </c>
      <c r="J105" s="8">
        <v>3.0491003443606743</v>
      </c>
      <c r="K105" s="8">
        <v>6.4098070702519871</v>
      </c>
      <c r="L105" s="8">
        <v>9.3122145068113067</v>
      </c>
      <c r="M105" s="8">
        <v>9.6120993791459917</v>
      </c>
      <c r="N105" s="8">
        <v>4.1454673758928866</v>
      </c>
      <c r="O105" s="8">
        <v>8.6084599081693796</v>
      </c>
      <c r="P105" s="8">
        <v>4.451445111994552</v>
      </c>
      <c r="Q105" s="8">
        <v>36.54458118233331</v>
      </c>
      <c r="R105" s="8"/>
      <c r="S105" s="8"/>
      <c r="T105" s="8"/>
      <c r="U105" s="8"/>
      <c r="V105" s="8"/>
      <c r="W105" s="8"/>
    </row>
    <row r="106" spans="2:44" x14ac:dyDescent="0.3">
      <c r="B106" s="9" t="s">
        <v>11</v>
      </c>
      <c r="C106" s="8">
        <v>52.479634672090427</v>
      </c>
      <c r="D106" s="8">
        <v>47.520365327909587</v>
      </c>
      <c r="E106" s="8"/>
      <c r="H106" s="9" t="s">
        <v>11</v>
      </c>
      <c r="I106" s="8">
        <v>20.626954774314605</v>
      </c>
      <c r="J106" s="8">
        <v>6.9943750080266733</v>
      </c>
      <c r="K106" s="8">
        <v>6.9896181431632449</v>
      </c>
      <c r="L106" s="8">
        <v>9.690922712906918</v>
      </c>
      <c r="M106" s="8">
        <v>8.1777640336789794</v>
      </c>
      <c r="N106" s="8">
        <v>4.2221931547024569</v>
      </c>
      <c r="O106" s="8">
        <v>7.0804147981954824</v>
      </c>
      <c r="P106" s="8">
        <v>4.7778544159915208</v>
      </c>
      <c r="Q106" s="8">
        <v>31.439902959020127</v>
      </c>
      <c r="R106" s="8"/>
      <c r="S106" s="8"/>
      <c r="T106" s="8"/>
      <c r="U106" s="8"/>
      <c r="V106" s="8"/>
      <c r="W106" s="8"/>
    </row>
    <row r="107" spans="2:44" x14ac:dyDescent="0.3">
      <c r="B107" s="9" t="s">
        <v>12</v>
      </c>
      <c r="C107" s="8">
        <v>53.902567391127441</v>
      </c>
      <c r="D107" s="8">
        <v>46.097432608872552</v>
      </c>
      <c r="E107" s="8"/>
      <c r="H107" s="9" t="s">
        <v>12</v>
      </c>
      <c r="I107" s="8">
        <v>19.527430929795596</v>
      </c>
      <c r="J107" s="8">
        <v>5.5291638244224899</v>
      </c>
      <c r="K107" s="8">
        <v>7.0986483906075604</v>
      </c>
      <c r="L107" s="8">
        <v>10.58798789079886</v>
      </c>
      <c r="M107" s="8">
        <v>11.159336355502941</v>
      </c>
      <c r="N107" s="8">
        <v>4.8010737477498875</v>
      </c>
      <c r="O107" s="8">
        <v>8.6777856691178048</v>
      </c>
      <c r="P107" s="8">
        <v>4.1817490255044572</v>
      </c>
      <c r="Q107" s="8">
        <v>28.436824166500401</v>
      </c>
      <c r="R107" s="8"/>
      <c r="S107" s="8"/>
      <c r="T107" s="8"/>
      <c r="U107" s="8"/>
      <c r="V107" s="8"/>
      <c r="W107" s="8"/>
    </row>
    <row r="108" spans="2:44" x14ac:dyDescent="0.3">
      <c r="B108" s="9" t="s">
        <v>13</v>
      </c>
      <c r="C108" s="8">
        <v>54.274593392947537</v>
      </c>
      <c r="D108" s="8">
        <v>45.725406607052463</v>
      </c>
      <c r="E108" s="8"/>
      <c r="H108" s="9" t="s">
        <v>13</v>
      </c>
      <c r="I108" s="8">
        <v>19.21597701648</v>
      </c>
      <c r="J108" s="8">
        <v>5.6994578572633801</v>
      </c>
      <c r="K108" s="8">
        <v>6.6066344368906682</v>
      </c>
      <c r="L108" s="8">
        <v>11.084853446606921</v>
      </c>
      <c r="M108" s="8">
        <v>11.667670635706564</v>
      </c>
      <c r="N108" s="8">
        <v>5.4797172403325298</v>
      </c>
      <c r="O108" s="8">
        <v>9.4408147080459255</v>
      </c>
      <c r="P108" s="8">
        <v>3.8552430385862584</v>
      </c>
      <c r="Q108" s="8">
        <v>26.94963162008775</v>
      </c>
      <c r="R108" s="8"/>
      <c r="S108" s="8"/>
      <c r="T108" s="8"/>
      <c r="U108" s="8"/>
      <c r="V108" s="8"/>
      <c r="W108" s="8"/>
    </row>
    <row r="109" spans="2:44" x14ac:dyDescent="0.3">
      <c r="B109" s="9" t="s">
        <v>14</v>
      </c>
      <c r="C109" s="8">
        <v>49.722277045889726</v>
      </c>
      <c r="D109" s="8">
        <v>50.27772295411026</v>
      </c>
      <c r="E109" s="8"/>
      <c r="H109" s="9" t="s">
        <v>14</v>
      </c>
      <c r="I109" s="8">
        <v>19.040939466194772</v>
      </c>
      <c r="J109" s="8">
        <v>4.4457406417193743</v>
      </c>
      <c r="K109" s="8">
        <v>7.1054900785703037</v>
      </c>
      <c r="L109" s="8">
        <v>10.001433258548436</v>
      </c>
      <c r="M109" s="8">
        <v>9.1286736008568443</v>
      </c>
      <c r="N109" s="8">
        <v>4.9576601735372279</v>
      </c>
      <c r="O109" s="8">
        <v>8.8953581250450338</v>
      </c>
      <c r="P109" s="8">
        <v>3.830086183825955</v>
      </c>
      <c r="Q109" s="8">
        <v>32.594618471702049</v>
      </c>
      <c r="R109" s="8"/>
      <c r="S109" s="8"/>
      <c r="T109" s="8"/>
      <c r="U109" s="8"/>
      <c r="V109" s="8"/>
      <c r="W109" s="8"/>
    </row>
    <row r="110" spans="2:44" x14ac:dyDescent="0.3">
      <c r="B110" s="9" t="s">
        <v>15</v>
      </c>
      <c r="C110" s="8">
        <v>45.672341279894994</v>
      </c>
      <c r="D110" s="8">
        <v>54.327658720105006</v>
      </c>
      <c r="E110" s="8"/>
      <c r="H110" s="9" t="s">
        <v>15</v>
      </c>
      <c r="I110" s="8">
        <v>17.873068749976849</v>
      </c>
      <c r="J110" s="8">
        <v>2.1542113684527795</v>
      </c>
      <c r="K110" s="8">
        <v>6.374815291533813</v>
      </c>
      <c r="L110" s="8">
        <v>9.2407579853469421</v>
      </c>
      <c r="M110" s="8">
        <v>10.02948788458461</v>
      </c>
      <c r="N110" s="8">
        <v>4.3171663651944012</v>
      </c>
      <c r="O110" s="8">
        <v>8.264914443619924</v>
      </c>
      <c r="P110" s="8">
        <v>4.0504857096144811</v>
      </c>
      <c r="Q110" s="8">
        <v>37.695092201676204</v>
      </c>
      <c r="R110" s="8"/>
      <c r="S110" s="8"/>
      <c r="T110" s="8"/>
      <c r="U110" s="8"/>
      <c r="V110" s="8"/>
      <c r="W110" s="8"/>
    </row>
    <row r="111" spans="2:44" x14ac:dyDescent="0.3">
      <c r="B111" s="9" t="s">
        <v>17</v>
      </c>
      <c r="C111" s="8">
        <v>46.596416665739362</v>
      </c>
      <c r="D111" s="8">
        <v>53.403583334260631</v>
      </c>
      <c r="E111" s="8"/>
      <c r="H111" s="9" t="s">
        <v>17</v>
      </c>
      <c r="I111" s="8">
        <v>18.301168557270202</v>
      </c>
      <c r="J111" s="8">
        <v>4.6750168286428382</v>
      </c>
      <c r="K111" s="8">
        <v>6.2487759506736333</v>
      </c>
      <c r="L111" s="8">
        <v>9.1742210568410361</v>
      </c>
      <c r="M111" s="8">
        <v>8.1972342723116505</v>
      </c>
      <c r="N111" s="8">
        <v>4.4518181168814666</v>
      </c>
      <c r="O111" s="8">
        <v>7.9815768210770717</v>
      </c>
      <c r="P111" s="8">
        <v>4.513048627925329</v>
      </c>
      <c r="Q111" s="8">
        <v>36.45713976837677</v>
      </c>
      <c r="R111" s="8"/>
      <c r="S111" s="8"/>
      <c r="T111" s="8"/>
      <c r="U111" s="8"/>
      <c r="V111" s="8"/>
      <c r="W111" s="8"/>
    </row>
    <row r="112" spans="2:44" x14ac:dyDescent="0.3">
      <c r="B112" s="14" t="s">
        <v>19</v>
      </c>
      <c r="C112" s="8">
        <v>54.23121999196573</v>
      </c>
      <c r="D112" s="8">
        <v>45.768780008034291</v>
      </c>
      <c r="E112" s="8"/>
      <c r="H112" s="14" t="s">
        <v>19</v>
      </c>
      <c r="I112" s="8">
        <v>20.300766324652667</v>
      </c>
      <c r="J112" s="8">
        <v>5.3057119643918975</v>
      </c>
      <c r="K112" s="8">
        <v>7.394738741157342</v>
      </c>
      <c r="L112" s="8">
        <v>9.8109792490112575</v>
      </c>
      <c r="M112" s="8">
        <v>11.419023712752558</v>
      </c>
      <c r="N112" s="8">
        <v>4.6443281533478151</v>
      </c>
      <c r="O112" s="8">
        <v>7.5028603867718715</v>
      </c>
      <c r="P112" s="8">
        <v>4.0348851301801574</v>
      </c>
      <c r="Q112" s="8">
        <v>29.586706337734441</v>
      </c>
      <c r="R112" s="8"/>
      <c r="S112" s="8"/>
      <c r="T112" s="8"/>
      <c r="U112" s="8"/>
      <c r="V112" s="8"/>
      <c r="W112" s="8"/>
    </row>
    <row r="113" spans="2:23" x14ac:dyDescent="0.3">
      <c r="B113" s="6" t="s">
        <v>31</v>
      </c>
      <c r="C113" s="8">
        <v>50.391137107658139</v>
      </c>
      <c r="D113" s="8">
        <v>49.608862892341861</v>
      </c>
      <c r="E113" s="8"/>
      <c r="F113" s="41"/>
      <c r="H113" s="6" t="s">
        <v>31</v>
      </c>
      <c r="I113" s="8">
        <v>19.094141367465575</v>
      </c>
      <c r="J113" s="8">
        <v>4.7315972296600135</v>
      </c>
      <c r="K113" s="8">
        <v>6.7785660128560687</v>
      </c>
      <c r="L113" s="8">
        <v>9.8629212633589596</v>
      </c>
      <c r="M113" s="8">
        <v>9.9239112343175169</v>
      </c>
      <c r="N113" s="8">
        <v>4.6274280409548343</v>
      </c>
      <c r="O113" s="8">
        <v>8.3065231075053116</v>
      </c>
      <c r="P113" s="8">
        <v>4.2118496554528386</v>
      </c>
      <c r="Q113" s="8">
        <v>32.463062088428877</v>
      </c>
      <c r="R113" s="8"/>
      <c r="S113" s="8"/>
      <c r="T113" s="8"/>
      <c r="U113" s="8"/>
      <c r="V113" s="8"/>
      <c r="W113" s="8"/>
    </row>
    <row r="114" spans="2:23" x14ac:dyDescent="0.3">
      <c r="B114" s="6" t="s">
        <v>34</v>
      </c>
      <c r="C114" s="8">
        <v>45.672341279894994</v>
      </c>
      <c r="D114" s="8">
        <v>45.725406607052463</v>
      </c>
      <c r="E114" s="8"/>
      <c r="F114" s="41"/>
      <c r="H114" s="6" t="s">
        <v>34</v>
      </c>
      <c r="I114" s="8">
        <v>17.866825121039923</v>
      </c>
      <c r="J114" s="8">
        <v>2.1542113684527795</v>
      </c>
      <c r="K114" s="8">
        <v>6.2487759506736333</v>
      </c>
      <c r="L114" s="8">
        <v>9.1742210568410361</v>
      </c>
      <c r="M114" s="8">
        <v>8.1777640336789794</v>
      </c>
      <c r="N114" s="8">
        <v>4.1454673758928866</v>
      </c>
      <c r="O114" s="8">
        <v>7.0804147981954824</v>
      </c>
      <c r="P114" s="8">
        <v>3.830086183825955</v>
      </c>
      <c r="Q114" s="8">
        <v>26.94963162008775</v>
      </c>
      <c r="R114" s="8"/>
      <c r="S114" s="8"/>
      <c r="T114" s="8"/>
      <c r="U114" s="8"/>
      <c r="V114" s="8"/>
      <c r="W114" s="8"/>
    </row>
    <row r="115" spans="2:23" x14ac:dyDescent="0.3">
      <c r="B115" s="6" t="s">
        <v>32</v>
      </c>
      <c r="C115" s="8">
        <v>54.274593392947537</v>
      </c>
      <c r="D115" s="8">
        <v>54.327658720105006</v>
      </c>
      <c r="E115" s="8"/>
      <c r="F115" s="41"/>
      <c r="H115" s="6" t="s">
        <v>32</v>
      </c>
      <c r="I115" s="8">
        <v>20.626954774314605</v>
      </c>
      <c r="J115" s="8">
        <v>6.9943750080266733</v>
      </c>
      <c r="K115" s="8">
        <v>7.394738741157342</v>
      </c>
      <c r="L115" s="8">
        <v>11.084853446606921</v>
      </c>
      <c r="M115" s="8">
        <v>11.667670635706564</v>
      </c>
      <c r="N115" s="8">
        <v>5.4797172403325298</v>
      </c>
      <c r="O115" s="8">
        <v>9.4408147080459255</v>
      </c>
      <c r="P115" s="8">
        <v>4.7778544159915208</v>
      </c>
      <c r="Q115" s="8">
        <v>37.695092201676204</v>
      </c>
      <c r="R115" s="8"/>
      <c r="S115" s="8"/>
      <c r="T115" s="8"/>
      <c r="U115" s="8"/>
      <c r="V115" s="8"/>
      <c r="W115" s="8"/>
    </row>
    <row r="116" spans="2:23" x14ac:dyDescent="0.3">
      <c r="B116" s="6" t="s">
        <v>53</v>
      </c>
      <c r="C116" s="8">
        <v>3.7944014611595156</v>
      </c>
      <c r="D116" s="8">
        <v>3.7944014611595116</v>
      </c>
      <c r="E116" s="8"/>
      <c r="F116" s="41"/>
      <c r="H116" s="6" t="s">
        <v>36</v>
      </c>
      <c r="I116" s="8">
        <v>1.0445097499132503</v>
      </c>
      <c r="J116" s="8">
        <v>1.5390751697827809</v>
      </c>
      <c r="K116" s="8">
        <v>0.42135490395687358</v>
      </c>
      <c r="L116" s="8">
        <v>0.67980879374585879</v>
      </c>
      <c r="M116" s="8">
        <v>1.3925081552138638</v>
      </c>
      <c r="N116" s="8">
        <v>0.44553196688817098</v>
      </c>
      <c r="O116" s="8">
        <v>0.76708004415794007</v>
      </c>
      <c r="P116" s="8">
        <v>0.33798999020951676</v>
      </c>
      <c r="Q116" s="8">
        <v>4.069603089757166</v>
      </c>
      <c r="R116" s="8"/>
      <c r="S116" s="8"/>
      <c r="T116" s="8"/>
      <c r="U116" s="8"/>
      <c r="V116" s="8"/>
      <c r="W116" s="8"/>
    </row>
    <row r="130" spans="17:17" x14ac:dyDescent="0.3">
      <c r="Q130" s="44"/>
    </row>
    <row r="131" spans="17:17" x14ac:dyDescent="0.3">
      <c r="Q131" s="41"/>
    </row>
  </sheetData>
  <conditionalFormatting sqref="BK26:BK28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:BJ28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:BK34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2:BM34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X21:AY21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:BB20 BA21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4:BD20 BC21 AX22:AY22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2:AW13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5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65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D65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:E65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O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O4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:I65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9:J6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:K6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9:L6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:M6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N6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:O6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9:P6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4:I100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0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:K100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4:L100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:M100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:N100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:O100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O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:F63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:Q6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:R6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:S63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9:T6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9:U65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9:V6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9:W65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X6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0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4:P100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:Q100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4:R100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:S10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4:T100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4:U100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4:V100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4:W100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9:T79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9:U79"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9:V79">
    <cfRule type="colorScale" priority="1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9:W79">
    <cfRule type="colorScale" priority="1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X79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:R115">
    <cfRule type="colorScale" priority="1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:S115">
    <cfRule type="colorScale" priority="1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5:T115">
    <cfRule type="colorScale" priority="1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5:U115">
    <cfRule type="colorScale" priority="1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5:V115">
    <cfRule type="colorScale" priority="1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5:W115">
    <cfRule type="colorScale" priority="1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R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:R6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:R79">
    <cfRule type="colorScale" priority="2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C79">
    <cfRule type="colorScale" priority="2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D79">
    <cfRule type="colorScale" priority="2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:E79">
    <cfRule type="colorScale" priority="2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I79">
    <cfRule type="colorScale" priority="2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9">
    <cfRule type="colorScale" priority="2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K79">
    <cfRule type="colorScale" priority="2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79">
    <cfRule type="colorScale" priority="2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:M79">
    <cfRule type="colorScale" priority="2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:N79">
    <cfRule type="colorScale" priority="2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:O79">
    <cfRule type="colorScale" priority="2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9:P79">
    <cfRule type="colorScale" priority="2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:F77">
    <cfRule type="colorScale" priority="2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:Q79">
    <cfRule type="colorScale" priority="2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:R77">
    <cfRule type="colorScale" priority="2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:S77">
    <cfRule type="colorScale" priority="2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5:I115">
    <cfRule type="colorScale" priority="2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15">
    <cfRule type="colorScale" priority="2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:K115">
    <cfRule type="colorScale" priority="2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:L115">
    <cfRule type="colorScale" priority="2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:M115">
    <cfRule type="colorScale" priority="2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:N115">
    <cfRule type="colorScale" priority="2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:O115">
    <cfRule type="colorScale" priority="2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5">
    <cfRule type="colorScale" priority="2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5">
    <cfRule type="colorScale" priority="2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5">
    <cfRule type="colorScale" priority="2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P115">
    <cfRule type="colorScale" priority="2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5:Q115">
    <cfRule type="colorScale" priority="2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64"/>
  <sheetViews>
    <sheetView zoomScale="55" zoomScaleNormal="55" workbookViewId="0"/>
  </sheetViews>
  <sheetFormatPr baseColWidth="10" defaultColWidth="10.88671875" defaultRowHeight="14.4" x14ac:dyDescent="0.3"/>
  <cols>
    <col min="1" max="1" width="9.21875" style="45" bestFit="1" customWidth="1"/>
    <col min="2" max="3" width="26.33203125" style="45" bestFit="1" customWidth="1"/>
    <col min="4" max="5" width="23.109375" style="45" bestFit="1" customWidth="1"/>
    <col min="6" max="6" width="34" style="45" bestFit="1" customWidth="1"/>
    <col min="7" max="7" width="36.21875" style="45" bestFit="1" customWidth="1"/>
    <col min="8" max="8" width="28.77734375" style="45" bestFit="1" customWidth="1"/>
    <col min="9" max="9" width="23.109375" style="45" bestFit="1" customWidth="1"/>
    <col min="10" max="10" width="28.77734375" style="45" bestFit="1" customWidth="1"/>
    <col min="11" max="12" width="22.33203125" style="45" bestFit="1" customWidth="1"/>
    <col min="13" max="13" width="28.44140625" style="45" bestFit="1" customWidth="1"/>
    <col min="14" max="15" width="22.33203125" style="45" bestFit="1" customWidth="1"/>
    <col min="16" max="16" width="7.77734375" style="45" bestFit="1" customWidth="1"/>
    <col min="17" max="18" width="9.109375" style="45" bestFit="1" customWidth="1"/>
    <col min="19" max="16384" width="10.88671875" style="45"/>
  </cols>
  <sheetData>
    <row r="1" spans="1:16" x14ac:dyDescent="0.3">
      <c r="A1" s="14" t="s">
        <v>70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  <c r="L1" s="12" t="s">
        <v>18</v>
      </c>
      <c r="M1" s="12" t="s">
        <v>19</v>
      </c>
      <c r="N1" s="12" t="s">
        <v>20</v>
      </c>
      <c r="O1" s="12" t="s">
        <v>21</v>
      </c>
      <c r="P1" s="14" t="s">
        <v>64</v>
      </c>
    </row>
    <row r="2" spans="1:16" x14ac:dyDescent="0.3">
      <c r="A2" s="13">
        <v>1.1000000000000001</v>
      </c>
      <c r="B2" s="3">
        <v>133.36699999999999</v>
      </c>
      <c r="C2" s="3">
        <v>143.55500000000001</v>
      </c>
      <c r="D2" s="3">
        <v>124.01600000000001</v>
      </c>
      <c r="E2" s="3">
        <v>131.66800000000001</v>
      </c>
      <c r="F2" s="3">
        <v>131.66800000000001</v>
      </c>
      <c r="G2" s="3">
        <v>120.988</v>
      </c>
      <c r="H2" s="3">
        <v>141.58799999999999</v>
      </c>
      <c r="I2" s="3" t="s">
        <v>57</v>
      </c>
      <c r="J2" s="3">
        <v>136.67400000000001</v>
      </c>
      <c r="K2" s="3">
        <v>154.846</v>
      </c>
      <c r="L2" s="3">
        <v>159.01400000000001</v>
      </c>
      <c r="M2" s="3">
        <v>141.286</v>
      </c>
      <c r="N2" s="3">
        <v>157.95099999999999</v>
      </c>
      <c r="O2" s="3">
        <v>139.911</v>
      </c>
      <c r="P2" s="13">
        <f>AVERAGE(B2:O2)</f>
        <v>139.73323076923077</v>
      </c>
    </row>
    <row r="3" spans="1:16" x14ac:dyDescent="0.3">
      <c r="A3" s="13">
        <v>1.2</v>
      </c>
      <c r="B3" s="3">
        <v>147.65600000000001</v>
      </c>
      <c r="C3" s="3">
        <v>159.62799999999999</v>
      </c>
      <c r="D3" s="3">
        <v>126.43300000000001</v>
      </c>
      <c r="E3" s="3">
        <v>131.66800000000001</v>
      </c>
      <c r="F3" s="3">
        <v>141.36099999999999</v>
      </c>
      <c r="G3" s="3">
        <v>136.11099999999999</v>
      </c>
      <c r="H3" s="3">
        <v>155.26300000000001</v>
      </c>
      <c r="I3" s="3">
        <v>148.744</v>
      </c>
      <c r="J3" s="3">
        <v>159.167</v>
      </c>
      <c r="K3" s="3">
        <v>155.428</v>
      </c>
      <c r="L3" s="3">
        <v>169.44200000000001</v>
      </c>
      <c r="M3" s="3">
        <v>146.46299999999999</v>
      </c>
      <c r="N3" s="3">
        <v>166.709</v>
      </c>
      <c r="O3" s="3">
        <v>161.815</v>
      </c>
      <c r="P3" s="13">
        <f t="shared" ref="P3:P66" si="0">AVERAGE(B3:O3)</f>
        <v>150.42057142857144</v>
      </c>
    </row>
    <row r="4" spans="1:16" x14ac:dyDescent="0.3">
      <c r="A4" s="13">
        <v>1.3</v>
      </c>
      <c r="B4" s="3">
        <v>155.428</v>
      </c>
      <c r="C4" s="3">
        <v>170.84200000000001</v>
      </c>
      <c r="D4" s="3">
        <v>133.36699999999999</v>
      </c>
      <c r="E4" s="3">
        <v>137.35499999999999</v>
      </c>
      <c r="F4" s="3">
        <v>152.06</v>
      </c>
      <c r="G4" s="3">
        <v>137.827</v>
      </c>
      <c r="H4" s="3">
        <v>149.441</v>
      </c>
      <c r="I4" s="3">
        <v>162.12200000000001</v>
      </c>
      <c r="J4" s="3">
        <v>193.875</v>
      </c>
      <c r="K4" s="3">
        <v>156.01400000000001</v>
      </c>
      <c r="L4" s="3">
        <v>169.44200000000001</v>
      </c>
      <c r="M4" s="3">
        <v>146.34100000000001</v>
      </c>
      <c r="N4" s="3">
        <v>168.75</v>
      </c>
      <c r="O4" s="3">
        <v>149.661</v>
      </c>
      <c r="P4" s="13">
        <f t="shared" si="0"/>
        <v>155.89464285714286</v>
      </c>
    </row>
    <row r="5" spans="1:16" x14ac:dyDescent="0.3">
      <c r="A5" s="13">
        <v>1.4</v>
      </c>
      <c r="B5" s="3">
        <v>157.80099999999999</v>
      </c>
      <c r="C5" s="3">
        <v>162.13200000000001</v>
      </c>
      <c r="D5" s="3">
        <v>127.01600000000001</v>
      </c>
      <c r="E5" s="3">
        <v>136.857</v>
      </c>
      <c r="F5" s="3">
        <v>145.761</v>
      </c>
      <c r="G5" s="3">
        <v>132.61799999999999</v>
      </c>
      <c r="H5" s="3">
        <v>158.065</v>
      </c>
      <c r="I5" s="3">
        <v>165.16900000000001</v>
      </c>
      <c r="J5" s="3">
        <v>173.34899999999999</v>
      </c>
      <c r="K5" s="3">
        <v>175.185</v>
      </c>
      <c r="L5" s="3">
        <v>184.57</v>
      </c>
      <c r="M5" s="3">
        <v>151.512</v>
      </c>
      <c r="N5" s="3">
        <v>180.54</v>
      </c>
      <c r="O5" s="3">
        <v>192.07300000000001</v>
      </c>
      <c r="P5" s="13">
        <f t="shared" si="0"/>
        <v>160.18914285714283</v>
      </c>
    </row>
    <row r="6" spans="1:16" x14ac:dyDescent="0.3">
      <c r="A6" s="13">
        <v>1.5</v>
      </c>
      <c r="B6" s="3">
        <v>154.268</v>
      </c>
      <c r="C6" s="3">
        <v>151.886</v>
      </c>
      <c r="D6" s="3">
        <v>124.717</v>
      </c>
      <c r="E6" s="3">
        <v>128.38399999999999</v>
      </c>
      <c r="F6" s="3">
        <v>126.821</v>
      </c>
      <c r="G6" s="3">
        <v>120.327</v>
      </c>
      <c r="H6" s="3" t="s">
        <v>58</v>
      </c>
      <c r="I6" s="3" t="s">
        <v>59</v>
      </c>
      <c r="J6" s="3">
        <v>163.09200000000001</v>
      </c>
      <c r="K6" s="3">
        <v>169.00899999999999</v>
      </c>
      <c r="L6" s="3">
        <v>161.499</v>
      </c>
      <c r="M6" s="3">
        <v>166.982</v>
      </c>
      <c r="N6" s="3">
        <v>150.88999999999999</v>
      </c>
      <c r="O6" s="3">
        <v>148.98599999999999</v>
      </c>
      <c r="P6" s="13">
        <f t="shared" si="0"/>
        <v>147.23841666666667</v>
      </c>
    </row>
    <row r="7" spans="1:16" x14ac:dyDescent="0.3">
      <c r="A7" s="13">
        <v>2.1</v>
      </c>
      <c r="B7" s="3">
        <v>130.012</v>
      </c>
      <c r="C7" s="3">
        <v>158.529</v>
      </c>
      <c r="D7" s="3">
        <v>133.79900000000001</v>
      </c>
      <c r="E7" s="3">
        <v>136.11099999999999</v>
      </c>
      <c r="F7" s="3">
        <v>172.26599999999999</v>
      </c>
      <c r="G7" s="3">
        <v>132.30699999999999</v>
      </c>
      <c r="H7" s="3">
        <v>141.346</v>
      </c>
      <c r="I7" s="3">
        <v>165.16900000000001</v>
      </c>
      <c r="J7" s="3">
        <v>167.04499999999999</v>
      </c>
      <c r="K7" s="3">
        <v>149.239</v>
      </c>
      <c r="L7" s="3">
        <v>166.709</v>
      </c>
      <c r="M7" s="3">
        <v>162.74100000000001</v>
      </c>
      <c r="N7" s="3">
        <v>175.55699999999999</v>
      </c>
      <c r="O7" s="3">
        <v>168.75</v>
      </c>
      <c r="P7" s="13">
        <f t="shared" si="0"/>
        <v>154.25571428571428</v>
      </c>
    </row>
    <row r="8" spans="1:16" x14ac:dyDescent="0.3">
      <c r="A8" s="13">
        <v>2.2000000000000002</v>
      </c>
      <c r="B8" s="3">
        <v>160.929</v>
      </c>
      <c r="C8" s="3">
        <v>153.44499999999999</v>
      </c>
      <c r="D8" s="3">
        <v>132.93799999999999</v>
      </c>
      <c r="E8" s="3">
        <v>150.91499999999999</v>
      </c>
      <c r="F8" s="3">
        <v>120.88800000000001</v>
      </c>
      <c r="G8" s="3">
        <v>142.006</v>
      </c>
      <c r="H8" s="3">
        <v>169.041</v>
      </c>
      <c r="I8" s="3">
        <v>141.346</v>
      </c>
      <c r="J8" s="3">
        <v>173.16800000000001</v>
      </c>
      <c r="K8" s="3">
        <v>155.227</v>
      </c>
      <c r="L8" s="3">
        <v>166.709</v>
      </c>
      <c r="M8" s="3">
        <v>140.52000000000001</v>
      </c>
      <c r="N8" s="3">
        <v>183.14</v>
      </c>
      <c r="O8" s="3">
        <v>151.02699999999999</v>
      </c>
      <c r="P8" s="13">
        <f t="shared" si="0"/>
        <v>152.94992857142856</v>
      </c>
    </row>
    <row r="9" spans="1:16" x14ac:dyDescent="0.3">
      <c r="A9" s="13">
        <v>2.2999999999999998</v>
      </c>
      <c r="B9" s="3">
        <v>172.19800000000001</v>
      </c>
      <c r="C9" s="3">
        <v>187.447</v>
      </c>
      <c r="D9" s="3">
        <v>140.745</v>
      </c>
      <c r="E9" s="3">
        <v>131.41900000000001</v>
      </c>
      <c r="F9" s="3">
        <v>137.81299999999999</v>
      </c>
      <c r="G9" s="3">
        <v>151.999</v>
      </c>
      <c r="H9" s="3">
        <v>175.10400000000001</v>
      </c>
      <c r="I9" s="3">
        <v>158.23500000000001</v>
      </c>
      <c r="J9" s="3">
        <v>157.5</v>
      </c>
      <c r="K9" s="3">
        <v>165.375</v>
      </c>
      <c r="L9" s="3">
        <v>151.999</v>
      </c>
      <c r="M9" s="3">
        <v>163.77799999999999</v>
      </c>
      <c r="N9" s="3">
        <v>179.17099999999999</v>
      </c>
      <c r="O9" s="3">
        <v>193.648</v>
      </c>
      <c r="P9" s="13">
        <f t="shared" si="0"/>
        <v>161.88792857142857</v>
      </c>
    </row>
    <row r="10" spans="1:16" x14ac:dyDescent="0.3">
      <c r="A10" s="13">
        <v>2.4</v>
      </c>
      <c r="B10" s="3">
        <v>145.066</v>
      </c>
      <c r="C10" s="3">
        <v>139.27000000000001</v>
      </c>
      <c r="D10" s="3">
        <v>148.053</v>
      </c>
      <c r="E10" s="3">
        <v>149.483</v>
      </c>
      <c r="F10" s="3">
        <v>134.233</v>
      </c>
      <c r="G10" s="3">
        <v>133.636</v>
      </c>
      <c r="H10" s="3">
        <v>128.84700000000001</v>
      </c>
      <c r="I10" s="3">
        <v>142.58000000000001</v>
      </c>
      <c r="J10" s="3">
        <v>169.964</v>
      </c>
      <c r="K10" s="3">
        <v>190.524</v>
      </c>
      <c r="L10" s="3">
        <v>175.185</v>
      </c>
      <c r="M10" s="3">
        <v>170.13900000000001</v>
      </c>
      <c r="N10" s="3">
        <v>195.94200000000001</v>
      </c>
      <c r="O10" s="3" t="s">
        <v>60</v>
      </c>
      <c r="P10" s="13">
        <f t="shared" si="0"/>
        <v>155.60938461538461</v>
      </c>
    </row>
    <row r="11" spans="1:16" x14ac:dyDescent="0.3">
      <c r="A11" s="13">
        <v>2.5</v>
      </c>
      <c r="B11" s="3">
        <v>166.709</v>
      </c>
      <c r="C11" s="3">
        <v>156.63300000000001</v>
      </c>
      <c r="D11" s="3">
        <v>130.62799999999999</v>
      </c>
      <c r="E11" s="3">
        <v>129.78200000000001</v>
      </c>
      <c r="F11" s="3">
        <v>149.79599999999999</v>
      </c>
      <c r="G11" s="3">
        <v>146.70699999999999</v>
      </c>
      <c r="H11" s="3">
        <v>171.93</v>
      </c>
      <c r="I11" s="3" t="s">
        <v>59</v>
      </c>
      <c r="J11" s="3">
        <v>175.55699999999999</v>
      </c>
      <c r="K11" s="3">
        <v>145.577</v>
      </c>
      <c r="L11" s="3">
        <v>159.01400000000001</v>
      </c>
      <c r="M11" s="3">
        <v>141.72499999999999</v>
      </c>
      <c r="N11" s="3">
        <v>186.233</v>
      </c>
      <c r="O11" s="3">
        <v>158.102</v>
      </c>
      <c r="P11" s="13">
        <f t="shared" si="0"/>
        <v>155.261</v>
      </c>
    </row>
    <row r="12" spans="1:16" x14ac:dyDescent="0.3">
      <c r="A12" s="13">
        <v>2.6</v>
      </c>
      <c r="B12" s="3">
        <v>166.196</v>
      </c>
      <c r="C12" s="3">
        <v>183.59700000000001</v>
      </c>
      <c r="D12" s="3">
        <v>147.393</v>
      </c>
      <c r="E12" s="3">
        <v>141.649</v>
      </c>
      <c r="F12" s="3">
        <v>166.709</v>
      </c>
      <c r="G12" s="3">
        <v>130.31899999999999</v>
      </c>
      <c r="H12" s="3">
        <v>179.268</v>
      </c>
      <c r="I12" s="3">
        <v>169.93100000000001</v>
      </c>
      <c r="J12" s="3">
        <v>194.559</v>
      </c>
      <c r="K12" s="3">
        <v>163.738</v>
      </c>
      <c r="L12" s="3">
        <v>187.92599999999999</v>
      </c>
      <c r="M12" s="3">
        <v>164.24600000000001</v>
      </c>
      <c r="N12" s="3">
        <v>191.40600000000001</v>
      </c>
      <c r="O12" s="3">
        <v>171.72900000000001</v>
      </c>
      <c r="P12" s="13">
        <f t="shared" si="0"/>
        <v>168.47614285714286</v>
      </c>
    </row>
    <row r="13" spans="1:16" x14ac:dyDescent="0.3">
      <c r="A13" s="13">
        <v>3.1</v>
      </c>
      <c r="B13" s="3">
        <v>169.60499999999999</v>
      </c>
      <c r="C13" s="3">
        <v>175.185</v>
      </c>
      <c r="D13" s="3">
        <v>145.066</v>
      </c>
      <c r="E13" s="3">
        <v>137.09800000000001</v>
      </c>
      <c r="F13" s="3">
        <v>126.048</v>
      </c>
      <c r="G13" s="3">
        <v>132.43199999999999</v>
      </c>
      <c r="H13" s="3">
        <v>168.96600000000001</v>
      </c>
      <c r="I13" s="3">
        <v>151.947</v>
      </c>
      <c r="J13" s="3">
        <v>188.14</v>
      </c>
      <c r="K13" s="3">
        <v>168.96600000000001</v>
      </c>
      <c r="L13" s="3">
        <v>178.20599999999999</v>
      </c>
      <c r="M13" s="3">
        <v>155.172</v>
      </c>
      <c r="N13" s="3">
        <v>169.44200000000001</v>
      </c>
      <c r="O13" s="3">
        <v>181.93100000000001</v>
      </c>
      <c r="P13" s="13">
        <f t="shared" si="0"/>
        <v>160.58600000000001</v>
      </c>
    </row>
    <row r="14" spans="1:16" x14ac:dyDescent="0.3">
      <c r="A14" s="13">
        <v>3.2</v>
      </c>
      <c r="B14" s="3">
        <v>146.959</v>
      </c>
      <c r="C14" s="3">
        <v>149.79599999999999</v>
      </c>
      <c r="D14" s="3">
        <v>133.79900000000001</v>
      </c>
      <c r="E14" s="3">
        <v>134.233</v>
      </c>
      <c r="F14" s="3">
        <v>124.553</v>
      </c>
      <c r="G14" s="3" t="s">
        <v>61</v>
      </c>
      <c r="H14" s="3">
        <v>154.73699999999999</v>
      </c>
      <c r="I14" s="3">
        <v>162.881</v>
      </c>
      <c r="J14" s="3">
        <v>158.804</v>
      </c>
      <c r="K14" s="3">
        <v>159.84100000000001</v>
      </c>
      <c r="L14" s="3">
        <v>151.999</v>
      </c>
      <c r="M14" s="3">
        <v>164.22499999999999</v>
      </c>
      <c r="N14" s="3">
        <v>159.01400000000001</v>
      </c>
      <c r="O14" s="3">
        <v>153.40899999999999</v>
      </c>
      <c r="P14" s="13">
        <f t="shared" si="0"/>
        <v>150.32692307692307</v>
      </c>
    </row>
    <row r="15" spans="1:16" x14ac:dyDescent="0.3">
      <c r="A15" s="13">
        <v>3.3</v>
      </c>
      <c r="B15" s="3">
        <v>170.98500000000001</v>
      </c>
      <c r="C15" s="3">
        <v>166.709</v>
      </c>
      <c r="D15" s="3">
        <v>153.125</v>
      </c>
      <c r="E15" s="3">
        <v>146.68199999999999</v>
      </c>
      <c r="F15" s="3" t="s">
        <v>62</v>
      </c>
      <c r="G15" s="3">
        <v>147.739</v>
      </c>
      <c r="H15" s="3">
        <v>172.87299999999999</v>
      </c>
      <c r="I15" s="3">
        <v>147.739</v>
      </c>
      <c r="J15" s="3">
        <v>181.40700000000001</v>
      </c>
      <c r="K15" s="3">
        <v>157.16300000000001</v>
      </c>
      <c r="L15" s="3">
        <v>181.33199999999999</v>
      </c>
      <c r="M15" s="3">
        <v>162.46100000000001</v>
      </c>
      <c r="N15" s="3">
        <v>177.82300000000001</v>
      </c>
      <c r="O15" s="3">
        <v>170.84200000000001</v>
      </c>
      <c r="P15" s="13">
        <f t="shared" si="0"/>
        <v>164.37538461538463</v>
      </c>
    </row>
    <row r="16" spans="1:16" x14ac:dyDescent="0.3">
      <c r="A16" s="13">
        <v>3.4</v>
      </c>
      <c r="B16" s="3" t="s">
        <v>62</v>
      </c>
      <c r="C16" s="3">
        <v>160.24700000000001</v>
      </c>
      <c r="D16" s="3">
        <v>135.11000000000001</v>
      </c>
      <c r="E16" s="3">
        <v>140.797</v>
      </c>
      <c r="F16" s="3">
        <v>149.81299999999999</v>
      </c>
      <c r="G16" s="3">
        <v>128.69</v>
      </c>
      <c r="H16" s="3">
        <v>170.13900000000001</v>
      </c>
      <c r="I16" s="3">
        <v>174.19399999999999</v>
      </c>
      <c r="J16" s="3">
        <v>197.345</v>
      </c>
      <c r="K16" s="3">
        <v>173.964</v>
      </c>
      <c r="L16" s="3">
        <v>172.26599999999999</v>
      </c>
      <c r="M16" s="3">
        <v>149.5</v>
      </c>
      <c r="N16" s="3">
        <v>181.73099999999999</v>
      </c>
      <c r="O16" s="3">
        <v>153.40899999999999</v>
      </c>
      <c r="P16" s="13">
        <f t="shared" si="0"/>
        <v>160.55423076923077</v>
      </c>
    </row>
    <row r="17" spans="1:16" x14ac:dyDescent="0.3">
      <c r="A17" s="13">
        <v>3.5</v>
      </c>
      <c r="B17" s="3">
        <v>142.81100000000001</v>
      </c>
      <c r="C17" s="3">
        <v>155.327</v>
      </c>
      <c r="D17" s="3">
        <v>131.56299999999999</v>
      </c>
      <c r="E17" s="3">
        <v>148.48500000000001</v>
      </c>
      <c r="F17" s="3">
        <v>138.73699999999999</v>
      </c>
      <c r="G17" s="3">
        <v>127.218</v>
      </c>
      <c r="H17" s="3">
        <v>165.04499999999999</v>
      </c>
      <c r="I17" s="3">
        <v>166.709</v>
      </c>
      <c r="J17" s="3">
        <v>187.71299999999999</v>
      </c>
      <c r="K17" s="3">
        <v>159.35900000000001</v>
      </c>
      <c r="L17" s="3">
        <v>132.30000000000001</v>
      </c>
      <c r="M17" s="3">
        <v>175.97800000000001</v>
      </c>
      <c r="N17" s="3">
        <v>153.054</v>
      </c>
      <c r="O17" s="3">
        <v>156.60499999999999</v>
      </c>
      <c r="P17" s="13">
        <f t="shared" si="0"/>
        <v>152.92171428571427</v>
      </c>
    </row>
    <row r="18" spans="1:16" x14ac:dyDescent="0.3">
      <c r="A18" s="13">
        <v>3.6</v>
      </c>
      <c r="B18" s="3">
        <v>153.97999999999999</v>
      </c>
      <c r="C18" s="3">
        <v>151.53800000000001</v>
      </c>
      <c r="D18" s="3">
        <v>130.31899999999999</v>
      </c>
      <c r="E18" s="3">
        <v>139.64500000000001</v>
      </c>
      <c r="F18" s="3">
        <v>122.682</v>
      </c>
      <c r="G18" s="3">
        <v>126.24</v>
      </c>
      <c r="H18" s="3">
        <v>122.274</v>
      </c>
      <c r="I18" s="3">
        <v>144.21199999999999</v>
      </c>
      <c r="J18" s="3">
        <v>111.027</v>
      </c>
      <c r="K18" s="3">
        <v>118.97499999999999</v>
      </c>
      <c r="L18" s="3">
        <v>147.09800000000001</v>
      </c>
      <c r="M18" s="3">
        <v>151.114</v>
      </c>
      <c r="N18" s="3">
        <v>109.70099999999999</v>
      </c>
      <c r="O18" s="3">
        <v>135.999</v>
      </c>
      <c r="P18" s="13">
        <f t="shared" si="0"/>
        <v>133.20028571428571</v>
      </c>
    </row>
    <row r="19" spans="1:16" x14ac:dyDescent="0.3">
      <c r="A19" s="13">
        <v>4.0999999999999996</v>
      </c>
      <c r="B19" s="3">
        <v>153.97999999999999</v>
      </c>
      <c r="C19" s="3">
        <v>151.63300000000001</v>
      </c>
      <c r="D19" s="3">
        <v>116.14400000000001</v>
      </c>
      <c r="E19" s="3">
        <v>139.55699999999999</v>
      </c>
      <c r="F19" s="3">
        <v>122.5</v>
      </c>
      <c r="G19" s="3">
        <v>126.24</v>
      </c>
      <c r="H19" s="3">
        <v>122.319</v>
      </c>
      <c r="I19" s="3">
        <v>144.078</v>
      </c>
      <c r="J19" s="3">
        <v>111.027</v>
      </c>
      <c r="K19" s="3">
        <v>118.889</v>
      </c>
      <c r="L19" s="3">
        <v>147.131</v>
      </c>
      <c r="M19" s="3">
        <v>150.941</v>
      </c>
      <c r="N19" s="3">
        <v>109.70099999999999</v>
      </c>
      <c r="O19" s="3">
        <v>111.139</v>
      </c>
      <c r="P19" s="13">
        <f t="shared" si="0"/>
        <v>130.37707142857144</v>
      </c>
    </row>
    <row r="20" spans="1:16" x14ac:dyDescent="0.3">
      <c r="A20" s="13">
        <v>5.0999999999999996</v>
      </c>
      <c r="B20" s="3">
        <v>45.320599999999999</v>
      </c>
      <c r="C20" s="3">
        <v>43.548400000000001</v>
      </c>
      <c r="D20" s="3">
        <v>24.409099999999999</v>
      </c>
      <c r="E20" s="3">
        <v>22.108599999999999</v>
      </c>
      <c r="F20" s="3">
        <v>29.3322</v>
      </c>
      <c r="G20" s="3">
        <v>21.324999999999999</v>
      </c>
      <c r="H20" s="3">
        <v>30.180299999999999</v>
      </c>
      <c r="I20" s="3">
        <v>45.514800000000001</v>
      </c>
      <c r="J20" s="3">
        <v>35.268700000000003</v>
      </c>
      <c r="K20" s="3">
        <v>25.923400000000001</v>
      </c>
      <c r="L20" s="3">
        <v>61.454799999999999</v>
      </c>
      <c r="M20" s="3">
        <v>33.275100000000002</v>
      </c>
      <c r="N20" s="3">
        <v>52.9285</v>
      </c>
      <c r="O20" s="3">
        <v>32.864699999999999</v>
      </c>
      <c r="P20" s="13">
        <f t="shared" si="0"/>
        <v>35.961014285714285</v>
      </c>
    </row>
    <row r="21" spans="1:16" x14ac:dyDescent="0.3">
      <c r="A21" s="13">
        <v>6.1</v>
      </c>
      <c r="B21" s="3">
        <v>94.365200000000002</v>
      </c>
      <c r="C21" s="3">
        <v>132.17400000000001</v>
      </c>
      <c r="D21" s="3">
        <v>99.864099999999993</v>
      </c>
      <c r="E21" s="3">
        <v>111.78700000000001</v>
      </c>
      <c r="F21" s="3">
        <v>96.791899999999998</v>
      </c>
      <c r="G21" s="3">
        <v>100.136</v>
      </c>
      <c r="H21" s="3">
        <v>102.06399999999999</v>
      </c>
      <c r="I21" s="3">
        <v>120.492</v>
      </c>
      <c r="J21" s="3">
        <v>97.739400000000003</v>
      </c>
      <c r="K21" s="3">
        <v>121.488</v>
      </c>
      <c r="L21" s="3">
        <v>86.853800000000007</v>
      </c>
      <c r="M21" s="3">
        <v>134.732</v>
      </c>
      <c r="N21" s="3">
        <v>113.271</v>
      </c>
      <c r="O21" s="3">
        <v>82.358099999999993</v>
      </c>
      <c r="P21" s="13">
        <f t="shared" si="0"/>
        <v>106.72260714285713</v>
      </c>
    </row>
    <row r="22" spans="1:16" x14ac:dyDescent="0.3">
      <c r="A22" s="13">
        <v>6.2</v>
      </c>
      <c r="B22" s="3">
        <v>138.512</v>
      </c>
      <c r="C22" s="3">
        <v>107.679</v>
      </c>
      <c r="D22" s="3">
        <v>132.40600000000001</v>
      </c>
      <c r="E22" s="3">
        <v>108.83499999999999</v>
      </c>
      <c r="F22" s="3">
        <v>118.479</v>
      </c>
      <c r="G22" s="3">
        <v>125.21299999999999</v>
      </c>
      <c r="H22" s="3">
        <v>108.48699999999999</v>
      </c>
      <c r="I22" s="3">
        <v>108.54900000000001</v>
      </c>
      <c r="J22" s="3">
        <v>118.932</v>
      </c>
      <c r="K22" s="3">
        <v>134.86199999999999</v>
      </c>
      <c r="L22" s="3">
        <v>123.905</v>
      </c>
      <c r="M22" s="3">
        <v>134.02199999999999</v>
      </c>
      <c r="N22" s="3">
        <v>128.99799999999999</v>
      </c>
      <c r="O22" s="3">
        <v>123.96899999999999</v>
      </c>
      <c r="P22" s="13">
        <f t="shared" si="0"/>
        <v>122.34628571428571</v>
      </c>
    </row>
    <row r="23" spans="1:16" x14ac:dyDescent="0.3">
      <c r="A23" s="13">
        <v>6.3</v>
      </c>
      <c r="B23" s="3">
        <v>166.91900000000001</v>
      </c>
      <c r="C23" s="3">
        <v>162.631</v>
      </c>
      <c r="D23" s="3">
        <v>149.52500000000001</v>
      </c>
      <c r="E23" s="3">
        <v>151.44200000000001</v>
      </c>
      <c r="F23" s="3">
        <v>127.64100000000001</v>
      </c>
      <c r="G23" s="3">
        <v>116.852</v>
      </c>
      <c r="H23" s="3">
        <v>142.71799999999999</v>
      </c>
      <c r="I23" s="3">
        <v>141.58799999999999</v>
      </c>
      <c r="J23" s="3">
        <v>148.38499999999999</v>
      </c>
      <c r="K23" s="3">
        <v>157.64099999999999</v>
      </c>
      <c r="L23" s="3">
        <v>152.05099999999999</v>
      </c>
      <c r="M23" s="3">
        <v>148.518</v>
      </c>
      <c r="N23" s="3">
        <v>118.125</v>
      </c>
      <c r="O23" s="3">
        <v>122.5</v>
      </c>
      <c r="P23" s="13">
        <f t="shared" si="0"/>
        <v>143.32400000000001</v>
      </c>
    </row>
    <row r="24" spans="1:16" x14ac:dyDescent="0.3">
      <c r="A24" s="13">
        <v>6.4</v>
      </c>
      <c r="B24" s="3">
        <v>174.09</v>
      </c>
      <c r="C24" s="3">
        <v>165.39599999999999</v>
      </c>
      <c r="D24" s="3">
        <v>136.44800000000001</v>
      </c>
      <c r="E24" s="3">
        <v>133.79900000000001</v>
      </c>
      <c r="F24" s="3">
        <v>143.50800000000001</v>
      </c>
      <c r="G24" s="3">
        <v>146.54400000000001</v>
      </c>
      <c r="H24" s="3">
        <v>151.02699999999999</v>
      </c>
      <c r="I24" s="3">
        <v>149.79599999999999</v>
      </c>
      <c r="J24" s="3">
        <v>149.79599999999999</v>
      </c>
      <c r="K24" s="3">
        <v>161.983</v>
      </c>
      <c r="L24" s="3">
        <v>160.96799999999999</v>
      </c>
      <c r="M24" s="3">
        <v>160.286</v>
      </c>
      <c r="N24" s="3">
        <v>165.375</v>
      </c>
      <c r="O24" s="3">
        <v>139.20500000000001</v>
      </c>
      <c r="P24" s="13">
        <f t="shared" si="0"/>
        <v>152.73007142857142</v>
      </c>
    </row>
    <row r="25" spans="1:16" x14ac:dyDescent="0.3">
      <c r="A25" s="13">
        <v>6.5</v>
      </c>
      <c r="B25" s="3">
        <v>153.285</v>
      </c>
      <c r="C25" s="3">
        <v>160.65600000000001</v>
      </c>
      <c r="D25" s="3">
        <v>141.10499999999999</v>
      </c>
      <c r="E25" s="3">
        <v>159.78299999999999</v>
      </c>
      <c r="F25" s="3">
        <v>142.61099999999999</v>
      </c>
      <c r="G25" s="3">
        <v>131.66800000000001</v>
      </c>
      <c r="H25" s="3">
        <v>158.63300000000001</v>
      </c>
      <c r="I25" s="3">
        <v>145.577</v>
      </c>
      <c r="J25" s="3">
        <v>185.815</v>
      </c>
      <c r="K25" s="3">
        <v>147.739</v>
      </c>
      <c r="L25" s="3">
        <v>153.18700000000001</v>
      </c>
      <c r="M25" s="3">
        <v>143.197</v>
      </c>
      <c r="N25" s="3">
        <v>161.184</v>
      </c>
      <c r="O25" s="3">
        <v>158.405</v>
      </c>
      <c r="P25" s="13">
        <f t="shared" si="0"/>
        <v>153.06035714285716</v>
      </c>
    </row>
    <row r="26" spans="1:16" x14ac:dyDescent="0.3">
      <c r="A26" s="13">
        <v>6.6</v>
      </c>
      <c r="B26" s="3">
        <v>144.559</v>
      </c>
      <c r="C26" s="3">
        <v>138.41800000000001</v>
      </c>
      <c r="D26" s="3">
        <v>140.148</v>
      </c>
      <c r="E26" s="3">
        <v>167.893</v>
      </c>
      <c r="F26" s="3">
        <v>137.61199999999999</v>
      </c>
      <c r="G26" s="3">
        <v>132.512</v>
      </c>
      <c r="H26" s="3">
        <v>147.739</v>
      </c>
      <c r="I26" s="3">
        <v>167.58500000000001</v>
      </c>
      <c r="J26" s="3">
        <v>165.70599999999999</v>
      </c>
      <c r="K26" s="3">
        <v>142.227</v>
      </c>
      <c r="L26" s="3">
        <v>139.94800000000001</v>
      </c>
      <c r="M26" s="3">
        <v>136.16</v>
      </c>
      <c r="N26" s="3">
        <v>154.268</v>
      </c>
      <c r="O26" s="3">
        <v>150.61500000000001</v>
      </c>
      <c r="P26" s="13">
        <f t="shared" si="0"/>
        <v>147.52785714285716</v>
      </c>
    </row>
    <row r="27" spans="1:16" x14ac:dyDescent="0.3">
      <c r="A27" s="13">
        <v>7.1</v>
      </c>
      <c r="B27" s="3">
        <v>144.43199999999999</v>
      </c>
      <c r="C27" s="3">
        <v>159.01400000000001</v>
      </c>
      <c r="D27" s="3">
        <v>147.65600000000001</v>
      </c>
      <c r="E27" s="3">
        <v>159.01400000000001</v>
      </c>
      <c r="F27" s="3">
        <v>112.48099999999999</v>
      </c>
      <c r="G27" s="3">
        <v>99.384</v>
      </c>
      <c r="H27" s="3">
        <v>135.81800000000001</v>
      </c>
      <c r="I27" s="3">
        <v>123.30500000000001</v>
      </c>
      <c r="J27" s="3">
        <v>135.999</v>
      </c>
      <c r="K27" s="3">
        <v>146.09100000000001</v>
      </c>
      <c r="L27" s="3">
        <v>132.685</v>
      </c>
      <c r="M27" s="3">
        <v>159.148</v>
      </c>
      <c r="N27" s="3">
        <v>120.185</v>
      </c>
      <c r="O27" s="3">
        <v>131.25</v>
      </c>
      <c r="P27" s="13">
        <f t="shared" si="0"/>
        <v>136.17585714285713</v>
      </c>
    </row>
    <row r="28" spans="1:16" x14ac:dyDescent="0.3">
      <c r="A28" s="13">
        <v>7.2</v>
      </c>
      <c r="B28" s="3">
        <v>150.76900000000001</v>
      </c>
      <c r="C28" s="3">
        <v>141.05199999999999</v>
      </c>
      <c r="D28" s="3">
        <v>153.125</v>
      </c>
      <c r="E28" s="3">
        <v>113.895</v>
      </c>
      <c r="F28" s="3">
        <v>142.98099999999999</v>
      </c>
      <c r="G28" s="3">
        <v>127.604</v>
      </c>
      <c r="H28" s="3">
        <v>138.73699999999999</v>
      </c>
      <c r="I28" s="3">
        <v>132.512</v>
      </c>
      <c r="J28" s="3">
        <v>151.18299999999999</v>
      </c>
      <c r="K28" s="3">
        <v>150.20400000000001</v>
      </c>
      <c r="L28" s="3">
        <v>143.88300000000001</v>
      </c>
      <c r="M28" s="3">
        <v>165.74799999999999</v>
      </c>
      <c r="N28" s="3">
        <v>154.846</v>
      </c>
      <c r="O28" s="3">
        <v>153.125</v>
      </c>
      <c r="P28" s="13">
        <f t="shared" si="0"/>
        <v>144.26171428571428</v>
      </c>
    </row>
    <row r="29" spans="1:16" x14ac:dyDescent="0.3">
      <c r="A29" s="13">
        <v>7.3</v>
      </c>
      <c r="B29" s="3">
        <v>155.55600000000001</v>
      </c>
      <c r="C29" s="3">
        <v>156.56800000000001</v>
      </c>
      <c r="D29" s="3">
        <v>145.066</v>
      </c>
      <c r="E29" s="3">
        <v>149.04499999999999</v>
      </c>
      <c r="F29" s="3">
        <v>129.51499999999999</v>
      </c>
      <c r="G29" s="3">
        <v>131.25</v>
      </c>
      <c r="H29" s="3">
        <v>144.38499999999999</v>
      </c>
      <c r="I29" s="3">
        <v>136.9</v>
      </c>
      <c r="J29" s="3">
        <v>170.46799999999999</v>
      </c>
      <c r="K29" s="3">
        <v>149.84700000000001</v>
      </c>
      <c r="L29" s="3">
        <v>142.565</v>
      </c>
      <c r="M29" s="3">
        <v>157.07</v>
      </c>
      <c r="N29" s="3">
        <v>170.13900000000001</v>
      </c>
      <c r="O29" s="3">
        <v>134.45099999999999</v>
      </c>
      <c r="P29" s="13">
        <f t="shared" si="0"/>
        <v>148.05892857142859</v>
      </c>
    </row>
    <row r="30" spans="1:16" x14ac:dyDescent="0.3">
      <c r="A30" s="13">
        <v>7.4</v>
      </c>
      <c r="B30" s="3">
        <v>145.70500000000001</v>
      </c>
      <c r="C30" s="3">
        <v>155.55600000000001</v>
      </c>
      <c r="D30" s="3">
        <v>150.34100000000001</v>
      </c>
      <c r="E30" s="3">
        <v>134.684</v>
      </c>
      <c r="F30" s="3">
        <v>123.01300000000001</v>
      </c>
      <c r="G30" s="3">
        <v>97.279399999999995</v>
      </c>
      <c r="H30" s="3">
        <v>131.839</v>
      </c>
      <c r="I30" s="3">
        <v>148.71899999999999</v>
      </c>
      <c r="J30" s="3">
        <v>150.196</v>
      </c>
      <c r="K30" s="3">
        <v>158.5</v>
      </c>
      <c r="L30" s="3">
        <v>131.126</v>
      </c>
      <c r="M30" s="3">
        <v>175.267</v>
      </c>
      <c r="N30" s="3">
        <v>144.30600000000001</v>
      </c>
      <c r="O30" s="3">
        <v>164.06299999999999</v>
      </c>
      <c r="P30" s="13">
        <f t="shared" si="0"/>
        <v>143.61388571428571</v>
      </c>
    </row>
    <row r="31" spans="1:16" x14ac:dyDescent="0.3">
      <c r="A31" s="13">
        <v>8.1</v>
      </c>
      <c r="B31" s="3">
        <v>137.81299999999999</v>
      </c>
      <c r="C31" s="3">
        <v>138.971</v>
      </c>
      <c r="D31" s="3">
        <v>135.553</v>
      </c>
      <c r="E31" s="3">
        <v>136.38499999999999</v>
      </c>
      <c r="F31" s="3">
        <v>124.705</v>
      </c>
      <c r="G31" s="3">
        <v>110.619</v>
      </c>
      <c r="H31" s="3">
        <v>137.38300000000001</v>
      </c>
      <c r="I31" s="3">
        <v>148.91900000000001</v>
      </c>
      <c r="J31" s="3">
        <v>143.68700000000001</v>
      </c>
      <c r="K31" s="3">
        <v>138.73699999999999</v>
      </c>
      <c r="L31" s="3">
        <v>136.11099999999999</v>
      </c>
      <c r="M31" s="3">
        <v>142.06700000000001</v>
      </c>
      <c r="N31" s="3">
        <v>131.459</v>
      </c>
      <c r="O31" s="3">
        <v>127.801</v>
      </c>
      <c r="P31" s="13">
        <f t="shared" si="0"/>
        <v>135.01500000000001</v>
      </c>
    </row>
    <row r="32" spans="1:16" x14ac:dyDescent="0.3">
      <c r="A32" s="13">
        <v>8.1999999999999993</v>
      </c>
      <c r="B32" s="3">
        <v>144.559</v>
      </c>
      <c r="C32" s="3">
        <v>136.11799999999999</v>
      </c>
      <c r="D32" s="3">
        <v>172.625</v>
      </c>
      <c r="E32" s="3">
        <v>152.23500000000001</v>
      </c>
      <c r="F32" s="3">
        <v>136.9</v>
      </c>
      <c r="G32" s="3">
        <v>109.48399999999999</v>
      </c>
      <c r="H32" s="3">
        <v>133.941</v>
      </c>
      <c r="I32" s="3">
        <v>136.624</v>
      </c>
      <c r="J32" s="3">
        <v>168.75</v>
      </c>
      <c r="K32" s="3">
        <v>127.36499999999999</v>
      </c>
      <c r="L32" s="3">
        <v>138.476</v>
      </c>
      <c r="M32" s="3">
        <v>162.751</v>
      </c>
      <c r="N32" s="3">
        <v>135.553</v>
      </c>
      <c r="O32" s="3">
        <v>133.58199999999999</v>
      </c>
      <c r="P32" s="13">
        <f t="shared" si="0"/>
        <v>142.06878571428572</v>
      </c>
    </row>
    <row r="33" spans="1:16" x14ac:dyDescent="0.3">
      <c r="A33" s="13">
        <v>8.3000000000000007</v>
      </c>
      <c r="B33" s="3">
        <v>143.13499999999999</v>
      </c>
      <c r="C33" s="3">
        <v>156.41999999999999</v>
      </c>
      <c r="D33" s="3">
        <v>151.44200000000001</v>
      </c>
      <c r="E33" s="3">
        <v>154.22300000000001</v>
      </c>
      <c r="F33" s="3">
        <v>123.047</v>
      </c>
      <c r="G33" s="3">
        <v>109.64700000000001</v>
      </c>
      <c r="H33" s="3">
        <v>158.738</v>
      </c>
      <c r="I33" s="3">
        <v>152.33199999999999</v>
      </c>
      <c r="J33" s="3">
        <v>147.65600000000001</v>
      </c>
      <c r="K33" s="3">
        <v>142.113</v>
      </c>
      <c r="L33" s="3">
        <v>128.12299999999999</v>
      </c>
      <c r="M33" s="3">
        <v>148.63499999999999</v>
      </c>
      <c r="N33" s="3">
        <v>157.80099999999999</v>
      </c>
      <c r="O33" s="3">
        <v>135.553</v>
      </c>
      <c r="P33" s="13">
        <f t="shared" si="0"/>
        <v>143.49035714285714</v>
      </c>
    </row>
    <row r="34" spans="1:16" x14ac:dyDescent="0.3">
      <c r="A34" s="13">
        <v>8.4</v>
      </c>
      <c r="B34" s="3">
        <v>152.47200000000001</v>
      </c>
      <c r="C34" s="3">
        <v>144.93899999999999</v>
      </c>
      <c r="D34" s="3">
        <v>147.393</v>
      </c>
      <c r="E34" s="3">
        <v>168.96600000000001</v>
      </c>
      <c r="F34" s="3">
        <v>135.762</v>
      </c>
      <c r="G34" s="3">
        <v>115.465</v>
      </c>
      <c r="H34" s="3">
        <v>157.80099999999999</v>
      </c>
      <c r="I34" s="3">
        <v>144.96199999999999</v>
      </c>
      <c r="J34" s="3">
        <v>141.54300000000001</v>
      </c>
      <c r="K34" s="3">
        <v>158.49100000000001</v>
      </c>
      <c r="L34" s="3">
        <v>144.11799999999999</v>
      </c>
      <c r="M34" s="3">
        <v>163.48500000000001</v>
      </c>
      <c r="N34" s="3">
        <v>124.155</v>
      </c>
      <c r="O34" s="3">
        <v>127.212</v>
      </c>
      <c r="P34" s="13">
        <f t="shared" si="0"/>
        <v>144.76885714285714</v>
      </c>
    </row>
    <row r="35" spans="1:16" x14ac:dyDescent="0.3">
      <c r="A35" s="13">
        <v>8.5</v>
      </c>
      <c r="B35" s="3">
        <v>151.999</v>
      </c>
      <c r="C35" s="3">
        <v>170.31399999999999</v>
      </c>
      <c r="D35" s="3">
        <v>150.61500000000001</v>
      </c>
      <c r="E35" s="3">
        <v>164.24600000000001</v>
      </c>
      <c r="F35" s="3">
        <v>140.98500000000001</v>
      </c>
      <c r="G35" s="3">
        <v>103.99299999999999</v>
      </c>
      <c r="H35" s="3">
        <v>126.821</v>
      </c>
      <c r="I35" s="3">
        <v>148.71899999999999</v>
      </c>
      <c r="J35" s="3">
        <v>154.24100000000001</v>
      </c>
      <c r="K35" s="3">
        <v>131.83199999999999</v>
      </c>
      <c r="L35" s="3">
        <v>144.566</v>
      </c>
      <c r="M35" s="3">
        <v>180.184</v>
      </c>
      <c r="N35" s="3">
        <v>152.84200000000001</v>
      </c>
      <c r="O35" s="3">
        <v>175.93100000000001</v>
      </c>
      <c r="P35" s="13">
        <f t="shared" si="0"/>
        <v>149.80628571428571</v>
      </c>
    </row>
    <row r="36" spans="1:16" x14ac:dyDescent="0.3">
      <c r="A36" s="13">
        <v>9.1</v>
      </c>
      <c r="B36" s="3">
        <v>125.28400000000001</v>
      </c>
      <c r="C36" s="3">
        <v>142.006</v>
      </c>
      <c r="D36" s="3">
        <v>146.35</v>
      </c>
      <c r="E36" s="3">
        <v>165.16900000000001</v>
      </c>
      <c r="F36" s="3">
        <v>116.914</v>
      </c>
      <c r="G36" s="3">
        <v>105.486</v>
      </c>
      <c r="H36" s="3">
        <v>134.15100000000001</v>
      </c>
      <c r="I36" s="3">
        <v>129.541</v>
      </c>
      <c r="J36" s="3">
        <v>134.29400000000001</v>
      </c>
      <c r="K36" s="3">
        <v>154.57400000000001</v>
      </c>
      <c r="L36" s="3">
        <v>132.99799999999999</v>
      </c>
      <c r="M36" s="3">
        <v>154.24100000000001</v>
      </c>
      <c r="N36" s="3">
        <v>143.321</v>
      </c>
      <c r="O36" s="3">
        <v>129.19900000000001</v>
      </c>
      <c r="P36" s="13">
        <f t="shared" si="0"/>
        <v>136.68057142857143</v>
      </c>
    </row>
    <row r="37" spans="1:16" x14ac:dyDescent="0.3">
      <c r="A37" s="13">
        <v>9.1999999999999993</v>
      </c>
      <c r="B37" s="3">
        <v>138.73699999999999</v>
      </c>
      <c r="C37" s="3">
        <v>144.11799999999999</v>
      </c>
      <c r="D37" s="3">
        <v>135.11000000000001</v>
      </c>
      <c r="E37" s="3">
        <v>135.94300000000001</v>
      </c>
      <c r="F37" s="3">
        <v>130.089</v>
      </c>
      <c r="G37" s="3">
        <v>111.43899999999999</v>
      </c>
      <c r="H37" s="3">
        <v>160.24700000000001</v>
      </c>
      <c r="I37" s="3">
        <v>126.821</v>
      </c>
      <c r="J37" s="3">
        <v>141.22499999999999</v>
      </c>
      <c r="K37" s="3">
        <v>138.06399999999999</v>
      </c>
      <c r="L37" s="3">
        <v>133.65</v>
      </c>
      <c r="M37" s="3">
        <v>146.34100000000001</v>
      </c>
      <c r="N37" s="3">
        <v>143.29</v>
      </c>
      <c r="O37" s="3">
        <v>125.28400000000001</v>
      </c>
      <c r="P37" s="13">
        <f t="shared" si="0"/>
        <v>136.45414285714287</v>
      </c>
    </row>
    <row r="38" spans="1:16" x14ac:dyDescent="0.3">
      <c r="A38" s="13">
        <v>9.3000000000000007</v>
      </c>
      <c r="B38" s="3">
        <v>150.54599999999999</v>
      </c>
      <c r="C38" s="3">
        <v>146.63300000000001</v>
      </c>
      <c r="D38" s="3">
        <v>145.833</v>
      </c>
      <c r="E38" s="3">
        <v>160.24700000000001</v>
      </c>
      <c r="F38" s="3">
        <v>125.367</v>
      </c>
      <c r="G38" s="3">
        <v>118.357</v>
      </c>
      <c r="H38" s="3">
        <v>132.11500000000001</v>
      </c>
      <c r="I38" s="3">
        <v>132.512</v>
      </c>
      <c r="J38" s="3">
        <v>153.55199999999999</v>
      </c>
      <c r="K38" s="3">
        <v>137.16200000000001</v>
      </c>
      <c r="L38" s="3">
        <v>140.31899999999999</v>
      </c>
      <c r="M38" s="3">
        <v>162.16200000000001</v>
      </c>
      <c r="N38" s="3">
        <v>163.738</v>
      </c>
      <c r="O38" s="3">
        <v>131.25</v>
      </c>
      <c r="P38" s="13">
        <f t="shared" si="0"/>
        <v>142.84235714285714</v>
      </c>
    </row>
    <row r="39" spans="1:16" x14ac:dyDescent="0.3">
      <c r="A39" s="13">
        <v>9.4</v>
      </c>
      <c r="B39" s="3">
        <v>136.11099999999999</v>
      </c>
      <c r="C39" s="3">
        <v>155.69300000000001</v>
      </c>
      <c r="D39" s="3">
        <v>153.83699999999999</v>
      </c>
      <c r="E39" s="3">
        <v>164.001</v>
      </c>
      <c r="F39" s="3">
        <v>100.593</v>
      </c>
      <c r="G39" s="3">
        <v>110.45699999999999</v>
      </c>
      <c r="H39" s="3">
        <v>144.55099999999999</v>
      </c>
      <c r="I39" s="3">
        <v>168.06399999999999</v>
      </c>
      <c r="J39" s="3">
        <v>130.422</v>
      </c>
      <c r="K39" s="3">
        <v>142.71799999999999</v>
      </c>
      <c r="L39" s="3">
        <v>142.565</v>
      </c>
      <c r="M39" s="3">
        <v>175.441</v>
      </c>
      <c r="N39" s="3">
        <v>137.34800000000001</v>
      </c>
      <c r="O39" s="3">
        <v>142.565</v>
      </c>
      <c r="P39" s="13">
        <f t="shared" si="0"/>
        <v>143.16900000000001</v>
      </c>
    </row>
    <row r="40" spans="1:16" x14ac:dyDescent="0.3">
      <c r="A40" s="13">
        <v>9.5</v>
      </c>
      <c r="B40" s="3">
        <v>133.52799999999999</v>
      </c>
      <c r="C40" s="3">
        <v>168.07499999999999</v>
      </c>
      <c r="D40" s="3">
        <v>154.99100000000001</v>
      </c>
      <c r="E40" s="3">
        <v>166.102</v>
      </c>
      <c r="F40" s="3">
        <v>112.34699999999999</v>
      </c>
      <c r="G40" s="3">
        <v>108.536</v>
      </c>
      <c r="H40" s="3">
        <v>124.255</v>
      </c>
      <c r="I40" s="3">
        <v>134.233</v>
      </c>
      <c r="J40" s="3">
        <v>152.56</v>
      </c>
      <c r="K40" s="3">
        <v>144.11799999999999</v>
      </c>
      <c r="L40" s="3">
        <v>131.66800000000001</v>
      </c>
      <c r="M40" s="3">
        <v>164.82900000000001</v>
      </c>
      <c r="N40" s="3">
        <v>120.191</v>
      </c>
      <c r="O40" s="3">
        <v>149.79599999999999</v>
      </c>
      <c r="P40" s="13">
        <f t="shared" si="0"/>
        <v>140.37350000000001</v>
      </c>
    </row>
    <row r="41" spans="1:16" x14ac:dyDescent="0.3">
      <c r="A41" s="13">
        <v>9.6</v>
      </c>
      <c r="B41" s="3">
        <v>112.34699999999999</v>
      </c>
      <c r="C41" s="3">
        <v>146.821</v>
      </c>
      <c r="D41" s="3">
        <v>134.036</v>
      </c>
      <c r="E41" s="3">
        <v>140.148</v>
      </c>
      <c r="F41" s="3">
        <v>113.895</v>
      </c>
      <c r="G41" s="3">
        <v>93.623900000000006</v>
      </c>
      <c r="H41" s="3">
        <v>129.149</v>
      </c>
      <c r="I41" s="3">
        <v>80.592100000000002</v>
      </c>
      <c r="J41" s="3">
        <v>124.90600000000001</v>
      </c>
      <c r="K41" s="3">
        <v>146.86099999999999</v>
      </c>
      <c r="L41" s="3">
        <v>147.42599999999999</v>
      </c>
      <c r="M41" s="3">
        <v>170.45699999999999</v>
      </c>
      <c r="N41" s="3">
        <v>138.505</v>
      </c>
      <c r="O41" s="3">
        <v>125.66500000000001</v>
      </c>
      <c r="P41" s="13">
        <f t="shared" si="0"/>
        <v>128.88799999999998</v>
      </c>
    </row>
    <row r="42" spans="1:16" x14ac:dyDescent="0.3">
      <c r="A42" s="13">
        <v>10.1</v>
      </c>
      <c r="B42" s="3">
        <v>87.857399999999998</v>
      </c>
      <c r="C42" s="3">
        <v>79.983099999999993</v>
      </c>
      <c r="D42" s="3">
        <v>140.02199999999999</v>
      </c>
      <c r="E42" s="3">
        <v>187.28800000000001</v>
      </c>
      <c r="F42" s="3">
        <v>110.337</v>
      </c>
      <c r="G42" s="3">
        <v>67.839200000000005</v>
      </c>
      <c r="H42" s="3">
        <v>130.48599999999999</v>
      </c>
      <c r="I42" s="3">
        <v>72.932699999999997</v>
      </c>
      <c r="J42" s="3">
        <v>123.414</v>
      </c>
      <c r="K42" s="3">
        <v>171.11799999999999</v>
      </c>
      <c r="L42" s="3">
        <v>149.91499999999999</v>
      </c>
      <c r="M42" s="3">
        <v>48.095999999999997</v>
      </c>
      <c r="N42" s="3">
        <v>78.080699999999993</v>
      </c>
      <c r="O42" s="3">
        <v>102.59</v>
      </c>
      <c r="P42" s="13">
        <f t="shared" si="0"/>
        <v>110.71136428571427</v>
      </c>
    </row>
    <row r="43" spans="1:16" x14ac:dyDescent="0.3">
      <c r="A43" s="13">
        <v>10.199999999999999</v>
      </c>
      <c r="B43" s="3">
        <v>85.523099999999999</v>
      </c>
      <c r="C43" s="3">
        <v>118.294</v>
      </c>
      <c r="D43" s="3">
        <v>140.01499999999999</v>
      </c>
      <c r="E43" s="3">
        <v>128.697</v>
      </c>
      <c r="F43" s="3">
        <v>100.277</v>
      </c>
      <c r="G43" s="3">
        <v>67.839200000000005</v>
      </c>
      <c r="H43" s="3">
        <v>140.07400000000001</v>
      </c>
      <c r="I43" s="3">
        <v>134.178</v>
      </c>
      <c r="J43" s="3">
        <v>152.84200000000001</v>
      </c>
      <c r="K43" s="3">
        <v>152.05099999999999</v>
      </c>
      <c r="L43" s="3">
        <v>149.91499999999999</v>
      </c>
      <c r="M43" s="3">
        <v>137.56200000000001</v>
      </c>
      <c r="N43" s="3">
        <v>156.60499999999999</v>
      </c>
      <c r="O43" s="3">
        <v>102.59</v>
      </c>
      <c r="P43" s="13">
        <f t="shared" si="0"/>
        <v>126.17587857142857</v>
      </c>
    </row>
    <row r="44" spans="1:16" x14ac:dyDescent="0.3">
      <c r="A44" s="13">
        <v>10.3</v>
      </c>
      <c r="B44" s="3">
        <v>134.233</v>
      </c>
      <c r="C44" s="3">
        <v>118.357</v>
      </c>
      <c r="D44" s="3">
        <v>149.79599999999999</v>
      </c>
      <c r="E44" s="3">
        <v>128.49700000000001</v>
      </c>
      <c r="F44" s="3">
        <v>100.425</v>
      </c>
      <c r="G44" s="3">
        <v>98.6982</v>
      </c>
      <c r="H44" s="3">
        <v>139.67500000000001</v>
      </c>
      <c r="I44" s="3">
        <v>133.40700000000001</v>
      </c>
      <c r="J44" s="3">
        <v>153.40899999999999</v>
      </c>
      <c r="K44" s="3">
        <v>111.721</v>
      </c>
      <c r="L44" s="3">
        <v>102.745</v>
      </c>
      <c r="M44" s="3">
        <v>140.52000000000001</v>
      </c>
      <c r="N44" s="3">
        <v>156.60499999999999</v>
      </c>
      <c r="O44" s="3">
        <v>120.88800000000001</v>
      </c>
      <c r="P44" s="13">
        <f t="shared" si="0"/>
        <v>127.78401428571429</v>
      </c>
    </row>
    <row r="45" spans="1:16" x14ac:dyDescent="0.3">
      <c r="A45" s="13">
        <v>10.4</v>
      </c>
      <c r="B45" s="3">
        <v>149.458</v>
      </c>
      <c r="C45" s="3">
        <v>156.19800000000001</v>
      </c>
      <c r="D45" s="3">
        <v>164.06299999999999</v>
      </c>
      <c r="E45" s="3">
        <v>171.93</v>
      </c>
      <c r="F45" s="3">
        <v>121.846</v>
      </c>
      <c r="G45" s="3">
        <v>100.042</v>
      </c>
      <c r="H45" s="3">
        <v>133.41399999999999</v>
      </c>
      <c r="I45" s="3">
        <v>132.43199999999999</v>
      </c>
      <c r="J45" s="3">
        <v>159.62799999999999</v>
      </c>
      <c r="K45" s="3">
        <v>147.37700000000001</v>
      </c>
      <c r="L45" s="3">
        <v>122.818</v>
      </c>
      <c r="M45" s="3">
        <v>160.286</v>
      </c>
      <c r="N45" s="3">
        <v>148.93600000000001</v>
      </c>
      <c r="O45" s="3">
        <v>157.5</v>
      </c>
      <c r="P45" s="13">
        <f t="shared" si="0"/>
        <v>144.70914285714284</v>
      </c>
    </row>
    <row r="46" spans="1:16" x14ac:dyDescent="0.3">
      <c r="A46" s="13">
        <v>11.1</v>
      </c>
      <c r="B46" s="3" t="s">
        <v>57</v>
      </c>
      <c r="C46" s="3">
        <v>134.083</v>
      </c>
      <c r="D46" s="3">
        <v>162.291</v>
      </c>
      <c r="E46" s="3">
        <v>144.828</v>
      </c>
      <c r="F46" s="3">
        <v>109.086</v>
      </c>
      <c r="G46" s="3">
        <v>108.274</v>
      </c>
      <c r="H46" s="3">
        <v>141.05199999999999</v>
      </c>
      <c r="I46" s="3">
        <v>145.54499999999999</v>
      </c>
      <c r="J46" s="3">
        <v>135.77600000000001</v>
      </c>
      <c r="K46" s="3">
        <v>129.41399999999999</v>
      </c>
      <c r="L46" s="3">
        <v>138.43299999999999</v>
      </c>
      <c r="M46" s="3">
        <v>149.87299999999999</v>
      </c>
      <c r="N46" s="3">
        <v>115.627</v>
      </c>
      <c r="O46" s="3">
        <v>110.693</v>
      </c>
      <c r="P46" s="13">
        <f t="shared" si="0"/>
        <v>132.6903846153846</v>
      </c>
    </row>
    <row r="47" spans="1:16" x14ac:dyDescent="0.3">
      <c r="A47" s="13">
        <v>11.2</v>
      </c>
      <c r="B47" s="3">
        <v>133.636</v>
      </c>
      <c r="C47" s="3">
        <v>157.40600000000001</v>
      </c>
      <c r="D47" s="3">
        <v>130.31899999999999</v>
      </c>
      <c r="E47" s="3">
        <v>158.82400000000001</v>
      </c>
      <c r="F47" s="3">
        <v>147.59</v>
      </c>
      <c r="G47" s="3">
        <v>89.488600000000005</v>
      </c>
      <c r="H47" s="3">
        <v>98.908500000000004</v>
      </c>
      <c r="I47" s="3">
        <v>139.33600000000001</v>
      </c>
      <c r="J47" s="3">
        <v>115.64700000000001</v>
      </c>
      <c r="K47" s="3">
        <v>155.428</v>
      </c>
      <c r="L47" s="3">
        <v>125.964</v>
      </c>
      <c r="M47" s="3">
        <v>155.57400000000001</v>
      </c>
      <c r="N47" s="3">
        <v>107.01300000000001</v>
      </c>
      <c r="O47" s="3">
        <v>140.86500000000001</v>
      </c>
      <c r="P47" s="13">
        <f t="shared" si="0"/>
        <v>132.57136428571428</v>
      </c>
    </row>
    <row r="48" spans="1:16" x14ac:dyDescent="0.3">
      <c r="A48" s="13">
        <v>11.3</v>
      </c>
      <c r="B48" s="3">
        <v>170.93</v>
      </c>
      <c r="C48" s="3">
        <v>138.53399999999999</v>
      </c>
      <c r="D48" s="3">
        <v>142.565</v>
      </c>
      <c r="E48" s="3">
        <v>171.041</v>
      </c>
      <c r="F48" s="3">
        <v>138.79599999999999</v>
      </c>
      <c r="G48" s="3">
        <v>121.599</v>
      </c>
      <c r="H48" s="3">
        <v>144.38499999999999</v>
      </c>
      <c r="I48" s="3" t="s">
        <v>58</v>
      </c>
      <c r="J48" s="3">
        <v>169.095</v>
      </c>
      <c r="K48" s="3">
        <v>164.55199999999999</v>
      </c>
      <c r="L48" s="3">
        <v>147.07400000000001</v>
      </c>
      <c r="M48" s="3">
        <v>182.74700000000001</v>
      </c>
      <c r="N48" s="3">
        <v>218.75</v>
      </c>
      <c r="O48" s="3">
        <v>200.69800000000001</v>
      </c>
      <c r="P48" s="13">
        <f t="shared" si="0"/>
        <v>162.36661538461539</v>
      </c>
    </row>
    <row r="49" spans="1:16" x14ac:dyDescent="0.3">
      <c r="A49" s="13">
        <v>11.4</v>
      </c>
      <c r="B49" s="3" t="s">
        <v>58</v>
      </c>
      <c r="C49" s="3">
        <v>147.62299999999999</v>
      </c>
      <c r="D49" s="3">
        <v>155.57400000000001</v>
      </c>
      <c r="E49" s="3">
        <v>161.322</v>
      </c>
      <c r="F49" s="3">
        <v>130.012</v>
      </c>
      <c r="G49" s="3">
        <v>94.641999999999996</v>
      </c>
      <c r="H49" s="3">
        <v>144.11799999999999</v>
      </c>
      <c r="I49" s="3">
        <v>168.96600000000001</v>
      </c>
      <c r="J49" s="3">
        <v>181.73099999999999</v>
      </c>
      <c r="K49" s="3">
        <v>149.79599999999999</v>
      </c>
      <c r="L49" s="3">
        <v>91.875</v>
      </c>
      <c r="M49" s="3">
        <v>169.17099999999999</v>
      </c>
      <c r="N49" s="3">
        <v>152.279</v>
      </c>
      <c r="O49" s="3">
        <v>141.346</v>
      </c>
      <c r="P49" s="13">
        <f t="shared" si="0"/>
        <v>145.26576923076922</v>
      </c>
    </row>
    <row r="50" spans="1:16" x14ac:dyDescent="0.3">
      <c r="A50" s="13">
        <v>11.5</v>
      </c>
      <c r="B50" s="3">
        <v>115.627</v>
      </c>
      <c r="C50" s="3">
        <v>133.58199999999999</v>
      </c>
      <c r="D50" s="3">
        <v>150.61500000000001</v>
      </c>
      <c r="E50" s="3">
        <v>160.24700000000001</v>
      </c>
      <c r="F50" s="3">
        <v>108.23</v>
      </c>
      <c r="G50" s="3">
        <v>117.069</v>
      </c>
      <c r="H50" s="3">
        <v>114.27800000000001</v>
      </c>
      <c r="I50" s="3">
        <v>128.38399999999999</v>
      </c>
      <c r="J50" s="3">
        <v>103.61799999999999</v>
      </c>
      <c r="K50" s="3">
        <v>129.471</v>
      </c>
      <c r="L50" s="3">
        <v>97.480099999999993</v>
      </c>
      <c r="M50" s="3">
        <v>178.56700000000001</v>
      </c>
      <c r="N50" s="3">
        <v>115.809</v>
      </c>
      <c r="O50" s="3">
        <v>117.788</v>
      </c>
      <c r="P50" s="13">
        <f t="shared" si="0"/>
        <v>126.48322142857141</v>
      </c>
    </row>
    <row r="51" spans="1:16" x14ac:dyDescent="0.3">
      <c r="A51" s="13">
        <v>12.1</v>
      </c>
      <c r="B51" s="3">
        <v>123.047</v>
      </c>
      <c r="C51" s="3">
        <v>154.846</v>
      </c>
      <c r="D51" s="3">
        <v>144.685</v>
      </c>
      <c r="E51" s="3">
        <v>156.977</v>
      </c>
      <c r="F51" s="3">
        <v>117.45399999999999</v>
      </c>
      <c r="G51" s="3">
        <v>103.57</v>
      </c>
      <c r="H51" s="3">
        <v>139.02199999999999</v>
      </c>
      <c r="I51" s="3">
        <v>105.376</v>
      </c>
      <c r="J51" s="3">
        <v>135.77600000000001</v>
      </c>
      <c r="K51" s="3">
        <v>152.32300000000001</v>
      </c>
      <c r="L51" s="3">
        <v>120.20699999999999</v>
      </c>
      <c r="M51" s="3">
        <v>128.571</v>
      </c>
      <c r="N51" s="3">
        <v>142.565</v>
      </c>
      <c r="O51" s="3">
        <v>153.125</v>
      </c>
      <c r="P51" s="13">
        <f t="shared" si="0"/>
        <v>134.11028571428571</v>
      </c>
    </row>
    <row r="52" spans="1:16" x14ac:dyDescent="0.3">
      <c r="A52" s="13">
        <v>12.2</v>
      </c>
      <c r="B52" s="3">
        <v>132.00299999999999</v>
      </c>
      <c r="C52" s="3">
        <v>132.499</v>
      </c>
      <c r="D52" s="3">
        <v>145.25700000000001</v>
      </c>
      <c r="E52" s="3">
        <v>147.27799999999999</v>
      </c>
      <c r="F52" s="3">
        <v>117.16800000000001</v>
      </c>
      <c r="G52" s="3">
        <v>95.227800000000002</v>
      </c>
      <c r="H52" s="3">
        <v>112.96599999999999</v>
      </c>
      <c r="I52" s="3">
        <v>102.43899999999999</v>
      </c>
      <c r="J52" s="3">
        <v>112.5</v>
      </c>
      <c r="K52" s="3">
        <v>165.375</v>
      </c>
      <c r="L52" s="3">
        <v>132.58500000000001</v>
      </c>
      <c r="M52" s="3">
        <v>148.02799999999999</v>
      </c>
      <c r="N52" s="3">
        <v>116.461</v>
      </c>
      <c r="O52" s="3">
        <v>95.482100000000003</v>
      </c>
      <c r="P52" s="13">
        <f t="shared" si="0"/>
        <v>125.37634999999999</v>
      </c>
    </row>
    <row r="53" spans="1:16" x14ac:dyDescent="0.3">
      <c r="A53" s="13">
        <v>12.3</v>
      </c>
      <c r="B53" s="3">
        <v>132.00299999999999</v>
      </c>
      <c r="C53" s="3">
        <v>147.673</v>
      </c>
      <c r="D53" s="3">
        <v>146.41399999999999</v>
      </c>
      <c r="E53" s="3">
        <v>126.858</v>
      </c>
      <c r="F53" s="3">
        <v>114.254</v>
      </c>
      <c r="G53" s="3">
        <v>95.224400000000003</v>
      </c>
      <c r="H53" s="3">
        <v>94.689400000000006</v>
      </c>
      <c r="I53" s="3">
        <v>102.43899999999999</v>
      </c>
      <c r="J53" s="3">
        <v>124.81100000000001</v>
      </c>
      <c r="K53" s="3">
        <v>124.529</v>
      </c>
      <c r="L53" s="3">
        <v>104.375</v>
      </c>
      <c r="M53" s="3">
        <v>177.512</v>
      </c>
      <c r="N53" s="3">
        <v>110.425</v>
      </c>
      <c r="O53" s="3">
        <v>88.530500000000004</v>
      </c>
      <c r="P53" s="13">
        <f t="shared" si="0"/>
        <v>120.69552142857142</v>
      </c>
    </row>
    <row r="54" spans="1:16" x14ac:dyDescent="0.3">
      <c r="A54" s="13">
        <v>13.1</v>
      </c>
      <c r="B54" s="3">
        <v>110.07599999999999</v>
      </c>
      <c r="C54" s="3">
        <v>72.405900000000003</v>
      </c>
      <c r="D54" s="3">
        <v>117.121</v>
      </c>
      <c r="E54" s="3">
        <v>176.24700000000001</v>
      </c>
      <c r="F54" s="3">
        <v>140.01499999999999</v>
      </c>
      <c r="G54" s="3">
        <v>88.415099999999995</v>
      </c>
      <c r="H54" s="3">
        <v>124.83499999999999</v>
      </c>
      <c r="I54" s="3">
        <v>137.09800000000001</v>
      </c>
      <c r="J54" s="3">
        <v>127.604</v>
      </c>
      <c r="K54" s="3">
        <v>80.123500000000007</v>
      </c>
      <c r="L54" s="3">
        <v>104.66800000000001</v>
      </c>
      <c r="M54" s="3">
        <v>176.99</v>
      </c>
      <c r="N54" s="3">
        <v>60.303600000000003</v>
      </c>
      <c r="O54" s="3">
        <v>114.84399999999999</v>
      </c>
      <c r="P54" s="13">
        <f t="shared" si="0"/>
        <v>116.48186428571428</v>
      </c>
    </row>
    <row r="55" spans="1:16" x14ac:dyDescent="0.3">
      <c r="A55" s="13">
        <v>13.2</v>
      </c>
      <c r="B55" s="3">
        <v>103.42400000000001</v>
      </c>
      <c r="C55" s="3">
        <v>114.209</v>
      </c>
      <c r="D55" s="3">
        <v>105.46899999999999</v>
      </c>
      <c r="E55" s="3">
        <v>121.583</v>
      </c>
      <c r="F55" s="3">
        <v>106.961</v>
      </c>
      <c r="G55" s="3">
        <v>116.667</v>
      </c>
      <c r="H55" s="3">
        <v>157.46299999999999</v>
      </c>
      <c r="I55" s="3">
        <v>105.46899999999999</v>
      </c>
      <c r="J55" s="3">
        <v>126.724</v>
      </c>
      <c r="K55" s="3">
        <v>111.139</v>
      </c>
      <c r="L55" s="3">
        <v>116.554</v>
      </c>
      <c r="M55" s="3">
        <v>119.761</v>
      </c>
      <c r="N55" s="3">
        <v>111.74</v>
      </c>
      <c r="O55" s="3">
        <v>115.164</v>
      </c>
      <c r="P55" s="13">
        <f t="shared" si="0"/>
        <v>116.59478571428569</v>
      </c>
    </row>
    <row r="56" spans="1:16" x14ac:dyDescent="0.3">
      <c r="A56" s="13">
        <v>13.3</v>
      </c>
      <c r="B56" s="3">
        <v>110.452</v>
      </c>
      <c r="C56" s="3">
        <v>99.511099999999999</v>
      </c>
      <c r="D56" s="3">
        <v>121.599</v>
      </c>
      <c r="E56" s="3">
        <v>70.627799999999993</v>
      </c>
      <c r="F56" s="3">
        <v>121.07599999999999</v>
      </c>
      <c r="G56" s="3">
        <v>112.214</v>
      </c>
      <c r="H56" s="3">
        <v>109.824</v>
      </c>
      <c r="I56" s="3">
        <v>109.375</v>
      </c>
      <c r="J56" s="3">
        <v>90.171800000000005</v>
      </c>
      <c r="K56" s="3">
        <v>97.250799999999998</v>
      </c>
      <c r="L56" s="3">
        <v>111.95699999999999</v>
      </c>
      <c r="M56" s="3">
        <v>120.971</v>
      </c>
      <c r="N56" s="3">
        <v>107.386</v>
      </c>
      <c r="O56" s="3">
        <v>91.875</v>
      </c>
      <c r="P56" s="13">
        <f t="shared" si="0"/>
        <v>105.30646428571428</v>
      </c>
    </row>
    <row r="57" spans="1:16" x14ac:dyDescent="0.3">
      <c r="A57" s="13">
        <v>14.1</v>
      </c>
      <c r="B57" s="3">
        <v>91.481099999999998</v>
      </c>
      <c r="C57" s="3">
        <v>98.163600000000002</v>
      </c>
      <c r="D57" s="3">
        <v>52.383600000000001</v>
      </c>
      <c r="E57" s="3">
        <v>125.249</v>
      </c>
      <c r="F57" s="3">
        <v>101.035</v>
      </c>
      <c r="G57" s="3">
        <v>92.452799999999996</v>
      </c>
      <c r="H57" s="3">
        <v>108.858</v>
      </c>
      <c r="I57" s="3">
        <v>106.52200000000001</v>
      </c>
      <c r="J57" s="3">
        <v>85.492699999999999</v>
      </c>
      <c r="K57" s="3">
        <v>90.691000000000003</v>
      </c>
      <c r="L57" s="3">
        <v>68.677300000000002</v>
      </c>
      <c r="M57" s="3">
        <v>156.23500000000001</v>
      </c>
      <c r="N57" s="3">
        <v>97.051100000000005</v>
      </c>
      <c r="O57" s="3">
        <v>98.4375</v>
      </c>
      <c r="P57" s="13">
        <f t="shared" si="0"/>
        <v>98.052121428571439</v>
      </c>
    </row>
    <row r="58" spans="1:16" x14ac:dyDescent="0.3">
      <c r="A58" s="13">
        <v>14.2</v>
      </c>
      <c r="B58" s="3">
        <v>125.77800000000001</v>
      </c>
      <c r="C58" s="3">
        <v>96.696399999999997</v>
      </c>
      <c r="D58" s="3">
        <v>91.216200000000001</v>
      </c>
      <c r="E58" s="3">
        <v>87.761200000000002</v>
      </c>
      <c r="F58" s="3">
        <v>106.33799999999999</v>
      </c>
      <c r="G58" s="3">
        <v>121.992</v>
      </c>
      <c r="H58" s="3">
        <v>124.155</v>
      </c>
      <c r="I58" s="3">
        <v>103.158</v>
      </c>
      <c r="J58" s="3">
        <v>149.88999999999999</v>
      </c>
      <c r="K58" s="3">
        <v>141.10499999999999</v>
      </c>
      <c r="L58" s="3">
        <v>91.468500000000006</v>
      </c>
      <c r="M58" s="3">
        <v>168.55699999999999</v>
      </c>
      <c r="N58" s="3">
        <v>78.154499999999999</v>
      </c>
      <c r="O58" s="3">
        <v>96.597499999999997</v>
      </c>
      <c r="P58" s="13">
        <f t="shared" si="0"/>
        <v>113.06195000000001</v>
      </c>
    </row>
    <row r="59" spans="1:16" x14ac:dyDescent="0.3">
      <c r="A59" s="13">
        <v>14.3</v>
      </c>
      <c r="B59" s="3">
        <v>111.35</v>
      </c>
      <c r="C59" s="3">
        <v>100.873</v>
      </c>
      <c r="D59" s="3">
        <v>95.262100000000004</v>
      </c>
      <c r="E59" s="3">
        <v>108.48699999999999</v>
      </c>
      <c r="F59" s="3">
        <v>131.66800000000001</v>
      </c>
      <c r="G59" s="3">
        <v>70.843400000000003</v>
      </c>
      <c r="H59" s="3">
        <v>134.233</v>
      </c>
      <c r="I59" s="3">
        <v>96.710499999999996</v>
      </c>
      <c r="J59" s="3">
        <v>108.92</v>
      </c>
      <c r="K59" s="3">
        <v>72.509</v>
      </c>
      <c r="L59" s="3">
        <v>117.684</v>
      </c>
      <c r="M59" s="3">
        <v>156.791</v>
      </c>
      <c r="N59" s="3">
        <v>102.411</v>
      </c>
      <c r="O59" s="3">
        <v>87.965400000000002</v>
      </c>
      <c r="P59" s="13">
        <f t="shared" si="0"/>
        <v>106.83624285714286</v>
      </c>
    </row>
    <row r="60" spans="1:16" x14ac:dyDescent="0.3">
      <c r="A60" s="13">
        <v>14.4</v>
      </c>
      <c r="B60" s="3">
        <v>116.369</v>
      </c>
      <c r="C60" s="3">
        <v>90.740700000000004</v>
      </c>
      <c r="D60" s="3">
        <v>83.691800000000001</v>
      </c>
      <c r="E60" s="3">
        <v>102.43899999999999</v>
      </c>
      <c r="F60" s="3">
        <v>128.148</v>
      </c>
      <c r="G60" s="3">
        <v>118.586</v>
      </c>
      <c r="H60" s="3">
        <v>119.664</v>
      </c>
      <c r="I60" s="3">
        <v>94.230800000000002</v>
      </c>
      <c r="J60" s="3">
        <v>151.44200000000001</v>
      </c>
      <c r="K60" s="3">
        <v>149.898</v>
      </c>
      <c r="L60" s="3">
        <v>127.309</v>
      </c>
      <c r="M60" s="3">
        <v>157.89500000000001</v>
      </c>
      <c r="N60" s="3">
        <v>99.913200000000003</v>
      </c>
      <c r="O60" s="3">
        <v>109.298</v>
      </c>
      <c r="P60" s="13">
        <f t="shared" si="0"/>
        <v>117.83032142857142</v>
      </c>
    </row>
    <row r="61" spans="1:16" x14ac:dyDescent="0.3">
      <c r="A61" s="13">
        <v>14.5</v>
      </c>
      <c r="B61" s="3">
        <v>112.20399999999999</v>
      </c>
      <c r="C61" s="3">
        <v>108.889</v>
      </c>
      <c r="D61" s="3">
        <v>121.958</v>
      </c>
      <c r="E61" s="3">
        <v>106.52200000000001</v>
      </c>
      <c r="F61" s="3">
        <v>122.5</v>
      </c>
      <c r="G61" s="3">
        <v>130.744</v>
      </c>
      <c r="H61" s="3">
        <v>124.57599999999999</v>
      </c>
      <c r="I61" s="3">
        <v>98.657700000000006</v>
      </c>
      <c r="J61" s="3">
        <v>130.012</v>
      </c>
      <c r="K61" s="3">
        <v>108.14100000000001</v>
      </c>
      <c r="L61" s="3">
        <v>134.376</v>
      </c>
      <c r="M61" s="3">
        <v>157.89500000000001</v>
      </c>
      <c r="N61" s="3">
        <v>137.12</v>
      </c>
      <c r="O61" s="3">
        <v>117.209</v>
      </c>
      <c r="P61" s="13">
        <f t="shared" si="0"/>
        <v>122.2002642857143</v>
      </c>
    </row>
    <row r="62" spans="1:16" x14ac:dyDescent="0.3">
      <c r="A62" s="13">
        <v>14.6</v>
      </c>
      <c r="B62" s="3">
        <v>91.0154</v>
      </c>
      <c r="C62" s="3">
        <v>107.771</v>
      </c>
      <c r="D62" s="3">
        <v>116.955</v>
      </c>
      <c r="E62" s="3">
        <v>96.710499999999996</v>
      </c>
      <c r="F62" s="3">
        <v>116.206</v>
      </c>
      <c r="G62" s="3">
        <v>113.411</v>
      </c>
      <c r="H62" s="3">
        <v>81.125799999999998</v>
      </c>
      <c r="I62" s="3">
        <v>110.11199999999999</v>
      </c>
      <c r="J62" s="3">
        <v>113.271</v>
      </c>
      <c r="K62" s="3">
        <v>125.40300000000001</v>
      </c>
      <c r="L62" s="3">
        <v>146.471</v>
      </c>
      <c r="M62" s="3">
        <v>152.542</v>
      </c>
      <c r="N62" s="3">
        <v>80.91</v>
      </c>
      <c r="O62" s="3">
        <v>96.148300000000006</v>
      </c>
      <c r="P62" s="13">
        <f t="shared" si="0"/>
        <v>110.57514285714285</v>
      </c>
    </row>
    <row r="63" spans="1:16" x14ac:dyDescent="0.3">
      <c r="A63" s="13">
        <v>14.7</v>
      </c>
      <c r="B63" s="3">
        <v>106.146</v>
      </c>
      <c r="C63" s="3">
        <v>87.965400000000002</v>
      </c>
      <c r="D63" s="3">
        <v>84.981999999999999</v>
      </c>
      <c r="E63" s="3">
        <v>89.634100000000004</v>
      </c>
      <c r="F63" s="3">
        <v>117.767</v>
      </c>
      <c r="G63" s="3">
        <v>118.559</v>
      </c>
      <c r="H63" s="3">
        <v>124.788</v>
      </c>
      <c r="I63" s="3">
        <v>91.875</v>
      </c>
      <c r="J63" s="3">
        <v>141.10499999999999</v>
      </c>
      <c r="K63" s="3">
        <v>75.470600000000005</v>
      </c>
      <c r="L63" s="3">
        <v>90.365799999999993</v>
      </c>
      <c r="M63" s="3">
        <v>145.161</v>
      </c>
      <c r="N63" s="3">
        <v>130.83500000000001</v>
      </c>
      <c r="O63" s="3">
        <v>110.925</v>
      </c>
      <c r="P63" s="13">
        <f t="shared" si="0"/>
        <v>108.25563571428573</v>
      </c>
    </row>
    <row r="64" spans="1:16" x14ac:dyDescent="0.3">
      <c r="A64" s="13">
        <v>15.1</v>
      </c>
      <c r="B64" s="3">
        <v>82.584299999999999</v>
      </c>
      <c r="C64" s="3">
        <v>110.122</v>
      </c>
      <c r="D64" s="3">
        <v>105.06699999999999</v>
      </c>
      <c r="E64" s="3">
        <v>107.29900000000001</v>
      </c>
      <c r="F64" s="3">
        <v>110.241</v>
      </c>
      <c r="G64" s="3" t="s">
        <v>57</v>
      </c>
      <c r="H64" s="3">
        <v>142.71799999999999</v>
      </c>
      <c r="I64" s="3">
        <v>81.656599999999997</v>
      </c>
      <c r="J64" s="3">
        <v>149.79599999999999</v>
      </c>
      <c r="K64" s="3" t="s">
        <v>63</v>
      </c>
      <c r="L64" s="3">
        <v>108.42</v>
      </c>
      <c r="M64" s="3">
        <v>165.43700000000001</v>
      </c>
      <c r="N64" s="3">
        <v>91.875</v>
      </c>
      <c r="O64" s="3">
        <v>94.763999999999996</v>
      </c>
      <c r="P64" s="13">
        <f t="shared" si="0"/>
        <v>112.49832499999998</v>
      </c>
    </row>
    <row r="65" spans="1:16" x14ac:dyDescent="0.3">
      <c r="A65" s="13">
        <v>15.2</v>
      </c>
      <c r="B65" s="3">
        <v>125.64100000000001</v>
      </c>
      <c r="C65" s="3">
        <v>74.242400000000004</v>
      </c>
      <c r="D65" s="3">
        <v>109.52</v>
      </c>
      <c r="E65" s="3">
        <v>120.91</v>
      </c>
      <c r="F65" s="3">
        <v>107.108</v>
      </c>
      <c r="G65" s="3">
        <v>114.84399999999999</v>
      </c>
      <c r="H65" s="3">
        <v>114.526</v>
      </c>
      <c r="I65" s="3">
        <v>83.296599999999998</v>
      </c>
      <c r="J65" s="3">
        <v>111.139</v>
      </c>
      <c r="K65" s="3">
        <v>149.239</v>
      </c>
      <c r="L65" s="3">
        <v>124.611</v>
      </c>
      <c r="M65" s="3">
        <v>151.01</v>
      </c>
      <c r="N65" s="3">
        <v>145.577</v>
      </c>
      <c r="O65" s="3">
        <v>140.625</v>
      </c>
      <c r="P65" s="13">
        <f t="shared" si="0"/>
        <v>119.44921428571429</v>
      </c>
    </row>
    <row r="66" spans="1:16" x14ac:dyDescent="0.3">
      <c r="A66" s="13">
        <v>15.3</v>
      </c>
      <c r="B66" s="3" t="s">
        <v>63</v>
      </c>
      <c r="C66" s="3">
        <v>117.55800000000001</v>
      </c>
      <c r="D66" s="3">
        <v>102.46299999999999</v>
      </c>
      <c r="E66" s="3">
        <v>132.512</v>
      </c>
      <c r="F66" s="3">
        <v>161.499</v>
      </c>
      <c r="G66" s="3">
        <v>150.34100000000001</v>
      </c>
      <c r="H66" s="3">
        <v>114.84399999999999</v>
      </c>
      <c r="I66" s="3">
        <v>102.93300000000001</v>
      </c>
      <c r="J66" s="3">
        <v>116.986</v>
      </c>
      <c r="K66" s="3">
        <v>117.988</v>
      </c>
      <c r="L66" s="3">
        <v>136.71600000000001</v>
      </c>
      <c r="M66" s="3">
        <v>186.71899999999999</v>
      </c>
      <c r="N66" s="3">
        <v>106.556</v>
      </c>
      <c r="O66" s="3">
        <v>111.43899999999999</v>
      </c>
      <c r="P66" s="13">
        <f t="shared" si="0"/>
        <v>127.58107692307695</v>
      </c>
    </row>
    <row r="67" spans="1:16" x14ac:dyDescent="0.3">
      <c r="A67" s="13">
        <v>15.4</v>
      </c>
      <c r="B67" s="3">
        <v>116.667</v>
      </c>
      <c r="C67" s="3">
        <v>91.900499999999994</v>
      </c>
      <c r="D67" s="3">
        <v>87.039500000000004</v>
      </c>
      <c r="E67" s="3">
        <v>106.556</v>
      </c>
      <c r="F67" s="3">
        <v>103.35899999999999</v>
      </c>
      <c r="G67" s="3">
        <v>123.29900000000001</v>
      </c>
      <c r="H67" s="3">
        <v>108.773</v>
      </c>
      <c r="I67" s="3">
        <v>111.139</v>
      </c>
      <c r="J67" s="3">
        <v>105.309</v>
      </c>
      <c r="K67" s="3">
        <v>101.414</v>
      </c>
      <c r="L67" s="3">
        <v>153.71199999999999</v>
      </c>
      <c r="M67" s="3" t="s">
        <v>59</v>
      </c>
      <c r="N67" s="3">
        <v>89.488600000000005</v>
      </c>
      <c r="O67" s="3">
        <v>87.5</v>
      </c>
      <c r="P67" s="13">
        <f t="shared" ref="P67:P79" si="1">AVERAGE(B67:O67)</f>
        <v>106.62743076923076</v>
      </c>
    </row>
    <row r="68" spans="1:16" x14ac:dyDescent="0.3">
      <c r="A68" s="13">
        <v>15.5</v>
      </c>
      <c r="B68" s="3">
        <v>119.24299999999999</v>
      </c>
      <c r="C68" s="3">
        <v>91.040499999999994</v>
      </c>
      <c r="D68" s="3">
        <v>85.775400000000005</v>
      </c>
      <c r="E68" s="3">
        <v>124.01600000000001</v>
      </c>
      <c r="F68" s="3">
        <v>131.34800000000001</v>
      </c>
      <c r="G68" s="3">
        <v>128.947</v>
      </c>
      <c r="H68" s="3">
        <v>113.836</v>
      </c>
      <c r="I68" s="3">
        <v>92.182299999999998</v>
      </c>
      <c r="J68" s="3">
        <v>131.25</v>
      </c>
      <c r="K68" s="3">
        <v>122.274</v>
      </c>
      <c r="L68" s="3">
        <v>76.28</v>
      </c>
      <c r="M68" s="3">
        <v>144.23500000000001</v>
      </c>
      <c r="N68" s="3">
        <v>124.155</v>
      </c>
      <c r="O68" s="3">
        <v>115.244</v>
      </c>
      <c r="P68" s="13">
        <f t="shared" si="1"/>
        <v>114.27329999999999</v>
      </c>
    </row>
    <row r="69" spans="1:16" x14ac:dyDescent="0.3">
      <c r="A69" s="13">
        <v>16.100000000000001</v>
      </c>
      <c r="B69" s="3">
        <v>116.92400000000001</v>
      </c>
      <c r="C69" s="3">
        <v>82.358099999999993</v>
      </c>
      <c r="D69" s="3">
        <v>101.58199999999999</v>
      </c>
      <c r="E69" s="3">
        <v>103.71599999999999</v>
      </c>
      <c r="F69" s="3">
        <v>130.32599999999999</v>
      </c>
      <c r="G69" s="3">
        <v>90.184100000000001</v>
      </c>
      <c r="H69" s="3">
        <v>130.822</v>
      </c>
      <c r="I69" s="3">
        <v>91.977199999999996</v>
      </c>
      <c r="J69" s="3">
        <v>136.44800000000001</v>
      </c>
      <c r="K69" s="3">
        <v>65.917599999999993</v>
      </c>
      <c r="L69" s="3">
        <v>71.528999999999996</v>
      </c>
      <c r="M69" s="3">
        <v>156.244</v>
      </c>
      <c r="N69" s="3">
        <v>72.916700000000006</v>
      </c>
      <c r="O69" s="3">
        <v>53.433</v>
      </c>
      <c r="P69" s="13">
        <f t="shared" si="1"/>
        <v>100.31269285714286</v>
      </c>
    </row>
    <row r="70" spans="1:16" x14ac:dyDescent="0.3">
      <c r="A70" s="13">
        <v>16.2</v>
      </c>
      <c r="B70" s="3">
        <v>111.78700000000001</v>
      </c>
      <c r="C70" s="3">
        <v>102.53</v>
      </c>
      <c r="D70" s="3">
        <v>119.146</v>
      </c>
      <c r="E70" s="3">
        <v>137.68299999999999</v>
      </c>
      <c r="F70" s="3">
        <v>114.057</v>
      </c>
      <c r="G70" s="3">
        <v>133.03200000000001</v>
      </c>
      <c r="H70" s="3">
        <v>115.586</v>
      </c>
      <c r="I70" s="3">
        <v>92.959500000000006</v>
      </c>
      <c r="J70" s="3">
        <v>181.33199999999999</v>
      </c>
      <c r="K70" s="3">
        <v>98.834599999999995</v>
      </c>
      <c r="L70" s="3">
        <v>100.482</v>
      </c>
      <c r="M70" s="3">
        <v>167.91499999999999</v>
      </c>
      <c r="N70" s="3">
        <v>91.875</v>
      </c>
      <c r="O70" s="3">
        <v>145.577</v>
      </c>
      <c r="P70" s="13">
        <f t="shared" si="1"/>
        <v>122.34257857142858</v>
      </c>
    </row>
    <row r="71" spans="1:16" x14ac:dyDescent="0.3">
      <c r="A71" s="13">
        <v>16.3</v>
      </c>
      <c r="B71" s="3">
        <v>159.78299999999999</v>
      </c>
      <c r="C71" s="3">
        <v>91.633200000000002</v>
      </c>
      <c r="D71" s="3">
        <v>151.44200000000001</v>
      </c>
      <c r="E71" s="3">
        <v>153.92699999999999</v>
      </c>
      <c r="F71" s="3">
        <v>116.62</v>
      </c>
      <c r="G71" s="3">
        <v>140.22300000000001</v>
      </c>
      <c r="H71" s="3">
        <v>173.304</v>
      </c>
      <c r="I71" s="3">
        <v>89.634100000000004</v>
      </c>
      <c r="J71" s="3">
        <v>149.79599999999999</v>
      </c>
      <c r="K71" s="3">
        <v>57.421900000000001</v>
      </c>
      <c r="L71" s="3">
        <v>113.416</v>
      </c>
      <c r="M71" s="3">
        <v>154.637</v>
      </c>
      <c r="N71" s="3">
        <v>128.19800000000001</v>
      </c>
      <c r="O71" s="3">
        <v>116.79</v>
      </c>
      <c r="P71" s="13">
        <f t="shared" si="1"/>
        <v>128.34465714285716</v>
      </c>
    </row>
    <row r="72" spans="1:16" x14ac:dyDescent="0.3">
      <c r="A72" s="13">
        <v>16.399999999999999</v>
      </c>
      <c r="B72" s="3">
        <v>108.009</v>
      </c>
      <c r="C72" s="3">
        <v>119.756</v>
      </c>
      <c r="D72" s="3">
        <v>192.297</v>
      </c>
      <c r="E72" s="3">
        <v>134.24700000000001</v>
      </c>
      <c r="F72" s="3">
        <v>142.07499999999999</v>
      </c>
      <c r="G72" s="3">
        <v>130.83500000000001</v>
      </c>
      <c r="H72" s="3">
        <v>118.072</v>
      </c>
      <c r="I72" s="3">
        <v>93.630600000000001</v>
      </c>
      <c r="J72" s="3">
        <v>75.999499999999998</v>
      </c>
      <c r="K72" s="3">
        <v>151.01900000000001</v>
      </c>
      <c r="L72" s="3">
        <v>133.36000000000001</v>
      </c>
      <c r="M72" s="3">
        <v>124.65300000000001</v>
      </c>
      <c r="N72" s="3">
        <v>106.694</v>
      </c>
      <c r="O72" s="3">
        <v>127.604</v>
      </c>
      <c r="P72" s="13">
        <f t="shared" si="1"/>
        <v>125.58936428571428</v>
      </c>
    </row>
    <row r="73" spans="1:16" x14ac:dyDescent="0.3">
      <c r="A73" s="13">
        <v>16.5</v>
      </c>
      <c r="B73" s="3">
        <v>130.83500000000001</v>
      </c>
      <c r="C73" s="3">
        <v>128.947</v>
      </c>
      <c r="D73" s="3">
        <v>127.212</v>
      </c>
      <c r="E73" s="3">
        <v>161.983</v>
      </c>
      <c r="F73" s="3">
        <v>100.349</v>
      </c>
      <c r="G73" s="3">
        <v>165.70599999999999</v>
      </c>
      <c r="H73" s="3">
        <v>87.240399999999994</v>
      </c>
      <c r="I73" s="3">
        <v>92.195099999999996</v>
      </c>
      <c r="J73" s="3">
        <v>161.499</v>
      </c>
      <c r="K73" s="3">
        <v>90.681700000000006</v>
      </c>
      <c r="L73" s="3">
        <v>125.006</v>
      </c>
      <c r="M73" s="3">
        <v>209.30199999999999</v>
      </c>
      <c r="N73" s="3">
        <v>123.414</v>
      </c>
      <c r="O73" s="3">
        <v>123.047</v>
      </c>
      <c r="P73" s="13">
        <f t="shared" si="1"/>
        <v>130.52980000000002</v>
      </c>
    </row>
    <row r="74" spans="1:16" x14ac:dyDescent="0.3">
      <c r="A74" s="13">
        <v>17.100000000000001</v>
      </c>
      <c r="B74" s="3">
        <v>130.83500000000001</v>
      </c>
      <c r="C74" s="3">
        <v>98.503500000000003</v>
      </c>
      <c r="D74" s="3">
        <v>133.36699999999999</v>
      </c>
      <c r="E74" s="3">
        <v>106.03100000000001</v>
      </c>
      <c r="F74" s="3">
        <v>120.88800000000001</v>
      </c>
      <c r="G74" s="3">
        <v>105.874</v>
      </c>
      <c r="H74" s="3">
        <v>89.031000000000006</v>
      </c>
      <c r="I74" s="3">
        <v>63.483699999999999</v>
      </c>
      <c r="J74" s="3">
        <v>112.34699999999999</v>
      </c>
      <c r="K74" s="3">
        <v>67.776600000000002</v>
      </c>
      <c r="L74" s="3">
        <v>61.3992</v>
      </c>
      <c r="M74" s="3">
        <v>125.81399999999999</v>
      </c>
      <c r="N74" s="3">
        <v>74.359300000000005</v>
      </c>
      <c r="O74" s="3">
        <v>55.125</v>
      </c>
      <c r="P74" s="13">
        <f t="shared" si="1"/>
        <v>96.059592857142874</v>
      </c>
    </row>
    <row r="75" spans="1:16" x14ac:dyDescent="0.3">
      <c r="A75" s="13">
        <v>17.2</v>
      </c>
      <c r="B75" s="3">
        <v>123.414</v>
      </c>
      <c r="C75" s="3">
        <v>125.66500000000001</v>
      </c>
      <c r="D75" s="3">
        <v>131.66800000000001</v>
      </c>
      <c r="E75" s="3">
        <v>134.72499999999999</v>
      </c>
      <c r="F75" s="3">
        <v>144.559</v>
      </c>
      <c r="G75" s="3">
        <v>141.58799999999999</v>
      </c>
      <c r="H75" s="3">
        <v>120.88800000000001</v>
      </c>
      <c r="I75" s="3">
        <v>102.146</v>
      </c>
      <c r="J75" s="3">
        <v>134.45099999999999</v>
      </c>
      <c r="K75" s="3">
        <v>142.565</v>
      </c>
      <c r="L75" s="3">
        <v>134.58099999999999</v>
      </c>
      <c r="M75" s="3">
        <v>201.49299999999999</v>
      </c>
      <c r="N75" s="3">
        <v>131.25</v>
      </c>
      <c r="O75" s="3">
        <v>131.66800000000001</v>
      </c>
      <c r="P75" s="13">
        <f t="shared" si="1"/>
        <v>135.76150000000001</v>
      </c>
    </row>
    <row r="76" spans="1:16" x14ac:dyDescent="0.3">
      <c r="A76" s="13">
        <v>17.3</v>
      </c>
      <c r="B76" s="3">
        <v>130.012</v>
      </c>
      <c r="C76" s="3">
        <v>129.19900000000001</v>
      </c>
      <c r="D76" s="3">
        <v>135.77600000000001</v>
      </c>
      <c r="E76" s="3">
        <v>143.99199999999999</v>
      </c>
      <c r="F76" s="3">
        <v>143.55500000000001</v>
      </c>
      <c r="G76" s="3">
        <v>132.512</v>
      </c>
      <c r="H76" s="3">
        <v>121.599</v>
      </c>
      <c r="I76" s="3">
        <v>119.491</v>
      </c>
      <c r="J76" s="3">
        <v>130.62799999999999</v>
      </c>
      <c r="K76" s="3">
        <v>163.233</v>
      </c>
      <c r="L76" s="3">
        <v>132.63800000000001</v>
      </c>
      <c r="M76" s="3">
        <v>153.06299999999999</v>
      </c>
      <c r="N76" s="3">
        <v>130.83500000000001</v>
      </c>
      <c r="O76" s="3">
        <v>134.233</v>
      </c>
      <c r="P76" s="13">
        <f t="shared" si="1"/>
        <v>135.76899999999998</v>
      </c>
    </row>
    <row r="77" spans="1:16" x14ac:dyDescent="0.3">
      <c r="A77" s="13">
        <v>17.399999999999999</v>
      </c>
      <c r="B77" s="3">
        <v>130.94499999999999</v>
      </c>
      <c r="C77" s="3">
        <v>130.422</v>
      </c>
      <c r="D77" s="3">
        <v>132.512</v>
      </c>
      <c r="E77" s="3">
        <v>143.55500000000001</v>
      </c>
      <c r="F77" s="3">
        <v>137.31200000000001</v>
      </c>
      <c r="G77" s="3">
        <v>126.048</v>
      </c>
      <c r="H77" s="3">
        <v>109.95699999999999</v>
      </c>
      <c r="I77" s="3">
        <v>109.375</v>
      </c>
      <c r="J77" s="3">
        <v>116.134</v>
      </c>
      <c r="K77" s="3">
        <v>145.54499999999999</v>
      </c>
      <c r="L77" s="3">
        <v>139.20500000000001</v>
      </c>
      <c r="M77" s="3">
        <v>169.17099999999999</v>
      </c>
      <c r="N77" s="3">
        <v>131.66800000000001</v>
      </c>
      <c r="O77" s="3">
        <v>134.233</v>
      </c>
      <c r="P77" s="13">
        <f t="shared" si="1"/>
        <v>132.57728571428572</v>
      </c>
    </row>
    <row r="78" spans="1:16" x14ac:dyDescent="0.3">
      <c r="A78" s="13">
        <v>17.5</v>
      </c>
      <c r="B78" s="3">
        <v>130.15899999999999</v>
      </c>
      <c r="C78" s="3">
        <v>101.333</v>
      </c>
      <c r="D78" s="3">
        <v>132.512</v>
      </c>
      <c r="E78" s="3">
        <v>111.74</v>
      </c>
      <c r="F78" s="3">
        <v>145.54499999999999</v>
      </c>
      <c r="G78" s="3">
        <v>96.597499999999997</v>
      </c>
      <c r="H78" s="3">
        <v>89.6828</v>
      </c>
      <c r="I78" s="3">
        <v>67.2256</v>
      </c>
      <c r="J78" s="3">
        <v>100.349</v>
      </c>
      <c r="K78" s="3">
        <v>62.203200000000002</v>
      </c>
      <c r="L78" s="3">
        <v>94.628399999999999</v>
      </c>
      <c r="M78" s="3">
        <v>161.874</v>
      </c>
      <c r="N78" s="3">
        <v>72.916700000000006</v>
      </c>
      <c r="O78" s="3">
        <v>68.906300000000002</v>
      </c>
      <c r="P78" s="13">
        <f t="shared" si="1"/>
        <v>102.54803571428572</v>
      </c>
    </row>
    <row r="79" spans="1:16" x14ac:dyDescent="0.3">
      <c r="A79" s="13">
        <v>17.600000000000001</v>
      </c>
      <c r="B79" s="3">
        <v>122.18300000000001</v>
      </c>
      <c r="C79" s="13">
        <v>120.756</v>
      </c>
      <c r="D79" s="13">
        <v>129.19900000000001</v>
      </c>
      <c r="E79" s="13">
        <v>132.512</v>
      </c>
      <c r="F79" s="13">
        <v>144.828</v>
      </c>
      <c r="G79" s="13">
        <v>135.999</v>
      </c>
      <c r="H79" s="13">
        <v>97.480099999999993</v>
      </c>
      <c r="I79" s="13">
        <v>95.765500000000003</v>
      </c>
      <c r="J79" s="3">
        <v>106.556</v>
      </c>
      <c r="K79" s="13">
        <v>110.545</v>
      </c>
      <c r="L79" s="13">
        <v>102.43899999999999</v>
      </c>
      <c r="M79" s="13">
        <v>141.173</v>
      </c>
      <c r="N79" s="13">
        <v>86.8566</v>
      </c>
      <c r="O79" s="13">
        <v>77.713800000000006</v>
      </c>
      <c r="P79" s="13">
        <f t="shared" si="1"/>
        <v>114.57185714285717</v>
      </c>
    </row>
    <row r="80" spans="1:16" x14ac:dyDescent="0.3">
      <c r="A80" s="13"/>
      <c r="B80" s="3"/>
      <c r="C80" s="13"/>
      <c r="D80" s="13"/>
      <c r="E80" s="13"/>
      <c r="F80" s="13"/>
      <c r="G80" s="13"/>
      <c r="H80" s="13"/>
      <c r="I80" s="13"/>
      <c r="J80" s="3"/>
      <c r="K80" s="13"/>
      <c r="L80" s="13"/>
      <c r="M80" s="13"/>
      <c r="N80" s="13"/>
      <c r="O80" s="13"/>
      <c r="P80" s="13"/>
    </row>
    <row r="81" spans="1:15" s="46" customFormat="1" x14ac:dyDescent="0.3">
      <c r="A81" s="46" t="s">
        <v>64</v>
      </c>
      <c r="B81" s="47">
        <f>AVERAGE(B2:B78)</f>
        <v>133.25267260273975</v>
      </c>
      <c r="C81" s="47">
        <f t="shared" ref="C81:O81" si="2">AVERAGE(C2:C78)</f>
        <v>133.00925714285714</v>
      </c>
      <c r="D81" s="47">
        <f t="shared" si="2"/>
        <v>130.80184155844157</v>
      </c>
      <c r="E81" s="47">
        <f t="shared" si="2"/>
        <v>135.89192467532476</v>
      </c>
      <c r="F81" s="47">
        <f t="shared" si="2"/>
        <v>125.5830013157895</v>
      </c>
      <c r="G81" s="47">
        <f t="shared" si="2"/>
        <v>116.31608800000004</v>
      </c>
      <c r="H81" s="47">
        <f t="shared" si="2"/>
        <v>132.506502631579</v>
      </c>
      <c r="I81" s="47">
        <f t="shared" si="2"/>
        <v>124.39562876712337</v>
      </c>
      <c r="J81" s="47">
        <f t="shared" si="2"/>
        <v>141.6633779220779</v>
      </c>
      <c r="K81" s="47">
        <f t="shared" si="2"/>
        <v>134.69549868421055</v>
      </c>
      <c r="L81" s="47">
        <f t="shared" si="2"/>
        <v>132.58945324675321</v>
      </c>
      <c r="M81" s="47">
        <f t="shared" si="2"/>
        <v>153.73700131578951</v>
      </c>
      <c r="N81" s="47">
        <f t="shared" si="2"/>
        <v>133.44599870129869</v>
      </c>
      <c r="O81" s="47">
        <f t="shared" si="2"/>
        <v>129.03193947368422</v>
      </c>
    </row>
    <row r="82" spans="1:15" s="46" customFormat="1" x14ac:dyDescent="0.3">
      <c r="A82" s="46" t="s">
        <v>65</v>
      </c>
      <c r="B82" s="47">
        <f>STDEV(B2:B78)/B81*100</f>
        <v>18.754927447804643</v>
      </c>
      <c r="C82" s="47">
        <f t="shared" ref="C82:O82" si="3">STDEV(C2:C78)/C81*100</f>
        <v>22.453979279388538</v>
      </c>
      <c r="D82" s="47">
        <f t="shared" si="3"/>
        <v>19.700132042845681</v>
      </c>
      <c r="E82" s="47">
        <f t="shared" si="3"/>
        <v>19.305957040488746</v>
      </c>
      <c r="F82" s="47">
        <f t="shared" si="3"/>
        <v>15.753087194449874</v>
      </c>
      <c r="G82" s="47">
        <f t="shared" si="3"/>
        <v>19.388891887921041</v>
      </c>
      <c r="H82" s="47">
        <f t="shared" si="3"/>
        <v>19.378527375068117</v>
      </c>
      <c r="I82" s="47">
        <f t="shared" si="3"/>
        <v>24.020978445005966</v>
      </c>
      <c r="J82" s="47">
        <f t="shared" si="3"/>
        <v>21.297590519973202</v>
      </c>
      <c r="K82" s="47">
        <f t="shared" si="3"/>
        <v>23.951382280816162</v>
      </c>
      <c r="L82" s="47">
        <f t="shared" si="3"/>
        <v>21.733712253940148</v>
      </c>
      <c r="M82" s="47">
        <f t="shared" si="3"/>
        <v>16.283761354066701</v>
      </c>
      <c r="N82" s="47">
        <f t="shared" si="3"/>
        <v>26.000262724229138</v>
      </c>
      <c r="O82" s="47">
        <f t="shared" si="3"/>
        <v>24.862619095434315</v>
      </c>
    </row>
    <row r="83" spans="1:15" x14ac:dyDescent="0.3">
      <c r="B83" s="12" t="s">
        <v>8</v>
      </c>
      <c r="C83" s="12" t="s">
        <v>9</v>
      </c>
      <c r="D83" s="12" t="s">
        <v>10</v>
      </c>
      <c r="E83" s="12" t="s">
        <v>11</v>
      </c>
      <c r="F83" s="12" t="s">
        <v>12</v>
      </c>
      <c r="G83" s="12" t="s">
        <v>13</v>
      </c>
      <c r="H83" s="12" t="s">
        <v>14</v>
      </c>
      <c r="I83" s="12" t="s">
        <v>15</v>
      </c>
      <c r="J83" s="12" t="s">
        <v>16</v>
      </c>
      <c r="K83" s="12" t="s">
        <v>17</v>
      </c>
      <c r="L83" s="12" t="s">
        <v>18</v>
      </c>
      <c r="M83" s="12" t="s">
        <v>19</v>
      </c>
      <c r="N83" s="12" t="s">
        <v>20</v>
      </c>
      <c r="O83" s="12" t="s">
        <v>21</v>
      </c>
    </row>
    <row r="87" spans="1:15" x14ac:dyDescent="0.3">
      <c r="A87" s="13"/>
    </row>
    <row r="88" spans="1:15" x14ac:dyDescent="0.3">
      <c r="A88" s="13"/>
    </row>
    <row r="89" spans="1:15" x14ac:dyDescent="0.3">
      <c r="A89" s="13"/>
    </row>
    <row r="90" spans="1:15" x14ac:dyDescent="0.3">
      <c r="A90" s="13"/>
    </row>
    <row r="91" spans="1:15" x14ac:dyDescent="0.3">
      <c r="A91" s="13"/>
    </row>
    <row r="92" spans="1:15" x14ac:dyDescent="0.3">
      <c r="A92" s="13"/>
    </row>
    <row r="93" spans="1:15" x14ac:dyDescent="0.3">
      <c r="A93" s="13"/>
    </row>
    <row r="94" spans="1:15" x14ac:dyDescent="0.3">
      <c r="A94" s="13"/>
    </row>
    <row r="95" spans="1:15" x14ac:dyDescent="0.3">
      <c r="A95" s="13"/>
    </row>
    <row r="96" spans="1:15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4"/>
  <sheetViews>
    <sheetView zoomScale="55" zoomScaleNormal="55" workbookViewId="0"/>
  </sheetViews>
  <sheetFormatPr baseColWidth="10" defaultColWidth="10.88671875" defaultRowHeight="14.4" x14ac:dyDescent="0.3"/>
  <cols>
    <col min="1" max="1" width="10" style="45" bestFit="1" customWidth="1"/>
    <col min="2" max="2" width="26.33203125" style="45" bestFit="1" customWidth="1"/>
    <col min="3" max="3" width="23.109375" style="45" bestFit="1" customWidth="1"/>
    <col min="4" max="4" width="34" style="45" bestFit="1" customWidth="1"/>
    <col min="5" max="5" width="36.21875" style="45" bestFit="1" customWidth="1"/>
    <col min="6" max="6" width="28.77734375" style="45" bestFit="1" customWidth="1"/>
    <col min="7" max="7" width="23.109375" style="45" bestFit="1" customWidth="1"/>
    <col min="8" max="8" width="22.33203125" style="45" bestFit="1" customWidth="1"/>
    <col min="9" max="9" width="28.44140625" style="45" bestFit="1" customWidth="1"/>
    <col min="10" max="10" width="11.44140625" style="45" bestFit="1" customWidth="1"/>
    <col min="11" max="12" width="9.109375" style="45" bestFit="1" customWidth="1"/>
    <col min="13" max="16384" width="10.88671875" style="45"/>
  </cols>
  <sheetData>
    <row r="1" spans="1:10" x14ac:dyDescent="0.3">
      <c r="A1" s="14" t="s">
        <v>71</v>
      </c>
      <c r="B1" s="12" t="s">
        <v>9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17</v>
      </c>
      <c r="I1" s="12" t="s">
        <v>19</v>
      </c>
      <c r="J1" s="14" t="s">
        <v>66</v>
      </c>
    </row>
    <row r="2" spans="1:10" x14ac:dyDescent="0.3">
      <c r="A2" s="13">
        <v>1.1000000000000001</v>
      </c>
      <c r="B2" s="3">
        <v>143.55500000000001</v>
      </c>
      <c r="C2" s="3">
        <v>131.66800000000001</v>
      </c>
      <c r="D2" s="3">
        <v>131.66800000000001</v>
      </c>
      <c r="E2" s="3">
        <v>120.988</v>
      </c>
      <c r="F2" s="3">
        <v>141.58799999999999</v>
      </c>
      <c r="G2" s="3" t="s">
        <v>57</v>
      </c>
      <c r="H2" s="3">
        <v>154.846</v>
      </c>
      <c r="I2" s="3">
        <v>141.286</v>
      </c>
      <c r="J2" s="13">
        <f t="shared" ref="J2:J33" si="0">AVERAGE(B2:I2)</f>
        <v>137.94271428571429</v>
      </c>
    </row>
    <row r="3" spans="1:10" x14ac:dyDescent="0.3">
      <c r="A3" s="13">
        <v>1.2</v>
      </c>
      <c r="B3" s="3">
        <v>159.62799999999999</v>
      </c>
      <c r="C3" s="3">
        <v>131.66800000000001</v>
      </c>
      <c r="D3" s="3">
        <v>141.36099999999999</v>
      </c>
      <c r="E3" s="3">
        <v>136.11099999999999</v>
      </c>
      <c r="F3" s="3">
        <v>155.26300000000001</v>
      </c>
      <c r="G3" s="3">
        <v>148.744</v>
      </c>
      <c r="H3" s="3">
        <v>155.428</v>
      </c>
      <c r="I3" s="3">
        <v>146.46299999999999</v>
      </c>
      <c r="J3" s="13">
        <f t="shared" si="0"/>
        <v>146.83324999999999</v>
      </c>
    </row>
    <row r="4" spans="1:10" x14ac:dyDescent="0.3">
      <c r="A4" s="13">
        <v>1.3</v>
      </c>
      <c r="B4" s="3">
        <v>170.84200000000001</v>
      </c>
      <c r="C4" s="3">
        <v>137.35499999999999</v>
      </c>
      <c r="D4" s="3">
        <v>152.06</v>
      </c>
      <c r="E4" s="3">
        <v>137.827</v>
      </c>
      <c r="F4" s="3">
        <v>149.441</v>
      </c>
      <c r="G4" s="3">
        <v>162.12200000000001</v>
      </c>
      <c r="H4" s="3">
        <v>156.01400000000001</v>
      </c>
      <c r="I4" s="3">
        <v>146.34100000000001</v>
      </c>
      <c r="J4" s="13">
        <f t="shared" si="0"/>
        <v>151.50024999999999</v>
      </c>
    </row>
    <row r="5" spans="1:10" x14ac:dyDescent="0.3">
      <c r="A5" s="13">
        <v>1.4</v>
      </c>
      <c r="B5" s="3">
        <v>162.13200000000001</v>
      </c>
      <c r="C5" s="3">
        <v>136.857</v>
      </c>
      <c r="D5" s="3">
        <v>145.761</v>
      </c>
      <c r="E5" s="3">
        <v>132.61799999999999</v>
      </c>
      <c r="F5" s="3">
        <v>158.065</v>
      </c>
      <c r="G5" s="3">
        <v>165.16900000000001</v>
      </c>
      <c r="H5" s="3">
        <v>175.185</v>
      </c>
      <c r="I5" s="3">
        <v>151.512</v>
      </c>
      <c r="J5" s="13">
        <f t="shared" si="0"/>
        <v>153.412375</v>
      </c>
    </row>
    <row r="6" spans="1:10" x14ac:dyDescent="0.3">
      <c r="A6" s="13">
        <v>1.5</v>
      </c>
      <c r="B6" s="3">
        <v>151.886</v>
      </c>
      <c r="C6" s="3">
        <v>128.38399999999999</v>
      </c>
      <c r="D6" s="3">
        <v>126.821</v>
      </c>
      <c r="E6" s="3">
        <v>120.327</v>
      </c>
      <c r="F6" s="3" t="s">
        <v>58</v>
      </c>
      <c r="G6" s="3" t="s">
        <v>59</v>
      </c>
      <c r="H6" s="3">
        <v>169.00899999999999</v>
      </c>
      <c r="I6" s="3">
        <v>166.982</v>
      </c>
      <c r="J6" s="13">
        <f t="shared" si="0"/>
        <v>143.9015</v>
      </c>
    </row>
    <row r="7" spans="1:10" x14ac:dyDescent="0.3">
      <c r="A7" s="13">
        <v>2.1</v>
      </c>
      <c r="B7" s="3">
        <v>158.529</v>
      </c>
      <c r="C7" s="3">
        <v>136.11099999999999</v>
      </c>
      <c r="D7" s="3">
        <v>172.26599999999999</v>
      </c>
      <c r="E7" s="3">
        <v>132.30699999999999</v>
      </c>
      <c r="F7" s="3">
        <v>141.346</v>
      </c>
      <c r="G7" s="3">
        <v>165.16900000000001</v>
      </c>
      <c r="H7" s="3">
        <v>149.239</v>
      </c>
      <c r="I7" s="3">
        <v>162.74100000000001</v>
      </c>
      <c r="J7" s="13">
        <f t="shared" si="0"/>
        <v>152.21349999999998</v>
      </c>
    </row>
    <row r="8" spans="1:10" x14ac:dyDescent="0.3">
      <c r="A8" s="13">
        <v>2.2000000000000002</v>
      </c>
      <c r="B8" s="3">
        <v>153.44499999999999</v>
      </c>
      <c r="C8" s="3">
        <v>150.91499999999999</v>
      </c>
      <c r="D8" s="3">
        <v>120.88800000000001</v>
      </c>
      <c r="E8" s="3">
        <v>142.006</v>
      </c>
      <c r="F8" s="3">
        <v>169.041</v>
      </c>
      <c r="G8" s="3">
        <v>141.346</v>
      </c>
      <c r="H8" s="3">
        <v>155.227</v>
      </c>
      <c r="I8" s="3">
        <v>140.52000000000001</v>
      </c>
      <c r="J8" s="13">
        <f t="shared" si="0"/>
        <v>146.67350000000002</v>
      </c>
    </row>
    <row r="9" spans="1:10" x14ac:dyDescent="0.3">
      <c r="A9" s="13">
        <v>2.2999999999999998</v>
      </c>
      <c r="B9" s="3">
        <v>187.447</v>
      </c>
      <c r="C9" s="3">
        <v>131.41900000000001</v>
      </c>
      <c r="D9" s="3">
        <v>137.81299999999999</v>
      </c>
      <c r="E9" s="3">
        <v>151.999</v>
      </c>
      <c r="F9" s="3">
        <v>175.10400000000001</v>
      </c>
      <c r="G9" s="3">
        <v>158.23500000000001</v>
      </c>
      <c r="H9" s="3">
        <v>165.375</v>
      </c>
      <c r="I9" s="3">
        <v>163.77799999999999</v>
      </c>
      <c r="J9" s="13">
        <f t="shared" si="0"/>
        <v>158.89625000000001</v>
      </c>
    </row>
    <row r="10" spans="1:10" x14ac:dyDescent="0.3">
      <c r="A10" s="13">
        <v>2.4</v>
      </c>
      <c r="B10" s="3">
        <v>139.27000000000001</v>
      </c>
      <c r="C10" s="3">
        <v>149.483</v>
      </c>
      <c r="D10" s="3">
        <v>134.233</v>
      </c>
      <c r="E10" s="3">
        <v>133.636</v>
      </c>
      <c r="F10" s="3">
        <v>128.84700000000001</v>
      </c>
      <c r="G10" s="3">
        <v>142.58000000000001</v>
      </c>
      <c r="H10" s="3">
        <v>190.524</v>
      </c>
      <c r="I10" s="3">
        <v>170.13900000000001</v>
      </c>
      <c r="J10" s="13">
        <f t="shared" si="0"/>
        <v>148.589</v>
      </c>
    </row>
    <row r="11" spans="1:10" x14ac:dyDescent="0.3">
      <c r="A11" s="13">
        <v>2.5</v>
      </c>
      <c r="B11" s="3">
        <v>156.63300000000001</v>
      </c>
      <c r="C11" s="3">
        <v>129.78200000000001</v>
      </c>
      <c r="D11" s="3">
        <v>149.79599999999999</v>
      </c>
      <c r="E11" s="3">
        <v>146.70699999999999</v>
      </c>
      <c r="F11" s="3">
        <v>171.93</v>
      </c>
      <c r="G11" s="3" t="s">
        <v>59</v>
      </c>
      <c r="H11" s="3">
        <v>145.577</v>
      </c>
      <c r="I11" s="3">
        <v>141.72499999999999</v>
      </c>
      <c r="J11" s="13">
        <f t="shared" si="0"/>
        <v>148.87857142857141</v>
      </c>
    </row>
    <row r="12" spans="1:10" x14ac:dyDescent="0.3">
      <c r="A12" s="13">
        <v>2.6</v>
      </c>
      <c r="B12" s="3">
        <v>183.59700000000001</v>
      </c>
      <c r="C12" s="3">
        <v>141.649</v>
      </c>
      <c r="D12" s="3">
        <v>166.709</v>
      </c>
      <c r="E12" s="3">
        <v>130.31899999999999</v>
      </c>
      <c r="F12" s="3">
        <v>179.268</v>
      </c>
      <c r="G12" s="3">
        <v>169.93100000000001</v>
      </c>
      <c r="H12" s="3">
        <v>163.738</v>
      </c>
      <c r="I12" s="3">
        <v>164.24600000000001</v>
      </c>
      <c r="J12" s="13">
        <f t="shared" si="0"/>
        <v>162.43212500000001</v>
      </c>
    </row>
    <row r="13" spans="1:10" x14ac:dyDescent="0.3">
      <c r="A13" s="13">
        <v>3.1</v>
      </c>
      <c r="B13" s="3">
        <v>175.185</v>
      </c>
      <c r="C13" s="3">
        <v>137.09800000000001</v>
      </c>
      <c r="D13" s="3">
        <v>126.048</v>
      </c>
      <c r="E13" s="3">
        <v>132.43199999999999</v>
      </c>
      <c r="F13" s="3">
        <v>168.96600000000001</v>
      </c>
      <c r="G13" s="3">
        <v>151.947</v>
      </c>
      <c r="H13" s="3">
        <v>168.96600000000001</v>
      </c>
      <c r="I13" s="3">
        <v>155.172</v>
      </c>
      <c r="J13" s="13">
        <f t="shared" si="0"/>
        <v>151.97675000000001</v>
      </c>
    </row>
    <row r="14" spans="1:10" x14ac:dyDescent="0.3">
      <c r="A14" s="13">
        <v>3.2</v>
      </c>
      <c r="B14" s="3">
        <v>149.79599999999999</v>
      </c>
      <c r="C14" s="3">
        <v>134.233</v>
      </c>
      <c r="D14" s="3">
        <v>124.553</v>
      </c>
      <c r="E14" s="3" t="s">
        <v>61</v>
      </c>
      <c r="F14" s="3">
        <v>154.73699999999999</v>
      </c>
      <c r="G14" s="3">
        <v>162.881</v>
      </c>
      <c r="H14" s="3">
        <v>159.84100000000001</v>
      </c>
      <c r="I14" s="3">
        <v>164.22499999999999</v>
      </c>
      <c r="J14" s="13">
        <f t="shared" si="0"/>
        <v>150.03799999999998</v>
      </c>
    </row>
    <row r="15" spans="1:10" x14ac:dyDescent="0.3">
      <c r="A15" s="13">
        <v>3.3</v>
      </c>
      <c r="B15" s="3">
        <v>166.709</v>
      </c>
      <c r="C15" s="3">
        <v>146.68199999999999</v>
      </c>
      <c r="D15" s="3" t="s">
        <v>62</v>
      </c>
      <c r="E15" s="3">
        <v>147.739</v>
      </c>
      <c r="F15" s="3">
        <v>172.87299999999999</v>
      </c>
      <c r="G15" s="3">
        <v>147.739</v>
      </c>
      <c r="H15" s="3">
        <v>157.16300000000001</v>
      </c>
      <c r="I15" s="3">
        <v>162.46100000000001</v>
      </c>
      <c r="J15" s="13">
        <f t="shared" si="0"/>
        <v>157.33799999999999</v>
      </c>
    </row>
    <row r="16" spans="1:10" x14ac:dyDescent="0.3">
      <c r="A16" s="13">
        <v>3.4</v>
      </c>
      <c r="B16" s="3">
        <v>160.24700000000001</v>
      </c>
      <c r="C16" s="3">
        <v>140.797</v>
      </c>
      <c r="D16" s="3">
        <v>149.81299999999999</v>
      </c>
      <c r="E16" s="3">
        <v>128.69</v>
      </c>
      <c r="F16" s="3">
        <v>170.13900000000001</v>
      </c>
      <c r="G16" s="3">
        <v>174.19399999999999</v>
      </c>
      <c r="H16" s="3">
        <v>173.964</v>
      </c>
      <c r="I16" s="3">
        <v>149.5</v>
      </c>
      <c r="J16" s="13">
        <f t="shared" si="0"/>
        <v>155.91800000000001</v>
      </c>
    </row>
    <row r="17" spans="1:10" x14ac:dyDescent="0.3">
      <c r="A17" s="13">
        <v>3.5</v>
      </c>
      <c r="B17" s="3">
        <v>155.327</v>
      </c>
      <c r="C17" s="3">
        <v>148.48500000000001</v>
      </c>
      <c r="D17" s="3">
        <v>138.73699999999999</v>
      </c>
      <c r="E17" s="3">
        <v>127.218</v>
      </c>
      <c r="F17" s="3">
        <v>165.04499999999999</v>
      </c>
      <c r="G17" s="3">
        <v>166.709</v>
      </c>
      <c r="H17" s="3">
        <v>159.35900000000001</v>
      </c>
      <c r="I17" s="3">
        <v>175.97800000000001</v>
      </c>
      <c r="J17" s="13">
        <f t="shared" si="0"/>
        <v>154.60724999999999</v>
      </c>
    </row>
    <row r="18" spans="1:10" x14ac:dyDescent="0.3">
      <c r="A18" s="13">
        <v>3.6</v>
      </c>
      <c r="B18" s="3">
        <v>151.53800000000001</v>
      </c>
      <c r="C18" s="3">
        <v>139.64500000000001</v>
      </c>
      <c r="D18" s="3">
        <v>122.682</v>
      </c>
      <c r="E18" s="3">
        <v>126.24</v>
      </c>
      <c r="F18" s="3">
        <v>122.274</v>
      </c>
      <c r="G18" s="3">
        <v>144.21199999999999</v>
      </c>
      <c r="H18" s="3">
        <v>118.97499999999999</v>
      </c>
      <c r="I18" s="3">
        <v>151.114</v>
      </c>
      <c r="J18" s="13">
        <f t="shared" si="0"/>
        <v>134.58500000000001</v>
      </c>
    </row>
    <row r="19" spans="1:10" x14ac:dyDescent="0.3">
      <c r="A19" s="13">
        <v>4.0999999999999996</v>
      </c>
      <c r="B19" s="3">
        <v>151.63300000000001</v>
      </c>
      <c r="C19" s="3">
        <v>139.55699999999999</v>
      </c>
      <c r="D19" s="3">
        <v>122.5</v>
      </c>
      <c r="E19" s="3">
        <v>126.24</v>
      </c>
      <c r="F19" s="3">
        <v>122.319</v>
      </c>
      <c r="G19" s="3">
        <v>144.078</v>
      </c>
      <c r="H19" s="3">
        <v>118.889</v>
      </c>
      <c r="I19" s="3">
        <v>150.941</v>
      </c>
      <c r="J19" s="13">
        <f t="shared" si="0"/>
        <v>134.51962499999999</v>
      </c>
    </row>
    <row r="20" spans="1:10" x14ac:dyDescent="0.3">
      <c r="A20" s="13">
        <v>5.0999999999999996</v>
      </c>
      <c r="B20" s="3">
        <v>43.548400000000001</v>
      </c>
      <c r="C20" s="3">
        <v>22.108599999999999</v>
      </c>
      <c r="D20" s="3">
        <v>29.3322</v>
      </c>
      <c r="E20" s="3">
        <v>21.324999999999999</v>
      </c>
      <c r="F20" s="3">
        <v>30.180299999999999</v>
      </c>
      <c r="G20" s="3">
        <v>45.514800000000001</v>
      </c>
      <c r="H20" s="3">
        <v>25.923400000000001</v>
      </c>
      <c r="I20" s="3">
        <v>33.275100000000002</v>
      </c>
      <c r="J20" s="13">
        <f t="shared" si="0"/>
        <v>31.400975000000003</v>
      </c>
    </row>
    <row r="21" spans="1:10" x14ac:dyDescent="0.3">
      <c r="A21" s="13">
        <v>6.1</v>
      </c>
      <c r="B21" s="3">
        <v>132.17400000000001</v>
      </c>
      <c r="C21" s="3">
        <v>111.78700000000001</v>
      </c>
      <c r="D21" s="3">
        <v>96.791899999999998</v>
      </c>
      <c r="E21" s="3">
        <v>100.136</v>
      </c>
      <c r="F21" s="3">
        <v>102.06399999999999</v>
      </c>
      <c r="G21" s="3">
        <v>120.492</v>
      </c>
      <c r="H21" s="3">
        <v>121.488</v>
      </c>
      <c r="I21" s="3">
        <v>134.732</v>
      </c>
      <c r="J21" s="13">
        <f t="shared" si="0"/>
        <v>114.9581125</v>
      </c>
    </row>
    <row r="22" spans="1:10" x14ac:dyDescent="0.3">
      <c r="A22" s="13">
        <v>6.2</v>
      </c>
      <c r="B22" s="3">
        <v>107.679</v>
      </c>
      <c r="C22" s="3">
        <v>108.83499999999999</v>
      </c>
      <c r="D22" s="3">
        <v>118.479</v>
      </c>
      <c r="E22" s="3">
        <v>125.21299999999999</v>
      </c>
      <c r="F22" s="3">
        <v>108.48699999999999</v>
      </c>
      <c r="G22" s="3">
        <v>108.54900000000001</v>
      </c>
      <c r="H22" s="3">
        <v>134.86199999999999</v>
      </c>
      <c r="I22" s="3">
        <v>134.02199999999999</v>
      </c>
      <c r="J22" s="13">
        <f t="shared" si="0"/>
        <v>118.26575</v>
      </c>
    </row>
    <row r="23" spans="1:10" x14ac:dyDescent="0.3">
      <c r="A23" s="13">
        <v>6.3</v>
      </c>
      <c r="B23" s="3">
        <v>162.631</v>
      </c>
      <c r="C23" s="3">
        <v>151.44200000000001</v>
      </c>
      <c r="D23" s="3">
        <v>127.64100000000001</v>
      </c>
      <c r="E23" s="3">
        <v>116.852</v>
      </c>
      <c r="F23" s="3">
        <v>142.71799999999999</v>
      </c>
      <c r="G23" s="3">
        <v>141.58799999999999</v>
      </c>
      <c r="H23" s="3">
        <v>157.64099999999999</v>
      </c>
      <c r="I23" s="3">
        <v>148.518</v>
      </c>
      <c r="J23" s="13">
        <f t="shared" si="0"/>
        <v>143.62887499999999</v>
      </c>
    </row>
    <row r="24" spans="1:10" x14ac:dyDescent="0.3">
      <c r="A24" s="13">
        <v>6.4</v>
      </c>
      <c r="B24" s="3">
        <v>165.39599999999999</v>
      </c>
      <c r="C24" s="3">
        <v>133.79900000000001</v>
      </c>
      <c r="D24" s="3">
        <v>143.50800000000001</v>
      </c>
      <c r="E24" s="3">
        <v>146.54400000000001</v>
      </c>
      <c r="F24" s="3">
        <v>151.02699999999999</v>
      </c>
      <c r="G24" s="3">
        <v>149.79599999999999</v>
      </c>
      <c r="H24" s="3">
        <v>161.983</v>
      </c>
      <c r="I24" s="3">
        <v>160.286</v>
      </c>
      <c r="J24" s="13">
        <f t="shared" si="0"/>
        <v>151.54237499999999</v>
      </c>
    </row>
    <row r="25" spans="1:10" x14ac:dyDescent="0.3">
      <c r="A25" s="13">
        <v>6.5</v>
      </c>
      <c r="B25" s="3">
        <v>160.65600000000001</v>
      </c>
      <c r="C25" s="3">
        <v>159.78299999999999</v>
      </c>
      <c r="D25" s="3">
        <v>142.61099999999999</v>
      </c>
      <c r="E25" s="3">
        <v>131.66800000000001</v>
      </c>
      <c r="F25" s="3">
        <v>158.63300000000001</v>
      </c>
      <c r="G25" s="3">
        <v>145.577</v>
      </c>
      <c r="H25" s="3">
        <v>147.739</v>
      </c>
      <c r="I25" s="3">
        <v>143.197</v>
      </c>
      <c r="J25" s="13">
        <f t="shared" si="0"/>
        <v>148.733</v>
      </c>
    </row>
    <row r="26" spans="1:10" x14ac:dyDescent="0.3">
      <c r="A26" s="13">
        <v>6.6</v>
      </c>
      <c r="B26" s="3">
        <v>138.41800000000001</v>
      </c>
      <c r="C26" s="3">
        <v>167.893</v>
      </c>
      <c r="D26" s="3">
        <v>137.61199999999999</v>
      </c>
      <c r="E26" s="3">
        <v>132.512</v>
      </c>
      <c r="F26" s="3">
        <v>147.739</v>
      </c>
      <c r="G26" s="3">
        <v>167.58500000000001</v>
      </c>
      <c r="H26" s="3">
        <v>142.227</v>
      </c>
      <c r="I26" s="3">
        <v>136.16</v>
      </c>
      <c r="J26" s="13">
        <f t="shared" si="0"/>
        <v>146.26825000000002</v>
      </c>
    </row>
    <row r="27" spans="1:10" x14ac:dyDescent="0.3">
      <c r="A27" s="13">
        <v>7.1</v>
      </c>
      <c r="B27" s="3">
        <v>159.01400000000001</v>
      </c>
      <c r="C27" s="3">
        <v>159.01400000000001</v>
      </c>
      <c r="D27" s="3">
        <v>112.48099999999999</v>
      </c>
      <c r="E27" s="3">
        <v>99.384</v>
      </c>
      <c r="F27" s="3">
        <v>135.81800000000001</v>
      </c>
      <c r="G27" s="3">
        <v>123.30500000000001</v>
      </c>
      <c r="H27" s="3">
        <v>146.09100000000001</v>
      </c>
      <c r="I27" s="3">
        <v>159.148</v>
      </c>
      <c r="J27" s="13">
        <f t="shared" si="0"/>
        <v>136.78187500000001</v>
      </c>
    </row>
    <row r="28" spans="1:10" x14ac:dyDescent="0.3">
      <c r="A28" s="13">
        <v>7.2</v>
      </c>
      <c r="B28" s="3">
        <v>141.05199999999999</v>
      </c>
      <c r="C28" s="3">
        <v>113.895</v>
      </c>
      <c r="D28" s="3">
        <v>142.98099999999999</v>
      </c>
      <c r="E28" s="3">
        <v>127.604</v>
      </c>
      <c r="F28" s="3">
        <v>138.73699999999999</v>
      </c>
      <c r="G28" s="3">
        <v>132.512</v>
      </c>
      <c r="H28" s="3">
        <v>150.20400000000001</v>
      </c>
      <c r="I28" s="3">
        <v>165.74799999999999</v>
      </c>
      <c r="J28" s="13">
        <f t="shared" si="0"/>
        <v>139.09162499999999</v>
      </c>
    </row>
    <row r="29" spans="1:10" x14ac:dyDescent="0.3">
      <c r="A29" s="13">
        <v>7.3</v>
      </c>
      <c r="B29" s="3">
        <v>156.56800000000001</v>
      </c>
      <c r="C29" s="3">
        <v>149.04499999999999</v>
      </c>
      <c r="D29" s="3">
        <v>129.51499999999999</v>
      </c>
      <c r="E29" s="3">
        <v>131.25</v>
      </c>
      <c r="F29" s="3">
        <v>144.38499999999999</v>
      </c>
      <c r="G29" s="3">
        <v>136.9</v>
      </c>
      <c r="H29" s="3">
        <v>149.84700000000001</v>
      </c>
      <c r="I29" s="3">
        <v>157.07</v>
      </c>
      <c r="J29" s="13">
        <f t="shared" si="0"/>
        <v>144.32249999999999</v>
      </c>
    </row>
    <row r="30" spans="1:10" x14ac:dyDescent="0.3">
      <c r="A30" s="13">
        <v>7.4</v>
      </c>
      <c r="B30" s="3">
        <v>155.55600000000001</v>
      </c>
      <c r="C30" s="3">
        <v>134.684</v>
      </c>
      <c r="D30" s="3">
        <v>123.01300000000001</v>
      </c>
      <c r="E30" s="3">
        <v>97.279399999999995</v>
      </c>
      <c r="F30" s="3">
        <v>131.839</v>
      </c>
      <c r="G30" s="3">
        <v>148.71899999999999</v>
      </c>
      <c r="H30" s="3">
        <v>158.5</v>
      </c>
      <c r="I30" s="3">
        <v>175.267</v>
      </c>
      <c r="J30" s="13">
        <f t="shared" si="0"/>
        <v>140.60717500000001</v>
      </c>
    </row>
    <row r="31" spans="1:10" x14ac:dyDescent="0.3">
      <c r="A31" s="13">
        <v>8.1</v>
      </c>
      <c r="B31" s="3">
        <v>138.971</v>
      </c>
      <c r="C31" s="3">
        <v>136.38499999999999</v>
      </c>
      <c r="D31" s="3">
        <v>124.705</v>
      </c>
      <c r="E31" s="3">
        <v>110.619</v>
      </c>
      <c r="F31" s="3">
        <v>137.38300000000001</v>
      </c>
      <c r="G31" s="3">
        <v>148.91900000000001</v>
      </c>
      <c r="H31" s="3">
        <v>138.73699999999999</v>
      </c>
      <c r="I31" s="3">
        <v>142.06700000000001</v>
      </c>
      <c r="J31" s="13">
        <f t="shared" si="0"/>
        <v>134.72325000000001</v>
      </c>
    </row>
    <row r="32" spans="1:10" x14ac:dyDescent="0.3">
      <c r="A32" s="13">
        <v>8.1999999999999993</v>
      </c>
      <c r="B32" s="3">
        <v>136.11799999999999</v>
      </c>
      <c r="C32" s="3">
        <v>152.23500000000001</v>
      </c>
      <c r="D32" s="3">
        <v>136.9</v>
      </c>
      <c r="E32" s="3">
        <v>109.48399999999999</v>
      </c>
      <c r="F32" s="3">
        <v>133.941</v>
      </c>
      <c r="G32" s="3">
        <v>136.624</v>
      </c>
      <c r="H32" s="3">
        <v>127.36499999999999</v>
      </c>
      <c r="I32" s="3">
        <v>162.751</v>
      </c>
      <c r="J32" s="13">
        <f t="shared" si="0"/>
        <v>136.92725000000002</v>
      </c>
    </row>
    <row r="33" spans="1:10" x14ac:dyDescent="0.3">
      <c r="A33" s="13">
        <v>8.3000000000000007</v>
      </c>
      <c r="B33" s="3">
        <v>156.41999999999999</v>
      </c>
      <c r="C33" s="3">
        <v>154.22300000000001</v>
      </c>
      <c r="D33" s="3">
        <v>123.047</v>
      </c>
      <c r="E33" s="3">
        <v>109.64700000000001</v>
      </c>
      <c r="F33" s="3">
        <v>158.738</v>
      </c>
      <c r="G33" s="3">
        <v>152.33199999999999</v>
      </c>
      <c r="H33" s="3">
        <v>142.113</v>
      </c>
      <c r="I33" s="3">
        <v>148.63499999999999</v>
      </c>
      <c r="J33" s="13">
        <f t="shared" si="0"/>
        <v>143.144375</v>
      </c>
    </row>
    <row r="34" spans="1:10" x14ac:dyDescent="0.3">
      <c r="A34" s="13">
        <v>8.4</v>
      </c>
      <c r="B34" s="3">
        <v>144.93899999999999</v>
      </c>
      <c r="C34" s="3">
        <v>168.96600000000001</v>
      </c>
      <c r="D34" s="3">
        <v>135.762</v>
      </c>
      <c r="E34" s="3">
        <v>115.465</v>
      </c>
      <c r="F34" s="3">
        <v>157.80099999999999</v>
      </c>
      <c r="G34" s="3">
        <v>144.96199999999999</v>
      </c>
      <c r="H34" s="3">
        <v>158.49100000000001</v>
      </c>
      <c r="I34" s="3">
        <v>163.48500000000001</v>
      </c>
      <c r="J34" s="13">
        <f t="shared" ref="J34:J65" si="1">AVERAGE(B34:I34)</f>
        <v>148.73387500000001</v>
      </c>
    </row>
    <row r="35" spans="1:10" x14ac:dyDescent="0.3">
      <c r="A35" s="13">
        <v>8.5</v>
      </c>
      <c r="B35" s="3">
        <v>170.31399999999999</v>
      </c>
      <c r="C35" s="3">
        <v>164.24600000000001</v>
      </c>
      <c r="D35" s="3">
        <v>140.98500000000001</v>
      </c>
      <c r="E35" s="3">
        <v>103.99299999999999</v>
      </c>
      <c r="F35" s="3">
        <v>126.821</v>
      </c>
      <c r="G35" s="3">
        <v>148.71899999999999</v>
      </c>
      <c r="H35" s="3">
        <v>131.83199999999999</v>
      </c>
      <c r="I35" s="3">
        <v>180.184</v>
      </c>
      <c r="J35" s="13">
        <f t="shared" si="1"/>
        <v>145.88675000000001</v>
      </c>
    </row>
    <row r="36" spans="1:10" x14ac:dyDescent="0.3">
      <c r="A36" s="13">
        <v>9.1</v>
      </c>
      <c r="B36" s="3">
        <v>142.006</v>
      </c>
      <c r="C36" s="3">
        <v>165.16900000000001</v>
      </c>
      <c r="D36" s="3">
        <v>116.914</v>
      </c>
      <c r="E36" s="3">
        <v>105.486</v>
      </c>
      <c r="F36" s="3">
        <v>134.15100000000001</v>
      </c>
      <c r="G36" s="3">
        <v>129.541</v>
      </c>
      <c r="H36" s="3">
        <v>154.57400000000001</v>
      </c>
      <c r="I36" s="3">
        <v>154.24100000000001</v>
      </c>
      <c r="J36" s="13">
        <f t="shared" si="1"/>
        <v>137.76025000000001</v>
      </c>
    </row>
    <row r="37" spans="1:10" x14ac:dyDescent="0.3">
      <c r="A37" s="13">
        <v>9.1999999999999993</v>
      </c>
      <c r="B37" s="3">
        <v>144.11799999999999</v>
      </c>
      <c r="C37" s="3">
        <v>135.94300000000001</v>
      </c>
      <c r="D37" s="3">
        <v>130.089</v>
      </c>
      <c r="E37" s="3">
        <v>111.43899999999999</v>
      </c>
      <c r="F37" s="3">
        <v>160.24700000000001</v>
      </c>
      <c r="G37" s="3">
        <v>126.821</v>
      </c>
      <c r="H37" s="3">
        <v>138.06399999999999</v>
      </c>
      <c r="I37" s="3">
        <v>146.34100000000001</v>
      </c>
      <c r="J37" s="13">
        <f t="shared" si="1"/>
        <v>136.63274999999999</v>
      </c>
    </row>
    <row r="38" spans="1:10" x14ac:dyDescent="0.3">
      <c r="A38" s="13">
        <v>9.3000000000000007</v>
      </c>
      <c r="B38" s="3">
        <v>146.63300000000001</v>
      </c>
      <c r="C38" s="3">
        <v>160.24700000000001</v>
      </c>
      <c r="D38" s="3">
        <v>125.367</v>
      </c>
      <c r="E38" s="3">
        <v>118.357</v>
      </c>
      <c r="F38" s="3">
        <v>132.11500000000001</v>
      </c>
      <c r="G38" s="3">
        <v>132.512</v>
      </c>
      <c r="H38" s="3">
        <v>137.16200000000001</v>
      </c>
      <c r="I38" s="3">
        <v>162.16200000000001</v>
      </c>
      <c r="J38" s="13">
        <f t="shared" si="1"/>
        <v>139.31937500000001</v>
      </c>
    </row>
    <row r="39" spans="1:10" x14ac:dyDescent="0.3">
      <c r="A39" s="13">
        <v>9.4</v>
      </c>
      <c r="B39" s="3">
        <v>155.69300000000001</v>
      </c>
      <c r="C39" s="3">
        <v>164.001</v>
      </c>
      <c r="D39" s="3">
        <v>100.593</v>
      </c>
      <c r="E39" s="3">
        <v>110.45699999999999</v>
      </c>
      <c r="F39" s="3">
        <v>144.55099999999999</v>
      </c>
      <c r="G39" s="3">
        <v>168.06399999999999</v>
      </c>
      <c r="H39" s="3">
        <v>142.71799999999999</v>
      </c>
      <c r="I39" s="3">
        <v>175.441</v>
      </c>
      <c r="J39" s="13">
        <f t="shared" si="1"/>
        <v>145.18975</v>
      </c>
    </row>
    <row r="40" spans="1:10" x14ac:dyDescent="0.3">
      <c r="A40" s="13">
        <v>9.5</v>
      </c>
      <c r="B40" s="3">
        <v>168.07499999999999</v>
      </c>
      <c r="C40" s="3">
        <v>166.102</v>
      </c>
      <c r="D40" s="3">
        <v>112.34699999999999</v>
      </c>
      <c r="E40" s="3">
        <v>108.536</v>
      </c>
      <c r="F40" s="3">
        <v>124.255</v>
      </c>
      <c r="G40" s="3">
        <v>134.233</v>
      </c>
      <c r="H40" s="3">
        <v>144.11799999999999</v>
      </c>
      <c r="I40" s="3">
        <v>164.82900000000001</v>
      </c>
      <c r="J40" s="13">
        <f t="shared" si="1"/>
        <v>140.31187499999999</v>
      </c>
    </row>
    <row r="41" spans="1:10" x14ac:dyDescent="0.3">
      <c r="A41" s="13">
        <v>9.6</v>
      </c>
      <c r="B41" s="3">
        <v>146.821</v>
      </c>
      <c r="C41" s="3">
        <v>140.148</v>
      </c>
      <c r="D41" s="3">
        <v>113.895</v>
      </c>
      <c r="E41" s="3">
        <v>93.623900000000006</v>
      </c>
      <c r="F41" s="3">
        <v>129.149</v>
      </c>
      <c r="G41" s="3">
        <v>80.592100000000002</v>
      </c>
      <c r="H41" s="3">
        <v>146.86099999999999</v>
      </c>
      <c r="I41" s="3">
        <v>170.45699999999999</v>
      </c>
      <c r="J41" s="13">
        <f t="shared" si="1"/>
        <v>127.69337499999999</v>
      </c>
    </row>
    <row r="42" spans="1:10" x14ac:dyDescent="0.3">
      <c r="A42" s="13">
        <v>10.1</v>
      </c>
      <c r="B42" s="3">
        <v>79.983099999999993</v>
      </c>
      <c r="C42" s="3">
        <v>187.28800000000001</v>
      </c>
      <c r="D42" s="3">
        <v>110.337</v>
      </c>
      <c r="E42" s="3">
        <v>67.839200000000005</v>
      </c>
      <c r="F42" s="3">
        <v>130.48599999999999</v>
      </c>
      <c r="G42" s="3">
        <v>72.932699999999997</v>
      </c>
      <c r="H42" s="3">
        <v>171.11799999999999</v>
      </c>
      <c r="I42" s="3">
        <v>48.095999999999997</v>
      </c>
      <c r="J42" s="13">
        <f t="shared" si="1"/>
        <v>108.50999999999999</v>
      </c>
    </row>
    <row r="43" spans="1:10" x14ac:dyDescent="0.3">
      <c r="A43" s="13">
        <v>10.199999999999999</v>
      </c>
      <c r="B43" s="3">
        <v>118.294</v>
      </c>
      <c r="C43" s="3">
        <v>128.697</v>
      </c>
      <c r="D43" s="3">
        <v>100.277</v>
      </c>
      <c r="E43" s="3">
        <v>67.839200000000005</v>
      </c>
      <c r="F43" s="3">
        <v>140.07400000000001</v>
      </c>
      <c r="G43" s="3">
        <v>134.178</v>
      </c>
      <c r="H43" s="3">
        <v>152.05099999999999</v>
      </c>
      <c r="I43" s="3">
        <v>137.56200000000001</v>
      </c>
      <c r="J43" s="13">
        <f t="shared" si="1"/>
        <v>122.37152500000001</v>
      </c>
    </row>
    <row r="44" spans="1:10" x14ac:dyDescent="0.3">
      <c r="A44" s="13">
        <v>10.3</v>
      </c>
      <c r="B44" s="3">
        <v>118.357</v>
      </c>
      <c r="C44" s="3">
        <v>128.49700000000001</v>
      </c>
      <c r="D44" s="3">
        <v>100.425</v>
      </c>
      <c r="E44" s="3">
        <v>98.6982</v>
      </c>
      <c r="F44" s="3">
        <v>139.67500000000001</v>
      </c>
      <c r="G44" s="3">
        <v>133.40700000000001</v>
      </c>
      <c r="H44" s="3">
        <v>111.721</v>
      </c>
      <c r="I44" s="3">
        <v>140.52000000000001</v>
      </c>
      <c r="J44" s="13">
        <f t="shared" si="1"/>
        <v>121.412525</v>
      </c>
    </row>
    <row r="45" spans="1:10" x14ac:dyDescent="0.3">
      <c r="A45" s="13">
        <v>10.4</v>
      </c>
      <c r="B45" s="3">
        <v>156.19800000000001</v>
      </c>
      <c r="C45" s="3">
        <v>171.93</v>
      </c>
      <c r="D45" s="3">
        <v>121.846</v>
      </c>
      <c r="E45" s="3">
        <v>100.042</v>
      </c>
      <c r="F45" s="3">
        <v>133.41399999999999</v>
      </c>
      <c r="G45" s="3">
        <v>132.43199999999999</v>
      </c>
      <c r="H45" s="3">
        <v>147.37700000000001</v>
      </c>
      <c r="I45" s="3">
        <v>160.286</v>
      </c>
      <c r="J45" s="13">
        <f t="shared" si="1"/>
        <v>140.44062500000001</v>
      </c>
    </row>
    <row r="46" spans="1:10" x14ac:dyDescent="0.3">
      <c r="A46" s="13">
        <v>11.1</v>
      </c>
      <c r="B46" s="3">
        <v>134.083</v>
      </c>
      <c r="C46" s="3">
        <v>144.828</v>
      </c>
      <c r="D46" s="3">
        <v>109.086</v>
      </c>
      <c r="E46" s="3">
        <v>108.274</v>
      </c>
      <c r="F46" s="3">
        <v>141.05199999999999</v>
      </c>
      <c r="G46" s="3">
        <v>145.54499999999999</v>
      </c>
      <c r="H46" s="3">
        <v>129.41399999999999</v>
      </c>
      <c r="I46" s="3">
        <v>149.87299999999999</v>
      </c>
      <c r="J46" s="13">
        <f t="shared" si="1"/>
        <v>132.769375</v>
      </c>
    </row>
    <row r="47" spans="1:10" x14ac:dyDescent="0.3">
      <c r="A47" s="13">
        <v>11.2</v>
      </c>
      <c r="B47" s="3">
        <v>157.40600000000001</v>
      </c>
      <c r="C47" s="3">
        <v>158.82400000000001</v>
      </c>
      <c r="D47" s="3">
        <v>147.59</v>
      </c>
      <c r="E47" s="3">
        <v>89.488600000000005</v>
      </c>
      <c r="F47" s="3">
        <v>98.908500000000004</v>
      </c>
      <c r="G47" s="3">
        <v>139.33600000000001</v>
      </c>
      <c r="H47" s="3">
        <v>155.428</v>
      </c>
      <c r="I47" s="3">
        <v>155.57400000000001</v>
      </c>
      <c r="J47" s="13">
        <f t="shared" si="1"/>
        <v>137.8193875</v>
      </c>
    </row>
    <row r="48" spans="1:10" x14ac:dyDescent="0.3">
      <c r="A48" s="13">
        <v>11.3</v>
      </c>
      <c r="B48" s="3">
        <v>138.53399999999999</v>
      </c>
      <c r="C48" s="3">
        <v>171.041</v>
      </c>
      <c r="D48" s="3">
        <v>138.79599999999999</v>
      </c>
      <c r="E48" s="3">
        <v>121.599</v>
      </c>
      <c r="F48" s="3">
        <v>144.38499999999999</v>
      </c>
      <c r="G48" s="3" t="s">
        <v>58</v>
      </c>
      <c r="H48" s="3">
        <v>164.55199999999999</v>
      </c>
      <c r="I48" s="3">
        <v>182.74700000000001</v>
      </c>
      <c r="J48" s="13">
        <f t="shared" si="1"/>
        <v>151.66485714285713</v>
      </c>
    </row>
    <row r="49" spans="1:10" x14ac:dyDescent="0.3">
      <c r="A49" s="13">
        <v>11.4</v>
      </c>
      <c r="B49" s="3">
        <v>147.62299999999999</v>
      </c>
      <c r="C49" s="3">
        <v>161.322</v>
      </c>
      <c r="D49" s="3">
        <v>130.012</v>
      </c>
      <c r="E49" s="3">
        <v>94.641999999999996</v>
      </c>
      <c r="F49" s="3">
        <v>144.11799999999999</v>
      </c>
      <c r="G49" s="3">
        <v>168.96600000000001</v>
      </c>
      <c r="H49" s="3">
        <v>149.79599999999999</v>
      </c>
      <c r="I49" s="3">
        <v>169.17099999999999</v>
      </c>
      <c r="J49" s="13">
        <f t="shared" si="1"/>
        <v>145.70624999999998</v>
      </c>
    </row>
    <row r="50" spans="1:10" x14ac:dyDescent="0.3">
      <c r="A50" s="13">
        <v>11.5</v>
      </c>
      <c r="B50" s="3">
        <v>133.58199999999999</v>
      </c>
      <c r="C50" s="3">
        <v>160.24700000000001</v>
      </c>
      <c r="D50" s="3">
        <v>108.23</v>
      </c>
      <c r="E50" s="3">
        <v>117.069</v>
      </c>
      <c r="F50" s="3">
        <v>114.27800000000001</v>
      </c>
      <c r="G50" s="3">
        <v>128.38399999999999</v>
      </c>
      <c r="H50" s="3">
        <v>129.471</v>
      </c>
      <c r="I50" s="3">
        <v>178.56700000000001</v>
      </c>
      <c r="J50" s="13">
        <f t="shared" si="1"/>
        <v>133.7285</v>
      </c>
    </row>
    <row r="51" spans="1:10" x14ac:dyDescent="0.3">
      <c r="A51" s="13">
        <v>12.1</v>
      </c>
      <c r="B51" s="3">
        <v>154.846</v>
      </c>
      <c r="C51" s="3">
        <v>156.977</v>
      </c>
      <c r="D51" s="3">
        <v>117.45399999999999</v>
      </c>
      <c r="E51" s="3">
        <v>103.57</v>
      </c>
      <c r="F51" s="3">
        <v>139.02199999999999</v>
      </c>
      <c r="G51" s="3">
        <v>105.376</v>
      </c>
      <c r="H51" s="3">
        <v>152.32300000000001</v>
      </c>
      <c r="I51" s="3">
        <v>128.571</v>
      </c>
      <c r="J51" s="13">
        <f t="shared" si="1"/>
        <v>132.26737499999999</v>
      </c>
    </row>
    <row r="52" spans="1:10" x14ac:dyDescent="0.3">
      <c r="A52" s="13">
        <v>12.2</v>
      </c>
      <c r="B52" s="3">
        <v>132.499</v>
      </c>
      <c r="C52" s="3">
        <v>147.27799999999999</v>
      </c>
      <c r="D52" s="3">
        <v>117.16800000000001</v>
      </c>
      <c r="E52" s="3">
        <v>95.227800000000002</v>
      </c>
      <c r="F52" s="3">
        <v>112.96599999999999</v>
      </c>
      <c r="G52" s="3">
        <v>102.43899999999999</v>
      </c>
      <c r="H52" s="3">
        <v>165.375</v>
      </c>
      <c r="I52" s="3">
        <v>148.02799999999999</v>
      </c>
      <c r="J52" s="13">
        <f t="shared" si="1"/>
        <v>127.62259999999999</v>
      </c>
    </row>
    <row r="53" spans="1:10" x14ac:dyDescent="0.3">
      <c r="A53" s="13">
        <v>12.3</v>
      </c>
      <c r="B53" s="3">
        <v>147.673</v>
      </c>
      <c r="C53" s="3">
        <v>126.858</v>
      </c>
      <c r="D53" s="3">
        <v>114.254</v>
      </c>
      <c r="E53" s="3">
        <v>95.224400000000003</v>
      </c>
      <c r="F53" s="3">
        <v>94.689400000000006</v>
      </c>
      <c r="G53" s="3">
        <v>102.43899999999999</v>
      </c>
      <c r="H53" s="3">
        <v>124.529</v>
      </c>
      <c r="I53" s="3">
        <v>177.512</v>
      </c>
      <c r="J53" s="13">
        <f t="shared" si="1"/>
        <v>122.89734999999999</v>
      </c>
    </row>
    <row r="54" spans="1:10" x14ac:dyDescent="0.3">
      <c r="A54" s="13">
        <v>13.1</v>
      </c>
      <c r="B54" s="3">
        <v>72.405900000000003</v>
      </c>
      <c r="C54" s="3">
        <v>176.24700000000001</v>
      </c>
      <c r="D54" s="3">
        <v>140.01499999999999</v>
      </c>
      <c r="E54" s="3">
        <v>88.415099999999995</v>
      </c>
      <c r="F54" s="3">
        <v>124.83499999999999</v>
      </c>
      <c r="G54" s="3">
        <v>137.09800000000001</v>
      </c>
      <c r="H54" s="3">
        <v>80.123500000000007</v>
      </c>
      <c r="I54" s="3">
        <v>176.99</v>
      </c>
      <c r="J54" s="13">
        <f t="shared" si="1"/>
        <v>124.51618750000002</v>
      </c>
    </row>
    <row r="55" spans="1:10" x14ac:dyDescent="0.3">
      <c r="A55" s="13">
        <v>13.2</v>
      </c>
      <c r="B55" s="3">
        <v>114.209</v>
      </c>
      <c r="C55" s="3">
        <v>121.583</v>
      </c>
      <c r="D55" s="3">
        <v>106.961</v>
      </c>
      <c r="E55" s="3">
        <v>116.667</v>
      </c>
      <c r="F55" s="3">
        <v>157.46299999999999</v>
      </c>
      <c r="G55" s="3">
        <v>105.46899999999999</v>
      </c>
      <c r="H55" s="3">
        <v>111.139</v>
      </c>
      <c r="I55" s="3">
        <v>119.761</v>
      </c>
      <c r="J55" s="13">
        <f t="shared" si="1"/>
        <v>119.15649999999998</v>
      </c>
    </row>
    <row r="56" spans="1:10" x14ac:dyDescent="0.3">
      <c r="A56" s="13">
        <v>13.3</v>
      </c>
      <c r="B56" s="3">
        <v>99.511099999999999</v>
      </c>
      <c r="C56" s="3">
        <v>70.627799999999993</v>
      </c>
      <c r="D56" s="3">
        <v>121.07599999999999</v>
      </c>
      <c r="E56" s="3">
        <v>112.214</v>
      </c>
      <c r="F56" s="3">
        <v>109.824</v>
      </c>
      <c r="G56" s="3">
        <v>109.375</v>
      </c>
      <c r="H56" s="3">
        <v>97.250799999999998</v>
      </c>
      <c r="I56" s="3">
        <v>120.971</v>
      </c>
      <c r="J56" s="13">
        <f t="shared" si="1"/>
        <v>105.1062125</v>
      </c>
    </row>
    <row r="57" spans="1:10" x14ac:dyDescent="0.3">
      <c r="A57" s="13">
        <v>14.1</v>
      </c>
      <c r="B57" s="3">
        <v>98.163600000000002</v>
      </c>
      <c r="C57" s="3">
        <v>125.249</v>
      </c>
      <c r="D57" s="3">
        <v>101.035</v>
      </c>
      <c r="E57" s="3">
        <v>92.452799999999996</v>
      </c>
      <c r="F57" s="3">
        <v>108.858</v>
      </c>
      <c r="G57" s="3">
        <v>106.52200000000001</v>
      </c>
      <c r="H57" s="3">
        <v>90.691000000000003</v>
      </c>
      <c r="I57" s="3">
        <v>156.23500000000001</v>
      </c>
      <c r="J57" s="13">
        <f t="shared" si="1"/>
        <v>109.9008</v>
      </c>
    </row>
    <row r="58" spans="1:10" x14ac:dyDescent="0.3">
      <c r="A58" s="13">
        <v>14.2</v>
      </c>
      <c r="B58" s="3">
        <v>96.696399999999997</v>
      </c>
      <c r="C58" s="3">
        <v>87.761200000000002</v>
      </c>
      <c r="D58" s="3">
        <v>106.33799999999999</v>
      </c>
      <c r="E58" s="3">
        <v>121.992</v>
      </c>
      <c r="F58" s="3">
        <v>124.155</v>
      </c>
      <c r="G58" s="3">
        <v>103.158</v>
      </c>
      <c r="H58" s="3">
        <v>141.10499999999999</v>
      </c>
      <c r="I58" s="3">
        <v>168.55699999999999</v>
      </c>
      <c r="J58" s="13">
        <f t="shared" si="1"/>
        <v>118.72032500000002</v>
      </c>
    </row>
    <row r="59" spans="1:10" x14ac:dyDescent="0.3">
      <c r="A59" s="13">
        <v>14.3</v>
      </c>
      <c r="B59" s="3">
        <v>100.873</v>
      </c>
      <c r="C59" s="3">
        <v>108.48699999999999</v>
      </c>
      <c r="D59" s="3">
        <v>131.66800000000001</v>
      </c>
      <c r="E59" s="3">
        <v>70.843400000000003</v>
      </c>
      <c r="F59" s="3">
        <v>134.233</v>
      </c>
      <c r="G59" s="3">
        <v>96.710499999999996</v>
      </c>
      <c r="H59" s="3">
        <v>72.509</v>
      </c>
      <c r="I59" s="3">
        <v>156.791</v>
      </c>
      <c r="J59" s="13">
        <f t="shared" si="1"/>
        <v>109.0143625</v>
      </c>
    </row>
    <row r="60" spans="1:10" x14ac:dyDescent="0.3">
      <c r="A60" s="13">
        <v>14.4</v>
      </c>
      <c r="B60" s="3">
        <v>90.740700000000004</v>
      </c>
      <c r="C60" s="3">
        <v>102.43899999999999</v>
      </c>
      <c r="D60" s="3">
        <v>128.148</v>
      </c>
      <c r="E60" s="3">
        <v>118.586</v>
      </c>
      <c r="F60" s="3">
        <v>119.664</v>
      </c>
      <c r="G60" s="3">
        <v>94.230800000000002</v>
      </c>
      <c r="H60" s="3">
        <v>149.898</v>
      </c>
      <c r="I60" s="3">
        <v>157.89500000000001</v>
      </c>
      <c r="J60" s="13">
        <f t="shared" si="1"/>
        <v>120.20018750000001</v>
      </c>
    </row>
    <row r="61" spans="1:10" x14ac:dyDescent="0.3">
      <c r="A61" s="13">
        <v>14.5</v>
      </c>
      <c r="B61" s="3">
        <v>108.889</v>
      </c>
      <c r="C61" s="3">
        <v>106.52200000000001</v>
      </c>
      <c r="D61" s="3">
        <v>122.5</v>
      </c>
      <c r="E61" s="3">
        <v>130.744</v>
      </c>
      <c r="F61" s="3">
        <v>124.57599999999999</v>
      </c>
      <c r="G61" s="3">
        <v>98.657700000000006</v>
      </c>
      <c r="H61" s="3">
        <v>108.14100000000001</v>
      </c>
      <c r="I61" s="3">
        <v>157.89500000000001</v>
      </c>
      <c r="J61" s="13">
        <f t="shared" si="1"/>
        <v>119.74058749999999</v>
      </c>
    </row>
    <row r="62" spans="1:10" x14ac:dyDescent="0.3">
      <c r="A62" s="13">
        <v>14.6</v>
      </c>
      <c r="B62" s="3">
        <v>107.771</v>
      </c>
      <c r="C62" s="3">
        <v>96.710499999999996</v>
      </c>
      <c r="D62" s="3">
        <v>116.206</v>
      </c>
      <c r="E62" s="3">
        <v>113.411</v>
      </c>
      <c r="F62" s="3">
        <v>81.125799999999998</v>
      </c>
      <c r="G62" s="3">
        <v>110.11199999999999</v>
      </c>
      <c r="H62" s="3">
        <v>125.40300000000001</v>
      </c>
      <c r="I62" s="3">
        <v>152.542</v>
      </c>
      <c r="J62" s="13">
        <f t="shared" si="1"/>
        <v>112.9101625</v>
      </c>
    </row>
    <row r="63" spans="1:10" x14ac:dyDescent="0.3">
      <c r="A63" s="13">
        <v>14.7</v>
      </c>
      <c r="B63" s="3">
        <v>87.965400000000002</v>
      </c>
      <c r="C63" s="3">
        <v>89.634100000000004</v>
      </c>
      <c r="D63" s="3">
        <v>117.767</v>
      </c>
      <c r="E63" s="3">
        <v>118.559</v>
      </c>
      <c r="F63" s="3">
        <v>124.788</v>
      </c>
      <c r="G63" s="3">
        <v>91.875</v>
      </c>
      <c r="H63" s="3">
        <v>75.470600000000005</v>
      </c>
      <c r="I63" s="3">
        <v>145.161</v>
      </c>
      <c r="J63" s="13">
        <f t="shared" si="1"/>
        <v>106.4025125</v>
      </c>
    </row>
    <row r="64" spans="1:10" x14ac:dyDescent="0.3">
      <c r="A64" s="13">
        <v>15.1</v>
      </c>
      <c r="B64" s="3">
        <v>110.122</v>
      </c>
      <c r="C64" s="3">
        <v>107.29900000000001</v>
      </c>
      <c r="D64" s="3">
        <v>110.241</v>
      </c>
      <c r="E64" s="3" t="s">
        <v>57</v>
      </c>
      <c r="F64" s="3">
        <v>142.71799999999999</v>
      </c>
      <c r="G64" s="3">
        <v>81.656599999999997</v>
      </c>
      <c r="H64" s="3" t="s">
        <v>63</v>
      </c>
      <c r="I64" s="3">
        <v>165.43700000000001</v>
      </c>
      <c r="J64" s="13">
        <f t="shared" si="1"/>
        <v>119.57893333333334</v>
      </c>
    </row>
    <row r="65" spans="1:10" x14ac:dyDescent="0.3">
      <c r="A65" s="13">
        <v>15.2</v>
      </c>
      <c r="B65" s="3">
        <v>74.242400000000004</v>
      </c>
      <c r="C65" s="3">
        <v>120.91</v>
      </c>
      <c r="D65" s="3">
        <v>107.108</v>
      </c>
      <c r="E65" s="3">
        <v>114.84399999999999</v>
      </c>
      <c r="F65" s="3">
        <v>114.526</v>
      </c>
      <c r="G65" s="3">
        <v>83.296599999999998</v>
      </c>
      <c r="H65" s="3">
        <v>149.239</v>
      </c>
      <c r="I65" s="3">
        <v>151.01</v>
      </c>
      <c r="J65" s="13">
        <f t="shared" si="1"/>
        <v>114.39700000000001</v>
      </c>
    </row>
    <row r="66" spans="1:10" x14ac:dyDescent="0.3">
      <c r="A66" s="13">
        <v>15.3</v>
      </c>
      <c r="B66" s="3">
        <v>117.55800000000001</v>
      </c>
      <c r="C66" s="3">
        <v>132.512</v>
      </c>
      <c r="D66" s="3">
        <v>161.499</v>
      </c>
      <c r="E66" s="3">
        <v>150.34100000000001</v>
      </c>
      <c r="F66" s="3">
        <v>114.84399999999999</v>
      </c>
      <c r="G66" s="3">
        <v>102.93300000000001</v>
      </c>
      <c r="H66" s="3">
        <v>117.988</v>
      </c>
      <c r="I66" s="3">
        <v>186.71899999999999</v>
      </c>
      <c r="J66" s="13">
        <f t="shared" ref="J66:J79" si="2">AVERAGE(B66:I66)</f>
        <v>135.54925</v>
      </c>
    </row>
    <row r="67" spans="1:10" x14ac:dyDescent="0.3">
      <c r="A67" s="13">
        <v>15.4</v>
      </c>
      <c r="B67" s="3">
        <v>91.900499999999994</v>
      </c>
      <c r="C67" s="3">
        <v>106.556</v>
      </c>
      <c r="D67" s="3">
        <v>103.35899999999999</v>
      </c>
      <c r="E67" s="3">
        <v>123.29900000000001</v>
      </c>
      <c r="F67" s="3">
        <v>108.773</v>
      </c>
      <c r="G67" s="3">
        <v>111.139</v>
      </c>
      <c r="H67" s="3">
        <v>101.414</v>
      </c>
      <c r="I67" s="3" t="s">
        <v>59</v>
      </c>
      <c r="J67" s="13">
        <f t="shared" si="2"/>
        <v>106.63435714285716</v>
      </c>
    </row>
    <row r="68" spans="1:10" x14ac:dyDescent="0.3">
      <c r="A68" s="13">
        <v>15.5</v>
      </c>
      <c r="B68" s="3">
        <v>91.040499999999994</v>
      </c>
      <c r="C68" s="3">
        <v>124.01600000000001</v>
      </c>
      <c r="D68" s="3">
        <v>131.34800000000001</v>
      </c>
      <c r="E68" s="3">
        <v>128.947</v>
      </c>
      <c r="F68" s="3">
        <v>113.836</v>
      </c>
      <c r="G68" s="3">
        <v>92.182299999999998</v>
      </c>
      <c r="H68" s="3">
        <v>122.274</v>
      </c>
      <c r="I68" s="3">
        <v>144.23500000000001</v>
      </c>
      <c r="J68" s="13">
        <f t="shared" si="2"/>
        <v>118.48484999999999</v>
      </c>
    </row>
    <row r="69" spans="1:10" x14ac:dyDescent="0.3">
      <c r="A69" s="13">
        <v>16.100000000000001</v>
      </c>
      <c r="B69" s="3">
        <v>82.358099999999993</v>
      </c>
      <c r="C69" s="3">
        <v>103.71599999999999</v>
      </c>
      <c r="D69" s="3">
        <v>130.32599999999999</v>
      </c>
      <c r="E69" s="3">
        <v>90.184100000000001</v>
      </c>
      <c r="F69" s="3">
        <v>130.822</v>
      </c>
      <c r="G69" s="3">
        <v>91.977199999999996</v>
      </c>
      <c r="H69" s="3">
        <v>65.917599999999993</v>
      </c>
      <c r="I69" s="3">
        <v>156.244</v>
      </c>
      <c r="J69" s="13">
        <f t="shared" si="2"/>
        <v>106.44312499999999</v>
      </c>
    </row>
    <row r="70" spans="1:10" x14ac:dyDescent="0.3">
      <c r="A70" s="13">
        <v>16.2</v>
      </c>
      <c r="B70" s="3">
        <v>102.53</v>
      </c>
      <c r="C70" s="3">
        <v>137.68299999999999</v>
      </c>
      <c r="D70" s="3">
        <v>114.057</v>
      </c>
      <c r="E70" s="3">
        <v>133.03200000000001</v>
      </c>
      <c r="F70" s="3">
        <v>115.586</v>
      </c>
      <c r="G70" s="3">
        <v>92.959500000000006</v>
      </c>
      <c r="H70" s="3">
        <v>98.834599999999995</v>
      </c>
      <c r="I70" s="3">
        <v>167.91499999999999</v>
      </c>
      <c r="J70" s="13">
        <f t="shared" si="2"/>
        <v>120.32463750000001</v>
      </c>
    </row>
    <row r="71" spans="1:10" x14ac:dyDescent="0.3">
      <c r="A71" s="13">
        <v>16.3</v>
      </c>
      <c r="B71" s="3">
        <v>91.633200000000002</v>
      </c>
      <c r="C71" s="3">
        <v>153.92699999999999</v>
      </c>
      <c r="D71" s="3">
        <v>116.62</v>
      </c>
      <c r="E71" s="3">
        <v>140.22300000000001</v>
      </c>
      <c r="F71" s="3">
        <v>173.304</v>
      </c>
      <c r="G71" s="3">
        <v>89.634100000000004</v>
      </c>
      <c r="H71" s="3">
        <v>57.421900000000001</v>
      </c>
      <c r="I71" s="3">
        <v>154.637</v>
      </c>
      <c r="J71" s="13">
        <f t="shared" si="2"/>
        <v>122.17502500000001</v>
      </c>
    </row>
    <row r="72" spans="1:10" x14ac:dyDescent="0.3">
      <c r="A72" s="13">
        <v>16.399999999999999</v>
      </c>
      <c r="B72" s="3">
        <v>119.756</v>
      </c>
      <c r="C72" s="3">
        <v>134.24700000000001</v>
      </c>
      <c r="D72" s="3">
        <v>142.07499999999999</v>
      </c>
      <c r="E72" s="3">
        <v>130.83500000000001</v>
      </c>
      <c r="F72" s="3">
        <v>118.072</v>
      </c>
      <c r="G72" s="3">
        <v>93.630600000000001</v>
      </c>
      <c r="H72" s="3">
        <v>151.01900000000001</v>
      </c>
      <c r="I72" s="3">
        <v>124.65300000000001</v>
      </c>
      <c r="J72" s="13">
        <f t="shared" si="2"/>
        <v>126.78595</v>
      </c>
    </row>
    <row r="73" spans="1:10" x14ac:dyDescent="0.3">
      <c r="A73" s="13">
        <v>16.5</v>
      </c>
      <c r="B73" s="3">
        <v>128.947</v>
      </c>
      <c r="C73" s="3">
        <v>161.983</v>
      </c>
      <c r="D73" s="3">
        <v>100.349</v>
      </c>
      <c r="E73" s="3">
        <v>165.70599999999999</v>
      </c>
      <c r="F73" s="3">
        <v>87.240399999999994</v>
      </c>
      <c r="G73" s="3">
        <v>92.195099999999996</v>
      </c>
      <c r="H73" s="3">
        <v>90.681700000000006</v>
      </c>
      <c r="I73" s="3">
        <v>209.30199999999999</v>
      </c>
      <c r="J73" s="13">
        <f t="shared" si="2"/>
        <v>129.55052499999999</v>
      </c>
    </row>
    <row r="74" spans="1:10" x14ac:dyDescent="0.3">
      <c r="A74" s="13">
        <v>17.100000000000001</v>
      </c>
      <c r="B74" s="3">
        <v>98.503500000000003</v>
      </c>
      <c r="C74" s="3">
        <v>106.03100000000001</v>
      </c>
      <c r="D74" s="3">
        <v>120.88800000000001</v>
      </c>
      <c r="E74" s="3">
        <v>105.874</v>
      </c>
      <c r="F74" s="3">
        <v>89.031000000000006</v>
      </c>
      <c r="G74" s="3">
        <v>63.483699999999999</v>
      </c>
      <c r="H74" s="3">
        <v>67.776600000000002</v>
      </c>
      <c r="I74" s="3">
        <v>125.81399999999999</v>
      </c>
      <c r="J74" s="13">
        <f t="shared" si="2"/>
        <v>97.175225000000012</v>
      </c>
    </row>
    <row r="75" spans="1:10" x14ac:dyDescent="0.3">
      <c r="A75" s="13">
        <v>17.2</v>
      </c>
      <c r="B75" s="3">
        <v>125.66500000000001</v>
      </c>
      <c r="C75" s="3">
        <v>134.72499999999999</v>
      </c>
      <c r="D75" s="3">
        <v>144.559</v>
      </c>
      <c r="E75" s="3">
        <v>141.58799999999999</v>
      </c>
      <c r="F75" s="3">
        <v>120.88800000000001</v>
      </c>
      <c r="G75" s="3">
        <v>102.146</v>
      </c>
      <c r="H75" s="3">
        <v>142.565</v>
      </c>
      <c r="I75" s="3">
        <v>201.49299999999999</v>
      </c>
      <c r="J75" s="13">
        <f t="shared" si="2"/>
        <v>139.20362499999999</v>
      </c>
    </row>
    <row r="76" spans="1:10" x14ac:dyDescent="0.3">
      <c r="A76" s="13">
        <v>17.3</v>
      </c>
      <c r="B76" s="3">
        <v>129.19900000000001</v>
      </c>
      <c r="C76" s="3">
        <v>143.99199999999999</v>
      </c>
      <c r="D76" s="3">
        <v>143.55500000000001</v>
      </c>
      <c r="E76" s="3">
        <v>132.512</v>
      </c>
      <c r="F76" s="3">
        <v>121.599</v>
      </c>
      <c r="G76" s="3">
        <v>119.491</v>
      </c>
      <c r="H76" s="3">
        <v>163.233</v>
      </c>
      <c r="I76" s="3">
        <v>153.06299999999999</v>
      </c>
      <c r="J76" s="13">
        <f t="shared" si="2"/>
        <v>138.33050000000003</v>
      </c>
    </row>
    <row r="77" spans="1:10" x14ac:dyDescent="0.3">
      <c r="A77" s="13">
        <v>17.399999999999999</v>
      </c>
      <c r="B77" s="3">
        <v>130.422</v>
      </c>
      <c r="C77" s="3">
        <v>143.55500000000001</v>
      </c>
      <c r="D77" s="3">
        <v>137.31200000000001</v>
      </c>
      <c r="E77" s="3">
        <v>126.048</v>
      </c>
      <c r="F77" s="3">
        <v>109.95699999999999</v>
      </c>
      <c r="G77" s="3">
        <v>109.375</v>
      </c>
      <c r="H77" s="3">
        <v>145.54499999999999</v>
      </c>
      <c r="I77" s="3">
        <v>169.17099999999999</v>
      </c>
      <c r="J77" s="13">
        <f t="shared" si="2"/>
        <v>133.923125</v>
      </c>
    </row>
    <row r="78" spans="1:10" x14ac:dyDescent="0.3">
      <c r="A78" s="13">
        <v>17.5</v>
      </c>
      <c r="B78" s="3">
        <v>101.333</v>
      </c>
      <c r="C78" s="3">
        <v>111.74</v>
      </c>
      <c r="D78" s="3">
        <v>145.54499999999999</v>
      </c>
      <c r="E78" s="3">
        <v>96.597499999999997</v>
      </c>
      <c r="F78" s="3">
        <v>89.6828</v>
      </c>
      <c r="G78" s="3">
        <v>67.2256</v>
      </c>
      <c r="H78" s="3">
        <v>62.203200000000002</v>
      </c>
      <c r="I78" s="3">
        <v>161.874</v>
      </c>
      <c r="J78" s="13">
        <f t="shared" si="2"/>
        <v>104.5251375</v>
      </c>
    </row>
    <row r="79" spans="1:10" x14ac:dyDescent="0.3">
      <c r="A79" s="13">
        <v>17.600000000000001</v>
      </c>
      <c r="B79" s="13">
        <v>120.756</v>
      </c>
      <c r="C79" s="13">
        <v>132.512</v>
      </c>
      <c r="D79" s="13">
        <v>144.828</v>
      </c>
      <c r="E79" s="13">
        <v>135.999</v>
      </c>
      <c r="F79" s="13">
        <v>97.480099999999993</v>
      </c>
      <c r="G79" s="13">
        <v>95.765500000000003</v>
      </c>
      <c r="H79" s="13">
        <v>110.545</v>
      </c>
      <c r="I79" s="13">
        <v>141.173</v>
      </c>
      <c r="J79" s="13">
        <f t="shared" si="2"/>
        <v>122.38232499999999</v>
      </c>
    </row>
    <row r="80" spans="1:10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 spans="1:10" s="46" customFormat="1" x14ac:dyDescent="0.3">
      <c r="A81" s="46" t="s">
        <v>64</v>
      </c>
      <c r="B81" s="47">
        <f t="shared" ref="B81:J81" si="3">AVERAGE(B2:B78)</f>
        <v>133.00925714285714</v>
      </c>
      <c r="C81" s="47">
        <f t="shared" si="3"/>
        <v>135.89192467532476</v>
      </c>
      <c r="D81" s="47">
        <f t="shared" si="3"/>
        <v>125.5830013157895</v>
      </c>
      <c r="E81" s="47">
        <f t="shared" si="3"/>
        <v>116.31608800000004</v>
      </c>
      <c r="F81" s="47">
        <f t="shared" si="3"/>
        <v>132.506502631579</v>
      </c>
      <c r="G81" s="47">
        <f t="shared" si="3"/>
        <v>124.39562876712337</v>
      </c>
      <c r="H81" s="47">
        <f t="shared" si="3"/>
        <v>134.69549868421055</v>
      </c>
      <c r="I81" s="47">
        <f t="shared" si="3"/>
        <v>153.73700131578951</v>
      </c>
      <c r="J81" s="47">
        <f t="shared" si="3"/>
        <v>132.18361715367971</v>
      </c>
    </row>
    <row r="82" spans="1:10" s="46" customFormat="1" x14ac:dyDescent="0.3">
      <c r="A82" s="46" t="s">
        <v>65</v>
      </c>
      <c r="B82" s="47">
        <f t="shared" ref="B82:J82" si="4">STDEV(B2:B78)/B81*100</f>
        <v>22.453979279388538</v>
      </c>
      <c r="C82" s="47">
        <f t="shared" si="4"/>
        <v>19.305957040488746</v>
      </c>
      <c r="D82" s="47">
        <f t="shared" si="4"/>
        <v>15.753087194449874</v>
      </c>
      <c r="E82" s="47">
        <f t="shared" si="4"/>
        <v>19.388891887921041</v>
      </c>
      <c r="F82" s="47">
        <f t="shared" si="4"/>
        <v>19.378527375068117</v>
      </c>
      <c r="G82" s="47">
        <f t="shared" si="4"/>
        <v>24.020978445005966</v>
      </c>
      <c r="H82" s="47">
        <f t="shared" si="4"/>
        <v>23.951382280816162</v>
      </c>
      <c r="I82" s="47">
        <f t="shared" si="4"/>
        <v>16.283761354066701</v>
      </c>
      <c r="J82" s="47">
        <f t="shared" si="4"/>
        <v>14.701478763686438</v>
      </c>
    </row>
    <row r="83" spans="1:10" x14ac:dyDescent="0.3">
      <c r="B83" s="12" t="s">
        <v>9</v>
      </c>
      <c r="C83" s="12" t="s">
        <v>11</v>
      </c>
      <c r="D83" s="12" t="s">
        <v>12</v>
      </c>
      <c r="E83" s="12" t="s">
        <v>13</v>
      </c>
      <c r="F83" s="12" t="s">
        <v>14</v>
      </c>
      <c r="G83" s="12" t="s">
        <v>15</v>
      </c>
      <c r="H83" s="12" t="s">
        <v>17</v>
      </c>
      <c r="I83" s="12" t="s">
        <v>19</v>
      </c>
      <c r="J83" s="14" t="s">
        <v>66</v>
      </c>
    </row>
    <row r="87" spans="1:10" x14ac:dyDescent="0.3">
      <c r="A87" s="13"/>
    </row>
    <row r="88" spans="1:10" x14ac:dyDescent="0.3">
      <c r="A88" s="13"/>
    </row>
    <row r="89" spans="1:10" x14ac:dyDescent="0.3">
      <c r="A89" s="13"/>
    </row>
    <row r="90" spans="1:10" x14ac:dyDescent="0.3">
      <c r="A90" s="13"/>
    </row>
    <row r="91" spans="1:10" x14ac:dyDescent="0.3">
      <c r="A91" s="13"/>
    </row>
    <row r="92" spans="1:10" x14ac:dyDescent="0.3">
      <c r="A92" s="13"/>
    </row>
    <row r="93" spans="1:10" x14ac:dyDescent="0.3">
      <c r="A93" s="13"/>
    </row>
    <row r="94" spans="1:10" x14ac:dyDescent="0.3">
      <c r="A94" s="13"/>
    </row>
    <row r="95" spans="1:10" x14ac:dyDescent="0.3">
      <c r="A95" s="13"/>
    </row>
    <row r="96" spans="1:10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9</vt:i4>
      </vt:variant>
      <vt:variant>
        <vt:lpstr>Benannte Bereiche</vt:lpstr>
      </vt:variant>
      <vt:variant>
        <vt:i4>81</vt:i4>
      </vt:variant>
    </vt:vector>
  </HeadingPairs>
  <TitlesOfParts>
    <vt:vector size="94" baseType="lpstr">
      <vt:lpstr>score</vt:lpstr>
      <vt:lpstr>KF_17_dur+rat</vt:lpstr>
      <vt:lpstr>KF17_tpo14</vt:lpstr>
      <vt:lpstr>KF17_tpo8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KF17_tpo8_diag</vt:lpstr>
      <vt:lpstr>'KF_17_dur+rat'!AP_27</vt:lpstr>
      <vt:lpstr>'KF_17_dur+rat'!Arnold_Pogossian_2006__live_DVD__14_dur</vt:lpstr>
      <vt:lpstr>'KF_17_dur+rat'!Arnold_Pogossian_2006__live_DVD__16_dur_1</vt:lpstr>
      <vt:lpstr>'KF_17_dur+rat'!Arnold_Pogossian_2006__live_DVD__17_dur_1</vt:lpstr>
      <vt:lpstr>KF17_tpo14!Arnold_Pogossian_2006__live_DVD__17_tpo</vt:lpstr>
      <vt:lpstr>'KF_17_dur+rat'!Arnold_Pogossian_2006__live_DVD__27_dur</vt:lpstr>
      <vt:lpstr>'KF_17_dur+rat'!Arnold_Pogossian_2009_14</vt:lpstr>
      <vt:lpstr>'KF_17_dur+rat'!Arnold_Pogossian_2009_17</vt:lpstr>
      <vt:lpstr>'KF_17_dur+rat'!Arnold_Pogossian_2009_17_dur_2</vt:lpstr>
      <vt:lpstr>KF17_tpo14!Arnold_Pogossian_2009_17_tpo</vt:lpstr>
      <vt:lpstr>KF17_tpo8!Arnold_Pogossian_2009_17_tpo</vt:lpstr>
      <vt:lpstr>'KF_17_dur+rat'!Banse_Keller_2005_14</vt:lpstr>
      <vt:lpstr>'KF_17_dur+rat'!Banse_Keller_2005_17</vt:lpstr>
      <vt:lpstr>'KF_17_dur+rat'!Banse_Keller_2005_17_dur_2</vt:lpstr>
      <vt:lpstr>KF17_tpo14!Banse_Keller_2005_17_tpo</vt:lpstr>
      <vt:lpstr>KF17_tpo8!Banse_Keller_2005_17_tpo</vt:lpstr>
      <vt:lpstr>'KF_17_dur+rat'!BK_27</vt:lpstr>
      <vt:lpstr>'KF_17_dur+rat'!CK_1990_32_dur</vt:lpstr>
      <vt:lpstr>'KF_17_dur+rat'!CK_27</vt:lpstr>
      <vt:lpstr>'KF_17_dur+rat'!CK87_27</vt:lpstr>
      <vt:lpstr>'KF_17_dur+rat'!Csengery_Keller_1987_12__Umpanzert</vt:lpstr>
      <vt:lpstr>'KF_17_dur+rat'!Csengery_Keller_1987_14__Keine_Rückkehr__1</vt:lpstr>
      <vt:lpstr>'KF_17_dur+rat'!Csengery_Keller_1987_15__Stolz__dur_3</vt:lpstr>
      <vt:lpstr>'KF_17_dur+rat'!Csengery_Keller_1987_15__Stolz__dur_4</vt:lpstr>
      <vt:lpstr>'KF_17_dur+rat'!Csengery_Keller_1990_14</vt:lpstr>
      <vt:lpstr>'KF_17_dur+rat'!Csengery_Keller_1990_17</vt:lpstr>
      <vt:lpstr>'KF_17_dur+rat'!Csengery_Keller_1990_17_dur_2</vt:lpstr>
      <vt:lpstr>KF17_tpo14!Csengery_Keller_1990_17_tpo</vt:lpstr>
      <vt:lpstr>KF17_tpo8!Csengery_Keller_1990_17_tpo</vt:lpstr>
      <vt:lpstr>'KF_17_dur+rat'!Kammer_Widmann_2017_14_Abschnitte_Dauern</vt:lpstr>
      <vt:lpstr>'KF_17_dur+rat'!Kammer_Widmann_2017_16_Abschnitte_Dauern_1</vt:lpstr>
      <vt:lpstr>'KF_17_dur+rat'!Kammer_Widmann_2017_17_Abschnitte_Dauern_1</vt:lpstr>
      <vt:lpstr>KF17_tpo14!Kammer_Widmann_2017_17_tpo</vt:lpstr>
      <vt:lpstr>KF17_tpo8!Kammer_Widmann_2017_17_tpo</vt:lpstr>
      <vt:lpstr>'KF_17_dur+rat'!Kammer_Widmann_2017_27_Abschnitte_Dauern</vt:lpstr>
      <vt:lpstr>'KF_17_dur+rat'!KO_27</vt:lpstr>
      <vt:lpstr>'KF_17_dur+rat'!KO_94_27</vt:lpstr>
      <vt:lpstr>'KF_17_dur+rat'!Komsi_Oramo_1994_14</vt:lpstr>
      <vt:lpstr>'KF_17_dur+rat'!Komsi_Oramo_1994_17</vt:lpstr>
      <vt:lpstr>'KF_17_dur+rat'!Komsi_Oramo_1994_17_dur_1</vt:lpstr>
      <vt:lpstr>KF17_tpo14!Komsi_Oramo_1994_17_tpo</vt:lpstr>
      <vt:lpstr>'KF_17_dur+rat'!Komsi_Oramo_1996_14</vt:lpstr>
      <vt:lpstr>'KF_17_dur+rat'!Komsi_Oramo_1996_17</vt:lpstr>
      <vt:lpstr>'KF_17_dur+rat'!Komsi_Oramo_1996_17_dur_2</vt:lpstr>
      <vt:lpstr>KF17_tpo14!Komsi_Oramo_1996_17_tpo</vt:lpstr>
      <vt:lpstr>KF17_tpo8!Komsi_Oramo_1996_17_tpo</vt:lpstr>
      <vt:lpstr>'KF_17_dur+rat'!Melzer_Stark_2012_14</vt:lpstr>
      <vt:lpstr>'KF_17_dur+rat'!Melzer_Stark_2012_17</vt:lpstr>
      <vt:lpstr>'KF_17_dur+rat'!Melzer_Stark_2012_17_dur_2</vt:lpstr>
      <vt:lpstr>KF17_tpo14!Melzer_Stark_2012_17_tpo</vt:lpstr>
      <vt:lpstr>KF17_tpo8!Melzer_Stark_2012_17_tpo</vt:lpstr>
      <vt:lpstr>'KF_17_dur+rat'!Melzer_Stark_2013_17</vt:lpstr>
      <vt:lpstr>'KF_17_dur+rat'!Melzer_Stark_2013_17_dur_2</vt:lpstr>
      <vt:lpstr>KF17_tpo14!Melzer_Stark_2013_17_tpo</vt:lpstr>
      <vt:lpstr>'KF_17_dur+rat'!Melzer_Stark_2014_14</vt:lpstr>
      <vt:lpstr>'KF_17_dur+rat'!Melzer_Stark_2017_Wien_modern_14_dur</vt:lpstr>
      <vt:lpstr>'KF_17_dur+rat'!Melzer_Stark_2017_Wien_modern_16_dur_1</vt:lpstr>
      <vt:lpstr>'KF_17_dur+rat'!Melzer_Stark_2017_Wien_modern_17_dur_1</vt:lpstr>
      <vt:lpstr>KF17_tpo14!Melzer_Stark_2017_Wien_modern_17_tpo</vt:lpstr>
      <vt:lpstr>'KF_17_dur+rat'!Melzer_Stark_2017_Wien_modern_27_dur</vt:lpstr>
      <vt:lpstr>'KF_17_dur+rat'!Melzer_Stark_2019_14</vt:lpstr>
      <vt:lpstr>'KF_17_dur+rat'!Melzer_Stark_2019_17</vt:lpstr>
      <vt:lpstr>'KF_17_dur+rat'!Melzer_Stark_2019_17_dur_1</vt:lpstr>
      <vt:lpstr>KF17_tpo14!Melzer_Stark_2019_17_tpo</vt:lpstr>
      <vt:lpstr>'KF_17_dur+rat'!MS_27</vt:lpstr>
      <vt:lpstr>'KF_17_dur+rat'!MS13_27</vt:lpstr>
      <vt:lpstr>'KF_17_dur+rat'!MS19_27</vt:lpstr>
      <vt:lpstr>'KF_17_dur+rat'!Pammer_Kopatchinskaja_2004_12</vt:lpstr>
      <vt:lpstr>'KF_17_dur+rat'!Pammer_Kopatchinskaja_2004_17</vt:lpstr>
      <vt:lpstr>'KF_17_dur+rat'!Pammer_Kopatchinskaja_2004_17_dur_2</vt:lpstr>
      <vt:lpstr>KF17_tpo14!Pammer_Kopatchinskaja_2004_17_tpo</vt:lpstr>
      <vt:lpstr>KF17_tpo8!Pammer_Kopatchinskaja_2004_17_tpo</vt:lpstr>
      <vt:lpstr>KF17_tpo14!Pammer_Kopatchinskaja_2004_17_tpo_1</vt:lpstr>
      <vt:lpstr>KF17_tpo8!Pammer_Kopatchinskaja_2004_17_tpo_1</vt:lpstr>
      <vt:lpstr>'KF_17_dur+rat'!PK_27</vt:lpstr>
      <vt:lpstr>'KF_17_dur+rat'!Whittlesey_Sallaberger_1997_14</vt:lpstr>
      <vt:lpstr>'KF_17_dur+rat'!Whittlesey_Sallaberger_1997_17</vt:lpstr>
      <vt:lpstr>'KF_17_dur+rat'!Whittlesey_Sallaberger_1997_17_dur_2</vt:lpstr>
      <vt:lpstr>KF17_tpo14!Whittlesey_Sallaberger_1997_17_tpo</vt:lpstr>
      <vt:lpstr>KF17_tpo8!Whittlesey_Sallaberger_1997_17_tpo</vt:lpstr>
      <vt:lpstr>'KF_17_dur+rat'!WS_27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2020-05-14T08:44:16Z</cp:lastPrinted>
  <dcterms:created xsi:type="dcterms:W3CDTF">2019-03-12T16:44:39Z</dcterms:created>
  <dcterms:modified xsi:type="dcterms:W3CDTF">2020-12-09T09:16:02Z</dcterms:modified>
</cp:coreProperties>
</file>