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8_{76ECF371-D4C3-4051-AAD8-D7B282727FB6}" xr6:coauthVersionLast="45" xr6:coauthVersionMax="45" xr10:uidLastSave="{00000000-0000-0000-0000-000000000000}"/>
  <bookViews>
    <workbookView xWindow="-108" yWindow="-108" windowWidth="23256" windowHeight="12576" tabRatio="809" activeTab="1" xr2:uid="{00000000-000D-0000-FFFF-FFFF00000000}"/>
  </bookViews>
  <sheets>
    <sheet name="score" sheetId="35" r:id="rId1"/>
    <sheet name="KF_18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'KF_18_dur+rat'!#REF!</definedName>
    <definedName name="AP_27" localSheetId="1">'KF_18_dur+rat'!$AH$77:$AH$92</definedName>
    <definedName name="Arnold_Pogossian_2006__live_DVD__14_dur" localSheetId="1">'KF_18_dur+rat'!$AJ$77:$AJ$92</definedName>
    <definedName name="Arnold_Pogossian_2006__live_DVD__18_dur" localSheetId="1">'KF_18_dur+rat'!$AJ$95:$AJ$100</definedName>
    <definedName name="Arnold_Pogossian_2006__live_DVD__18_dur_1" localSheetId="1">'KF_18_dur+rat'!$AJ$77:$AJ$82</definedName>
    <definedName name="Arnold_Pogossian_2006__live_DVD__27_dur" localSheetId="1">'KF_18_dur+rat'!$AJ$77:$AJ$92</definedName>
    <definedName name="Arnold_Pogossian_2009_14" localSheetId="1">'KF_18_dur+rat'!$AH$77:$AH$92</definedName>
    <definedName name="Arnold_Pogossian_2009_18_dur_1" localSheetId="1">'KF_18_dur+rat'!$AH$95:$AH$100</definedName>
    <definedName name="Arnold_Pogossian_2009_18_dur_2" localSheetId="1">'KF_18_dur+rat'!$AH$77:$AH$82</definedName>
    <definedName name="Arnold_Pogossian_2009_6" localSheetId="1">'KF_18_dur+rat'!#REF!</definedName>
    <definedName name="Banse_Keller_2005_06" localSheetId="1">'KF_18_dur+rat'!#REF!</definedName>
    <definedName name="Banse_Keller_2005_14" localSheetId="1">'KF_18_dur+rat'!$AI$77:$AI$92</definedName>
    <definedName name="Banse_Keller_2005_18_dur_1" localSheetId="1">'KF_18_dur+rat'!$AI$95:$AI$100</definedName>
    <definedName name="Banse_Keller_2005_18_dur_2" localSheetId="1">'KF_18_dur+rat'!$AI$77:$AI$82</definedName>
    <definedName name="BK_2005_20" localSheetId="1">'KF_18_dur+rat'!#REF!</definedName>
    <definedName name="BK_27" localSheetId="1">'KF_18_dur+rat'!$AI$77:$AI$92</definedName>
    <definedName name="CK_1987_20" localSheetId="1">'KF_18_dur+rat'!#REF!</definedName>
    <definedName name="CK_1990_20" localSheetId="1">'KF_18_dur+rat'!#REF!</definedName>
    <definedName name="CK_1990_32_dur" localSheetId="1">'KF_18_dur+rat'!$AA$2:$AA$20</definedName>
    <definedName name="CK_27" localSheetId="1">'KF_18_dur+rat'!$AC$77:$AC$92</definedName>
    <definedName name="CK87_27" localSheetId="1">'KF_18_dur+rat'!$AB$77:$AB$92</definedName>
    <definedName name="Csengery_Keller_1987_04__Nimmermehr" localSheetId="1">'KF_18_dur+rat'!#REF!</definedName>
    <definedName name="Csengery_Keller_1987_12__Umpanzert" localSheetId="1">'KF_18_dur+rat'!$AB$77:$AB$92</definedName>
    <definedName name="Csengery_Keller_1987_16__Träumend_hing_die_Blume__dur" localSheetId="1">'KF_18_dur+rat'!$AB$95:$AB$100</definedName>
    <definedName name="Csengery_Keller_1987_16__Träumend_hing_die_Blume__dur_2" localSheetId="1">'KF_18_dur+rat'!$AB$95:$AB$100</definedName>
    <definedName name="Csengery_Keller_1987_16__Träumend_hing_die_Blume__dur_3" localSheetId="1">'KF_18_dur+rat'!$AB$77:$AB$82</definedName>
    <definedName name="Csengery_Keller_1987_16__Träumend_hing_die_Blume__dur_4" localSheetId="1">'KF_18_dur+rat'!$AB$77:$AB$82</definedName>
    <definedName name="Csengery_Keller_1990_06" localSheetId="1">'KF_18_dur+rat'!#REF!</definedName>
    <definedName name="Csengery_Keller_1990_14" localSheetId="1">'KF_18_dur+rat'!$AC$77:$AC$92</definedName>
    <definedName name="Csengery_Keller_1990_18_dur_1" localSheetId="1">'KF_18_dur+rat'!$AC$95:$AC$100</definedName>
    <definedName name="Csengery_Keller_1990_18_dur_2" localSheetId="1">'KF_18_dur+rat'!$AC$77:$AC$82</definedName>
    <definedName name="Kammer_Widmann_2017_14_Abschnitte_Dauern" localSheetId="1">'KF_18_dur+rat'!$AM$77:$AM$92</definedName>
    <definedName name="Kammer_Widmann_2017_18_Abschnitte_Dauern" localSheetId="1">'KF_18_dur+rat'!$AM$95:$AM$100</definedName>
    <definedName name="Kammer_Widmann_2017_18_Abschnitte_Dauern_1" localSheetId="1">'KF_18_dur+rat'!$AM$77:$AM$82</definedName>
    <definedName name="Kammer_Widmann_2017_27_Abschnitte_Dauern" localSheetId="1">'KF_18_dur+rat'!$AM$77:$AM$92</definedName>
    <definedName name="KO_1996_20" localSheetId="1">'KF_18_dur+rat'!#REF!</definedName>
    <definedName name="KO_27" localSheetId="1">'KF_18_dur+rat'!$AE$77:$AE$92</definedName>
    <definedName name="KO_94_27" localSheetId="1">'KF_18_dur+rat'!$AD$77:$AD$92</definedName>
    <definedName name="Komsi_Oramo_1994_14" localSheetId="1">'KF_18_dur+rat'!$AD$77:$AD$92</definedName>
    <definedName name="Komsi_Oramo_1994_18_dur" localSheetId="1">'KF_18_dur+rat'!$AD$95:$AD$100</definedName>
    <definedName name="Komsi_Oramo_1994_18_dur_1" localSheetId="1">'KF_18_dur+rat'!$AD$77:$AD$82</definedName>
    <definedName name="Komsi_Oramo_1996_06" localSheetId="1">'KF_18_dur+rat'!#REF!</definedName>
    <definedName name="Komsi_Oramo_1996_14" localSheetId="1">'KF_18_dur+rat'!$AE$77:$AE$92</definedName>
    <definedName name="Komsi_Oramo_1996_18_dur_1" localSheetId="1">'KF_18_dur+rat'!$AE$95:$AE$100</definedName>
    <definedName name="Komsi_Oramo_1996_18_dur_2" localSheetId="1">'KF_18_dur+rat'!$AE$77:$AE$82</definedName>
    <definedName name="Melzer_Stark_2012_06" localSheetId="1">'KF_18_dur+rat'!#REF!</definedName>
    <definedName name="Melzer_Stark_2012_14" localSheetId="1">'KF_18_dur+rat'!$AK$77:$AK$92</definedName>
    <definedName name="Melzer_Stark_2012_18_dur_1" localSheetId="1">'KF_18_dur+rat'!$AK$95:$AK$100</definedName>
    <definedName name="Melzer_Stark_2012_18_dur_2" localSheetId="1">'KF_18_dur+rat'!$AK$77:$AK$82</definedName>
    <definedName name="Melzer_Stark_2013_06" localSheetId="1">'KF_18_dur+rat'!#REF!</definedName>
    <definedName name="Melzer_Stark_2013_18_dur_1" localSheetId="1">'KF_18_dur+rat'!$AL$95:$AL$100</definedName>
    <definedName name="Melzer_Stark_2013_18_dur_2" localSheetId="1">'KF_18_dur+rat'!$AL$77:$AL$82</definedName>
    <definedName name="Melzer_Stark_2014_14" localSheetId="1">'KF_18_dur+rat'!$AL$77:$AL$92</definedName>
    <definedName name="Melzer_Stark_2017_Wien_modern_14_dur" localSheetId="1">'KF_18_dur+rat'!$AN$77:$AN$92</definedName>
    <definedName name="Melzer_Stark_2017_Wien_modern_18_dur" localSheetId="1">'KF_18_dur+rat'!$AN$95:$AN$100</definedName>
    <definedName name="Melzer_Stark_2017_Wien_modern_18_dur_1" localSheetId="1">'KF_18_dur+rat'!$AN$77:$AN$82</definedName>
    <definedName name="Melzer_Stark_2017_Wien_modern_27_dur" localSheetId="1">'KF_18_dur+rat'!$AN$77:$AN$92</definedName>
    <definedName name="Melzer_Stark_2019_14" localSheetId="1">'KF_18_dur+rat'!$AO$77:$AO$92</definedName>
    <definedName name="Melzer_Stark_2019_18_dur" localSheetId="1">'KF_18_dur+rat'!$AO$95:$AO$100</definedName>
    <definedName name="Melzer_Stark_2019_18_dur_1" localSheetId="1">'KF_18_dur+rat'!$AO$77:$AO$82</definedName>
    <definedName name="MS_2012_20" localSheetId="1">'KF_18_dur+rat'!#REF!</definedName>
    <definedName name="MS_2013_20" localSheetId="1">'KF_18_dur+rat'!#REF!</definedName>
    <definedName name="MS_27" localSheetId="1">'KF_18_dur+rat'!$AK$77:$AK$92</definedName>
    <definedName name="MS13_27" localSheetId="1">'KF_18_dur+rat'!$AL$77:$AL$92</definedName>
    <definedName name="MS19_27" localSheetId="1">'KF_18_dur+rat'!$AO$77:$AO$92</definedName>
    <definedName name="Pammer_Kopatchinskaja_2004_06" localSheetId="1">'KF_18_dur+rat'!#REF!</definedName>
    <definedName name="Pammer_Kopatchinskaja_2004_12" localSheetId="1">'KF_18_dur+rat'!$AG$77:$AG$92</definedName>
    <definedName name="Pammer_Kopatchinskaja_2004_18" localSheetId="1">'KF_18_dur+rat'!$AG$95:$AG$100</definedName>
    <definedName name="Pammer_Kopatchinskaja_2004_19" localSheetId="1">'KF_18_dur+rat'!$AG$77:$AG$82</definedName>
    <definedName name="PK_2004_20" localSheetId="1">'KF_18_dur+rat'!#REF!</definedName>
    <definedName name="PK_27" localSheetId="1">'KF_18_dur+rat'!$AG$77:$AG$92</definedName>
    <definedName name="Whittlesey_Sallabeger_1997_18_dur_1" localSheetId="1">'KF_18_dur+rat'!$AF$95:$AF$100</definedName>
    <definedName name="Whittlesey_Sallabeger_1997_18_dur_2" localSheetId="1">'KF_18_dur+rat'!$AF$77:$AF$82</definedName>
    <definedName name="Whittlesey_Sallaberger_1997_06" localSheetId="1">'KF_18_dur+rat'!#REF!</definedName>
    <definedName name="Whittlesey_Sallaberger_1997_14" localSheetId="1">'KF_18_dur+rat'!$AF$77:$AF$92</definedName>
    <definedName name="WS_1997_20" localSheetId="1">'KF_18_dur+rat'!#REF!</definedName>
    <definedName name="WS_27" localSheetId="1">'KF_18_dur+rat'!$AF$77:$AF$92</definedName>
  </definedNames>
  <calcPr calcId="181029" concurrentCalc="0"/>
</workbook>
</file>

<file path=xl/calcChain.xml><?xml version="1.0" encoding="utf-8"?>
<calcChain xmlns="http://schemas.openxmlformats.org/spreadsheetml/2006/main">
  <c r="AC2" i="3" l="1"/>
  <c r="AC3" i="3"/>
  <c r="C2" i="3"/>
  <c r="AC4" i="3"/>
  <c r="AC5" i="3"/>
  <c r="C3" i="3"/>
  <c r="AC6" i="3"/>
  <c r="C4" i="3"/>
  <c r="C5" i="3"/>
  <c r="C9" i="3"/>
  <c r="AE2" i="3"/>
  <c r="AE3" i="3"/>
  <c r="E2" i="3"/>
  <c r="AE4" i="3"/>
  <c r="AE5" i="3"/>
  <c r="E3" i="3"/>
  <c r="AE6" i="3"/>
  <c r="E4" i="3"/>
  <c r="E5" i="3"/>
  <c r="E9" i="3"/>
  <c r="AF2" i="3"/>
  <c r="AF3" i="3"/>
  <c r="F2" i="3"/>
  <c r="AF4" i="3"/>
  <c r="AF5" i="3"/>
  <c r="F3" i="3"/>
  <c r="AF6" i="3"/>
  <c r="F4" i="3"/>
  <c r="F5" i="3"/>
  <c r="F9" i="3"/>
  <c r="AG2" i="3"/>
  <c r="AG3" i="3"/>
  <c r="G2" i="3"/>
  <c r="AG4" i="3"/>
  <c r="AG5" i="3"/>
  <c r="G3" i="3"/>
  <c r="AG6" i="3"/>
  <c r="G4" i="3"/>
  <c r="G5" i="3"/>
  <c r="G9" i="3"/>
  <c r="AH2" i="3"/>
  <c r="AH3" i="3"/>
  <c r="H2" i="3"/>
  <c r="AH4" i="3"/>
  <c r="AH5" i="3"/>
  <c r="H3" i="3"/>
  <c r="AH6" i="3"/>
  <c r="H4" i="3"/>
  <c r="H5" i="3"/>
  <c r="H9" i="3"/>
  <c r="AI2" i="3"/>
  <c r="AI3" i="3"/>
  <c r="I2" i="3"/>
  <c r="AI4" i="3"/>
  <c r="AI5" i="3"/>
  <c r="I3" i="3"/>
  <c r="AI6" i="3"/>
  <c r="I4" i="3"/>
  <c r="I5" i="3"/>
  <c r="I9" i="3"/>
  <c r="AK2" i="3"/>
  <c r="AK3" i="3"/>
  <c r="K2" i="3"/>
  <c r="AK4" i="3"/>
  <c r="AK5" i="3"/>
  <c r="K3" i="3"/>
  <c r="AK6" i="3"/>
  <c r="K4" i="3"/>
  <c r="K5" i="3"/>
  <c r="K9" i="3"/>
  <c r="AM2" i="3"/>
  <c r="AM3" i="3"/>
  <c r="M2" i="3"/>
  <c r="AM4" i="3"/>
  <c r="AM5" i="3"/>
  <c r="M3" i="3"/>
  <c r="AM6" i="3"/>
  <c r="M4" i="3"/>
  <c r="M5" i="3"/>
  <c r="M9" i="3"/>
  <c r="W9" i="3"/>
  <c r="C10" i="3"/>
  <c r="E10" i="3"/>
  <c r="F10" i="3"/>
  <c r="G10" i="3"/>
  <c r="H10" i="3"/>
  <c r="I10" i="3"/>
  <c r="K10" i="3"/>
  <c r="M10" i="3"/>
  <c r="W10" i="3"/>
  <c r="C11" i="3"/>
  <c r="E11" i="3"/>
  <c r="F11" i="3"/>
  <c r="G11" i="3"/>
  <c r="H11" i="3"/>
  <c r="I11" i="3"/>
  <c r="K11" i="3"/>
  <c r="M11" i="3"/>
  <c r="W11" i="3"/>
  <c r="W12" i="3"/>
  <c r="AB2" i="3"/>
  <c r="AB3" i="3"/>
  <c r="B2" i="3"/>
  <c r="AB4" i="3"/>
  <c r="AB5" i="3"/>
  <c r="B3" i="3"/>
  <c r="AB6" i="3"/>
  <c r="B4" i="3"/>
  <c r="B5" i="3"/>
  <c r="B9" i="3"/>
  <c r="AD2" i="3"/>
  <c r="AD3" i="3"/>
  <c r="D2" i="3"/>
  <c r="AD4" i="3"/>
  <c r="AD5" i="3"/>
  <c r="D3" i="3"/>
  <c r="AD6" i="3"/>
  <c r="D4" i="3"/>
  <c r="D5" i="3"/>
  <c r="D9" i="3"/>
  <c r="AJ2" i="3"/>
  <c r="AJ3" i="3"/>
  <c r="J2" i="3"/>
  <c r="AJ4" i="3"/>
  <c r="AJ5" i="3"/>
  <c r="J3" i="3"/>
  <c r="AJ6" i="3"/>
  <c r="J4" i="3"/>
  <c r="J5" i="3"/>
  <c r="J9" i="3"/>
  <c r="AL2" i="3"/>
  <c r="AL3" i="3"/>
  <c r="L2" i="3"/>
  <c r="AL4" i="3"/>
  <c r="AL5" i="3"/>
  <c r="L3" i="3"/>
  <c r="AL6" i="3"/>
  <c r="L4" i="3"/>
  <c r="L5" i="3"/>
  <c r="L9" i="3"/>
  <c r="AN2" i="3"/>
  <c r="AN3" i="3"/>
  <c r="N2" i="3"/>
  <c r="AN4" i="3"/>
  <c r="AN5" i="3"/>
  <c r="N3" i="3"/>
  <c r="AN6" i="3"/>
  <c r="N4" i="3"/>
  <c r="N5" i="3"/>
  <c r="N9" i="3"/>
  <c r="AO2" i="3"/>
  <c r="AO3" i="3"/>
  <c r="O2" i="3"/>
  <c r="AO4" i="3"/>
  <c r="AO5" i="3"/>
  <c r="O3" i="3"/>
  <c r="AO6" i="3"/>
  <c r="O4" i="3"/>
  <c r="O5" i="3"/>
  <c r="O9" i="3"/>
  <c r="P9" i="3"/>
  <c r="B10" i="3"/>
  <c r="D10" i="3"/>
  <c r="J10" i="3"/>
  <c r="L10" i="3"/>
  <c r="N10" i="3"/>
  <c r="O10" i="3"/>
  <c r="P10" i="3"/>
  <c r="B11" i="3"/>
  <c r="D11" i="3"/>
  <c r="J11" i="3"/>
  <c r="L11" i="3"/>
  <c r="N11" i="3"/>
  <c r="O11" i="3"/>
  <c r="P11" i="3"/>
  <c r="P12" i="3"/>
  <c r="AC7" i="3"/>
  <c r="AC22" i="3"/>
  <c r="AC23" i="3"/>
  <c r="AC24" i="3"/>
  <c r="AC25" i="3"/>
  <c r="AC26" i="3"/>
  <c r="AC27" i="3"/>
  <c r="AD7" i="3"/>
  <c r="AD22" i="3"/>
  <c r="AD23" i="3"/>
  <c r="AD24" i="3"/>
  <c r="AD25" i="3"/>
  <c r="AD26" i="3"/>
  <c r="AD27" i="3"/>
  <c r="AE7" i="3"/>
  <c r="AE22" i="3"/>
  <c r="AE23" i="3"/>
  <c r="AE24" i="3"/>
  <c r="AE25" i="3"/>
  <c r="AE26" i="3"/>
  <c r="AE27" i="3"/>
  <c r="AF7" i="3"/>
  <c r="AF22" i="3"/>
  <c r="AF23" i="3"/>
  <c r="AF24" i="3"/>
  <c r="AF25" i="3"/>
  <c r="AF26" i="3"/>
  <c r="AF27" i="3"/>
  <c r="AG7" i="3"/>
  <c r="AG22" i="3"/>
  <c r="AG23" i="3"/>
  <c r="AG24" i="3"/>
  <c r="AG25" i="3"/>
  <c r="AG26" i="3"/>
  <c r="AG27" i="3"/>
  <c r="AH7" i="3"/>
  <c r="AH22" i="3"/>
  <c r="AH23" i="3"/>
  <c r="AH24" i="3"/>
  <c r="AH25" i="3"/>
  <c r="AH26" i="3"/>
  <c r="AH27" i="3"/>
  <c r="AI7" i="3"/>
  <c r="AI22" i="3"/>
  <c r="AI23" i="3"/>
  <c r="AI24" i="3"/>
  <c r="AI25" i="3"/>
  <c r="AI26" i="3"/>
  <c r="AI27" i="3"/>
  <c r="AJ7" i="3"/>
  <c r="AJ22" i="3"/>
  <c r="AJ23" i="3"/>
  <c r="AJ24" i="3"/>
  <c r="AJ25" i="3"/>
  <c r="AJ26" i="3"/>
  <c r="AJ27" i="3"/>
  <c r="AK7" i="3"/>
  <c r="AK22" i="3"/>
  <c r="AK23" i="3"/>
  <c r="AK24" i="3"/>
  <c r="AK25" i="3"/>
  <c r="AK26" i="3"/>
  <c r="AK27" i="3"/>
  <c r="AL7" i="3"/>
  <c r="AL22" i="3"/>
  <c r="AL23" i="3"/>
  <c r="AL24" i="3"/>
  <c r="AL25" i="3"/>
  <c r="AL26" i="3"/>
  <c r="AL27" i="3"/>
  <c r="AM7" i="3"/>
  <c r="AM22" i="3"/>
  <c r="AM23" i="3"/>
  <c r="AM24" i="3"/>
  <c r="AM25" i="3"/>
  <c r="AM26" i="3"/>
  <c r="AM27" i="3"/>
  <c r="AN7" i="3"/>
  <c r="AN22" i="3"/>
  <c r="AN23" i="3"/>
  <c r="AN24" i="3"/>
  <c r="AN25" i="3"/>
  <c r="AN26" i="3"/>
  <c r="AN27" i="3"/>
  <c r="AO7" i="3"/>
  <c r="AO22" i="3"/>
  <c r="AO23" i="3"/>
  <c r="AO24" i="3"/>
  <c r="AO25" i="3"/>
  <c r="AO26" i="3"/>
  <c r="AO27" i="3"/>
  <c r="AB7" i="3"/>
  <c r="AB22" i="3"/>
  <c r="AP22" i="3"/>
  <c r="AB23" i="3"/>
  <c r="AP23" i="3"/>
  <c r="AB24" i="3"/>
  <c r="AP24" i="3"/>
  <c r="AB25" i="3"/>
  <c r="AP25" i="3"/>
  <c r="AB26" i="3"/>
  <c r="AP26" i="3"/>
  <c r="AP27" i="3"/>
  <c r="AB27" i="3"/>
  <c r="T9" i="3"/>
  <c r="P37" i="3"/>
  <c r="T11" i="3"/>
  <c r="T10" i="3"/>
  <c r="AX7" i="3"/>
  <c r="AC44" i="3"/>
  <c r="AE44" i="3"/>
  <c r="AG44" i="3"/>
  <c r="AH44" i="3"/>
  <c r="AI44" i="3"/>
  <c r="AM44" i="3"/>
  <c r="AE42" i="3"/>
  <c r="AH42" i="3"/>
  <c r="AI42" i="3"/>
  <c r="AJ42" i="3"/>
  <c r="AJ44" i="3"/>
  <c r="AK42" i="3"/>
  <c r="AO41" i="3"/>
  <c r="AO44" i="3"/>
  <c r="AC42" i="3"/>
  <c r="AF42" i="3"/>
  <c r="AB44" i="3"/>
  <c r="AB42" i="3"/>
  <c r="AD42" i="3"/>
  <c r="AL44" i="3"/>
  <c r="AN44" i="3"/>
  <c r="AN41" i="3"/>
  <c r="AN42" i="3"/>
  <c r="AD44" i="3"/>
  <c r="AG43" i="3"/>
  <c r="AL45" i="3"/>
  <c r="AH43" i="3"/>
  <c r="AC43" i="3"/>
  <c r="AM45" i="3"/>
  <c r="AE41" i="3"/>
  <c r="AL41" i="3"/>
  <c r="L16" i="3"/>
  <c r="AM43" i="3"/>
  <c r="AO45" i="3"/>
  <c r="AK41" i="3"/>
  <c r="AI45" i="3"/>
  <c r="AN43" i="3"/>
  <c r="AD43" i="3"/>
  <c r="AK43" i="3"/>
  <c r="AC45" i="3"/>
  <c r="AL43" i="3"/>
  <c r="AD45" i="3"/>
  <c r="J16" i="3"/>
  <c r="AJ45" i="3"/>
  <c r="J18" i="3"/>
  <c r="AF43" i="3"/>
  <c r="AH45" i="3"/>
  <c r="N16" i="3"/>
  <c r="AB43" i="3"/>
  <c r="AJ43" i="3"/>
  <c r="AI43" i="3"/>
  <c r="AE43" i="3"/>
  <c r="D16" i="3"/>
  <c r="AE45" i="3"/>
  <c r="AO42" i="3"/>
  <c r="AT2" i="3"/>
  <c r="AW2" i="3"/>
  <c r="AW41" i="3"/>
  <c r="AC41" i="3"/>
  <c r="AR2" i="3"/>
  <c r="AR41" i="3"/>
  <c r="AQ2" i="3"/>
  <c r="AQ41" i="3"/>
  <c r="AD41" i="3"/>
  <c r="AB41" i="3"/>
  <c r="AL42" i="3"/>
  <c r="L18" i="3"/>
  <c r="AB45" i="3"/>
  <c r="AG45" i="3"/>
  <c r="AH41" i="3"/>
  <c r="AK44" i="3"/>
  <c r="AU5" i="3"/>
  <c r="AU44" i="3"/>
  <c r="AQ5" i="3"/>
  <c r="AQ44" i="3"/>
  <c r="AF44" i="3"/>
  <c r="AT5" i="3"/>
  <c r="AR5" i="3"/>
  <c r="AR44" i="3"/>
  <c r="AF45" i="3"/>
  <c r="AQ6" i="3"/>
  <c r="AQ45" i="3"/>
  <c r="AV6" i="3"/>
  <c r="AV45" i="3"/>
  <c r="AP6" i="3"/>
  <c r="AF63" i="3"/>
  <c r="AU6" i="3"/>
  <c r="AU45" i="3"/>
  <c r="AM41" i="3"/>
  <c r="AV3" i="3"/>
  <c r="AV42" i="3"/>
  <c r="AP3" i="3"/>
  <c r="AE60" i="3"/>
  <c r="AQ3" i="3"/>
  <c r="AQ42" i="3"/>
  <c r="AG42" i="3"/>
  <c r="AU3" i="3"/>
  <c r="AU42" i="3"/>
  <c r="C18" i="3"/>
  <c r="AK63" i="3"/>
  <c r="AK45" i="3"/>
  <c r="AP4" i="3"/>
  <c r="AO61" i="3"/>
  <c r="AQ4" i="3"/>
  <c r="AQ43" i="3"/>
  <c r="AO43" i="3"/>
  <c r="AN45" i="3"/>
  <c r="AI41" i="3"/>
  <c r="AV2" i="3"/>
  <c r="AV41" i="3"/>
  <c r="AR4" i="3"/>
  <c r="AR43" i="3"/>
  <c r="AM42" i="3"/>
  <c r="AV4" i="3"/>
  <c r="AV43" i="3"/>
  <c r="AU4" i="3"/>
  <c r="AU43" i="3"/>
  <c r="AG41" i="3"/>
  <c r="AF41" i="3"/>
  <c r="AU2" i="3"/>
  <c r="AU41" i="3"/>
  <c r="AJ41" i="3"/>
  <c r="AT4" i="3"/>
  <c r="AT6" i="3"/>
  <c r="AR6" i="3"/>
  <c r="AR45" i="3"/>
  <c r="AR3" i="3"/>
  <c r="AR42" i="3"/>
  <c r="AD63" i="3"/>
  <c r="AP2" i="3"/>
  <c r="AT3" i="3"/>
  <c r="AP5" i="3"/>
  <c r="AM62" i="3"/>
  <c r="AV5" i="3"/>
  <c r="AV44" i="3"/>
  <c r="AJ59" i="3"/>
  <c r="AP9" i="3"/>
  <c r="AN63" i="3"/>
  <c r="AC63" i="3"/>
  <c r="AO63" i="3"/>
  <c r="AB61" i="3"/>
  <c r="AT41" i="3"/>
  <c r="AG61" i="3"/>
  <c r="AE61" i="3"/>
  <c r="AG59" i="3"/>
  <c r="AE59" i="3"/>
  <c r="AO60" i="3"/>
  <c r="AF62" i="3"/>
  <c r="Q4" i="3"/>
  <c r="Q18" i="3"/>
  <c r="R4" i="3"/>
  <c r="R18" i="3"/>
  <c r="P4" i="3"/>
  <c r="M29" i="3"/>
  <c r="I18" i="3"/>
  <c r="AK59" i="3"/>
  <c r="AD59" i="3"/>
  <c r="AH59" i="3"/>
  <c r="AO59" i="3"/>
  <c r="AS2" i="3"/>
  <c r="AS41" i="3"/>
  <c r="AB59" i="3"/>
  <c r="AP41" i="3"/>
  <c r="AN59" i="3"/>
  <c r="D18" i="3"/>
  <c r="C16" i="3"/>
  <c r="W2" i="3"/>
  <c r="I22" i="3"/>
  <c r="Y2" i="3"/>
  <c r="Y16" i="3"/>
  <c r="X2" i="3"/>
  <c r="X16" i="3"/>
  <c r="E18" i="3"/>
  <c r="X4" i="3"/>
  <c r="X18" i="3"/>
  <c r="W4" i="3"/>
  <c r="E24" i="3"/>
  <c r="AC59" i="3"/>
  <c r="AI59" i="3"/>
  <c r="AM59" i="3"/>
  <c r="K18" i="3"/>
  <c r="H18" i="3"/>
  <c r="AH60" i="3"/>
  <c r="G16" i="3"/>
  <c r="N18" i="3"/>
  <c r="AL63" i="3"/>
  <c r="AE63" i="3"/>
  <c r="AS6" i="3"/>
  <c r="AS45" i="3"/>
  <c r="AI63" i="3"/>
  <c r="AB63" i="3"/>
  <c r="AM63" i="3"/>
  <c r="AG63" i="3"/>
  <c r="AP45" i="3"/>
  <c r="AH63" i="3"/>
  <c r="AJ63" i="3"/>
  <c r="F18" i="3"/>
  <c r="G18" i="3"/>
  <c r="B16" i="3"/>
  <c r="Q2" i="3"/>
  <c r="Q16" i="3"/>
  <c r="R2" i="3"/>
  <c r="R16" i="3"/>
  <c r="P2" i="3"/>
  <c r="C27" i="3"/>
  <c r="M16" i="3"/>
  <c r="AJ62" i="3"/>
  <c r="AG62" i="3"/>
  <c r="AB62" i="3"/>
  <c r="AC62" i="3"/>
  <c r="AE62" i="3"/>
  <c r="AL62" i="3"/>
  <c r="AN62" i="3"/>
  <c r="AD62" i="3"/>
  <c r="AP44" i="3"/>
  <c r="AS5" i="3"/>
  <c r="AS44" i="3"/>
  <c r="AH62" i="3"/>
  <c r="AO62" i="3"/>
  <c r="AL59" i="3"/>
  <c r="B18" i="3"/>
  <c r="M18" i="3"/>
  <c r="AI62" i="3"/>
  <c r="AW6" i="3"/>
  <c r="AW45" i="3"/>
  <c r="AT45" i="3"/>
  <c r="AF59" i="3"/>
  <c r="I16" i="3"/>
  <c r="AH61" i="3"/>
  <c r="AK61" i="3"/>
  <c r="AS4" i="3"/>
  <c r="AS43" i="3"/>
  <c r="AD61" i="3"/>
  <c r="AL61" i="3"/>
  <c r="AP43" i="3"/>
  <c r="AI61" i="3"/>
  <c r="AN61" i="3"/>
  <c r="AF61" i="3"/>
  <c r="AC61" i="3"/>
  <c r="AM61" i="3"/>
  <c r="AJ61" i="3"/>
  <c r="AK62" i="3"/>
  <c r="AW3" i="3"/>
  <c r="AW42" i="3"/>
  <c r="AT42" i="3"/>
  <c r="O18" i="3"/>
  <c r="AN60" i="3"/>
  <c r="AC60" i="3"/>
  <c r="AI60" i="3"/>
  <c r="AD60" i="3"/>
  <c r="AK60" i="3"/>
  <c r="AJ60" i="3"/>
  <c r="AS3" i="3"/>
  <c r="AS42" i="3"/>
  <c r="AL60" i="3"/>
  <c r="AB60" i="3"/>
  <c r="AP42" i="3"/>
  <c r="AF60" i="3"/>
  <c r="H16" i="3"/>
  <c r="O16" i="3"/>
  <c r="F16" i="3"/>
  <c r="AM60" i="3"/>
  <c r="AG60" i="3"/>
  <c r="AT44" i="3"/>
  <c r="AW5" i="3"/>
  <c r="AW44" i="3"/>
  <c r="K16" i="3"/>
  <c r="E16" i="3"/>
  <c r="AW4" i="3"/>
  <c r="AW43" i="3"/>
  <c r="AT43" i="3"/>
  <c r="Y4" i="3"/>
  <c r="Y18" i="3"/>
  <c r="M24" i="3"/>
  <c r="O29" i="3"/>
  <c r="G29" i="3"/>
  <c r="H24" i="3"/>
  <c r="E27" i="3"/>
  <c r="H22" i="3"/>
  <c r="F27" i="3"/>
  <c r="Z4" i="3"/>
  <c r="M27" i="3"/>
  <c r="K22" i="3"/>
  <c r="F22" i="3"/>
  <c r="O27" i="3"/>
  <c r="I27" i="3"/>
  <c r="K27" i="3"/>
  <c r="F24" i="3"/>
  <c r="G22" i="3"/>
  <c r="G24" i="3"/>
  <c r="G27" i="3"/>
  <c r="C22" i="3"/>
  <c r="E22" i="3"/>
  <c r="M22" i="3"/>
  <c r="B27" i="3"/>
  <c r="K24" i="3"/>
  <c r="H27" i="3"/>
  <c r="S4" i="3"/>
  <c r="P18" i="3"/>
  <c r="S18" i="3"/>
  <c r="L29" i="3"/>
  <c r="J29" i="3"/>
  <c r="C29" i="3"/>
  <c r="P16" i="3"/>
  <c r="S16" i="3"/>
  <c r="S2" i="3"/>
  <c r="J27" i="3"/>
  <c r="L27" i="3"/>
  <c r="D27" i="3"/>
  <c r="N27" i="3"/>
  <c r="W18" i="3"/>
  <c r="Z18" i="3"/>
  <c r="C24" i="3"/>
  <c r="I24" i="3"/>
  <c r="F29" i="3"/>
  <c r="K29" i="3"/>
  <c r="D29" i="3"/>
  <c r="B29" i="3"/>
  <c r="N29" i="3"/>
  <c r="H29" i="3"/>
  <c r="E29" i="3"/>
  <c r="W16" i="3"/>
  <c r="Z16" i="3"/>
  <c r="Z2" i="3"/>
  <c r="I29" i="3"/>
  <c r="AB8" i="3"/>
  <c r="AB46" i="3"/>
  <c r="B17" i="3"/>
  <c r="B19" i="3"/>
  <c r="B12" i="3"/>
  <c r="AL8" i="3"/>
  <c r="AL46" i="3"/>
  <c r="AO8" i="3"/>
  <c r="AO46" i="3"/>
  <c r="AD46" i="3"/>
  <c r="AD8" i="3"/>
  <c r="AN46" i="3"/>
  <c r="AN8" i="3"/>
  <c r="AH46" i="3"/>
  <c r="AH8" i="3"/>
  <c r="AG46" i="3"/>
  <c r="AG8" i="3"/>
  <c r="AK46" i="3"/>
  <c r="AK8" i="3"/>
  <c r="AF46" i="3"/>
  <c r="AF8" i="3"/>
  <c r="AM8" i="3"/>
  <c r="AM46" i="3"/>
  <c r="AE8" i="3"/>
  <c r="AE46" i="3"/>
  <c r="AI8" i="3"/>
  <c r="AI46" i="3"/>
  <c r="AJ8" i="3"/>
  <c r="AJ46" i="3"/>
  <c r="AC8" i="3"/>
  <c r="AP7" i="3"/>
  <c r="AH64" i="3"/>
  <c r="AC46" i="3"/>
  <c r="AQ7" i="3"/>
  <c r="AQ46" i="3"/>
  <c r="AV7" i="3"/>
  <c r="AV46" i="3"/>
  <c r="D17" i="3"/>
  <c r="J17" i="3"/>
  <c r="AS7" i="3"/>
  <c r="AS46" i="3"/>
  <c r="G17" i="3"/>
  <c r="AT7" i="3"/>
  <c r="AU7" i="3"/>
  <c r="AU46" i="3"/>
  <c r="AR7" i="3"/>
  <c r="AR46" i="3"/>
  <c r="AV26" i="3"/>
  <c r="AV25" i="3"/>
  <c r="AP8" i="3"/>
  <c r="AT22" i="3"/>
  <c r="AQ25" i="3"/>
  <c r="AW25" i="3"/>
  <c r="AG64" i="3"/>
  <c r="AQ24" i="3"/>
  <c r="AW23" i="3"/>
  <c r="AS26" i="3"/>
  <c r="AV24" i="3"/>
  <c r="D19" i="3"/>
  <c r="D12" i="3"/>
  <c r="AJ64" i="3"/>
  <c r="AD64" i="3"/>
  <c r="AL64" i="3"/>
  <c r="AM64" i="3"/>
  <c r="AF64" i="3"/>
  <c r="AN64" i="3"/>
  <c r="AS25" i="3"/>
  <c r="AQ23" i="3"/>
  <c r="AP46" i="3"/>
  <c r="AO64" i="3"/>
  <c r="M17" i="3"/>
  <c r="O17" i="3"/>
  <c r="G19" i="3"/>
  <c r="N17" i="3"/>
  <c r="AR22" i="3"/>
  <c r="AW7" i="3"/>
  <c r="AW46" i="3"/>
  <c r="AT46" i="3"/>
  <c r="I17" i="3"/>
  <c r="E17" i="3"/>
  <c r="L17" i="3"/>
  <c r="C17" i="3"/>
  <c r="R3" i="3"/>
  <c r="R17" i="3"/>
  <c r="Q3" i="3"/>
  <c r="Q17" i="3"/>
  <c r="X3" i="3"/>
  <c r="X17" i="3"/>
  <c r="P3" i="3"/>
  <c r="F28" i="3"/>
  <c r="W3" i="3"/>
  <c r="K23" i="3"/>
  <c r="Y3" i="3"/>
  <c r="Y17" i="3"/>
  <c r="AS22" i="3"/>
  <c r="H19" i="3"/>
  <c r="AU24" i="3"/>
  <c r="AB64" i="3"/>
  <c r="AW26" i="3"/>
  <c r="AV22" i="3"/>
  <c r="AT25" i="3"/>
  <c r="AT23" i="3"/>
  <c r="AE64" i="3"/>
  <c r="AW24" i="3"/>
  <c r="AR26" i="3"/>
  <c r="AW22" i="3"/>
  <c r="AV23" i="3"/>
  <c r="H17" i="3"/>
  <c r="AU26" i="3"/>
  <c r="AQ22" i="3"/>
  <c r="AR25" i="3"/>
  <c r="K17" i="3"/>
  <c r="AS23" i="3"/>
  <c r="AI64" i="3"/>
  <c r="AK64" i="3"/>
  <c r="F17" i="3"/>
  <c r="AS24" i="3"/>
  <c r="AT26" i="3"/>
  <c r="AU22" i="3"/>
  <c r="AR23" i="3"/>
  <c r="AQ26" i="3"/>
  <c r="AT24" i="3"/>
  <c r="AR24" i="3"/>
  <c r="AU25" i="3"/>
  <c r="AU23" i="3"/>
  <c r="AC64" i="3"/>
  <c r="H12" i="3"/>
  <c r="I23" i="3"/>
  <c r="F23" i="3"/>
  <c r="C23" i="3"/>
  <c r="G23" i="3"/>
  <c r="E23" i="3"/>
  <c r="M23" i="3"/>
  <c r="Z3" i="3"/>
  <c r="M28" i="3"/>
  <c r="J28" i="3"/>
  <c r="G28" i="3"/>
  <c r="P6" i="3"/>
  <c r="H28" i="3"/>
  <c r="P17" i="3"/>
  <c r="S17" i="3"/>
  <c r="B28" i="3"/>
  <c r="D28" i="3"/>
  <c r="E28" i="3"/>
  <c r="I28" i="3"/>
  <c r="J19" i="3"/>
  <c r="E19" i="3"/>
  <c r="N19" i="3"/>
  <c r="G12" i="3"/>
  <c r="L19" i="3"/>
  <c r="K19" i="3"/>
  <c r="N28" i="3"/>
  <c r="K28" i="3"/>
  <c r="S3" i="3"/>
  <c r="P5" i="3"/>
  <c r="P19" i="3"/>
  <c r="Q5" i="3"/>
  <c r="Q19" i="3"/>
  <c r="W5" i="3"/>
  <c r="W19" i="3"/>
  <c r="Y5" i="3"/>
  <c r="Y19" i="3"/>
  <c r="X5" i="3"/>
  <c r="X19" i="3"/>
  <c r="C19" i="3"/>
  <c r="R5" i="3"/>
  <c r="R19" i="3"/>
  <c r="I19" i="3"/>
  <c r="F19" i="3"/>
  <c r="W17" i="3"/>
  <c r="Z17" i="3"/>
  <c r="H23" i="3"/>
  <c r="L28" i="3"/>
  <c r="O28" i="3"/>
  <c r="M19" i="3"/>
  <c r="O19" i="3"/>
  <c r="C28" i="3"/>
  <c r="Z10" i="3"/>
  <c r="Y10" i="3"/>
  <c r="Y9" i="3"/>
  <c r="Z9" i="3"/>
  <c r="I32" i="3"/>
  <c r="X9" i="3"/>
  <c r="I34" i="3"/>
  <c r="X11" i="3"/>
  <c r="Y11" i="3"/>
  <c r="Z11" i="3"/>
  <c r="X10" i="3"/>
  <c r="Q10" i="3"/>
  <c r="R10" i="3"/>
  <c r="H33" i="3"/>
  <c r="H38" i="3"/>
  <c r="Z5" i="3"/>
  <c r="S5" i="3"/>
  <c r="K12" i="3"/>
  <c r="S10" i="3"/>
  <c r="S9" i="3"/>
  <c r="Q9" i="3"/>
  <c r="R9" i="3"/>
  <c r="C12" i="3"/>
  <c r="J12" i="3"/>
  <c r="O12" i="3"/>
  <c r="Q11" i="3"/>
  <c r="S11" i="3"/>
  <c r="R11" i="3"/>
  <c r="I12" i="3"/>
  <c r="F12" i="3"/>
  <c r="L12" i="3"/>
  <c r="N12" i="3"/>
  <c r="M12" i="3"/>
  <c r="S19" i="3"/>
  <c r="Z19" i="3"/>
  <c r="E12" i="3"/>
  <c r="E33" i="3"/>
  <c r="I33" i="3"/>
  <c r="E38" i="3"/>
  <c r="U10" i="3"/>
  <c r="G33" i="3"/>
  <c r="F33" i="3"/>
  <c r="C34" i="3"/>
  <c r="F34" i="3"/>
  <c r="F37" i="3"/>
  <c r="U9" i="3"/>
  <c r="C38" i="3"/>
  <c r="K33" i="3"/>
  <c r="F39" i="3"/>
  <c r="U11" i="3"/>
  <c r="C33" i="3"/>
  <c r="M33" i="3"/>
  <c r="K39" i="3"/>
  <c r="M32" i="3"/>
  <c r="M38" i="3"/>
  <c r="J38" i="3"/>
  <c r="F32" i="3"/>
  <c r="M34" i="3"/>
  <c r="G38" i="3"/>
  <c r="B38" i="3"/>
  <c r="L38" i="3"/>
  <c r="K38" i="3"/>
  <c r="F38" i="3"/>
  <c r="N38" i="3"/>
  <c r="D38" i="3"/>
  <c r="I38" i="3"/>
  <c r="O38" i="3"/>
  <c r="C39" i="3"/>
  <c r="N37" i="3"/>
  <c r="L39" i="3"/>
  <c r="M39" i="3"/>
  <c r="C37" i="3"/>
  <c r="O37" i="3"/>
  <c r="J37" i="3"/>
  <c r="L37" i="3"/>
  <c r="I37" i="3"/>
  <c r="K37" i="3"/>
  <c r="E37" i="3"/>
  <c r="M37" i="3"/>
  <c r="P39" i="3"/>
  <c r="B39" i="3"/>
  <c r="D39" i="3"/>
  <c r="H39" i="3"/>
  <c r="G39" i="3"/>
  <c r="J39" i="3"/>
  <c r="P32" i="3"/>
  <c r="H32" i="3"/>
  <c r="G32" i="3"/>
  <c r="E32" i="3"/>
  <c r="Q12" i="3"/>
  <c r="R12" i="3"/>
  <c r="Y12" i="3"/>
  <c r="X12" i="3"/>
  <c r="K32" i="3"/>
  <c r="I39" i="3"/>
  <c r="C32" i="3"/>
  <c r="P34" i="3"/>
  <c r="H34" i="3"/>
  <c r="G34" i="3"/>
  <c r="N39" i="3"/>
  <c r="K34" i="3"/>
  <c r="E39" i="3"/>
  <c r="O39" i="3"/>
  <c r="B37" i="3"/>
  <c r="H37" i="3"/>
  <c r="D37" i="3"/>
  <c r="G37" i="3"/>
  <c r="E34" i="3"/>
  <c r="P33" i="3"/>
  <c r="T12" i="3"/>
  <c r="P3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1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4" xr16:uid="{00000000-0015-0000-FFFF-FFFF03000000}" name="Arnold_Pogossian_2009_18_dur" type="6" refreshedVersion="4" background="1" saveData="1">
    <textPr codePage="850" sourceFile="C:\Users\p3039\Dropbox (PETAL)\Team-Ordner „PETAL“\Audio\Kurtag_Kafka-Fragmente\_tempo mapping\18_Träumend hing die Blume\data_KF18\Arnold_Pogossian_2009_18_dur.txt" decimal="," thousands=" " comma="1">
      <textFields count="2">
        <textField type="text"/>
        <textField type="skip"/>
      </textFields>
    </textPr>
  </connection>
  <connection id="5" xr16:uid="{00000000-0015-0000-FFFF-FFFF04000000}" name="Arnold_Pogossian_2009_18_dur1" type="6" refreshedVersion="4" background="1" saveData="1">
    <textPr codePage="850" sourceFile="C:\Users\p3039\Dropbox (PETAL)\Team-Ordner „PETAL“\Audio\Kurtag_Kafka-Fragmente\_tempo mapping\18_Träumend hing die Blume\data_KF18\Arnold_Pogossian_2009_18_dur.txt" decimal="," thousands=" " comma="1">
      <textFields count="2">
        <textField type="text"/>
        <textField type="skip"/>
      </textFields>
    </textPr>
  </connection>
  <connection id="6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7" xr16:uid="{00000000-0015-0000-FFFF-FFFF06000000}" name="Arnold+Pogossian_2006 [live DVD]_18_dur" type="6" refreshedVersion="4" background="1" saveData="1">
    <textPr codePage="850" sourceFile="C:\Users\p3039\Dropbox (PETAL)\Team-Ordner „PETAL“\Audio\Kurtag_Kafka-Fragmente\_tempo mapping\18_Träumend hing die Blume\data_KF18\Arnold+Pogossian_2006 [live DVD]_18_dur.txt" decimal="," thousands=" " comma="1">
      <textFields count="2">
        <textField type="text"/>
        <textField type="skip"/>
      </textFields>
    </textPr>
  </connection>
  <connection id="8" xr16:uid="{00000000-0015-0000-FFFF-FFFF07000000}" name="Arnold+Pogossian_2006 [live DVD]_18_dur1" type="6" refreshedVersion="4" background="1" saveData="1">
    <textPr codePage="850" sourceFile="C:\Users\p3039\Dropbox (PETAL)\Team-Ordner „PETAL“\Audio\Kurtag_Kafka-Fragmente\_tempo mapping\18_Träumend hing die Blume\data_KF18\Arnold+Pogossian_2006 [live DVD]_18_dur.txt" decimal="," thousands=" " comma="1">
      <textFields count="2">
        <textField type="text"/>
        <textField type="skip"/>
      </textFields>
    </textPr>
  </connection>
  <connection id="9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0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1" xr16:uid="{00000000-0015-0000-FFFF-FFFF0A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2" xr16:uid="{00000000-0015-0000-FFFF-FFFF0B000000}" name="Banse_Keller_2005_18_dur" type="6" refreshedVersion="4" background="1" saveData="1">
    <textPr codePage="850" sourceFile="C:\Users\p3039\Dropbox (PETAL)\Team-Ordner „PETAL“\Audio\Kurtag_Kafka-Fragmente\_tempo mapping\18_Träumend hing die Blume\data_KF18\Banse_Keller_2005_18_dur.txt" decimal="," thousands=" " comma="1">
      <textFields count="2">
        <textField type="text"/>
        <textField type="skip"/>
      </textFields>
    </textPr>
  </connection>
  <connection id="13" xr16:uid="{00000000-0015-0000-FFFF-FFFF0C000000}" name="Banse_Keller_2005_18_dur1" type="6" refreshedVersion="4" background="1" saveData="1">
    <textPr codePage="850" sourceFile="C:\Users\p3039\Dropbox (PETAL)\Team-Ordner „PETAL“\Audio\Kurtag_Kafka-Fragmente\_tempo mapping\18_Träumend hing die Blume\data_KF18\Banse_Keller_2005_18_dur.txt" decimal="," thousands=" " comma="1">
      <textFields count="2">
        <textField type="text"/>
        <textField type="skip"/>
      </textFields>
    </textPr>
  </connection>
  <connection id="14" xr16:uid="{00000000-0015-0000-FFFF-FFFF0D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5" xr16:uid="{00000000-0015-0000-FFFF-FFFF0E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6" xr16:uid="{00000000-0015-0000-FFFF-FFFF0F000000}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17" xr16:uid="{00000000-0015-0000-FFFF-FFFF10000000}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18" xr16:uid="{00000000-0015-0000-FFFF-FFFF11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19" xr16:uid="{00000000-0015-0000-FFFF-FFFF12000000}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0" xr16:uid="{00000000-0015-0000-FFFF-FFFF13000000}" name="Csengery_Keller_1987_16_(Träumend hing die Blume)_dur" type="6" refreshedVersion="4" background="1" saveData="1">
    <textPr codePage="850" sourceFile="C:\Users\p3401\Dropbox (PETAL)\Team-Ordner „PETAL“\Audio\Kurtag_Kafka-Fragmente\_tempo mapping\18_Träumend hing die Blume\data_KF18\Csengery_Keller_1987_16_(Träumend hing die Blume)_dur.txt" decimal="," thousands=" ">
      <textFields count="2">
        <textField type="text"/>
        <textField type="skip"/>
      </textFields>
    </textPr>
  </connection>
  <connection id="21" xr16:uid="{00000000-0015-0000-FFFF-FFFF14000000}" name="Csengery_Keller_1987_16_(Träumend hing die Blume)_dur1" type="6" refreshedVersion="4" background="1" saveData="1">
    <textPr codePage="850" sourceFile="C:\Users\p3401\Dropbox (PETAL)\Team-Ordner „PETAL“\Audio\Kurtag_Kafka-Fragmente\_tempo mapping\18_Träumend hing die Blume\data_KF18\Csengery_Keller_1987_16_(Träumend hing die Blume)_dur.txt" decimal="," thousands=" ">
      <textFields count="2">
        <textField type="text"/>
        <textField type="skip"/>
      </textFields>
    </textPr>
  </connection>
  <connection id="22" xr16:uid="{00000000-0015-0000-FFFF-FFFF15000000}" name="Csengery_Keller_1987_16_(Träumend hing die Blume)_dur11" type="6" refreshedVersion="4" background="1" saveData="1">
    <textPr codePage="850" sourceFile="C:\Users\p3039\Dropbox (PETAL)\Team-Ordner „PETAL“\Audio\Kurtag_Kafka-Fragmente\_tempo mapping\18_Träumend hing die Blume\data_KF18\Csengery_Keller_1987_16_(Träumend hing die Blume)_dur.txt" decimal="," thousands=" " comma="1">
      <textFields count="2">
        <textField type="text"/>
        <textField type="skip"/>
      </textFields>
    </textPr>
  </connection>
  <connection id="23" xr16:uid="{00000000-0015-0000-FFFF-FFFF16000000}" name="Csengery_Keller_1987_16_(Träumend hing die Blume)_dur111" type="6" refreshedVersion="4" background="1" saveData="1">
    <textPr codePage="850" sourceFile="C:\Users\p3039\Dropbox (PETAL)\Team-Ordner „PETAL“\Audio\Kurtag_Kafka-Fragmente\_tempo mapping\18_Träumend hing die Blume\data_KF18\Csengery_Keller_1987_16_(Träumend hing die Blume)_dur.txt" decimal="," thousands=" " comma="1">
      <textFields count="2">
        <textField type="text"/>
        <textField type="skip"/>
      </textFields>
    </textPr>
  </connection>
  <connection id="24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25" xr16:uid="{00000000-0015-0000-FFFF-FFFF18000000}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26" xr16:uid="{00000000-0015-0000-FFFF-FFFF19000000}" name="Csengery_Keller_1990_18_dur" type="6" refreshedVersion="4" background="1" saveData="1">
    <textPr codePage="850" sourceFile="C:\Users\p3039\Dropbox (PETAL)\Team-Ordner „PETAL“\Audio\Kurtag_Kafka-Fragmente\_tempo mapping\18_Träumend hing die Blume\data_KF18\Csengery_Keller_1990_18_dur.txt" decimal="," thousands=" " comma="1">
      <textFields count="2">
        <textField type="text"/>
        <textField type="skip"/>
      </textFields>
    </textPr>
  </connection>
  <connection id="27" xr16:uid="{00000000-0015-0000-FFFF-FFFF1A000000}" name="Csengery_Keller_1990_18_dur1" type="6" refreshedVersion="4" background="1" saveData="1">
    <textPr codePage="850" sourceFile="C:\Users\p3039\Dropbox (PETAL)\Team-Ordner „PETAL“\Audio\Kurtag_Kafka-Fragmente\_tempo mapping\18_Träumend hing die Blume\data_KF18\Csengery_Keller_1990_18_dur.txt" decimal="," thousands=" " comma="1">
      <textFields count="2">
        <textField type="text"/>
        <textField type="skip"/>
      </textFields>
    </textPr>
  </connection>
  <connection id="28" xr16:uid="{00000000-0015-0000-FFFF-FFFF1B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29" xr16:uid="{00000000-0015-0000-FFFF-FFFF1C000000}" name="Kammer+Widmann_2017_18_Abschnitte-Dauern" type="6" refreshedVersion="4" background="1" saveData="1">
    <textPr codePage="850" sourceFile="C:\Users\p3039\Dropbox (PETAL)\Team-Ordner „PETAL“\Audio\Kurtag_Kafka-Fragmente\_tempo mapping\18_Träumend hing die Blume\data_KF18\Kammer+Widmann_2017_18_Abschnitte-Dauern.txt" decimal="," thousands=" " comma="1">
      <textFields count="2">
        <textField type="text"/>
        <textField type="skip"/>
      </textFields>
    </textPr>
  </connection>
  <connection id="30" xr16:uid="{00000000-0015-0000-FFFF-FFFF1D000000}" name="Kammer+Widmann_2017_18_Abschnitte-Dauern1" type="6" refreshedVersion="4" background="1" saveData="1">
    <textPr codePage="850" sourceFile="C:\Users\p3039\Dropbox (PETAL)\Team-Ordner „PETAL“\Audio\Kurtag_Kafka-Fragmente\_tempo mapping\18_Träumend hing die Blume\data_KF18\Kammer+Widmann_2017_18_Abschnitte-Dauern.txt" decimal="," thousands=" " comma="1">
      <textFields count="2">
        <textField type="text"/>
        <textField type="skip"/>
      </textFields>
    </textPr>
  </connection>
  <connection id="31" xr16:uid="{00000000-0015-0000-FFFF-FFFF1E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32" xr16:uid="{00000000-0015-0000-FFFF-FFFF1F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33" xr16:uid="{00000000-0015-0000-FFFF-FFFF20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34" xr16:uid="{00000000-0015-0000-FFFF-FFFF21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35" xr16:uid="{00000000-0015-0000-FFFF-FFFF22000000}" name="Komsi_Oramo_1994_18_dur" type="6" refreshedVersion="4" background="1" saveData="1">
    <textPr codePage="850" sourceFile="C:\Users\p3039\Dropbox (PETAL)\Team-Ordner „PETAL“\Audio\Kurtag_Kafka-Fragmente\_tempo mapping\18_Träumend hing die Blume\data_KF18\Komsi_Oramo_1994_18_dur.txt" decimal="," thousands=" " comma="1">
      <textFields count="2">
        <textField type="text"/>
        <textField type="skip"/>
      </textFields>
    </textPr>
  </connection>
  <connection id="36" xr16:uid="{00000000-0015-0000-FFFF-FFFF23000000}" name="Komsi_Oramo_1994_18_dur1" type="6" refreshedVersion="4" background="1" saveData="1">
    <textPr codePage="850" sourceFile="C:\Users\p3039\Dropbox (PETAL)\Team-Ordner „PETAL“\Audio\Kurtag_Kafka-Fragmente\_tempo mapping\18_Träumend hing die Blume\data_KF18\Komsi_Oramo_1994_18_dur.txt" decimal="," thousands=" " comma="1">
      <textFields count="2">
        <textField type="text"/>
        <textField type="skip"/>
      </textFields>
    </textPr>
  </connection>
  <connection id="37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38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39" xr16:uid="{00000000-0015-0000-FFFF-FFFF26000000}" name="Komsi_Oramo_1996_18_dur" type="6" refreshedVersion="4" background="1" saveData="1">
    <textPr codePage="850" sourceFile="C:\Users\p3039\Dropbox (PETAL)\Team-Ordner „PETAL“\Audio\Kurtag_Kafka-Fragmente\_tempo mapping\18_Träumend hing die Blume\data_KF18\Komsi_Oramo_1996_18_dur.txt" decimal="," thousands=" " comma="1">
      <textFields count="2">
        <textField type="text"/>
        <textField type="skip"/>
      </textFields>
    </textPr>
  </connection>
  <connection id="40" xr16:uid="{00000000-0015-0000-FFFF-FFFF27000000}" name="Komsi_Oramo_1996_18_dur1" type="6" refreshedVersion="4" background="1" saveData="1">
    <textPr codePage="850" sourceFile="C:\Users\p3039\Dropbox (PETAL)\Team-Ordner „PETAL“\Audio\Kurtag_Kafka-Fragmente\_tempo mapping\18_Träumend hing die Blume\data_KF18\Komsi_Oramo_1996_18_dur.txt" decimal="," thousands=" " comma="1">
      <textFields count="2">
        <textField type="text"/>
        <textField type="skip"/>
      </textFields>
    </textPr>
  </connection>
  <connection id="41" xr16:uid="{00000000-0015-0000-FFFF-FFFF28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42" xr16:uid="{00000000-0015-0000-FFFF-FFFF29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43" xr16:uid="{00000000-0015-0000-FFFF-FFFF2A000000}" name="Melzer_Stark_2012_18_dur" type="6" refreshedVersion="4" background="1" saveData="1">
    <textPr codePage="850" sourceFile="C:\Users\p3039\Dropbox (PETAL)\Team-Ordner „PETAL“\Audio\Kurtag_Kafka-Fragmente\_tempo mapping\18_Träumend hing die Blume\data_KF18\Melzer_Stark_2012_18_dur.txt" decimal="," thousands=" " comma="1">
      <textFields count="2">
        <textField type="text"/>
        <textField type="skip"/>
      </textFields>
    </textPr>
  </connection>
  <connection id="44" xr16:uid="{00000000-0015-0000-FFFF-FFFF2B000000}" name="Melzer_Stark_2012_18_dur1" type="6" refreshedVersion="4" background="1" saveData="1">
    <textPr codePage="850" sourceFile="C:\Users\p3039\Dropbox (PETAL)\Team-Ordner „PETAL“\Audio\Kurtag_Kafka-Fragmente\_tempo mapping\18_Träumend hing die Blume\data_KF18\Melzer_Stark_2012_18_dur.txt" decimal="," thousands=" " comma="1">
      <textFields count="2">
        <textField type="text"/>
        <textField type="skip"/>
      </textFields>
    </textPr>
  </connection>
  <connection id="45" xr16:uid="{00000000-0015-0000-FFFF-FFFF2C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46" xr16:uid="{00000000-0015-0000-FFFF-FFFF2D000000}" name="Melzer_Stark_2013_18_dur" type="6" refreshedVersion="4" background="1" saveData="1">
    <textPr codePage="850" sourceFile="C:\Users\p3039\Dropbox (PETAL)\Team-Ordner „PETAL“\Audio\Kurtag_Kafka-Fragmente\_tempo mapping\18_Träumend hing die Blume\data_KF18\Melzer_Stark_2013_18_dur.txt" decimal="," thousands=" " comma="1">
      <textFields count="2">
        <textField type="text"/>
        <textField type="skip"/>
      </textFields>
    </textPr>
  </connection>
  <connection id="47" xr16:uid="{00000000-0015-0000-FFFF-FFFF2E000000}" name="Melzer_Stark_2013_18_dur1" type="6" refreshedVersion="4" background="1" saveData="1">
    <textPr codePage="850" sourceFile="C:\Users\p3039\Dropbox (PETAL)\Team-Ordner „PETAL“\Audio\Kurtag_Kafka-Fragmente\_tempo mapping\18_Träumend hing die Blume\data_KF18\Melzer_Stark_2013_18_dur.txt" decimal="," thousands=" " comma="1">
      <textFields count="2">
        <textField type="text"/>
        <textField type="skip"/>
      </textFields>
    </textPr>
  </connection>
  <connection id="48" xr16:uid="{00000000-0015-0000-FFFF-FFFF2F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49" xr16:uid="{00000000-0015-0000-FFFF-FFFF30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50" xr16:uid="{00000000-0015-0000-FFFF-FFFF31000000}" name="Melzer_Stark_2017_Wien modern_18_dur" type="6" refreshedVersion="4" background="1" saveData="1">
    <textPr codePage="850" sourceFile="C:\Users\p3039\Dropbox (PETAL)\Team-Ordner „PETAL“\Audio\Kurtag_Kafka-Fragmente\_tempo mapping\18_Träumend hing die Blume\data_KF18\Melzer_Stark_2017_Wien modern_18_dur.txt" decimal="," thousands=" " comma="1">
      <textFields count="2">
        <textField type="text"/>
        <textField type="skip"/>
      </textFields>
    </textPr>
  </connection>
  <connection id="51" xr16:uid="{00000000-0015-0000-FFFF-FFFF32000000}" name="Melzer_Stark_2017_Wien modern_18_dur1" type="6" refreshedVersion="4" background="1" saveData="1">
    <textPr codePage="850" sourceFile="C:\Users\p3039\Dropbox (PETAL)\Team-Ordner „PETAL“\Audio\Kurtag_Kafka-Fragmente\_tempo mapping\18_Träumend hing die Blume\data_KF18\Melzer_Stark_2017_Wien modern_18_dur.txt" decimal="," thousands=" " comma="1">
      <textFields count="2">
        <textField type="text"/>
        <textField type="skip"/>
      </textFields>
    </textPr>
  </connection>
  <connection id="52" xr16:uid="{00000000-0015-0000-FFFF-FFFF33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53" xr16:uid="{00000000-0015-0000-FFFF-FFFF34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54" xr16:uid="{00000000-0015-0000-FFFF-FFFF35000000}" name="Melzer_Stark_2019_18_dur" type="6" refreshedVersion="4" background="1" saveData="1">
    <textPr codePage="850" sourceFile="C:\Users\p3039\Dropbox (PETAL)\Team-Ordner „PETAL“\Audio\Kurtag_Kafka-Fragmente\_tempo mapping\18_Träumend hing die Blume\data_KF18\Melzer_Stark_2019_18_dur.txt" decimal="," thousands=" " comma="1">
      <textFields count="2">
        <textField type="text"/>
        <textField type="skip"/>
      </textFields>
    </textPr>
  </connection>
  <connection id="55" xr16:uid="{00000000-0015-0000-FFFF-FFFF36000000}" name="Melzer_Stark_2019_18_dur1" type="6" refreshedVersion="4" background="1" saveData="1">
    <textPr codePage="850" sourceFile="C:\Users\p3039\Dropbox (PETAL)\Team-Ordner „PETAL“\Audio\Kurtag_Kafka-Fragmente\_tempo mapping\18_Träumend hing die Blume\data_KF18\Melzer_Stark_2019_18_dur.txt" decimal="," thousands=" " comma="1">
      <textFields count="2">
        <textField type="text"/>
        <textField type="skip"/>
      </textFields>
    </textPr>
  </connection>
  <connection id="56" xr16:uid="{00000000-0015-0000-FFFF-FFFF37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57" xr16:uid="{00000000-0015-0000-FFFF-FFFF38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58" xr16:uid="{00000000-0015-0000-FFFF-FFFF39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59" xr16:uid="{00000000-0015-0000-FFFF-FFFF3A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60" xr16:uid="{00000000-0015-0000-FFFF-FFFF3B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61" xr16:uid="{00000000-0015-0000-FFFF-FFFF3C000000}" name="Pammer_Kopatchinskaja_2004_18" type="6" refreshedVersion="4" background="1" saveData="1">
    <textPr codePage="850" sourceFile="C:\Users\p3039\Dropbox (PETAL)\Team-Ordner „PETAL“\Audio\Kurtag_Kafka-Fragmente\_tempo mapping\18_Träumend hing die Blume\data_KF18\Pammer_Kopatchinskaja_2004_18.txt" decimal="," thousands=" " comma="1">
      <textFields count="2">
        <textField type="text"/>
        <textField type="skip"/>
      </textFields>
    </textPr>
  </connection>
  <connection id="62" xr16:uid="{00000000-0015-0000-FFFF-FFFF3D000000}" name="Pammer_Kopatchinskaja_2004_181" type="6" refreshedVersion="4" background="1" saveData="1">
    <textPr codePage="850" sourceFile="C:\Users\p3039\Dropbox (PETAL)\Team-Ordner „PETAL“\Audio\Kurtag_Kafka-Fragmente\_tempo mapping\18_Träumend hing die Blume\data_KF18\Pammer_Kopatchinskaja_2004_18.txt" decimal="," thousands=" " comma="1">
      <textFields count="2">
        <textField type="text"/>
        <textField type="skip"/>
      </textFields>
    </textPr>
  </connection>
  <connection id="63" xr16:uid="{00000000-0015-0000-FFFF-FFFF3E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64" xr16:uid="{00000000-0015-0000-FFFF-FFFF3F000000}" name="Whittlesey_Sallabeger_1997_18_dur" type="6" refreshedVersion="4" background="1" saveData="1">
    <textPr codePage="850" sourceFile="C:\Users\p3039\Dropbox (PETAL)\Team-Ordner „PETAL“\Audio\Kurtag_Kafka-Fragmente\_tempo mapping\18_Träumend hing die Blume\data_KF18\Whittlesey_Sallabeger_1997_18_dur.txt" decimal="," thousands=" " comma="1">
      <textFields count="2">
        <textField type="text"/>
        <textField type="skip"/>
      </textFields>
    </textPr>
  </connection>
  <connection id="65" xr16:uid="{00000000-0015-0000-FFFF-FFFF40000000}" name="Whittlesey_Sallabeger_1997_18_dur1" type="6" refreshedVersion="4" background="1" saveData="1">
    <textPr codePage="850" sourceFile="C:\Users\p3039\Dropbox (PETAL)\Team-Ordner „PETAL“\Audio\Kurtag_Kafka-Fragmente\_tempo mapping\18_Träumend hing die Blume\data_KF18\Whittlesey_Sallabeger_1997_18_dur.txt" decimal="," thousands=" " comma="1">
      <textFields count="2">
        <textField type="text"/>
        <textField type="skip"/>
      </textFields>
    </textPr>
  </connection>
  <connection id="66" xr16:uid="{00000000-0015-0000-FFFF-FFFF41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67" xr16:uid="{00000000-0015-0000-FFFF-FFFF42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68" xr16:uid="{00000000-0015-0000-FFFF-FFFF43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<sst xmlns="http://schemas.openxmlformats.org/spreadsheetml/2006/main" count="423" uniqueCount="55">
  <si>
    <t>2a</t>
  </si>
  <si>
    <t>2b</t>
  </si>
  <si>
    <t>score</t>
  </si>
  <si>
    <t>1a</t>
  </si>
  <si>
    <t>1b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</si>
  <si>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</si>
  <si>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</si>
  <si>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</si>
  <si>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</si>
  <si>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</si>
  <si>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</si>
  <si>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</si>
  <si>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</si>
  <si>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</si>
  <si>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</si>
  <si>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</si>
  <si>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</si>
  <si>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</si>
  <si>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</si>
  <si>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</si>
  <si>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</si>
  <si>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</si>
  <si>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</si>
  <si>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</si>
  <si>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</si>
  <si>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</si>
  <si>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</si>
  <si>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</si>
  <si>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</si>
  <si>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</si>
  <si>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</si>
  <si>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</si>
  <si>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</si>
  <si>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</si>
  <si>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</si>
  <si>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</si>
  <si>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</si>
  <si>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</si>
  <si>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</si>
  <si>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</si>
  <si>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</si>
  <si>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</si>
  <si>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</si>
  <si>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</si>
  <si>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</si>
  <si>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</si>
  <si>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</si>
  <si>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</si>
  <si>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</si>
  <si>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</si>
  <si>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PK 2004</t>
  </si>
  <si>
    <t>KO 1995</t>
  </si>
  <si>
    <t>segment</t>
  </si>
  <si>
    <t>sixteenth note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</si>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</sst>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'KF_18_dur+rat'!$B$16:$P$16</c:f>
              <c:numCache>
                <c:formatCode>mm:ss</c:formatCode>
                <c:ptCount val="15"/>
                <c:pt idx="0">
                  <c:v>4.9197530863425928E-4</c:v>
                </c:pt>
                <c:pt idx="1">
                  <c:v>4.818468127893519E-4</c:v>
                </c:pt>
                <c:pt idx="2">
                  <c:v>5.8856135046296294E-4</c:v>
                </c:pt>
                <c:pt idx="3">
                  <c:v>6.067145376736111E-4</c:v>
                </c:pt>
                <c:pt idx="4">
                  <c:v>4.8624364869212966E-4</c:v>
                </c:pt>
                <c:pt idx="5">
                  <c:v>4.7254136222222226E-4</c:v>
                </c:pt>
                <c:pt idx="6">
                  <c:v>5.0656074158564822E-4</c:v>
                </c:pt>
                <c:pt idx="7">
                  <c:v>5.5137287939814811E-4</c:v>
                </c:pt>
                <c:pt idx="8">
                  <c:v>5.0532958554398147E-4</c:v>
                </c:pt>
                <c:pt idx="9">
                  <c:v>6.0577811371527782E-4</c:v>
                </c:pt>
                <c:pt idx="10">
                  <c:v>6.1214411690972226E-4</c:v>
                </c:pt>
                <c:pt idx="11">
                  <c:v>4.4144200890046295E-4</c:v>
                </c:pt>
                <c:pt idx="12">
                  <c:v>5.7942386831018517E-4</c:v>
                </c:pt>
                <c:pt idx="13">
                  <c:v>5.9040900310185186E-4</c:v>
                </c:pt>
                <c:pt idx="14">
                  <c:v>5.3716738128141526E-4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3-46B3-939B-E24C351152A4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'KF_18_dur+rat'!$B$17:$P$17</c:f>
              <c:numCache>
                <c:formatCode>mm:ss</c:formatCode>
                <c:ptCount val="15"/>
                <c:pt idx="0">
                  <c:v>4.5014775972222228E-4</c:v>
                </c:pt>
                <c:pt idx="1">
                  <c:v>4.3406399597222222E-4</c:v>
                </c:pt>
                <c:pt idx="2">
                  <c:v>5.038044847569445E-4</c:v>
                </c:pt>
                <c:pt idx="3">
                  <c:v>5.4300831443287035E-4</c:v>
                </c:pt>
                <c:pt idx="4">
                  <c:v>4.7867640883101845E-4</c:v>
                </c:pt>
                <c:pt idx="5">
                  <c:v>3.8070042832175928E-4</c:v>
                </c:pt>
                <c:pt idx="6">
                  <c:v>4.651706979050926E-4</c:v>
                </c:pt>
                <c:pt idx="7">
                  <c:v>4.2865541277777773E-4</c:v>
                </c:pt>
                <c:pt idx="8">
                  <c:v>4.4483077181712964E-4</c:v>
                </c:pt>
                <c:pt idx="9">
                  <c:v>4.1954312589120369E-4</c:v>
                </c:pt>
                <c:pt idx="10">
                  <c:v>4.1165700847222217E-4</c:v>
                </c:pt>
                <c:pt idx="11">
                  <c:v>3.7665238935185197E-4</c:v>
                </c:pt>
                <c:pt idx="12">
                  <c:v>4.3418157386574074E-4</c:v>
                </c:pt>
                <c:pt idx="13">
                  <c:v>4.5949441505787036E-4</c:v>
                </c:pt>
                <c:pt idx="14">
                  <c:v>4.4504191336970899E-4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3-46B3-939B-E24C351152A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'KF_18_dur+rat'!$B$18:$P$18</c:f>
              <c:numCache>
                <c:formatCode>mm:ss</c:formatCode>
                <c:ptCount val="15"/>
                <c:pt idx="0">
                  <c:v>5.2301902243055557E-4</c:v>
                </c:pt>
                <c:pt idx="1">
                  <c:v>5.1492819349537033E-4</c:v>
                </c:pt>
                <c:pt idx="2">
                  <c:v>6.7009322247685191E-4</c:v>
                </c:pt>
                <c:pt idx="3">
                  <c:v>6.9471739313657405E-4</c:v>
                </c:pt>
                <c:pt idx="4">
                  <c:v>5.509910136921297E-4</c:v>
                </c:pt>
                <c:pt idx="5">
                  <c:v>4.2794128453703699E-4</c:v>
                </c:pt>
                <c:pt idx="6">
                  <c:v>6.2400373730324074E-4</c:v>
                </c:pt>
                <c:pt idx="7">
                  <c:v>5.6842193667824077E-4</c:v>
                </c:pt>
                <c:pt idx="8">
                  <c:v>5.9934492314814812E-4</c:v>
                </c:pt>
                <c:pt idx="9">
                  <c:v>5.8201058200231482E-4</c:v>
                </c:pt>
                <c:pt idx="10">
                  <c:v>5.9151759469907423E-4</c:v>
                </c:pt>
                <c:pt idx="11">
                  <c:v>5.1204281094907405E-4</c:v>
                </c:pt>
                <c:pt idx="12">
                  <c:v>5.7814730831018532E-4</c:v>
                </c:pt>
                <c:pt idx="13">
                  <c:v>5.7644584068287051E-4</c:v>
                </c:pt>
                <c:pt idx="14">
                  <c:v>5.7240177596726196E-4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3-46B3-939B-E24C351152A4}"/>
            </c:ext>
          </c:extLst>
        </c:ser>
        <c:ser>
          <c:idx val="3"/>
          <c:order val="3"/>
          <c:tx>
            <c:v>total</c:v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'KF_18_dur+rat'!$B$19:$P$19</c:f>
              <c:numCache>
                <c:formatCode>mm:ss</c:formatCode>
                <c:ptCount val="15"/>
                <c:pt idx="0">
                  <c:v>1.4651420907870372E-3</c:v>
                </c:pt>
                <c:pt idx="1">
                  <c:v>1.4308390022569446E-3</c:v>
                </c:pt>
                <c:pt idx="2">
                  <c:v>1.7624590576967591E-3</c:v>
                </c:pt>
                <c:pt idx="3">
                  <c:v>1.8444402452430554E-3</c:v>
                </c:pt>
                <c:pt idx="4">
                  <c:v>1.5159110712152778E-3</c:v>
                </c:pt>
                <c:pt idx="5">
                  <c:v>1.2811830750810186E-3</c:v>
                </c:pt>
                <c:pt idx="6">
                  <c:v>1.5957351767939818E-3</c:v>
                </c:pt>
                <c:pt idx="7">
                  <c:v>1.5484502288541666E-3</c:v>
                </c:pt>
                <c:pt idx="8">
                  <c:v>1.5495052805092591E-3</c:v>
                </c:pt>
                <c:pt idx="9">
                  <c:v>1.6073318216087962E-3</c:v>
                </c:pt>
                <c:pt idx="10">
                  <c:v>1.6153187200810186E-3</c:v>
                </c:pt>
                <c:pt idx="11">
                  <c:v>1.330137209201389E-3</c:v>
                </c:pt>
                <c:pt idx="12">
                  <c:v>1.5917527504861111E-3</c:v>
                </c:pt>
                <c:pt idx="13">
                  <c:v>1.626349258842593E-3</c:v>
                </c:pt>
                <c:pt idx="14">
                  <c:v>1.5546110706183862E-3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3-46B3-939B-E24C3511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53728"/>
        <c:axId val="214555264"/>
      </c:barChart>
      <c:catAx>
        <c:axId val="214553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555264"/>
        <c:crosses val="autoZero"/>
        <c:auto val="1"/>
        <c:lblAlgn val="ctr"/>
        <c:lblOffset val="100"/>
        <c:noMultiLvlLbl val="0"/>
      </c:catAx>
      <c:valAx>
        <c:axId val="214555264"/>
        <c:scaling>
          <c:orientation val="minMax"/>
          <c:max val="2.0833320000000002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553728"/>
        <c:crosses val="autoZero"/>
        <c:crossBetween val="between"/>
        <c:majorUnit val="3.4722200000000006E-4"/>
        <c:minorUnit val="3.4722200000000006E-4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'KF_18_dur+rat'!$C$69:$C$77</c:f>
              <c:numCache>
                <c:formatCode>mm:ss</c:formatCode>
                <c:ptCount val="9"/>
                <c:pt idx="0">
                  <c:v>4.818468127893519E-4</c:v>
                </c:pt>
                <c:pt idx="1">
                  <c:v>6.067145376736111E-4</c:v>
                </c:pt>
                <c:pt idx="2">
                  <c:v>4.8624364869212966E-4</c:v>
                </c:pt>
                <c:pt idx="3">
                  <c:v>4.7254136222222226E-4</c:v>
                </c:pt>
                <c:pt idx="4">
                  <c:v>5.0656074158564822E-4</c:v>
                </c:pt>
                <c:pt idx="5">
                  <c:v>5.5137287939814811E-4</c:v>
                </c:pt>
                <c:pt idx="6">
                  <c:v>6.0577811371527782E-4</c:v>
                </c:pt>
                <c:pt idx="7">
                  <c:v>4.4144200890046295E-4</c:v>
                </c:pt>
                <c:pt idx="8">
                  <c:v>5.1906251312210648E-4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5AE-9FD1-61C8A3507E9B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'KF_18_dur+rat'!$D$69:$D$77</c:f>
              <c:numCache>
                <c:formatCode>mm:ss</c:formatCode>
                <c:ptCount val="9"/>
                <c:pt idx="0">
                  <c:v>4.3406399597222222E-4</c:v>
                </c:pt>
                <c:pt idx="1">
                  <c:v>5.4300831443287035E-4</c:v>
                </c:pt>
                <c:pt idx="2">
                  <c:v>4.7867640883101845E-4</c:v>
                </c:pt>
                <c:pt idx="3">
                  <c:v>3.8070042832175928E-4</c:v>
                </c:pt>
                <c:pt idx="4">
                  <c:v>4.651706979050926E-4</c:v>
                </c:pt>
                <c:pt idx="5">
                  <c:v>4.2865541277777773E-4</c:v>
                </c:pt>
                <c:pt idx="6">
                  <c:v>4.1954312589120369E-4</c:v>
                </c:pt>
                <c:pt idx="7">
                  <c:v>3.7665238935185197E-4</c:v>
                </c:pt>
                <c:pt idx="8">
                  <c:v>4.4080884668547461E-4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C-45AE-9FD1-61C8A3507E9B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'KF_18_dur+rat'!$E$69:$E$77</c:f>
              <c:numCache>
                <c:formatCode>mm:ss</c:formatCode>
                <c:ptCount val="9"/>
                <c:pt idx="0">
                  <c:v>5.1492819349537033E-4</c:v>
                </c:pt>
                <c:pt idx="1">
                  <c:v>6.9471739313657405E-4</c:v>
                </c:pt>
                <c:pt idx="2">
                  <c:v>5.509910136921297E-4</c:v>
                </c:pt>
                <c:pt idx="3">
                  <c:v>4.2794128453703699E-4</c:v>
                </c:pt>
                <c:pt idx="4">
                  <c:v>6.2400373730324074E-4</c:v>
                </c:pt>
                <c:pt idx="5">
                  <c:v>5.6842193667824077E-4</c:v>
                </c:pt>
                <c:pt idx="6">
                  <c:v>5.8201058200231482E-4</c:v>
                </c:pt>
                <c:pt idx="7">
                  <c:v>5.1204281094907405E-4</c:v>
                </c:pt>
                <c:pt idx="8">
                  <c:v>5.5938211897424764E-4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C-45AE-9FD1-61C8A3507E9B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'KF_18_dur+rat'!$F$69:$F$77</c:f>
              <c:numCache>
                <c:formatCode>mm:ss</c:formatCode>
                <c:ptCount val="9"/>
                <c:pt idx="0">
                  <c:v>1.4308390022569446E-3</c:v>
                </c:pt>
                <c:pt idx="1">
                  <c:v>1.8444402452430554E-3</c:v>
                </c:pt>
                <c:pt idx="2">
                  <c:v>1.5159110712152778E-3</c:v>
                </c:pt>
                <c:pt idx="3">
                  <c:v>1.2811830750810186E-3</c:v>
                </c:pt>
                <c:pt idx="4">
                  <c:v>1.5957351767939818E-3</c:v>
                </c:pt>
                <c:pt idx="5">
                  <c:v>1.5484502288541666E-3</c:v>
                </c:pt>
                <c:pt idx="6">
                  <c:v>1.6073318216087962E-3</c:v>
                </c:pt>
                <c:pt idx="7">
                  <c:v>1.330137209201389E-3</c:v>
                </c:pt>
                <c:pt idx="8">
                  <c:v>1.5192534787818286E-3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C-45AE-9FD1-61C8A350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97312"/>
        <c:axId val="214815488"/>
      </c:barChart>
      <c:catAx>
        <c:axId val="2147973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15488"/>
        <c:crosses val="autoZero"/>
        <c:auto val="1"/>
        <c:lblAlgn val="ctr"/>
        <c:lblOffset val="100"/>
        <c:noMultiLvlLbl val="0"/>
      </c:catAx>
      <c:valAx>
        <c:axId val="214815488"/>
        <c:scaling>
          <c:orientation val="minMax"/>
          <c:max val="2.0833320000000002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7312"/>
        <c:crosses val="autoZero"/>
        <c:crossBetween val="between"/>
        <c:majorUnit val="3.4722200000000006E-4"/>
        <c:minorUnit val="3.4722200000000006E-4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'KF_18_dur+rat'!$B$9:$P$9</c:f>
              <c:numCache>
                <c:formatCode>0.00</c:formatCode>
                <c:ptCount val="15"/>
                <c:pt idx="0">
                  <c:v>33.578675524227322</c:v>
                </c:pt>
                <c:pt idx="1">
                  <c:v>33.675823207873648</c:v>
                </c:pt>
                <c:pt idx="2">
                  <c:v>33.394327538712574</c:v>
                </c:pt>
                <c:pt idx="3">
                  <c:v>32.894236570600306</c:v>
                </c:pt>
                <c:pt idx="4">
                  <c:v>32.076000889835647</c:v>
                </c:pt>
                <c:pt idx="5">
                  <c:v>36.883203611813244</c:v>
                </c:pt>
                <c:pt idx="6">
                  <c:v>31.744662206631798</c:v>
                </c:pt>
                <c:pt idx="7">
                  <c:v>35.608046621308389</c:v>
                </c:pt>
                <c:pt idx="8">
                  <c:v>32.612317744273852</c:v>
                </c:pt>
                <c:pt idx="9">
                  <c:v>37.688429082984726</c:v>
                </c:pt>
                <c:pt idx="10">
                  <c:v>37.89618168227625</c:v>
                </c:pt>
                <c:pt idx="11">
                  <c:v>33.187704685406381</c:v>
                </c:pt>
                <c:pt idx="12">
                  <c:v>36.401625072313074</c:v>
                </c:pt>
                <c:pt idx="13">
                  <c:v>36.30271910487555</c:v>
                </c:pt>
                <c:pt idx="14">
                  <c:v>34.567425253080913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C-48B7-8F70-D76524444CAA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'KF_18_dur+rat'!$B$10:$P$10</c:f>
              <c:numCache>
                <c:formatCode>0.00</c:formatCode>
                <c:ptCount val="15"/>
                <c:pt idx="0">
                  <c:v>30.72382962395233</c:v>
                </c:pt>
                <c:pt idx="1">
                  <c:v>30.336326818569258</c:v>
                </c:pt>
                <c:pt idx="2">
                  <c:v>28.585315645024583</c:v>
                </c:pt>
                <c:pt idx="3">
                  <c:v>29.440276844605183</c:v>
                </c:pt>
                <c:pt idx="4">
                  <c:v>31.576813305233824</c:v>
                </c:pt>
                <c:pt idx="5">
                  <c:v>29.71475628474758</c:v>
                </c:pt>
                <c:pt idx="6">
                  <c:v>29.150870687683579</c:v>
                </c:pt>
                <c:pt idx="7">
                  <c:v>27.682866700531751</c:v>
                </c:pt>
                <c:pt idx="8">
                  <c:v>28.707922290586318</c:v>
                </c:pt>
                <c:pt idx="9">
                  <c:v>26.101836612136399</c:v>
                </c:pt>
                <c:pt idx="10">
                  <c:v>25.484568670854934</c:v>
                </c:pt>
                <c:pt idx="11">
                  <c:v>28.316807224571448</c:v>
                </c:pt>
                <c:pt idx="12">
                  <c:v>27.276948240431469</c:v>
                </c:pt>
                <c:pt idx="13">
                  <c:v>28.25312045119226</c:v>
                </c:pt>
                <c:pt idx="14">
                  <c:v>28.668018528580067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C-48B7-8F70-D76524444CAA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'KF_18_dur+rat'!$B$11:$P$11</c:f>
              <c:numCache>
                <c:formatCode>0.00</c:formatCode>
                <c:ptCount val="15"/>
                <c:pt idx="0">
                  <c:v>35.697494851820352</c:v>
                </c:pt>
                <c:pt idx="1">
                  <c:v>35.98784997355709</c:v>
                </c:pt>
                <c:pt idx="2">
                  <c:v>38.020356816262854</c:v>
                </c:pt>
                <c:pt idx="3">
                  <c:v>37.665486584794508</c:v>
                </c:pt>
                <c:pt idx="4">
                  <c:v>36.347185804930525</c:v>
                </c:pt>
                <c:pt idx="5">
                  <c:v>33.40204010343917</c:v>
                </c:pt>
                <c:pt idx="6">
                  <c:v>39.104467105684613</c:v>
                </c:pt>
                <c:pt idx="7">
                  <c:v>36.709086678159863</c:v>
                </c:pt>
                <c:pt idx="8">
                  <c:v>38.679759965139837</c:v>
                </c:pt>
                <c:pt idx="9">
                  <c:v>36.209734304878872</c:v>
                </c:pt>
                <c:pt idx="10">
                  <c:v>36.619249646868809</c:v>
                </c:pt>
                <c:pt idx="11">
                  <c:v>38.495488090022171</c:v>
                </c:pt>
                <c:pt idx="12">
                  <c:v>36.321426687255467</c:v>
                </c:pt>
                <c:pt idx="13">
                  <c:v>35.444160443932184</c:v>
                </c:pt>
                <c:pt idx="14">
                  <c:v>36.764556218339017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C-48B7-8F70-D7652444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105536"/>
        <c:axId val="215107072"/>
      </c:barChart>
      <c:catAx>
        <c:axId val="2151055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107072"/>
        <c:crosses val="autoZero"/>
        <c:auto val="1"/>
        <c:lblAlgn val="ctr"/>
        <c:lblOffset val="100"/>
        <c:noMultiLvlLbl val="0"/>
      </c:catAx>
      <c:valAx>
        <c:axId val="21510707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105536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'KF_18_dur+rat'!$C$105:$C$113</c:f>
              <c:numCache>
                <c:formatCode>0.00</c:formatCode>
                <c:ptCount val="9"/>
                <c:pt idx="0">
                  <c:v>33.675823207873648</c:v>
                </c:pt>
                <c:pt idx="1">
                  <c:v>32.894236570600306</c:v>
                </c:pt>
                <c:pt idx="2">
                  <c:v>32.076000889835647</c:v>
                </c:pt>
                <c:pt idx="3">
                  <c:v>36.883203611813244</c:v>
                </c:pt>
                <c:pt idx="4">
                  <c:v>31.744662206631798</c:v>
                </c:pt>
                <c:pt idx="5">
                  <c:v>35.608046621308389</c:v>
                </c:pt>
                <c:pt idx="6">
                  <c:v>37.688429082984726</c:v>
                </c:pt>
                <c:pt idx="7">
                  <c:v>33.187704685406381</c:v>
                </c:pt>
                <c:pt idx="8">
                  <c:v>34.219763359556772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3-4FDA-9F91-026417E8279C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'KF_18_dur+rat'!$D$105:$D$113</c:f>
              <c:numCache>
                <c:formatCode>0.00</c:formatCode>
                <c:ptCount val="9"/>
                <c:pt idx="0">
                  <c:v>30.336326818569258</c:v>
                </c:pt>
                <c:pt idx="1">
                  <c:v>29.440276844605183</c:v>
                </c:pt>
                <c:pt idx="2">
                  <c:v>31.576813305233824</c:v>
                </c:pt>
                <c:pt idx="3">
                  <c:v>29.71475628474758</c:v>
                </c:pt>
                <c:pt idx="4">
                  <c:v>29.150870687683579</c:v>
                </c:pt>
                <c:pt idx="5">
                  <c:v>27.682866700531751</c:v>
                </c:pt>
                <c:pt idx="6">
                  <c:v>26.101836612136399</c:v>
                </c:pt>
                <c:pt idx="7">
                  <c:v>28.316807224571448</c:v>
                </c:pt>
                <c:pt idx="8">
                  <c:v>29.040069309759875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3-4FDA-9F91-026417E8279C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'KF_18_dur+rat'!$B$105:$B$113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'KF_18_dur+rat'!$E$105:$E$113</c:f>
              <c:numCache>
                <c:formatCode>0.00</c:formatCode>
                <c:ptCount val="9"/>
                <c:pt idx="0">
                  <c:v>35.98784997355709</c:v>
                </c:pt>
                <c:pt idx="1">
                  <c:v>37.665486584794508</c:v>
                </c:pt>
                <c:pt idx="2">
                  <c:v>36.347185804930525</c:v>
                </c:pt>
                <c:pt idx="3">
                  <c:v>33.40204010343917</c:v>
                </c:pt>
                <c:pt idx="4">
                  <c:v>39.104467105684613</c:v>
                </c:pt>
                <c:pt idx="5">
                  <c:v>36.709086678159863</c:v>
                </c:pt>
                <c:pt idx="6">
                  <c:v>36.209734304878872</c:v>
                </c:pt>
                <c:pt idx="7">
                  <c:v>38.495488090022171</c:v>
                </c:pt>
                <c:pt idx="8">
                  <c:v>36.740167330683356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3-4FDA-9F91-026417E8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147264"/>
        <c:axId val="215148800"/>
      </c:barChart>
      <c:catAx>
        <c:axId val="2151472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148800"/>
        <c:crosses val="autoZero"/>
        <c:auto val="1"/>
        <c:lblAlgn val="ctr"/>
        <c:lblOffset val="100"/>
        <c:noMultiLvlLbl val="0"/>
      </c:catAx>
      <c:valAx>
        <c:axId val="21514880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147264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'KF_18_dur+rat'!$B$26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'KF_18_dur+rat'!$B$27:$B$29</c:f>
              <c:numCache>
                <c:formatCode>0.00</c:formatCode>
                <c:ptCount val="3"/>
                <c:pt idx="0">
                  <c:v>-8.4130336691982368</c:v>
                </c:pt>
                <c:pt idx="1">
                  <c:v>1.1472731441974695</c:v>
                </c:pt>
                <c:pt idx="2">
                  <c:v>-8.6272886650740936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D-4CE1-A10D-B16EB78AEFEA}"/>
            </c:ext>
          </c:extLst>
        </c:ser>
        <c:ser>
          <c:idx val="1"/>
          <c:order val="1"/>
          <c:tx>
            <c:strRef>
              <c:f>'KF_18_dur+rat'!$C$26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'KF_18_dur+rat'!$C$27:$C$29</c:f>
              <c:numCache>
                <c:formatCode>0.00</c:formatCode>
                <c:ptCount val="3"/>
                <c:pt idx="0">
                  <c:v>-10.298571808305979</c:v>
                </c:pt>
                <c:pt idx="1">
                  <c:v>-2.4667153963916904</c:v>
                </c:pt>
                <c:pt idx="2">
                  <c:v>-10.040776406532109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D-4CE1-A10D-B16EB78AEFEA}"/>
            </c:ext>
          </c:extLst>
        </c:ser>
        <c:ser>
          <c:idx val="2"/>
          <c:order val="2"/>
          <c:tx>
            <c:strRef>
              <c:f>'KF_18_dur+rat'!$D$26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'KF_18_dur+rat'!$D$27:$D$29</c:f>
              <c:numCache>
                <c:formatCode>0.00</c:formatCode>
                <c:ptCount val="3"/>
                <c:pt idx="0">
                  <c:v>9.5675893534241077</c:v>
                </c:pt>
                <c:pt idx="1">
                  <c:v>13.203828588256977</c:v>
                </c:pt>
                <c:pt idx="2">
                  <c:v>17.066936304400517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D-4CE1-A10D-B16EB78AEFEA}"/>
            </c:ext>
          </c:extLst>
        </c:ser>
        <c:ser>
          <c:idx val="3"/>
          <c:order val="3"/>
          <c:tx>
            <c:strRef>
              <c:f>'KF_18_dur+rat'!$E$26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'KF_18_dur+rat'!$E$27:$E$29</c:f>
              <c:numCache>
                <c:formatCode>0.00</c:formatCode>
                <c:ptCount val="3"/>
                <c:pt idx="0">
                  <c:v>12.947017785460252</c:v>
                </c:pt>
                <c:pt idx="1">
                  <c:v>22.012848255435625</c:v>
                </c:pt>
                <c:pt idx="2">
                  <c:v>21.368839564241284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9D-4CE1-A10D-B16EB78AEFEA}"/>
            </c:ext>
          </c:extLst>
        </c:ser>
        <c:ser>
          <c:idx val="4"/>
          <c:order val="4"/>
          <c:tx>
            <c:strRef>
              <c:f>'KF_18_dur+rat'!$F$26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'KF_18_dur+rat'!$F$27:$F$29</c:f>
              <c:numCache>
                <c:formatCode>0.00</c:formatCode>
                <c:ptCount val="3"/>
                <c:pt idx="0">
                  <c:v>-9.4800493037769229</c:v>
                </c:pt>
                <c:pt idx="1">
                  <c:v>7.5576017563470019</c:v>
                </c:pt>
                <c:pt idx="2">
                  <c:v>-3.7405129009167823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9D-4CE1-A10D-B16EB78AEFEA}"/>
            </c:ext>
          </c:extLst>
        </c:ser>
        <c:ser>
          <c:idx val="5"/>
          <c:order val="5"/>
          <c:tx>
            <c:strRef>
              <c:f>'KF_18_dur+rat'!$G$26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'KF_18_dur+rat'!$G$27:$G$29</c:f>
              <c:numCache>
                <c:formatCode>0.00</c:formatCode>
                <c:ptCount val="3"/>
                <c:pt idx="0">
                  <c:v>-12.030890428422387</c:v>
                </c:pt>
                <c:pt idx="1">
                  <c:v>-14.457398980868444</c:v>
                </c:pt>
                <c:pt idx="2">
                  <c:v>-25.237603637080134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9D-4CE1-A10D-B16EB78AEFEA}"/>
            </c:ext>
          </c:extLst>
        </c:ser>
        <c:ser>
          <c:idx val="6"/>
          <c:order val="6"/>
          <c:tx>
            <c:strRef>
              <c:f>'KF_18_dur+rat'!$H$26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'KF_18_dur+rat'!$H$27:$H$29</c:f>
              <c:numCache>
                <c:formatCode>0.00</c:formatCode>
                <c:ptCount val="3"/>
                <c:pt idx="0">
                  <c:v>-5.697784482511711</c:v>
                </c:pt>
                <c:pt idx="1">
                  <c:v>4.5228963678892899</c:v>
                </c:pt>
                <c:pt idx="2">
                  <c:v>9.0149897331782753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9D-4CE1-A10D-B16EB78AEFEA}"/>
            </c:ext>
          </c:extLst>
        </c:ser>
        <c:ser>
          <c:idx val="7"/>
          <c:order val="7"/>
          <c:tx>
            <c:strRef>
              <c:f>'KF_18_dur+rat'!$I$26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'KF_18_dur+rat'!$I$27:$I$29</c:f>
              <c:numCache>
                <c:formatCode>0.00</c:formatCode>
                <c:ptCount val="3"/>
                <c:pt idx="0">
                  <c:v>2.6445198669445746</c:v>
                </c:pt>
                <c:pt idx="1">
                  <c:v>-3.6820128845524156</c:v>
                </c:pt>
                <c:pt idx="2">
                  <c:v>-0.69528772553089191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9D-4CE1-A10D-B16EB78AEFEA}"/>
            </c:ext>
          </c:extLst>
        </c:ser>
        <c:ser>
          <c:idx val="8"/>
          <c:order val="8"/>
          <c:tx>
            <c:strRef>
              <c:f>'KF_18_dur+rat'!$J$26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'KF_18_dur+rat'!$J$27:$J$29</c:f>
              <c:numCache>
                <c:formatCode>0.00</c:formatCode>
                <c:ptCount val="3"/>
                <c:pt idx="0">
                  <c:v>-5.9269786005033502</c:v>
                </c:pt>
                <c:pt idx="1">
                  <c:v>-4.744307136841984E-2</c:v>
                </c:pt>
                <c:pt idx="2">
                  <c:v>4.7070341693746185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9D-4CE1-A10D-B16EB78AEFEA}"/>
            </c:ext>
          </c:extLst>
        </c:ser>
        <c:ser>
          <c:idx val="9"/>
          <c:order val="9"/>
          <c:tx>
            <c:strRef>
              <c:f>'KF_18_dur+rat'!$K$26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'KF_18_dur+rat'!$K$27:$K$29</c:f>
              <c:numCache>
                <c:formatCode>0.00</c:formatCode>
                <c:ptCount val="3"/>
                <c:pt idx="0">
                  <c:v>12.772691497050953</c:v>
                </c:pt>
                <c:pt idx="1">
                  <c:v>-5.7295249531526089</c:v>
                </c:pt>
                <c:pt idx="2">
                  <c:v>1.6786820793516177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9D-4CE1-A10D-B16EB78AEFEA}"/>
            </c:ext>
          </c:extLst>
        </c:ser>
        <c:ser>
          <c:idx val="10"/>
          <c:order val="10"/>
          <c:tx>
            <c:strRef>
              <c:f>'KF_18_dur+rat'!$L$26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'KF_18_dur+rat'!$L$27:$L$29</c:f>
              <c:numCache>
                <c:formatCode>0.00</c:formatCode>
                <c:ptCount val="3"/>
                <c:pt idx="0">
                  <c:v>13.957797558267531</c:v>
                </c:pt>
                <c:pt idx="1">
                  <c:v>-7.501519271456357</c:v>
                </c:pt>
                <c:pt idx="2">
                  <c:v>3.3395806118018792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9D-4CE1-A10D-B16EB78AEFEA}"/>
            </c:ext>
          </c:extLst>
        </c:ser>
        <c:ser>
          <c:idx val="11"/>
          <c:order val="11"/>
          <c:tx>
            <c:strRef>
              <c:f>'KF_18_dur+rat'!$M$26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'KF_18_dur+rat'!$M$27:$M$29</c:f>
              <c:numCache>
                <c:formatCode>0.00</c:formatCode>
                <c:ptCount val="3"/>
                <c:pt idx="0">
                  <c:v>-17.820399323689191</c:v>
                </c:pt>
                <c:pt idx="1">
                  <c:v>-15.366984988005825</c:v>
                </c:pt>
                <c:pt idx="2">
                  <c:v>-10.544859843628458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9D-4CE1-A10D-B16EB78AEFEA}"/>
            </c:ext>
          </c:extLst>
        </c:ser>
        <c:ser>
          <c:idx val="12"/>
          <c:order val="12"/>
          <c:tx>
            <c:strRef>
              <c:f>'KF_18_dur+rat'!$N$26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'KF_18_dur+rat'!$N$27:$N$29</c:f>
              <c:numCache>
                <c:formatCode>0.00</c:formatCode>
                <c:ptCount val="3"/>
                <c:pt idx="0">
                  <c:v>7.8665400210948935</c:v>
                </c:pt>
                <c:pt idx="1">
                  <c:v>-2.4402958862317905</c:v>
                </c:pt>
                <c:pt idx="2">
                  <c:v>1.0037586506810523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9D-4CE1-A10D-B16EB78AEFEA}"/>
            </c:ext>
          </c:extLst>
        </c:ser>
        <c:ser>
          <c:idx val="13"/>
          <c:order val="13"/>
          <c:tx>
            <c:strRef>
              <c:f>'KF_18_dur+rat'!$O$26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'KF_18_dur+rat'!$O$27:$O$29</c:f>
              <c:numCache>
                <c:formatCode>0.00</c:formatCode>
                <c:ptCount val="3"/>
                <c:pt idx="0">
                  <c:v>9.9115515341658487</c:v>
                </c:pt>
                <c:pt idx="1">
                  <c:v>3.2474473199011302</c:v>
                </c:pt>
                <c:pt idx="2">
                  <c:v>0.70650806573316627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9D-4CE1-A10D-B16EB78A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22752"/>
        <c:axId val="169332736"/>
      </c:barChart>
      <c:catAx>
        <c:axId val="1693227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9332736"/>
        <c:crosses val="autoZero"/>
        <c:auto val="1"/>
        <c:lblAlgn val="ctr"/>
        <c:lblOffset val="100"/>
        <c:noMultiLvlLbl val="0"/>
      </c:catAx>
      <c:valAx>
        <c:axId val="16933273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93227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'KF_18_dur+rat'!$C$21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'KF_18_dur+rat'!$C$22:$C$24</c:f>
              <c:numCache>
                <c:formatCode>0.00</c:formatCode>
                <c:ptCount val="3"/>
                <c:pt idx="0">
                  <c:v>-7.1697915746036163</c:v>
                </c:pt>
                <c:pt idx="1">
                  <c:v>-1.5301078378912254</c:v>
                </c:pt>
                <c:pt idx="2">
                  <c:v>-7.9469693383108995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D-4C07-A768-3319A4C5966F}"/>
            </c:ext>
          </c:extLst>
        </c:ser>
        <c:ser>
          <c:idx val="2"/>
          <c:order val="1"/>
          <c:tx>
            <c:strRef>
              <c:f>'KF_18_dur+rat'!$E$21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'KF_18_dur+rat'!$E$22:$E$24</c:f>
              <c:numCache>
                <c:formatCode>0.00</c:formatCode>
                <c:ptCount val="3"/>
                <c:pt idx="0">
                  <c:v>16.886602737748664</c:v>
                </c:pt>
                <c:pt idx="1">
                  <c:v>23.184531915784572</c:v>
                </c:pt>
                <c:pt idx="2">
                  <c:v>24.193707587667252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D-4C07-A768-3319A4C5966F}"/>
            </c:ext>
          </c:extLst>
        </c:ser>
        <c:ser>
          <c:idx val="3"/>
          <c:order val="2"/>
          <c:tx>
            <c:strRef>
              <c:f>'KF_18_dur+rat'!$F$21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'KF_18_dur+rat'!$F$22:$F$24</c:f>
              <c:numCache>
                <c:formatCode>0.00</c:formatCode>
                <c:ptCount val="3"/>
                <c:pt idx="0">
                  <c:v>-6.3227190560487161</c:v>
                </c:pt>
                <c:pt idx="1">
                  <c:v>8.5904723624031671</c:v>
                </c:pt>
                <c:pt idx="2">
                  <c:v>-1.5000667696537799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D-4C07-A768-3319A4C5966F}"/>
            </c:ext>
          </c:extLst>
        </c:ser>
        <c:ser>
          <c:idx val="4"/>
          <c:order val="3"/>
          <c:tx>
            <c:strRef>
              <c:f>'KF_18_dur+rat'!$G$21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'KF_18_dur+rat'!$G$22:$G$24</c:f>
              <c:numCache>
                <c:formatCode>0.00</c:formatCode>
                <c:ptCount val="3"/>
                <c:pt idx="0">
                  <c:v>-8.9625333603970727</c:v>
                </c:pt>
                <c:pt idx="1">
                  <c:v>-13.635937394560457</c:v>
                </c:pt>
                <c:pt idx="2">
                  <c:v>-23.497503759726328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D-4C07-A768-3319A4C5966F}"/>
            </c:ext>
          </c:extLst>
        </c:ser>
        <c:ser>
          <c:idx val="5"/>
          <c:order val="4"/>
          <c:tx>
            <c:strRef>
              <c:f>'KF_18_dur+rat'!$H$21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'KF_18_dur+rat'!$H$22:$H$24</c:f>
              <c:numCache>
                <c:formatCode>0.00</c:formatCode>
                <c:ptCount val="3"/>
                <c:pt idx="0">
                  <c:v>-2.4085290731672004</c:v>
                </c:pt>
                <c:pt idx="1">
                  <c:v>5.5266248404040379</c:v>
                </c:pt>
                <c:pt idx="2">
                  <c:v>11.552321058723031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D-4C07-A768-3319A4C5966F}"/>
            </c:ext>
          </c:extLst>
        </c:ser>
        <c:ser>
          <c:idx val="6"/>
          <c:order val="5"/>
          <c:tx>
            <c:strRef>
              <c:f>'KF_18_dur+rat'!$I$21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'KF_18_dur+rat'!$I$22:$I$24</c:f>
              <c:numCache>
                <c:formatCode>0.00</c:formatCode>
                <c:ptCount val="3"/>
                <c:pt idx="0">
                  <c:v>6.2247543329026449</c:v>
                </c:pt>
                <c:pt idx="1">
                  <c:v>-2.7570757708428135</c:v>
                </c:pt>
                <c:pt idx="2">
                  <c:v>1.6160362295043817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D-4C07-A768-3319A4C5966F}"/>
            </c:ext>
          </c:extLst>
        </c:ser>
        <c:ser>
          <c:idx val="8"/>
          <c:order val="6"/>
          <c:tx>
            <c:strRef>
              <c:f>'KF_18_dur+rat'!$K$21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'KF_18_dur+rat'!$K$22:$K$24</c:f>
              <c:numCache>
                <c:formatCode>0.00</c:formatCode>
                <c:ptCount val="3"/>
                <c:pt idx="0">
                  <c:v>16.706195959247012</c:v>
                </c:pt>
                <c:pt idx="1">
                  <c:v>-4.8242500018254777</c:v>
                </c:pt>
                <c:pt idx="2">
                  <c:v>4.0452603436022461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D-4C07-A768-3319A4C5966F}"/>
            </c:ext>
          </c:extLst>
        </c:ser>
        <c:ser>
          <c:idx val="10"/>
          <c:order val="7"/>
          <c:tx>
            <c:strRef>
              <c:f>'KF_18_dur+rat'!$M$21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'KF_18_dur+rat'!$M$22:$M$23</c:f>
              <c:numCache>
                <c:formatCode>0.00</c:formatCode>
                <c:ptCount val="2"/>
                <c:pt idx="0">
                  <c:v>-14.953979965681654</c:v>
                </c:pt>
                <c:pt idx="1">
                  <c:v>-14.554258113471914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FD-4C07-A768-3319A4C5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48640"/>
        <c:axId val="169250176"/>
      </c:barChart>
      <c:catAx>
        <c:axId val="1692486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9250176"/>
        <c:crosses val="autoZero"/>
        <c:auto val="1"/>
        <c:lblAlgn val="ctr"/>
        <c:lblOffset val="100"/>
        <c:noMultiLvlLbl val="0"/>
      </c:catAx>
      <c:valAx>
        <c:axId val="169250176"/>
        <c:scaling>
          <c:orientation val="minMax"/>
          <c:max val="25"/>
          <c:min val="-2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9248640"/>
        <c:crosses val="autoZero"/>
        <c:crossBetween val="between"/>
        <c:majorUnit val="5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'KF_18_dur+rat'!$B$36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'KF_18_dur+rat'!$B$37:$B$39</c:f>
              <c:numCache>
                <c:formatCode>0.00</c:formatCode>
                <c:ptCount val="3"/>
                <c:pt idx="0">
                  <c:v>-0.98874972885359114</c:v>
                </c:pt>
                <c:pt idx="1">
                  <c:v>2.0558110953722633</c:v>
                </c:pt>
                <c:pt idx="2">
                  <c:v>-1.067061366518665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4B37-BBD4-19D916E28FCF}"/>
            </c:ext>
          </c:extLst>
        </c:ser>
        <c:ser>
          <c:idx val="1"/>
          <c:order val="1"/>
          <c:tx>
            <c:strRef>
              <c:f>'KF_18_dur+rat'!$C$36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'KF_18_dur+rat'!$C$37:$C$39</c:f>
              <c:numCache>
                <c:formatCode>0.00</c:formatCode>
                <c:ptCount val="3"/>
                <c:pt idx="0">
                  <c:v>-0.89160204520726438</c:v>
                </c:pt>
                <c:pt idx="1">
                  <c:v>1.6683082899891915</c:v>
                </c:pt>
                <c:pt idx="2">
                  <c:v>-0.77670624478192707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C-4B37-BBD4-19D916E28FCF}"/>
            </c:ext>
          </c:extLst>
        </c:ser>
        <c:ser>
          <c:idx val="2"/>
          <c:order val="2"/>
          <c:tx>
            <c:strRef>
              <c:f>'KF_18_dur+rat'!$D$36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'KF_18_dur+rat'!$D$37:$D$39</c:f>
              <c:numCache>
                <c:formatCode>0.00</c:formatCode>
                <c:ptCount val="3"/>
                <c:pt idx="0">
                  <c:v>-1.173097714368339</c:v>
                </c:pt>
                <c:pt idx="1">
                  <c:v>-8.2702883555484163E-2</c:v>
                </c:pt>
                <c:pt idx="2">
                  <c:v>1.2558005979238374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C-4B37-BBD4-19D916E28FCF}"/>
            </c:ext>
          </c:extLst>
        </c:ser>
        <c:ser>
          <c:idx val="3"/>
          <c:order val="3"/>
          <c:tx>
            <c:strRef>
              <c:f>'KF_18_dur+rat'!$E$36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'KF_18_dur+rat'!$E$37:$E$39</c:f>
              <c:numCache>
                <c:formatCode>0.00</c:formatCode>
                <c:ptCount val="3"/>
                <c:pt idx="0">
                  <c:v>-1.6731886824806068</c:v>
                </c:pt>
                <c:pt idx="1">
                  <c:v>0.77225831602511619</c:v>
                </c:pt>
                <c:pt idx="2">
                  <c:v>0.90093036645549063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C-4B37-BBD4-19D916E28FCF}"/>
            </c:ext>
          </c:extLst>
        </c:ser>
        <c:ser>
          <c:idx val="4"/>
          <c:order val="4"/>
          <c:tx>
            <c:strRef>
              <c:f>'KF_18_dur+rat'!$F$36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'KF_18_dur+rat'!$F$37:$F$39</c:f>
              <c:numCache>
                <c:formatCode>0.00</c:formatCode>
                <c:ptCount val="3"/>
                <c:pt idx="0">
                  <c:v>-2.4914243632452653</c:v>
                </c:pt>
                <c:pt idx="1">
                  <c:v>2.9087947766537567</c:v>
                </c:pt>
                <c:pt idx="2">
                  <c:v>-0.41737041340849146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C-4B37-BBD4-19D916E28FCF}"/>
            </c:ext>
          </c:extLst>
        </c:ser>
        <c:ser>
          <c:idx val="5"/>
          <c:order val="5"/>
          <c:tx>
            <c:strRef>
              <c:f>'KF_18_dur+rat'!$G$36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'KF_18_dur+rat'!$G$37:$G$39</c:f>
              <c:numCache>
                <c:formatCode>0.00</c:formatCode>
                <c:ptCount val="3"/>
                <c:pt idx="0">
                  <c:v>2.3157783587323308</c:v>
                </c:pt>
                <c:pt idx="1">
                  <c:v>1.0467377561675129</c:v>
                </c:pt>
                <c:pt idx="2">
                  <c:v>-3.3625161148998473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C-4B37-BBD4-19D916E28FCF}"/>
            </c:ext>
          </c:extLst>
        </c:ser>
        <c:ser>
          <c:idx val="6"/>
          <c:order val="6"/>
          <c:tx>
            <c:strRef>
              <c:f>'KF_18_dur+rat'!$H$36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'KF_18_dur+rat'!$H$37:$H$39</c:f>
              <c:numCache>
                <c:formatCode>0.00</c:formatCode>
                <c:ptCount val="3"/>
                <c:pt idx="0">
                  <c:v>-2.8227630464491149</c:v>
                </c:pt>
                <c:pt idx="1">
                  <c:v>0.48285215910351198</c:v>
                </c:pt>
                <c:pt idx="2">
                  <c:v>2.3399108873455958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4C-4B37-BBD4-19D916E28FCF}"/>
            </c:ext>
          </c:extLst>
        </c:ser>
        <c:ser>
          <c:idx val="7"/>
          <c:order val="7"/>
          <c:tx>
            <c:strRef>
              <c:f>'KF_18_dur+rat'!$I$36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'KF_18_dur+rat'!$I$37:$I$39</c:f>
              <c:numCache>
                <c:formatCode>0.00</c:formatCode>
                <c:ptCount val="3"/>
                <c:pt idx="0">
                  <c:v>1.0406213682274768</c:v>
                </c:pt>
                <c:pt idx="1">
                  <c:v>-0.98515182804831625</c:v>
                </c:pt>
                <c:pt idx="2">
                  <c:v>-5.5469540179153398E-2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4C-4B37-BBD4-19D916E28FCF}"/>
            </c:ext>
          </c:extLst>
        </c:ser>
        <c:ser>
          <c:idx val="8"/>
          <c:order val="8"/>
          <c:tx>
            <c:strRef>
              <c:f>'KF_18_dur+rat'!$J$36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'KF_18_dur+rat'!$J$37:$J$39</c:f>
              <c:numCache>
                <c:formatCode>0.00</c:formatCode>
                <c:ptCount val="3"/>
                <c:pt idx="0">
                  <c:v>-1.9551075088070604</c:v>
                </c:pt>
                <c:pt idx="1">
                  <c:v>3.9903762006250787E-2</c:v>
                </c:pt>
                <c:pt idx="2">
                  <c:v>1.9152037468008203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4C-4B37-BBD4-19D916E28FCF}"/>
            </c:ext>
          </c:extLst>
        </c:ser>
        <c:ser>
          <c:idx val="9"/>
          <c:order val="9"/>
          <c:tx>
            <c:strRef>
              <c:f>'KF_18_dur+rat'!$K$36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'KF_18_dur+rat'!$K$37:$K$39</c:f>
              <c:numCache>
                <c:formatCode>0.00</c:formatCode>
                <c:ptCount val="3"/>
                <c:pt idx="0">
                  <c:v>3.1210038299038132</c:v>
                </c:pt>
                <c:pt idx="1">
                  <c:v>-2.5661819164436679</c:v>
                </c:pt>
                <c:pt idx="2">
                  <c:v>-0.55482191346014531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4C-4B37-BBD4-19D916E28FCF}"/>
            </c:ext>
          </c:extLst>
        </c:ser>
        <c:ser>
          <c:idx val="10"/>
          <c:order val="10"/>
          <c:tx>
            <c:strRef>
              <c:f>'KF_18_dur+rat'!$L$36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'KF_18_dur+rat'!$L$37:$L$39</c:f>
              <c:numCache>
                <c:formatCode>0.00</c:formatCode>
                <c:ptCount val="3"/>
                <c:pt idx="0">
                  <c:v>3.3287564291953373</c:v>
                </c:pt>
                <c:pt idx="1">
                  <c:v>-3.1834498577251331</c:v>
                </c:pt>
                <c:pt idx="2">
                  <c:v>-0.14530657147020776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4C-4B37-BBD4-19D916E28FCF}"/>
            </c:ext>
          </c:extLst>
        </c:ser>
        <c:ser>
          <c:idx val="11"/>
          <c:order val="11"/>
          <c:tx>
            <c:strRef>
              <c:f>'KF_18_dur+rat'!$M$36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'KF_18_dur+rat'!$M$37:$M$39</c:f>
              <c:numCache>
                <c:formatCode>0.00</c:formatCode>
                <c:ptCount val="3"/>
                <c:pt idx="0">
                  <c:v>-1.3797205676745321</c:v>
                </c:pt>
                <c:pt idx="1">
                  <c:v>-0.35121130400861844</c:v>
                </c:pt>
                <c:pt idx="2">
                  <c:v>1.7309318716831541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4C-4B37-BBD4-19D916E28FCF}"/>
            </c:ext>
          </c:extLst>
        </c:ser>
        <c:ser>
          <c:idx val="12"/>
          <c:order val="12"/>
          <c:tx>
            <c:strRef>
              <c:f>'KF_18_dur+rat'!$N$36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'KF_18_dur+rat'!$N$37:$N$39</c:f>
              <c:numCache>
                <c:formatCode>0.00</c:formatCode>
                <c:ptCount val="3"/>
                <c:pt idx="0">
                  <c:v>1.8341998192321611</c:v>
                </c:pt>
                <c:pt idx="1">
                  <c:v>-1.3910702881485975</c:v>
                </c:pt>
                <c:pt idx="2">
                  <c:v>-0.44312953108354947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4C-4B37-BBD4-19D916E28FCF}"/>
            </c:ext>
          </c:extLst>
        </c:ser>
        <c:ser>
          <c:idx val="13"/>
          <c:order val="13"/>
          <c:tx>
            <c:strRef>
              <c:f>'KF_18_dur+rat'!$O$36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'KF_18_dur+rat'!$O$37:$O$39</c:f>
              <c:numCache>
                <c:formatCode>0.00</c:formatCode>
                <c:ptCount val="3"/>
                <c:pt idx="0">
                  <c:v>1.735293851794637</c:v>
                </c:pt>
                <c:pt idx="1">
                  <c:v>-0.41489807738780726</c:v>
                </c:pt>
                <c:pt idx="2">
                  <c:v>-1.3203957744068333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4C-4B37-BBD4-19D916E28FCF}"/>
            </c:ext>
          </c:extLst>
        </c:ser>
        <c:ser>
          <c:idx val="14"/>
          <c:order val="14"/>
          <c:tx>
            <c:strRef>
              <c:f>'KF_18_dur+rat'!$P$36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'KF_18_dur+rat'!$P$37:$P$39</c:f>
              <c:numCache>
                <c:formatCode>0.0</c:formatCode>
                <c:ptCount val="3"/>
                <c:pt idx="0">
                  <c:v>2.9325747469190873</c:v>
                </c:pt>
                <c:pt idx="1">
                  <c:v>-0.42727778783932635</c:v>
                </c:pt>
                <c:pt idx="2">
                  <c:v>-2.5052969590797574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4C-4B37-BBD4-19D916E2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21440"/>
        <c:axId val="169427328"/>
      </c:barChart>
      <c:catAx>
        <c:axId val="1694214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9427328"/>
        <c:crosses val="autoZero"/>
        <c:auto val="1"/>
        <c:lblAlgn val="ctr"/>
        <c:lblOffset val="100"/>
        <c:noMultiLvlLbl val="0"/>
      </c:catAx>
      <c:valAx>
        <c:axId val="16942732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9421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'KF_18_dur+rat'!$C$31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'KF_18_dur+rat'!$C$32:$C$34</c:f>
              <c:numCache>
                <c:formatCode>0.00</c:formatCode>
                <c:ptCount val="3"/>
                <c:pt idx="0">
                  <c:v>-0.54394015168312393</c:v>
                </c:pt>
                <c:pt idx="1">
                  <c:v>1.2962575088093828</c:v>
                </c:pt>
                <c:pt idx="2">
                  <c:v>-0.75231735712626602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7-4249-AD5D-10B40A9277A5}"/>
            </c:ext>
          </c:extLst>
        </c:ser>
        <c:ser>
          <c:idx val="4"/>
          <c:order val="1"/>
          <c:tx>
            <c:strRef>
              <c:f>'KF_18_dur+rat'!$E$31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'KF_18_dur+rat'!$E$32:$E$34</c:f>
              <c:numCache>
                <c:formatCode>0.00</c:formatCode>
                <c:ptCount val="3"/>
                <c:pt idx="0">
                  <c:v>-1.3255267889564664</c:v>
                </c:pt>
                <c:pt idx="1">
                  <c:v>0.40020753484530758</c:v>
                </c:pt>
                <c:pt idx="2">
                  <c:v>0.92531925411115168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7-4249-AD5D-10B40A9277A5}"/>
            </c:ext>
          </c:extLst>
        </c:ser>
        <c:ser>
          <c:idx val="5"/>
          <c:order val="2"/>
          <c:tx>
            <c:strRef>
              <c:f>'KF_18_dur+rat'!$F$31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'KF_18_dur+rat'!$F$32:$F$34</c:f>
              <c:numCache>
                <c:formatCode>0.00</c:formatCode>
                <c:ptCount val="3"/>
                <c:pt idx="0">
                  <c:v>-2.1437624697211248</c:v>
                </c:pt>
                <c:pt idx="1">
                  <c:v>2.5367439954739481</c:v>
                </c:pt>
                <c:pt idx="2">
                  <c:v>-0.39298152575283041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7-4249-AD5D-10B40A9277A5}"/>
            </c:ext>
          </c:extLst>
        </c:ser>
        <c:ser>
          <c:idx val="6"/>
          <c:order val="3"/>
          <c:tx>
            <c:strRef>
              <c:f>'KF_18_dur+rat'!$G$31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'KF_18_dur+rat'!$G$32:$G$34</c:f>
              <c:numCache>
                <c:formatCode>0.00</c:formatCode>
                <c:ptCount val="3"/>
                <c:pt idx="0">
                  <c:v>2.6634402522564713</c:v>
                </c:pt>
                <c:pt idx="1">
                  <c:v>0.67468697498770425</c:v>
                </c:pt>
                <c:pt idx="2">
                  <c:v>-3.3381272272441862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7-4249-AD5D-10B40A9277A5}"/>
            </c:ext>
          </c:extLst>
        </c:ser>
        <c:ser>
          <c:idx val="7"/>
          <c:order val="4"/>
          <c:tx>
            <c:strRef>
              <c:f>'KF_18_dur+rat'!$H$31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'KF_18_dur+rat'!$H$32:$H$34</c:f>
              <c:numCache>
                <c:formatCode>0.00</c:formatCode>
                <c:ptCount val="3"/>
                <c:pt idx="0">
                  <c:v>-2.4751011529249745</c:v>
                </c:pt>
                <c:pt idx="1">
                  <c:v>0.11080137792370337</c:v>
                </c:pt>
                <c:pt idx="2">
                  <c:v>2.3642997750012569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07-4249-AD5D-10B40A9277A5}"/>
            </c:ext>
          </c:extLst>
        </c:ser>
        <c:ser>
          <c:idx val="9"/>
          <c:order val="5"/>
          <c:tx>
            <c:strRef>
              <c:f>'KF_18_dur+rat'!$I$31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'KF_18_dur+rat'!$I$32:$I$34</c:f>
              <c:numCache>
                <c:formatCode>0.00</c:formatCode>
                <c:ptCount val="3"/>
                <c:pt idx="0">
                  <c:v>1.3882832617516172</c:v>
                </c:pt>
                <c:pt idx="1">
                  <c:v>-1.3572026092281249</c:v>
                </c:pt>
                <c:pt idx="2">
                  <c:v>-3.1080652523492347E-2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07-4249-AD5D-10B40A9277A5}"/>
            </c:ext>
          </c:extLst>
        </c:ser>
        <c:ser>
          <c:idx val="14"/>
          <c:order val="6"/>
          <c:tx>
            <c:strRef>
              <c:f>'KF_18_dur+rat'!$K$31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'KF_18_dur+rat'!$K$32:$K$34</c:f>
              <c:numCache>
                <c:formatCode>0.00</c:formatCode>
                <c:ptCount val="3"/>
                <c:pt idx="0">
                  <c:v>3.4686657234279537</c:v>
                </c:pt>
                <c:pt idx="1">
                  <c:v>-2.9382326976234765</c:v>
                </c:pt>
                <c:pt idx="2">
                  <c:v>-0.53043302580448426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07-4249-AD5D-10B40A9277A5}"/>
            </c:ext>
          </c:extLst>
        </c:ser>
        <c:ser>
          <c:idx val="2"/>
          <c:order val="7"/>
          <c:tx>
            <c:strRef>
              <c:f>'KF_18_dur+rat'!$M$31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'KF_18_dur+rat'!$M$32:$M$34</c:f>
              <c:numCache>
                <c:formatCode>0.00</c:formatCode>
                <c:ptCount val="3"/>
                <c:pt idx="0">
                  <c:v>-1.0320586741503917</c:v>
                </c:pt>
                <c:pt idx="1">
                  <c:v>-0.72326208518842705</c:v>
                </c:pt>
                <c:pt idx="2">
                  <c:v>1.7553207593388152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07-4249-AD5D-10B40A9277A5}"/>
            </c:ext>
          </c:extLst>
        </c:ser>
        <c:ser>
          <c:idx val="12"/>
          <c:order val="8"/>
          <c:tx>
            <c:strRef>
              <c:f>'KF_18_dur+rat'!$P$31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'KF_18_dur+rat'!$P$32:$P$34</c:f>
              <c:numCache>
                <c:formatCode>0.00</c:formatCode>
                <c:ptCount val="3"/>
                <c:pt idx="0">
                  <c:v>3.2802366404432277</c:v>
                </c:pt>
                <c:pt idx="1">
                  <c:v>-0.79932856901913496</c:v>
                </c:pt>
                <c:pt idx="2">
                  <c:v>-2.4809080714240963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07-4249-AD5D-10B40A92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6976"/>
        <c:axId val="169492864"/>
      </c:barChart>
      <c:catAx>
        <c:axId val="1694869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9492864"/>
        <c:crosses val="autoZero"/>
        <c:auto val="1"/>
        <c:lblAlgn val="ctr"/>
        <c:lblOffset val="100"/>
        <c:noMultiLvlLbl val="0"/>
      </c:catAx>
      <c:valAx>
        <c:axId val="16949286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94869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33" xr16:uid="{00000000-0016-0000-0000-00003A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56" xr16:uid="{00000000-0016-0000-0000-000031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8_dur" connectionId="35" xr16:uid="{00000000-0016-0000-0000-000030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8_dur" connectionId="54" xr16:uid="{00000000-0016-0000-0000-00002F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28" xr16:uid="{00000000-0016-0000-0000-00002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68" xr16:uid="{00000000-0016-0000-0000-00002D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8_dur_2" connectionId="40" xr16:uid="{00000000-0016-0000-0000-00002C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6_(Träumend hing die Blume)_dur_3" connectionId="23" xr16:uid="{00000000-0016-0000-0000-00002B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63" xr16:uid="{00000000-0016-0000-0000-00002A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6" xr16:uid="{00000000-0016-0000-0000-000029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8_dur_2" connectionId="47" xr16:uid="{00000000-0016-0000-0000-000028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57" xr16:uid="{00000000-0016-0000-0000-000039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9" connectionId="62" xr16:uid="{00000000-0016-0000-0000-000027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53" xr16:uid="{00000000-0016-0000-0000-000026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8_dur" connectionId="7" xr16:uid="{00000000-0016-0000-0000-000025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8_dur" connectionId="50" xr16:uid="{00000000-0016-0000-0000-000024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8_Abschnitte-Dauern_1" connectionId="30" xr16:uid="{00000000-0016-0000-0000-000023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8_Abschnitte-Dauern" connectionId="29" xr16:uid="{00000000-0016-0000-0000-000022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8_dur_1" connectionId="51" xr16:uid="{00000000-0016-0000-0000-000021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000-000020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6_(Träumend hing die Blume)_dur_2" connectionId="22" xr16:uid="{00000000-0016-0000-0000-00001F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6_(Träumend hing die Blume)_dur_4" connectionId="21" xr16:uid="{00000000-0016-0000-0000-00001E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34" xr16:uid="{00000000-0016-0000-0000-000038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8_dur_1" connectionId="8" xr16:uid="{00000000-0016-0000-0000-00001D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8_dur_1" connectionId="39" xr16:uid="{00000000-0016-0000-0000-00001C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8_dur_1" connectionId="36" xr16:uid="{00000000-0016-0000-0000-00001B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8_dur_1" connectionId="46" xr16:uid="{00000000-0016-0000-0000-00001A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9" xr16:uid="{00000000-0016-0000-0000-000019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ger_1997_18_dur_2" connectionId="65" xr16:uid="{00000000-0016-0000-0000-000018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2 (Umpanzert)" connectionId="19" xr16:uid="{00000000-0016-0000-0000-000017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27" connectionId="16" xr16:uid="{00000000-0016-0000-0000-000016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38" xr16:uid="{00000000-0016-0000-0000-000015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3" xr16:uid="{00000000-0016-0000-0000-000014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67" xr16:uid="{00000000-0016-0000-0000-000037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8_dur_1" connectionId="12" xr16:uid="{00000000-0016-0000-0000-000013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8_dur_1" connectionId="55" xr16:uid="{00000000-0016-0000-0000-000012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58" xr16:uid="{00000000-0016-0000-0000-000011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87_27" connectionId="17" xr16:uid="{00000000-0016-0000-0000-000010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8" connectionId="61" xr16:uid="{00000000-0016-0000-0000-00000F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52" xr16:uid="{00000000-0016-0000-0000-00000E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42" xr16:uid="{00000000-0016-0000-0000-00000D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8_dur_1" connectionId="26" xr16:uid="{00000000-0016-0000-0000-00000C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31" xr16:uid="{00000000-0016-0000-0000-00000B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8_dur_2" connectionId="13" xr16:uid="{00000000-0016-0000-0000-00000A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8_dur_1" connectionId="4" xr16:uid="{00000000-0016-0000-0000-000036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4" xr16:uid="{00000000-0016-0000-0000-000009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4" connectionId="25" xr16:uid="{00000000-0016-0000-0000-000008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32" xr16:uid="{00000000-0016-0000-0000-000007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8_dur_2" connectionId="5" xr16:uid="{00000000-0016-0000-0000-000006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1" xr16:uid="{00000000-0016-0000-0000-000005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ger_1997_18_dur_1" connectionId="64" xr16:uid="{00000000-0016-0000-0000-000004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60" xr16:uid="{00000000-0016-0000-0000-000003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8_dur_1" connectionId="43" xr16:uid="{00000000-0016-0000-0000-000002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8_dur_2" connectionId="27" xr16:uid="{00000000-0016-0000-0000-000001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6_(Träumend hing die Blume)_dur" connectionId="20" xr16:uid="{00000000-0016-0000-0000-00000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49" xr16:uid="{00000000-0016-0000-0000-00003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48" xr16:uid="{00000000-0016-0000-0000-00003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8_dur_2" connectionId="44" xr16:uid="{00000000-0016-0000-0000-000033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15" xr16:uid="{00000000-0016-0000-0000-00003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F31C-9835-4ACD-9EFB-B9C2DA02DEC8}">
  <dimension ref="A1:E7"/>
  <sheetViews>
    <sheetView workbookViewId="0">
      <selection sqref="A1:XFD1"/>
    </sheetView>
  </sheetViews>
  <sheetFormatPr baseColWidth="10" defaultRowHeight="14.4" x14ac:dyDescent="0.3"/>
  <cols>
    <col min="1" max="1" width="7.88671875" style="7" bestFit="1" customWidth="1"/>
    <col min="2" max="2" width="12.6640625" style="7" bestFit="1" customWidth="1"/>
    <col min="3" max="3" width="10.109375" style="7" bestFit="1" customWidth="1"/>
    <col min="4" max="4" width="12.6640625" style="7" bestFit="1" customWidth="1"/>
    <col min="5" max="5" width="10.109375" style="7" bestFit="1" customWidth="1"/>
  </cols>
  <sheetData>
    <row r="1" spans="1:5" s="31" customFormat="1" x14ac:dyDescent="0.3">
      <c r="A1" s="6" t="s">
        <v>52</v>
      </c>
      <c r="B1" s="6" t="s">
        <v>53</v>
      </c>
      <c r="C1" s="6" t="s">
        <v>54</v>
      </c>
      <c r="D1" s="6" t="s">
        <v>53</v>
      </c>
      <c r="E1" s="6" t="s">
        <v>54</v>
      </c>
    </row>
    <row r="2" spans="1:5" x14ac:dyDescent="0.3">
      <c r="A2" s="7" t="s">
        <v>3</v>
      </c>
      <c r="B2" s="7">
        <v>66</v>
      </c>
      <c r="C2" s="7">
        <v>30.6</v>
      </c>
      <c r="D2" s="7">
        <v>81</v>
      </c>
      <c r="E2" s="7">
        <v>37.5</v>
      </c>
    </row>
    <row r="3" spans="1:5" x14ac:dyDescent="0.3">
      <c r="A3" s="7" t="s">
        <v>4</v>
      </c>
      <c r="B3" s="7">
        <v>15</v>
      </c>
      <c r="C3" s="7">
        <v>6.9</v>
      </c>
    </row>
    <row r="4" spans="1:5" x14ac:dyDescent="0.3">
      <c r="A4" s="7" t="s">
        <v>0</v>
      </c>
      <c r="B4" s="7">
        <v>24</v>
      </c>
      <c r="C4" s="7">
        <v>11.1</v>
      </c>
      <c r="D4" s="7">
        <v>61</v>
      </c>
      <c r="E4" s="7">
        <v>28.2</v>
      </c>
    </row>
    <row r="5" spans="1:5" x14ac:dyDescent="0.3">
      <c r="A5" s="7" t="s">
        <v>1</v>
      </c>
      <c r="B5" s="7">
        <v>37</v>
      </c>
      <c r="C5" s="7">
        <v>17.100000000000001</v>
      </c>
    </row>
    <row r="6" spans="1:5" x14ac:dyDescent="0.3">
      <c r="A6" s="7">
        <v>3</v>
      </c>
      <c r="B6" s="7">
        <v>74</v>
      </c>
      <c r="C6" s="7">
        <v>34.299999999999997</v>
      </c>
      <c r="D6" s="7">
        <v>74</v>
      </c>
      <c r="E6" s="7">
        <v>34.299999999999997</v>
      </c>
    </row>
    <row r="7" spans="1:5" x14ac:dyDescent="0.3">
      <c r="B7" s="7">
        <v>216</v>
      </c>
      <c r="C7" s="7">
        <v>100</v>
      </c>
      <c r="D7" s="7">
        <v>216</v>
      </c>
      <c r="E7" s="7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6"/>
  <sheetViews>
    <sheetView tabSelected="1" zoomScale="55" zoomScaleNormal="55" workbookViewId="0"/>
  </sheetViews>
  <sheetFormatPr baseColWidth="10" defaultRowHeight="14.4" x14ac:dyDescent="0.3"/>
  <cols>
    <col min="1" max="1" width="21.44140625" style="1" bestFit="1" customWidth="1"/>
    <col min="2" max="3" width="26.44140625" style="2" bestFit="1" customWidth="1"/>
    <col min="4" max="4" width="24" style="2" bestFit="1" customWidth="1"/>
    <col min="5" max="5" width="24" bestFit="1" customWidth="1"/>
    <col min="6" max="6" width="34.21875" bestFit="1" customWidth="1"/>
    <col min="7" max="7" width="37.33203125" bestFit="1" customWidth="1"/>
    <col min="8" max="8" width="29.88671875" bestFit="1" customWidth="1"/>
    <col min="9" max="9" width="23.21875" bestFit="1" customWidth="1"/>
    <col min="10" max="10" width="29.88671875" bestFit="1" customWidth="1"/>
    <col min="11" max="12" width="22.77734375" bestFit="1" customWidth="1"/>
    <col min="13" max="13" width="28.77734375" bestFit="1" customWidth="1"/>
    <col min="14" max="15" width="22.77734375" bestFit="1" customWidth="1"/>
    <col min="16" max="16" width="11" style="2" bestFit="1" customWidth="1"/>
    <col min="17" max="17" width="9" bestFit="1" customWidth="1"/>
    <col min="18" max="18" width="9.44140625" bestFit="1" customWidth="1"/>
    <col min="19" max="19" width="17.77734375" style="2" bestFit="1" customWidth="1"/>
    <col min="20" max="20" width="8.5546875" style="2" bestFit="1" customWidth="1"/>
    <col min="21" max="21" width="13.21875" style="2" bestFit="1" customWidth="1"/>
    <col min="22" max="22" width="7.33203125" style="2" bestFit="1" customWidth="1"/>
    <col min="23" max="23" width="10.109375" style="2" bestFit="1" customWidth="1"/>
    <col min="24" max="24" width="8.109375" style="2" bestFit="1" customWidth="1"/>
    <col min="25" max="25" width="8.5546875" bestFit="1" customWidth="1"/>
    <col min="26" max="26" width="17.6640625" style="1" bestFit="1" customWidth="1"/>
    <col min="27" max="27" width="15.109375" bestFit="1" customWidth="1"/>
    <col min="28" max="29" width="26.44140625" style="2" bestFit="1" customWidth="1"/>
    <col min="30" max="30" width="24" bestFit="1" customWidth="1"/>
    <col min="31" max="31" width="24" style="2" bestFit="1" customWidth="1"/>
    <col min="32" max="32" width="34.21875" style="2" bestFit="1" customWidth="1"/>
    <col min="33" max="33" width="37.33203125" bestFit="1" customWidth="1"/>
    <col min="34" max="34" width="29.88671875" bestFit="1" customWidth="1"/>
    <col min="35" max="35" width="23.21875" bestFit="1" customWidth="1"/>
    <col min="36" max="36" width="29.88671875" bestFit="1" customWidth="1"/>
    <col min="37" max="38" width="22.77734375" bestFit="1" customWidth="1"/>
    <col min="39" max="39" width="28.77734375" bestFit="1" customWidth="1"/>
    <col min="40" max="41" width="22.77734375" bestFit="1" customWidth="1"/>
    <col min="42" max="42" width="11" bestFit="1" customWidth="1"/>
    <col min="43" max="43" width="9" bestFit="1" customWidth="1"/>
    <col min="44" max="44" width="9.44140625" bestFit="1" customWidth="1"/>
    <col min="45" max="45" width="17.77734375" bestFit="1" customWidth="1"/>
    <col min="46" max="46" width="10.109375" bestFit="1" customWidth="1"/>
    <col min="47" max="47" width="8.109375" bestFit="1" customWidth="1"/>
    <col min="48" max="48" width="8.5546875" bestFit="1" customWidth="1"/>
    <col min="49" max="49" width="16.88671875" bestFit="1" customWidth="1"/>
    <col min="50" max="51" width="8.5546875" bestFit="1" customWidth="1"/>
    <col min="52" max="52" width="18.21875" bestFit="1" customWidth="1"/>
    <col min="53" max="53" width="17.77734375" bestFit="1" customWidth="1"/>
    <col min="54" max="54" width="22.33203125" bestFit="1" customWidth="1"/>
    <col min="55" max="55" width="5.44140625" bestFit="1" customWidth="1"/>
    <col min="56" max="56" width="23.109375" bestFit="1" customWidth="1"/>
    <col min="57" max="57" width="23.5546875" bestFit="1" customWidth="1"/>
    <col min="58" max="59" width="26.44140625" bestFit="1" customWidth="1"/>
    <col min="60" max="61" width="24" bestFit="1" customWidth="1"/>
    <col min="62" max="62" width="34.21875" bestFit="1" customWidth="1"/>
    <col min="63" max="63" width="37.33203125" bestFit="1" customWidth="1"/>
    <col min="64" max="64" width="29.88671875" bestFit="1" customWidth="1"/>
    <col min="65" max="65" width="23.21875" bestFit="1" customWidth="1"/>
    <col min="66" max="66" width="29.88671875" bestFit="1" customWidth="1"/>
    <col min="67" max="68" width="22.77734375" bestFit="1" customWidth="1"/>
    <col min="69" max="69" width="28.77734375" bestFit="1" customWidth="1"/>
    <col min="70" max="71" width="22.77734375" bestFit="1" customWidth="1"/>
    <col min="72" max="72" width="8.5546875" bestFit="1" customWidth="1"/>
  </cols>
  <sheetData>
    <row r="1" spans="1:72" x14ac:dyDescent="0.3">
      <c r="A1" s="35" t="s">
        <v>20</v>
      </c>
      <c r="B1" s="27" t="s">
        <v>5</v>
      </c>
      <c r="C1" s="27" t="s">
        <v>6</v>
      </c>
      <c r="D1" s="27" t="s">
        <v>7</v>
      </c>
      <c r="E1" s="27" t="s">
        <v>8</v>
      </c>
      <c r="F1" s="27" t="s">
        <v>9</v>
      </c>
      <c r="G1" s="27" t="s">
        <v>10</v>
      </c>
      <c r="H1" s="27" t="s">
        <v>11</v>
      </c>
      <c r="I1" s="27" t="s">
        <v>12</v>
      </c>
      <c r="J1" s="27" t="s">
        <v>13</v>
      </c>
      <c r="K1" s="27" t="s">
        <v>14</v>
      </c>
      <c r="L1" s="12" t="s">
        <v>15</v>
      </c>
      <c r="M1" s="12" t="s">
        <v>16</v>
      </c>
      <c r="N1" s="12" t="s">
        <v>17</v>
      </c>
      <c r="O1" s="12" t="s">
        <v>18</v>
      </c>
      <c r="P1" s="1" t="s">
        <v>24</v>
      </c>
      <c r="Q1" s="1" t="s">
        <v>25</v>
      </c>
      <c r="R1" s="1" t="s">
        <v>26</v>
      </c>
      <c r="S1" s="1" t="s">
        <v>27</v>
      </c>
      <c r="T1" s="1"/>
      <c r="U1" s="1"/>
      <c r="V1" s="6" t="s">
        <v>20</v>
      </c>
      <c r="W1" s="1" t="s">
        <v>28</v>
      </c>
      <c r="X1" s="1" t="s">
        <v>31</v>
      </c>
      <c r="Y1" s="1" t="s">
        <v>29</v>
      </c>
      <c r="Z1" s="6" t="s">
        <v>40</v>
      </c>
      <c r="AA1" s="6" t="s">
        <v>20</v>
      </c>
      <c r="AB1" s="27" t="s">
        <v>5</v>
      </c>
      <c r="AC1" s="27" t="s">
        <v>6</v>
      </c>
      <c r="AD1" s="27" t="s">
        <v>7</v>
      </c>
      <c r="AE1" s="27" t="s">
        <v>8</v>
      </c>
      <c r="AF1" s="27" t="s">
        <v>9</v>
      </c>
      <c r="AG1" s="27" t="s">
        <v>10</v>
      </c>
      <c r="AH1" s="27" t="s">
        <v>11</v>
      </c>
      <c r="AI1" s="27" t="s">
        <v>12</v>
      </c>
      <c r="AJ1" s="27" t="s">
        <v>13</v>
      </c>
      <c r="AK1" s="27" t="s">
        <v>14</v>
      </c>
      <c r="AL1" s="12" t="s">
        <v>15</v>
      </c>
      <c r="AM1" s="12" t="s">
        <v>16</v>
      </c>
      <c r="AN1" s="12" t="s">
        <v>17</v>
      </c>
      <c r="AO1" s="12" t="s">
        <v>18</v>
      </c>
      <c r="AP1" s="6" t="s">
        <v>24</v>
      </c>
      <c r="AQ1" s="1" t="s">
        <v>25</v>
      </c>
      <c r="AR1" s="6" t="s">
        <v>26</v>
      </c>
      <c r="AS1" s="6" t="s">
        <v>27</v>
      </c>
      <c r="AT1" s="6" t="s">
        <v>28</v>
      </c>
      <c r="AU1" s="6" t="s">
        <v>31</v>
      </c>
      <c r="AV1" s="1" t="s">
        <v>29</v>
      </c>
      <c r="AW1" s="6" t="s">
        <v>30</v>
      </c>
      <c r="AX1" s="39" t="s">
        <v>2</v>
      </c>
      <c r="AY1" s="21"/>
      <c r="AZ1" s="28"/>
      <c r="BA1" s="28"/>
      <c r="BB1" s="6"/>
      <c r="BC1" s="14"/>
      <c r="BD1" s="7"/>
    </row>
    <row r="2" spans="1:72" x14ac:dyDescent="0.3">
      <c r="A2" s="6">
        <v>1</v>
      </c>
      <c r="B2" s="8">
        <f>SUM(AB2:AB3)</f>
        <v>42.506666666000001</v>
      </c>
      <c r="C2" s="8">
        <f t="shared" ref="C2:O2" si="0">SUM(AC2:AC3)</f>
        <v>41.631564625000003</v>
      </c>
      <c r="D2" s="8">
        <f t="shared" si="0"/>
        <v>50.85170068</v>
      </c>
      <c r="E2" s="8">
        <f t="shared" si="0"/>
        <v>52.420136055</v>
      </c>
      <c r="F2" s="8">
        <f t="shared" si="0"/>
        <v>42.011451247000004</v>
      </c>
      <c r="G2" s="8">
        <f t="shared" si="0"/>
        <v>40.827573696000002</v>
      </c>
      <c r="H2" s="8">
        <f t="shared" si="0"/>
        <v>43.766848073000006</v>
      </c>
      <c r="I2" s="8">
        <f t="shared" si="0"/>
        <v>47.63861678</v>
      </c>
      <c r="J2" s="8">
        <f t="shared" si="0"/>
        <v>43.660476191000001</v>
      </c>
      <c r="K2" s="8">
        <f t="shared" si="0"/>
        <v>52.339229025000002</v>
      </c>
      <c r="L2" s="8">
        <f t="shared" si="0"/>
        <v>52.889251700999999</v>
      </c>
      <c r="M2" s="8">
        <f t="shared" si="0"/>
        <v>38.140589568999999</v>
      </c>
      <c r="N2" s="8">
        <f t="shared" si="0"/>
        <v>50.062222221999995</v>
      </c>
      <c r="O2" s="8">
        <f t="shared" si="0"/>
        <v>51.011337867999998</v>
      </c>
      <c r="P2" s="3">
        <f>AVERAGE(B2:O2)</f>
        <v>46.411261742714274</v>
      </c>
      <c r="Q2" s="13">
        <f>MIN(B2:O2)</f>
        <v>38.140589568999999</v>
      </c>
      <c r="R2" s="3">
        <f>MAX(B2:O2)</f>
        <v>52.889251700999999</v>
      </c>
      <c r="S2" s="8">
        <f>STDEV(B2:O2)/P2*100</f>
        <v>11.027428805839611</v>
      </c>
      <c r="V2" s="6">
        <v>1</v>
      </c>
      <c r="W2" s="13">
        <f>AVERAGE(C2,E2:I2,K2,M2)</f>
        <v>44.847001133749998</v>
      </c>
      <c r="X2" s="3">
        <f>MIN(C2,E2:I2,K2,M2)</f>
        <v>38.140589568999999</v>
      </c>
      <c r="Y2" s="3">
        <f>MAX(C2,E2:I2,K2,M2)</f>
        <v>52.420136055</v>
      </c>
      <c r="Z2" s="8">
        <f>STDEV(C2,E2:I2,K2,M2)/W2*100</f>
        <v>11.976966720619671</v>
      </c>
      <c r="AA2" s="6" t="s">
        <v>3</v>
      </c>
      <c r="AB2" s="13">
        <f t="shared" ref="AB2:AN2" si="1">AB78-AB77</f>
        <v>31.233378684999998</v>
      </c>
      <c r="AC2" s="13">
        <f t="shared" si="1"/>
        <v>30.85170068</v>
      </c>
      <c r="AD2" s="13">
        <f t="shared" si="1"/>
        <v>40.989024943000004</v>
      </c>
      <c r="AE2" s="13">
        <f t="shared" si="1"/>
        <v>42.351020409</v>
      </c>
      <c r="AF2" s="13">
        <f t="shared" si="1"/>
        <v>32.897619046999999</v>
      </c>
      <c r="AG2" s="13">
        <f t="shared" si="1"/>
        <v>30.893877550999996</v>
      </c>
      <c r="AH2" s="13">
        <f t="shared" si="1"/>
        <v>31.675963718999999</v>
      </c>
      <c r="AI2" s="13">
        <f t="shared" si="1"/>
        <v>34.606417232999995</v>
      </c>
      <c r="AJ2" s="13">
        <f t="shared" si="1"/>
        <v>32.841428572000005</v>
      </c>
      <c r="AK2" s="13">
        <f t="shared" si="1"/>
        <v>39.063219953999997</v>
      </c>
      <c r="AL2" s="13">
        <f t="shared" si="1"/>
        <v>40.234920635000002</v>
      </c>
      <c r="AM2" s="13">
        <f t="shared" si="1"/>
        <v>29.377959183000002</v>
      </c>
      <c r="AN2" s="13">
        <f t="shared" si="1"/>
        <v>38.003809523999998</v>
      </c>
      <c r="AO2" s="13">
        <f>AO78-AO77</f>
        <v>38.704761904999998</v>
      </c>
      <c r="AP2" s="13">
        <f>AVERAGE(AB2:AO2)</f>
        <v>35.266078717142861</v>
      </c>
      <c r="AQ2" s="13">
        <f t="shared" ref="AQ2:AQ6" si="2">MIN(AB2:AO2)</f>
        <v>29.377959183000002</v>
      </c>
      <c r="AR2" s="13">
        <f>MAX(AB2:AO2)</f>
        <v>42.351020409</v>
      </c>
      <c r="AS2" s="8">
        <f t="shared" ref="AS2:AS6" si="3">STDEV(AB2:AO2)/AP2*100</f>
        <v>12.576416090471584</v>
      </c>
      <c r="AT2" s="13">
        <f t="shared" ref="AT2:AT6" si="4">AVERAGE(AC2,AE2:AI2,AK2,AM2)</f>
        <v>33.964722222000006</v>
      </c>
      <c r="AU2" s="3">
        <f t="shared" ref="AU2:AU6" si="5">MIN(AC2,AE2:AI2,AK2,AM2)</f>
        <v>29.377959183000002</v>
      </c>
      <c r="AV2" s="3">
        <f t="shared" ref="AV2:AV6" si="6">MAX(AC2,AE2:AI2,AK2,AM2)</f>
        <v>42.351020409</v>
      </c>
      <c r="AW2" s="8">
        <f t="shared" ref="AW2:AW6" si="7">STDEV(AC2,AE2:AI2,AK2,AM2)/AT2*100</f>
        <v>13.32002462987065</v>
      </c>
      <c r="AX2" s="22">
        <v>30.555555555555557</v>
      </c>
      <c r="AY2" s="6" t="s">
        <v>3</v>
      </c>
      <c r="AZ2" s="22"/>
      <c r="BA2" s="6"/>
      <c r="BB2" s="13"/>
      <c r="BC2" s="13"/>
      <c r="BD2" s="7"/>
    </row>
    <row r="3" spans="1:72" x14ac:dyDescent="0.3">
      <c r="A3" s="6">
        <v>2</v>
      </c>
      <c r="B3" s="8">
        <f>SUM(AB4:AB5)</f>
        <v>38.892766440000003</v>
      </c>
      <c r="C3" s="8">
        <f t="shared" ref="C3:O3" si="8">SUM(AC4:AC5)</f>
        <v>37.503129252000001</v>
      </c>
      <c r="D3" s="8">
        <f t="shared" si="8"/>
        <v>43.528707483000005</v>
      </c>
      <c r="E3" s="8">
        <f t="shared" si="8"/>
        <v>46.915918366999996</v>
      </c>
      <c r="F3" s="8">
        <f t="shared" si="8"/>
        <v>41.357641722999993</v>
      </c>
      <c r="G3" s="8">
        <f t="shared" si="8"/>
        <v>32.892517007000002</v>
      </c>
      <c r="H3" s="8">
        <f t="shared" si="8"/>
        <v>40.190748298999999</v>
      </c>
      <c r="I3" s="8">
        <f t="shared" si="8"/>
        <v>37.035827663999996</v>
      </c>
      <c r="J3" s="8">
        <f t="shared" si="8"/>
        <v>38.433378685000001</v>
      </c>
      <c r="K3" s="8">
        <f t="shared" si="8"/>
        <v>36.248526077000001</v>
      </c>
      <c r="L3" s="8">
        <f t="shared" si="8"/>
        <v>35.567165531999997</v>
      </c>
      <c r="M3" s="8">
        <f t="shared" si="8"/>
        <v>32.542766440000008</v>
      </c>
      <c r="N3" s="8">
        <f t="shared" si="8"/>
        <v>37.513287982000001</v>
      </c>
      <c r="O3" s="8">
        <f t="shared" si="8"/>
        <v>39.700317460999997</v>
      </c>
      <c r="P3" s="3">
        <f t="shared" ref="P3:P4" si="9">AVERAGE(B3:O3)</f>
        <v>38.451621315142859</v>
      </c>
      <c r="Q3" s="13">
        <f t="shared" ref="Q3:Q4" si="10">MIN(B3:O3)</f>
        <v>32.542766440000008</v>
      </c>
      <c r="R3" s="3">
        <f t="shared" ref="R3:R4" si="11">MAX(B3:O3)</f>
        <v>46.915918366999996</v>
      </c>
      <c r="S3" s="8">
        <f t="shared" ref="S3:S5" si="12">STDEV(B3:O3)/P3*100</f>
        <v>10.031499321938451</v>
      </c>
      <c r="V3" s="6">
        <v>2</v>
      </c>
      <c r="W3" s="13">
        <f>AVERAGE(C3,E3:I3,K3,M3)</f>
        <v>38.085884353625005</v>
      </c>
      <c r="X3" s="3">
        <f t="shared" ref="X3:X4" si="13">MIN(C3,E3:I3,K3,M3)</f>
        <v>32.542766440000008</v>
      </c>
      <c r="Y3" s="3">
        <f t="shared" ref="Y3:Y5" si="14">MAX(C3,E3:I3,K3,M3)</f>
        <v>46.915918366999996</v>
      </c>
      <c r="Z3" s="8">
        <f t="shared" ref="Z3:Z5" si="15">STDEV(C3,E3:I3,K3,M3)/W3*100</f>
        <v>12.379958576168763</v>
      </c>
      <c r="AA3" s="6" t="s">
        <v>4</v>
      </c>
      <c r="AB3" s="13">
        <f t="shared" ref="AB3:AO6" si="16">AB79-AB78</f>
        <v>11.273287980999999</v>
      </c>
      <c r="AC3" s="13">
        <f t="shared" si="16"/>
        <v>10.779863945000002</v>
      </c>
      <c r="AD3" s="13">
        <f t="shared" si="16"/>
        <v>9.8626757369999964</v>
      </c>
      <c r="AE3" s="13">
        <f t="shared" si="16"/>
        <v>10.069115646</v>
      </c>
      <c r="AF3" s="13">
        <f t="shared" si="16"/>
        <v>9.1138322000000045</v>
      </c>
      <c r="AG3" s="13">
        <f t="shared" si="16"/>
        <v>9.9336961450000061</v>
      </c>
      <c r="AH3" s="13">
        <f t="shared" si="16"/>
        <v>12.090884354000003</v>
      </c>
      <c r="AI3" s="13">
        <f t="shared" si="16"/>
        <v>13.032199547000005</v>
      </c>
      <c r="AJ3" s="13">
        <f t="shared" si="16"/>
        <v>10.819047618999996</v>
      </c>
      <c r="AK3" s="13">
        <f t="shared" si="16"/>
        <v>13.276009071000004</v>
      </c>
      <c r="AL3" s="13">
        <f t="shared" si="16"/>
        <v>12.654331065999997</v>
      </c>
      <c r="AM3" s="13">
        <f t="shared" si="16"/>
        <v>8.7626303859999979</v>
      </c>
      <c r="AN3" s="13">
        <f t="shared" si="16"/>
        <v>12.058412697999998</v>
      </c>
      <c r="AO3" s="13">
        <f t="shared" si="16"/>
        <v>12.306575963</v>
      </c>
      <c r="AP3" s="13">
        <f t="shared" ref="AP3:AP6" si="17">AVERAGE(AB3:AO3)</f>
        <v>11.145183025571429</v>
      </c>
      <c r="AQ3" s="13">
        <f t="shared" si="2"/>
        <v>8.7626303859999979</v>
      </c>
      <c r="AR3" s="13">
        <f t="shared" ref="AR3:AR6" si="18">MAX(AB3:AO3)</f>
        <v>13.276009071000004</v>
      </c>
      <c r="AS3" s="8">
        <f t="shared" si="3"/>
        <v>13.117492082460167</v>
      </c>
      <c r="AT3" s="13">
        <f t="shared" si="4"/>
        <v>10.882278911750003</v>
      </c>
      <c r="AU3" s="3">
        <f t="shared" si="5"/>
        <v>8.7626303859999979</v>
      </c>
      <c r="AV3" s="3">
        <f t="shared" si="6"/>
        <v>13.276009071000004</v>
      </c>
      <c r="AW3" s="8">
        <f t="shared" si="7"/>
        <v>15.918022801133203</v>
      </c>
      <c r="AX3" s="22">
        <v>6.9444444444444446</v>
      </c>
      <c r="AY3" s="6" t="s">
        <v>4</v>
      </c>
      <c r="AZ3" s="22"/>
      <c r="BA3" s="6"/>
      <c r="BB3" s="13"/>
      <c r="BC3" s="13"/>
      <c r="BD3" s="7"/>
    </row>
    <row r="4" spans="1:72" x14ac:dyDescent="0.3">
      <c r="A4" s="1">
        <v>3</v>
      </c>
      <c r="B4" s="8">
        <f>SUM(AB6)</f>
        <v>45.188843538</v>
      </c>
      <c r="C4" s="8">
        <f t="shared" ref="C4:O4" si="19">SUM(AC6)</f>
        <v>44.489795917999999</v>
      </c>
      <c r="D4" s="8">
        <f t="shared" si="19"/>
        <v>57.896054422000006</v>
      </c>
      <c r="E4" s="8">
        <f t="shared" si="19"/>
        <v>60.023582766999994</v>
      </c>
      <c r="F4" s="8">
        <f t="shared" si="19"/>
        <v>47.605623583000011</v>
      </c>
      <c r="G4" s="8">
        <f t="shared" si="19"/>
        <v>36.974126983999994</v>
      </c>
      <c r="H4" s="8">
        <f t="shared" si="19"/>
        <v>53.913922903</v>
      </c>
      <c r="I4" s="8">
        <f t="shared" si="19"/>
        <v>49.111655329000001</v>
      </c>
      <c r="J4" s="8">
        <f t="shared" si="19"/>
        <v>51.783401359999999</v>
      </c>
      <c r="K4" s="8">
        <f t="shared" si="19"/>
        <v>50.285714284999997</v>
      </c>
      <c r="L4" s="8">
        <f t="shared" si="19"/>
        <v>51.107120182000017</v>
      </c>
      <c r="M4" s="8">
        <f t="shared" si="19"/>
        <v>44.240498865999996</v>
      </c>
      <c r="N4" s="8">
        <f t="shared" si="19"/>
        <v>49.951927438000013</v>
      </c>
      <c r="O4" s="8">
        <f t="shared" si="19"/>
        <v>49.804920635000016</v>
      </c>
      <c r="P4" s="3">
        <f t="shared" si="9"/>
        <v>49.455513443571434</v>
      </c>
      <c r="Q4" s="13">
        <f t="shared" si="10"/>
        <v>36.974126983999994</v>
      </c>
      <c r="R4" s="3">
        <f t="shared" si="11"/>
        <v>60.023582766999994</v>
      </c>
      <c r="S4" s="8">
        <f t="shared" si="12"/>
        <v>11.782203515235569</v>
      </c>
      <c r="V4" s="1">
        <v>3</v>
      </c>
      <c r="W4" s="13">
        <f>AVERAGE(C4,E4:I4,K4,M4)</f>
        <v>48.330615079374994</v>
      </c>
      <c r="X4" s="3">
        <f t="shared" si="13"/>
        <v>36.974126983999994</v>
      </c>
      <c r="Y4" s="3">
        <f t="shared" si="14"/>
        <v>60.023582766999994</v>
      </c>
      <c r="Z4" s="8">
        <f t="shared" si="15"/>
        <v>14.277471033817719</v>
      </c>
      <c r="AA4" s="6" t="s">
        <v>0</v>
      </c>
      <c r="AB4" s="13">
        <f t="shared" si="16"/>
        <v>18.923242631000001</v>
      </c>
      <c r="AC4" s="13">
        <f t="shared" si="16"/>
        <v>17.574603175</v>
      </c>
      <c r="AD4" s="13">
        <f t="shared" si="16"/>
        <v>18.440272109000006</v>
      </c>
      <c r="AE4" s="13">
        <f t="shared" si="16"/>
        <v>20.12009070300001</v>
      </c>
      <c r="AF4" s="13">
        <f t="shared" si="16"/>
        <v>17.355102040999995</v>
      </c>
      <c r="AG4" s="13">
        <f t="shared" si="16"/>
        <v>14.246893424</v>
      </c>
      <c r="AH4" s="13">
        <f t="shared" si="16"/>
        <v>19.632471654999996</v>
      </c>
      <c r="AI4" s="13">
        <f t="shared" si="16"/>
        <v>16.611972788999992</v>
      </c>
      <c r="AJ4" s="13">
        <f t="shared" si="16"/>
        <v>17.666031746000002</v>
      </c>
      <c r="AK4" s="13">
        <f t="shared" si="16"/>
        <v>15.526077096999991</v>
      </c>
      <c r="AL4" s="13">
        <f t="shared" si="16"/>
        <v>14.553106575000008</v>
      </c>
      <c r="AM4" s="13">
        <f t="shared" si="16"/>
        <v>13.591655328999998</v>
      </c>
      <c r="AN4" s="13">
        <f t="shared" si="16"/>
        <v>16.470204082000002</v>
      </c>
      <c r="AO4" s="13">
        <f t="shared" si="16"/>
        <v>17.327891156999996</v>
      </c>
      <c r="AP4" s="13">
        <f t="shared" si="17"/>
        <v>17.00282960807143</v>
      </c>
      <c r="AQ4" s="13">
        <f t="shared" si="2"/>
        <v>13.591655328999998</v>
      </c>
      <c r="AR4" s="13">
        <f t="shared" si="18"/>
        <v>20.12009070300001</v>
      </c>
      <c r="AS4" s="8">
        <f t="shared" si="3"/>
        <v>11.675650195021644</v>
      </c>
      <c r="AT4" s="13">
        <f t="shared" si="4"/>
        <v>16.832358276624994</v>
      </c>
      <c r="AU4" s="3">
        <f t="shared" si="5"/>
        <v>13.591655328999998</v>
      </c>
      <c r="AV4" s="3">
        <f t="shared" si="6"/>
        <v>20.12009070300001</v>
      </c>
      <c r="AW4" s="8">
        <f t="shared" si="7"/>
        <v>13.917478912403244</v>
      </c>
      <c r="AX4" s="22">
        <v>11.111111111111111</v>
      </c>
      <c r="AY4" s="6" t="s">
        <v>0</v>
      </c>
      <c r="AZ4" s="22"/>
      <c r="BA4" s="6"/>
      <c r="BB4" s="13"/>
      <c r="BC4" s="13"/>
      <c r="BD4" s="7"/>
    </row>
    <row r="5" spans="1:72" x14ac:dyDescent="0.3">
      <c r="A5" s="6" t="s">
        <v>22</v>
      </c>
      <c r="B5" s="8">
        <f>SUM(B2:B4)</f>
        <v>126.588276644</v>
      </c>
      <c r="C5" s="8">
        <f t="shared" ref="C5:O5" si="20">SUM(C2:C4)</f>
        <v>123.624489795</v>
      </c>
      <c r="D5" s="8">
        <f t="shared" si="20"/>
        <v>152.27646258499999</v>
      </c>
      <c r="E5" s="8">
        <f t="shared" si="20"/>
        <v>159.35963718899998</v>
      </c>
      <c r="F5" s="8">
        <f t="shared" si="20"/>
        <v>130.97471655300001</v>
      </c>
      <c r="G5" s="8">
        <f t="shared" si="20"/>
        <v>110.69421768700001</v>
      </c>
      <c r="H5" s="8">
        <f t="shared" si="20"/>
        <v>137.87151927500003</v>
      </c>
      <c r="I5" s="8">
        <f t="shared" si="20"/>
        <v>133.78609977299999</v>
      </c>
      <c r="J5" s="8">
        <f t="shared" si="20"/>
        <v>133.87725623599999</v>
      </c>
      <c r="K5" s="8">
        <f t="shared" si="20"/>
        <v>138.873469387</v>
      </c>
      <c r="L5" s="8">
        <f t="shared" si="20"/>
        <v>139.56353741500001</v>
      </c>
      <c r="M5" s="8">
        <f t="shared" si="20"/>
        <v>114.923854875</v>
      </c>
      <c r="N5" s="8">
        <f t="shared" si="20"/>
        <v>137.527437642</v>
      </c>
      <c r="O5" s="8">
        <f t="shared" si="20"/>
        <v>140.51657596400003</v>
      </c>
      <c r="P5" s="3">
        <f t="shared" ref="P5" si="21">AVERAGE(B5:O5)</f>
        <v>134.31839650142857</v>
      </c>
      <c r="Q5" s="13">
        <f t="shared" ref="Q5" si="22">MIN(B5:O5)</f>
        <v>110.69421768700001</v>
      </c>
      <c r="R5" s="3">
        <f t="shared" ref="R5" si="23">MAX(B5:O5)</f>
        <v>159.35963718899998</v>
      </c>
      <c r="S5" s="8">
        <f t="shared" si="12"/>
        <v>9.6391613567202779</v>
      </c>
      <c r="V5" s="6" t="s">
        <v>22</v>
      </c>
      <c r="W5" s="13">
        <f>AVERAGE(C5,E5:I5,K5,M5)</f>
        <v>131.26350056675</v>
      </c>
      <c r="X5" s="3">
        <f>MIN(C5,E5:I5,K5,M5)</f>
        <v>110.69421768700001</v>
      </c>
      <c r="Y5" s="3">
        <f t="shared" si="14"/>
        <v>159.35963718899998</v>
      </c>
      <c r="Z5" s="8">
        <f t="shared" si="15"/>
        <v>11.681598821132329</v>
      </c>
      <c r="AA5" s="6" t="s">
        <v>1</v>
      </c>
      <c r="AB5" s="13">
        <f t="shared" si="16"/>
        <v>19.969523809000002</v>
      </c>
      <c r="AC5" s="13">
        <f t="shared" si="16"/>
        <v>19.928526077000001</v>
      </c>
      <c r="AD5" s="13">
        <f t="shared" si="16"/>
        <v>25.088435373999999</v>
      </c>
      <c r="AE5" s="13">
        <f t="shared" si="16"/>
        <v>26.795827663999987</v>
      </c>
      <c r="AF5" s="13">
        <f t="shared" si="16"/>
        <v>24.002539681999998</v>
      </c>
      <c r="AG5" s="13">
        <f t="shared" si="16"/>
        <v>18.645623583000003</v>
      </c>
      <c r="AH5" s="13">
        <f t="shared" si="16"/>
        <v>20.558276644000003</v>
      </c>
      <c r="AI5" s="13">
        <f t="shared" si="16"/>
        <v>20.423854875000004</v>
      </c>
      <c r="AJ5" s="13">
        <f t="shared" si="16"/>
        <v>20.767346938999999</v>
      </c>
      <c r="AK5" s="13">
        <f t="shared" si="16"/>
        <v>20.72244898000001</v>
      </c>
      <c r="AL5" s="13">
        <f t="shared" si="16"/>
        <v>21.014058956999989</v>
      </c>
      <c r="AM5" s="13">
        <f t="shared" si="16"/>
        <v>18.95111111100001</v>
      </c>
      <c r="AN5" s="13">
        <f t="shared" si="16"/>
        <v>21.043083899999999</v>
      </c>
      <c r="AO5" s="13">
        <f t="shared" si="16"/>
        <v>22.372426304000001</v>
      </c>
      <c r="AP5" s="13">
        <f t="shared" si="17"/>
        <v>21.448791707071425</v>
      </c>
      <c r="AQ5" s="13">
        <f t="shared" si="2"/>
        <v>18.645623583000003</v>
      </c>
      <c r="AR5" s="13">
        <f t="shared" si="18"/>
        <v>26.795827663999987</v>
      </c>
      <c r="AS5" s="8">
        <f t="shared" si="3"/>
        <v>10.895471418572324</v>
      </c>
      <c r="AT5" s="13">
        <f t="shared" si="4"/>
        <v>21.253526077</v>
      </c>
      <c r="AU5" s="3">
        <f t="shared" si="5"/>
        <v>18.645623583000003</v>
      </c>
      <c r="AV5" s="3">
        <f t="shared" si="6"/>
        <v>26.795827663999987</v>
      </c>
      <c r="AW5" s="8">
        <f t="shared" si="7"/>
        <v>13.01802306216892</v>
      </c>
      <c r="AX5" s="22">
        <v>17.12962962962963</v>
      </c>
      <c r="AY5" s="6" t="s">
        <v>1</v>
      </c>
      <c r="AZ5" s="22"/>
      <c r="BA5" s="6"/>
      <c r="BB5" s="13"/>
      <c r="BC5" s="13"/>
      <c r="BD5" s="7"/>
    </row>
    <row r="6" spans="1:72" x14ac:dyDescent="0.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3">
        <f>SUM(P2:P4)</f>
        <v>134.31839650142857</v>
      </c>
      <c r="Q6" s="13"/>
      <c r="R6" s="3"/>
      <c r="S6" s="8"/>
      <c r="U6" s="7"/>
      <c r="Y6" s="7"/>
      <c r="AA6" s="6">
        <v>3</v>
      </c>
      <c r="AB6" s="13">
        <f>AB82-AB81</f>
        <v>45.188843538</v>
      </c>
      <c r="AC6" s="13">
        <f t="shared" si="16"/>
        <v>44.489795917999999</v>
      </c>
      <c r="AD6" s="13">
        <f t="shared" si="16"/>
        <v>57.896054422000006</v>
      </c>
      <c r="AE6" s="13">
        <f t="shared" si="16"/>
        <v>60.023582766999994</v>
      </c>
      <c r="AF6" s="13">
        <f t="shared" si="16"/>
        <v>47.605623583000011</v>
      </c>
      <c r="AG6" s="13">
        <f t="shared" si="16"/>
        <v>36.974126983999994</v>
      </c>
      <c r="AH6" s="13">
        <f t="shared" si="16"/>
        <v>53.913922903</v>
      </c>
      <c r="AI6" s="13">
        <f t="shared" si="16"/>
        <v>49.111655329000001</v>
      </c>
      <c r="AJ6" s="13">
        <f t="shared" si="16"/>
        <v>51.783401359999999</v>
      </c>
      <c r="AK6" s="13">
        <f t="shared" si="16"/>
        <v>50.285714284999997</v>
      </c>
      <c r="AL6" s="13">
        <f t="shared" si="16"/>
        <v>51.107120182000017</v>
      </c>
      <c r="AM6" s="13">
        <f t="shared" si="16"/>
        <v>44.240498865999996</v>
      </c>
      <c r="AN6" s="13">
        <f t="shared" si="16"/>
        <v>49.951927438000013</v>
      </c>
      <c r="AO6" s="13">
        <f t="shared" si="16"/>
        <v>49.804920635000016</v>
      </c>
      <c r="AP6" s="13">
        <f t="shared" si="17"/>
        <v>49.455513443571434</v>
      </c>
      <c r="AQ6" s="13">
        <f t="shared" si="2"/>
        <v>36.974126983999994</v>
      </c>
      <c r="AR6" s="13">
        <f t="shared" si="18"/>
        <v>60.023582766999994</v>
      </c>
      <c r="AS6" s="8">
        <f t="shared" si="3"/>
        <v>11.782203515235569</v>
      </c>
      <c r="AT6" s="13">
        <f t="shared" si="4"/>
        <v>48.330615079374994</v>
      </c>
      <c r="AU6" s="3">
        <f t="shared" si="5"/>
        <v>36.974126983999994</v>
      </c>
      <c r="AV6" s="3">
        <f t="shared" si="6"/>
        <v>60.023582766999994</v>
      </c>
      <c r="AW6" s="8">
        <f t="shared" si="7"/>
        <v>14.277471033817719</v>
      </c>
      <c r="AX6" s="22">
        <v>34.25925925925926</v>
      </c>
      <c r="AY6" s="6">
        <v>3</v>
      </c>
      <c r="AZ6" s="22"/>
      <c r="BA6" s="6"/>
      <c r="BB6" s="13"/>
      <c r="BC6" s="13"/>
      <c r="BD6" s="7"/>
    </row>
    <row r="7" spans="1:72" x14ac:dyDescent="0.3">
      <c r="Q7" s="2"/>
      <c r="R7" s="32"/>
      <c r="S7" s="8"/>
      <c r="T7" s="8"/>
      <c r="U7" s="8"/>
      <c r="Y7" s="7"/>
      <c r="AA7" s="20" t="s">
        <v>22</v>
      </c>
      <c r="AB7" s="14">
        <f>SUM(AB2:AB6)</f>
        <v>126.588276644</v>
      </c>
      <c r="AC7" s="14">
        <f t="shared" ref="AC7:AO7" si="24">SUM(AC2:AC6)</f>
        <v>123.624489795</v>
      </c>
      <c r="AD7" s="14">
        <f t="shared" si="24"/>
        <v>152.27646258499999</v>
      </c>
      <c r="AE7" s="14">
        <f t="shared" si="24"/>
        <v>159.35963718900001</v>
      </c>
      <c r="AF7" s="14">
        <f t="shared" si="24"/>
        <v>130.97471655300001</v>
      </c>
      <c r="AG7" s="14">
        <f t="shared" si="24"/>
        <v>110.69421768700001</v>
      </c>
      <c r="AH7" s="14">
        <f t="shared" si="24"/>
        <v>137.87151927500003</v>
      </c>
      <c r="AI7" s="14">
        <f t="shared" si="24"/>
        <v>133.78609977299999</v>
      </c>
      <c r="AJ7" s="14">
        <f t="shared" si="24"/>
        <v>133.87725623599999</v>
      </c>
      <c r="AK7" s="14">
        <f t="shared" si="24"/>
        <v>138.873469387</v>
      </c>
      <c r="AL7" s="14">
        <f t="shared" si="24"/>
        <v>139.56353741500001</v>
      </c>
      <c r="AM7" s="14">
        <f t="shared" si="24"/>
        <v>114.923854875</v>
      </c>
      <c r="AN7" s="14">
        <f t="shared" si="24"/>
        <v>137.527437642</v>
      </c>
      <c r="AO7" s="14">
        <f t="shared" si="24"/>
        <v>140.51657596400003</v>
      </c>
      <c r="AP7" s="14">
        <f>AVERAGE(AB7:AO7)</f>
        <v>134.31839650142857</v>
      </c>
      <c r="AQ7" s="14">
        <f>MIN(AB7:AO7)</f>
        <v>110.69421768700001</v>
      </c>
      <c r="AR7" s="14">
        <f>MAX(AB7:AO7)</f>
        <v>159.35963718900001</v>
      </c>
      <c r="AS7" s="8">
        <f>STDEV(AB7:AO7)/AP7*100</f>
        <v>9.6391613567202796</v>
      </c>
      <c r="AT7" s="13">
        <f>AVERAGE(AC7,AE7:AI7,AK7,AM7)</f>
        <v>131.26350056675</v>
      </c>
      <c r="AU7" s="3">
        <f>MIN(AC7,AE7:AI7,AK7,AM7)</f>
        <v>110.69421768700001</v>
      </c>
      <c r="AV7" s="3">
        <f>MAX(AC7,AE7:AI7,AK7,AM7)</f>
        <v>159.35963718900001</v>
      </c>
      <c r="AW7" s="8">
        <f>STDEV(AC7,AE7:AI7,AK7,AM7)/AT7*100</f>
        <v>11.681598821132329</v>
      </c>
      <c r="AX7" s="4">
        <f>SUM(AX2:AX6)</f>
        <v>100</v>
      </c>
      <c r="AY7" s="1"/>
      <c r="AZ7" s="13"/>
      <c r="BA7" s="13"/>
      <c r="BB7" s="13"/>
      <c r="BC7" s="13"/>
      <c r="BD7" s="7"/>
    </row>
    <row r="8" spans="1:72" x14ac:dyDescent="0.3">
      <c r="A8" s="35" t="s">
        <v>21</v>
      </c>
      <c r="B8" s="27" t="s">
        <v>5</v>
      </c>
      <c r="C8" s="27" t="s">
        <v>6</v>
      </c>
      <c r="D8" s="27" t="s">
        <v>7</v>
      </c>
      <c r="E8" s="27" t="s">
        <v>8</v>
      </c>
      <c r="F8" s="27" t="s">
        <v>9</v>
      </c>
      <c r="G8" s="27" t="s">
        <v>10</v>
      </c>
      <c r="H8" s="27" t="s">
        <v>11</v>
      </c>
      <c r="I8" s="27" t="s">
        <v>12</v>
      </c>
      <c r="J8" s="27" t="s">
        <v>13</v>
      </c>
      <c r="K8" s="27" t="s">
        <v>14</v>
      </c>
      <c r="L8" s="12" t="s">
        <v>15</v>
      </c>
      <c r="M8" s="12" t="s">
        <v>16</v>
      </c>
      <c r="N8" s="12" t="s">
        <v>17</v>
      </c>
      <c r="O8" s="12" t="s">
        <v>18</v>
      </c>
      <c r="P8" s="1" t="s">
        <v>24</v>
      </c>
      <c r="Q8" s="1" t="s">
        <v>25</v>
      </c>
      <c r="R8" s="1" t="s">
        <v>26</v>
      </c>
      <c r="S8" s="1" t="s">
        <v>32</v>
      </c>
      <c r="T8" s="1" t="s">
        <v>2</v>
      </c>
      <c r="U8" s="1" t="s">
        <v>35</v>
      </c>
      <c r="V8" s="6" t="s">
        <v>21</v>
      </c>
      <c r="W8" s="1" t="s">
        <v>28</v>
      </c>
      <c r="X8" s="1" t="s">
        <v>31</v>
      </c>
      <c r="Y8" s="1" t="s">
        <v>29</v>
      </c>
      <c r="Z8" s="6" t="s">
        <v>49</v>
      </c>
      <c r="AA8" s="20"/>
      <c r="AB8" s="9">
        <f t="shared" ref="AB8:AC8" si="25">AB7/86400</f>
        <v>1.4651420907870372E-3</v>
      </c>
      <c r="AC8" s="9">
        <f t="shared" si="25"/>
        <v>1.4308390022569446E-3</v>
      </c>
      <c r="AD8" s="9">
        <f t="shared" ref="AD8:AP8" si="26">AD7/86400</f>
        <v>1.7624590576967591E-3</v>
      </c>
      <c r="AE8" s="9">
        <f t="shared" si="26"/>
        <v>1.8444402452430556E-3</v>
      </c>
      <c r="AF8" s="9">
        <f t="shared" si="26"/>
        <v>1.5159110712152778E-3</v>
      </c>
      <c r="AG8" s="9">
        <f t="shared" si="26"/>
        <v>1.2811830750810186E-3</v>
      </c>
      <c r="AH8" s="9">
        <f t="shared" si="26"/>
        <v>1.5957351767939818E-3</v>
      </c>
      <c r="AI8" s="9">
        <f t="shared" si="26"/>
        <v>1.5484502288541666E-3</v>
      </c>
      <c r="AJ8" s="9">
        <f t="shared" si="26"/>
        <v>1.5495052805092591E-3</v>
      </c>
      <c r="AK8" s="9">
        <f t="shared" si="26"/>
        <v>1.6073318216087962E-3</v>
      </c>
      <c r="AL8" s="9">
        <f t="shared" si="26"/>
        <v>1.6153187200810186E-3</v>
      </c>
      <c r="AM8" s="9">
        <f t="shared" si="26"/>
        <v>1.330137209201389E-3</v>
      </c>
      <c r="AN8" s="9">
        <f t="shared" si="26"/>
        <v>1.5917527504861111E-3</v>
      </c>
      <c r="AO8" s="9">
        <f t="shared" si="26"/>
        <v>1.626349258842593E-3</v>
      </c>
      <c r="AP8" s="9">
        <f t="shared" si="26"/>
        <v>1.5546110706183862E-3</v>
      </c>
      <c r="AQ8" s="13"/>
      <c r="AR8" s="13"/>
      <c r="AS8" s="14"/>
      <c r="AT8" s="13"/>
      <c r="AU8" s="3"/>
      <c r="AV8" s="3"/>
      <c r="AW8" s="13"/>
      <c r="AY8" s="1"/>
      <c r="AZ8" s="13"/>
      <c r="BA8" s="13"/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">
      <c r="A9" s="6">
        <v>1</v>
      </c>
      <c r="B9" s="8">
        <f>B2/B$5*100</f>
        <v>33.578675524227322</v>
      </c>
      <c r="C9" s="8">
        <f t="shared" ref="C9:O9" si="27">C2/C$5*100</f>
        <v>33.675823207873648</v>
      </c>
      <c r="D9" s="8">
        <f t="shared" si="27"/>
        <v>33.394327538712574</v>
      </c>
      <c r="E9" s="8">
        <f t="shared" si="27"/>
        <v>32.894236570600306</v>
      </c>
      <c r="F9" s="8">
        <f t="shared" si="27"/>
        <v>32.076000889835647</v>
      </c>
      <c r="G9" s="8">
        <f t="shared" si="27"/>
        <v>36.883203611813244</v>
      </c>
      <c r="H9" s="8">
        <f t="shared" si="27"/>
        <v>31.744662206631798</v>
      </c>
      <c r="I9" s="8">
        <f t="shared" si="27"/>
        <v>35.608046621308389</v>
      </c>
      <c r="J9" s="8">
        <f t="shared" si="27"/>
        <v>32.612317744273852</v>
      </c>
      <c r="K9" s="8">
        <f t="shared" si="27"/>
        <v>37.688429082984726</v>
      </c>
      <c r="L9" s="8">
        <f t="shared" si="27"/>
        <v>37.89618168227625</v>
      </c>
      <c r="M9" s="8">
        <f t="shared" si="27"/>
        <v>33.187704685406381</v>
      </c>
      <c r="N9" s="8">
        <f t="shared" si="27"/>
        <v>36.401625072313074</v>
      </c>
      <c r="O9" s="8">
        <f t="shared" si="27"/>
        <v>36.30271910487555</v>
      </c>
      <c r="P9" s="32">
        <f>AVERAGE(B9:O9)</f>
        <v>34.567425253080913</v>
      </c>
      <c r="Q9" s="8">
        <f>MIN(B9:O9)</f>
        <v>31.744662206631798</v>
      </c>
      <c r="R9" s="32">
        <f>MAX(B9:O9)</f>
        <v>37.89618168227625</v>
      </c>
      <c r="S9" s="8">
        <f>STDEV(B9:O9)</f>
        <v>2.139232426630342</v>
      </c>
      <c r="T9" s="11">
        <f>SUM(AX2:AX3)</f>
        <v>37.5</v>
      </c>
      <c r="U9" s="8">
        <f>T9-P9</f>
        <v>2.9325747469190873</v>
      </c>
      <c r="V9" s="6">
        <v>1</v>
      </c>
      <c r="W9" s="8">
        <f>AVERAGE(C9,E9:I9,K9,M9)</f>
        <v>34.219763359556772</v>
      </c>
      <c r="X9" s="32">
        <f>MIN(C9,E9:I9,K9,M9)</f>
        <v>31.744662206631798</v>
      </c>
      <c r="Y9" s="32">
        <f>MAX(C9,E9:I9,K9,M9)</f>
        <v>37.688429082984726</v>
      </c>
      <c r="Z9" s="8">
        <f>STDEV(C9,E9:I9,K9,M9)</f>
        <v>2.2326399108493709</v>
      </c>
      <c r="AA9" s="20"/>
      <c r="AB9" s="20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29">
        <f>SUM(AP2:AP6)</f>
        <v>134.31839650142859</v>
      </c>
      <c r="AQ9" s="13"/>
      <c r="AR9" s="13"/>
      <c r="AS9" s="9"/>
      <c r="AT9" s="13"/>
      <c r="AU9" s="3"/>
      <c r="AV9" s="3"/>
      <c r="AW9" s="13"/>
      <c r="AY9" s="1"/>
      <c r="AZ9" s="13"/>
      <c r="BA9" s="13"/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">
      <c r="A10" s="6">
        <v>2</v>
      </c>
      <c r="B10" s="8">
        <f t="shared" ref="B10:O10" si="28">B3/B$5*100</f>
        <v>30.72382962395233</v>
      </c>
      <c r="C10" s="8">
        <f t="shared" si="28"/>
        <v>30.336326818569258</v>
      </c>
      <c r="D10" s="8">
        <f t="shared" si="28"/>
        <v>28.585315645024583</v>
      </c>
      <c r="E10" s="8">
        <f t="shared" si="28"/>
        <v>29.440276844605183</v>
      </c>
      <c r="F10" s="8">
        <f t="shared" si="28"/>
        <v>31.576813305233824</v>
      </c>
      <c r="G10" s="8">
        <f t="shared" si="28"/>
        <v>29.71475628474758</v>
      </c>
      <c r="H10" s="8">
        <f t="shared" si="28"/>
        <v>29.150870687683579</v>
      </c>
      <c r="I10" s="8">
        <f t="shared" si="28"/>
        <v>27.682866700531751</v>
      </c>
      <c r="J10" s="8">
        <f t="shared" si="28"/>
        <v>28.707922290586318</v>
      </c>
      <c r="K10" s="8">
        <f t="shared" si="28"/>
        <v>26.101836612136399</v>
      </c>
      <c r="L10" s="8">
        <f t="shared" si="28"/>
        <v>25.484568670854934</v>
      </c>
      <c r="M10" s="8">
        <f t="shared" si="28"/>
        <v>28.316807224571448</v>
      </c>
      <c r="N10" s="8">
        <f t="shared" si="28"/>
        <v>27.276948240431469</v>
      </c>
      <c r="O10" s="8">
        <f t="shared" si="28"/>
        <v>28.25312045119226</v>
      </c>
      <c r="P10" s="32">
        <f t="shared" ref="P10:P11" si="29">AVERAGE(B10:O10)</f>
        <v>28.668018528580067</v>
      </c>
      <c r="Q10" s="8">
        <f t="shared" ref="Q10:Q12" si="30">MIN(B10:O10)</f>
        <v>25.484568670854934</v>
      </c>
      <c r="R10" s="32">
        <f t="shared" ref="R10:R12" si="31">MAX(B10:O10)</f>
        <v>31.576813305233824</v>
      </c>
      <c r="S10" s="8">
        <f t="shared" ref="S10:S11" si="32">STDEV(B10:O10)</f>
        <v>1.6944491520405367</v>
      </c>
      <c r="T10" s="11">
        <f>SUM(AX4:AX5)</f>
        <v>28.24074074074074</v>
      </c>
      <c r="U10" s="8">
        <f>T10-P10</f>
        <v>-0.42727778783932635</v>
      </c>
      <c r="V10" s="6">
        <v>2</v>
      </c>
      <c r="W10" s="8">
        <f t="shared" ref="W10:W11" si="33">AVERAGE(C10,E10:I10,K10,M10)</f>
        <v>29.040069309759875</v>
      </c>
      <c r="X10" s="32">
        <f t="shared" ref="X10:X12" si="34">MIN(C10,E10:I10,K10,M10)</f>
        <v>26.101836612136399</v>
      </c>
      <c r="Y10" s="32">
        <f t="shared" ref="Y10:Y12" si="35">MAX(C10,E10:I10,K10,M10)</f>
        <v>31.576813305233824</v>
      </c>
      <c r="Z10" s="8">
        <f t="shared" ref="Z10:Z11" si="36">STDEV(C10,E10:I10,K10,M10)</f>
        <v>1.6793416018523075</v>
      </c>
      <c r="AA10" s="1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8"/>
      <c r="AT10" s="13"/>
      <c r="AU10" s="3"/>
      <c r="AV10" s="3"/>
      <c r="AW10" s="8"/>
      <c r="AX10" s="40"/>
      <c r="AY10" s="1"/>
      <c r="AZ10" s="13"/>
      <c r="BA10" s="13"/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">
      <c r="A11" s="6">
        <v>3</v>
      </c>
      <c r="B11" s="8">
        <f t="shared" ref="B11:O11" si="37">B4/B$5*100</f>
        <v>35.697494851820352</v>
      </c>
      <c r="C11" s="8">
        <f t="shared" si="37"/>
        <v>35.98784997355709</v>
      </c>
      <c r="D11" s="8">
        <f t="shared" si="37"/>
        <v>38.020356816262854</v>
      </c>
      <c r="E11" s="8">
        <f t="shared" si="37"/>
        <v>37.665486584794508</v>
      </c>
      <c r="F11" s="8">
        <f t="shared" si="37"/>
        <v>36.347185804930525</v>
      </c>
      <c r="G11" s="8">
        <f t="shared" si="37"/>
        <v>33.40204010343917</v>
      </c>
      <c r="H11" s="8">
        <f t="shared" si="37"/>
        <v>39.104467105684613</v>
      </c>
      <c r="I11" s="8">
        <f t="shared" si="37"/>
        <v>36.709086678159863</v>
      </c>
      <c r="J11" s="8">
        <f t="shared" si="37"/>
        <v>38.679759965139837</v>
      </c>
      <c r="K11" s="8">
        <f t="shared" si="37"/>
        <v>36.209734304878872</v>
      </c>
      <c r="L11" s="8">
        <f t="shared" si="37"/>
        <v>36.619249646868809</v>
      </c>
      <c r="M11" s="8">
        <f t="shared" si="37"/>
        <v>38.495488090022171</v>
      </c>
      <c r="N11" s="8">
        <f t="shared" si="37"/>
        <v>36.321426687255467</v>
      </c>
      <c r="O11" s="8">
        <f t="shared" si="37"/>
        <v>35.444160443932184</v>
      </c>
      <c r="P11" s="32">
        <f t="shared" si="29"/>
        <v>36.764556218339017</v>
      </c>
      <c r="Q11" s="8">
        <f t="shared" si="30"/>
        <v>33.40204010343917</v>
      </c>
      <c r="R11" s="32">
        <f t="shared" si="31"/>
        <v>39.104467105684613</v>
      </c>
      <c r="S11" s="8">
        <f t="shared" si="32"/>
        <v>1.5196775064524934</v>
      </c>
      <c r="T11" s="41">
        <f>SUM(AX6)</f>
        <v>34.25925925925926</v>
      </c>
      <c r="U11" s="8">
        <f>T11-P11</f>
        <v>-2.5052969590797574</v>
      </c>
      <c r="V11" s="1">
        <v>3</v>
      </c>
      <c r="W11" s="8">
        <f t="shared" si="33"/>
        <v>36.740167330683356</v>
      </c>
      <c r="X11" s="32">
        <f t="shared" si="34"/>
        <v>33.40204010343917</v>
      </c>
      <c r="Y11" s="32">
        <f t="shared" si="35"/>
        <v>39.104467105684613</v>
      </c>
      <c r="Z11" s="8">
        <f t="shared" si="36"/>
        <v>1.759590641873291</v>
      </c>
      <c r="AA11" s="20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8"/>
      <c r="AT11" s="13"/>
      <c r="AU11" s="3"/>
      <c r="AV11" s="3"/>
      <c r="AW11" s="8"/>
      <c r="AX11" s="40"/>
      <c r="AY11" s="20"/>
      <c r="AZ11" s="9"/>
      <c r="BA11" s="9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">
      <c r="B12" s="8">
        <f>SUM(B9:B11)</f>
        <v>100</v>
      </c>
      <c r="C12" s="8">
        <f t="shared" ref="C12:O12" si="38">SUM(C9:C11)</f>
        <v>100</v>
      </c>
      <c r="D12" s="8">
        <f t="shared" si="38"/>
        <v>100</v>
      </c>
      <c r="E12" s="8">
        <f t="shared" si="38"/>
        <v>100</v>
      </c>
      <c r="F12" s="8">
        <f t="shared" si="38"/>
        <v>100</v>
      </c>
      <c r="G12" s="8">
        <f t="shared" si="38"/>
        <v>100</v>
      </c>
      <c r="H12" s="8">
        <f t="shared" si="38"/>
        <v>100</v>
      </c>
      <c r="I12" s="8">
        <f t="shared" si="38"/>
        <v>100</v>
      </c>
      <c r="J12" s="8">
        <f t="shared" si="38"/>
        <v>100</v>
      </c>
      <c r="K12" s="8">
        <f t="shared" si="38"/>
        <v>100</v>
      </c>
      <c r="L12" s="8">
        <f t="shared" si="38"/>
        <v>100</v>
      </c>
      <c r="M12" s="8">
        <f t="shared" si="38"/>
        <v>100</v>
      </c>
      <c r="N12" s="8">
        <f t="shared" si="38"/>
        <v>100.00000000000001</v>
      </c>
      <c r="O12" s="8">
        <f t="shared" si="38"/>
        <v>100</v>
      </c>
      <c r="P12" s="32">
        <f>SUM(P9:P11)</f>
        <v>100</v>
      </c>
      <c r="Q12" s="8">
        <f t="shared" si="30"/>
        <v>100</v>
      </c>
      <c r="R12" s="32">
        <f t="shared" si="31"/>
        <v>100.00000000000001</v>
      </c>
      <c r="S12" s="8"/>
      <c r="T12" s="36">
        <f>SUM(T9:T11)</f>
        <v>100</v>
      </c>
      <c r="U12" s="36"/>
      <c r="V12" s="36"/>
      <c r="W12" s="8">
        <f>SUM(W9:W11)</f>
        <v>100</v>
      </c>
      <c r="X12" s="32">
        <f t="shared" si="34"/>
        <v>100</v>
      </c>
      <c r="Y12" s="32">
        <f t="shared" si="35"/>
        <v>100</v>
      </c>
      <c r="Z12" s="8"/>
      <c r="AA12" s="20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8"/>
      <c r="AT12" s="13"/>
      <c r="AU12" s="3"/>
      <c r="AV12" s="3"/>
      <c r="AW12" s="8"/>
      <c r="AX12" s="40"/>
      <c r="AY12" s="20"/>
      <c r="AZ12" s="9"/>
      <c r="BA12" s="9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">
      <c r="T13" s="8"/>
      <c r="U13" s="8"/>
      <c r="AA13" s="20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8"/>
      <c r="AT13" s="13"/>
      <c r="AU13" s="3"/>
      <c r="AV13" s="3"/>
      <c r="AW13" s="8"/>
      <c r="AX13" s="40"/>
      <c r="AY13" s="20"/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">
      <c r="T14" s="1"/>
      <c r="U14" s="1"/>
      <c r="AA14" s="20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8"/>
      <c r="AT14" s="13"/>
      <c r="AU14" s="3"/>
      <c r="AV14" s="3"/>
      <c r="AW14" s="8"/>
      <c r="AX14" s="40"/>
      <c r="AY14" s="20"/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">
      <c r="A15" s="35" t="s">
        <v>34</v>
      </c>
      <c r="B15" s="27" t="s">
        <v>5</v>
      </c>
      <c r="C15" s="27" t="s">
        <v>6</v>
      </c>
      <c r="D15" s="27" t="s">
        <v>7</v>
      </c>
      <c r="E15" s="27" t="s">
        <v>8</v>
      </c>
      <c r="F15" s="27" t="s">
        <v>9</v>
      </c>
      <c r="G15" s="27" t="s">
        <v>10</v>
      </c>
      <c r="H15" s="27" t="s">
        <v>11</v>
      </c>
      <c r="I15" s="27" t="s">
        <v>12</v>
      </c>
      <c r="J15" s="27" t="s">
        <v>13</v>
      </c>
      <c r="K15" s="27" t="s">
        <v>14</v>
      </c>
      <c r="L15" s="12" t="s">
        <v>15</v>
      </c>
      <c r="M15" s="12" t="s">
        <v>16</v>
      </c>
      <c r="N15" s="12" t="s">
        <v>17</v>
      </c>
      <c r="O15" s="12" t="s">
        <v>18</v>
      </c>
      <c r="P15" s="1" t="s">
        <v>24</v>
      </c>
      <c r="Q15" s="1" t="s">
        <v>25</v>
      </c>
      <c r="R15" s="1" t="s">
        <v>26</v>
      </c>
      <c r="S15" s="1" t="s">
        <v>27</v>
      </c>
      <c r="T15" s="18"/>
      <c r="U15" s="18"/>
      <c r="V15" s="6" t="s">
        <v>20</v>
      </c>
      <c r="W15" s="1" t="s">
        <v>28</v>
      </c>
      <c r="X15" s="1" t="s">
        <v>31</v>
      </c>
      <c r="Y15" s="1" t="s">
        <v>29</v>
      </c>
      <c r="Z15" s="6" t="s">
        <v>40</v>
      </c>
      <c r="AA15" s="20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8"/>
      <c r="AT15" s="13"/>
      <c r="AU15" s="3"/>
      <c r="AV15" s="3"/>
      <c r="AW15" s="8"/>
      <c r="AX15" s="40"/>
      <c r="AY15" s="20"/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">
      <c r="A16" s="6">
        <v>1</v>
      </c>
      <c r="B16" s="23">
        <f t="shared" ref="B16:R16" si="39">B2/86400</f>
        <v>4.9197530863425928E-4</v>
      </c>
      <c r="C16" s="23">
        <f t="shared" si="39"/>
        <v>4.818468127893519E-4</v>
      </c>
      <c r="D16" s="23">
        <f t="shared" si="39"/>
        <v>5.8856135046296294E-4</v>
      </c>
      <c r="E16" s="23">
        <f t="shared" si="39"/>
        <v>6.067145376736111E-4</v>
      </c>
      <c r="F16" s="23">
        <f t="shared" si="39"/>
        <v>4.8624364869212966E-4</v>
      </c>
      <c r="G16" s="23">
        <f t="shared" si="39"/>
        <v>4.7254136222222226E-4</v>
      </c>
      <c r="H16" s="23">
        <f t="shared" si="39"/>
        <v>5.0656074158564822E-4</v>
      </c>
      <c r="I16" s="23">
        <f t="shared" si="39"/>
        <v>5.5137287939814811E-4</v>
      </c>
      <c r="J16" s="23">
        <f t="shared" si="39"/>
        <v>5.0532958554398147E-4</v>
      </c>
      <c r="K16" s="23">
        <f t="shared" si="39"/>
        <v>6.0577811371527782E-4</v>
      </c>
      <c r="L16" s="23">
        <f t="shared" si="39"/>
        <v>6.1214411690972226E-4</v>
      </c>
      <c r="M16" s="23">
        <f t="shared" si="39"/>
        <v>4.4144200890046295E-4</v>
      </c>
      <c r="N16" s="23">
        <f t="shared" si="39"/>
        <v>5.7942386831018517E-4</v>
      </c>
      <c r="O16" s="23">
        <f t="shared" si="39"/>
        <v>5.9040900310185186E-4</v>
      </c>
      <c r="P16" s="34">
        <f t="shared" si="39"/>
        <v>5.3716738128141526E-4</v>
      </c>
      <c r="Q16" s="34">
        <f t="shared" si="39"/>
        <v>4.4144200890046295E-4</v>
      </c>
      <c r="R16" s="34">
        <f t="shared" si="39"/>
        <v>6.1214411690972226E-4</v>
      </c>
      <c r="S16" s="8">
        <f>STDEV(B16:O16)/P16*100</f>
        <v>11.027428805839399</v>
      </c>
      <c r="T16" s="18"/>
      <c r="U16" s="18"/>
      <c r="V16" s="6">
        <v>1</v>
      </c>
      <c r="W16" s="23">
        <f>W2/86400</f>
        <v>5.1906251312210648E-4</v>
      </c>
      <c r="X16" s="23">
        <f t="shared" ref="X16:Y16" si="40">X2/86400</f>
        <v>4.4144200890046295E-4</v>
      </c>
      <c r="Y16" s="23">
        <f t="shared" si="40"/>
        <v>6.067145376736111E-4</v>
      </c>
      <c r="Z16" s="8">
        <f>STDEV(C16,E16:I16,K16,M16)/W16*100</f>
        <v>11.97696672061957</v>
      </c>
      <c r="AA16" s="20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8"/>
      <c r="AT16" s="13"/>
      <c r="AU16" s="3"/>
      <c r="AV16" s="3"/>
      <c r="AW16" s="8"/>
      <c r="AX16" s="40"/>
      <c r="AY16" s="20"/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">
      <c r="A17" s="6">
        <v>2</v>
      </c>
      <c r="B17" s="23">
        <f t="shared" ref="B17:Q18" si="41">B3/86400</f>
        <v>4.5014775972222228E-4</v>
      </c>
      <c r="C17" s="23">
        <f t="shared" ref="C17:O17" si="42">C3/86400</f>
        <v>4.3406399597222222E-4</v>
      </c>
      <c r="D17" s="23">
        <f t="shared" si="42"/>
        <v>5.038044847569445E-4</v>
      </c>
      <c r="E17" s="23">
        <f t="shared" si="42"/>
        <v>5.4300831443287035E-4</v>
      </c>
      <c r="F17" s="23">
        <f t="shared" si="42"/>
        <v>4.7867640883101845E-4</v>
      </c>
      <c r="G17" s="23">
        <f t="shared" si="42"/>
        <v>3.8070042832175928E-4</v>
      </c>
      <c r="H17" s="23">
        <f t="shared" si="42"/>
        <v>4.651706979050926E-4</v>
      </c>
      <c r="I17" s="23">
        <f t="shared" si="42"/>
        <v>4.2865541277777773E-4</v>
      </c>
      <c r="J17" s="23">
        <f t="shared" si="42"/>
        <v>4.4483077181712964E-4</v>
      </c>
      <c r="K17" s="23">
        <f t="shared" si="42"/>
        <v>4.1954312589120369E-4</v>
      </c>
      <c r="L17" s="23">
        <f t="shared" si="42"/>
        <v>4.1165700847222217E-4</v>
      </c>
      <c r="M17" s="23">
        <f t="shared" si="42"/>
        <v>3.7665238935185197E-4</v>
      </c>
      <c r="N17" s="23">
        <f t="shared" si="42"/>
        <v>4.3418157386574074E-4</v>
      </c>
      <c r="O17" s="23">
        <f t="shared" si="42"/>
        <v>4.5949441505787036E-4</v>
      </c>
      <c r="P17" s="34">
        <f t="shared" ref="P17:R17" si="43">P3/86400</f>
        <v>4.4504191336970899E-4</v>
      </c>
      <c r="Q17" s="34">
        <f t="shared" si="43"/>
        <v>3.7665238935185197E-4</v>
      </c>
      <c r="R17" s="34">
        <f t="shared" si="43"/>
        <v>5.4300831443287035E-4</v>
      </c>
      <c r="S17" s="8">
        <f t="shared" ref="S17:S18" si="44">STDEV(B17:O17)/P17*100</f>
        <v>10.031499321938453</v>
      </c>
      <c r="T17" s="18"/>
      <c r="U17" s="18"/>
      <c r="V17" s="6">
        <v>2</v>
      </c>
      <c r="W17" s="23">
        <f t="shared" ref="W17:Y19" si="45">W3/86400</f>
        <v>4.4080884668547461E-4</v>
      </c>
      <c r="X17" s="23">
        <f t="shared" si="45"/>
        <v>3.7665238935185197E-4</v>
      </c>
      <c r="Y17" s="23">
        <f t="shared" si="45"/>
        <v>5.4300831443287035E-4</v>
      </c>
      <c r="Z17" s="8">
        <f t="shared" ref="Z17:Z19" si="46">STDEV(C17,E17:I17,K17,M17)/W17*100</f>
        <v>12.37995857616893</v>
      </c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">
      <c r="A18" s="1">
        <v>3</v>
      </c>
      <c r="B18" s="23">
        <f t="shared" si="41"/>
        <v>5.2301902243055557E-4</v>
      </c>
      <c r="C18" s="23">
        <f t="shared" si="41"/>
        <v>5.1492819349537033E-4</v>
      </c>
      <c r="D18" s="23">
        <f t="shared" si="41"/>
        <v>6.7009322247685191E-4</v>
      </c>
      <c r="E18" s="23">
        <f t="shared" si="41"/>
        <v>6.9471739313657405E-4</v>
      </c>
      <c r="F18" s="23">
        <f t="shared" si="41"/>
        <v>5.509910136921297E-4</v>
      </c>
      <c r="G18" s="23">
        <f t="shared" si="41"/>
        <v>4.2794128453703699E-4</v>
      </c>
      <c r="H18" s="23">
        <f t="shared" si="41"/>
        <v>6.2400373730324074E-4</v>
      </c>
      <c r="I18" s="23">
        <f t="shared" si="41"/>
        <v>5.6842193667824077E-4</v>
      </c>
      <c r="J18" s="23">
        <f t="shared" si="41"/>
        <v>5.9934492314814812E-4</v>
      </c>
      <c r="K18" s="23">
        <f t="shared" si="41"/>
        <v>5.8201058200231482E-4</v>
      </c>
      <c r="L18" s="23">
        <f t="shared" si="41"/>
        <v>5.9151759469907423E-4</v>
      </c>
      <c r="M18" s="23">
        <f t="shared" si="41"/>
        <v>5.1204281094907405E-4</v>
      </c>
      <c r="N18" s="23">
        <f t="shared" si="41"/>
        <v>5.7814730831018532E-4</v>
      </c>
      <c r="O18" s="23">
        <f t="shared" si="41"/>
        <v>5.7644584068287051E-4</v>
      </c>
      <c r="P18" s="34">
        <f t="shared" si="41"/>
        <v>5.7240177596726196E-4</v>
      </c>
      <c r="Q18" s="34">
        <f t="shared" si="41"/>
        <v>4.2794128453703699E-4</v>
      </c>
      <c r="R18" s="34">
        <f t="shared" ref="R18:R19" si="47">R4/86400</f>
        <v>6.9471739313657405E-4</v>
      </c>
      <c r="S18" s="8">
        <f t="shared" si="44"/>
        <v>11.782203515235484</v>
      </c>
      <c r="T18" s="11"/>
      <c r="U18" s="11"/>
      <c r="V18" s="1">
        <v>3</v>
      </c>
      <c r="W18" s="23">
        <f t="shared" si="45"/>
        <v>5.5938211897424764E-4</v>
      </c>
      <c r="X18" s="23">
        <f t="shared" si="45"/>
        <v>4.2794128453703699E-4</v>
      </c>
      <c r="Y18" s="23">
        <f t="shared" si="45"/>
        <v>6.9471739313657405E-4</v>
      </c>
      <c r="Z18" s="8">
        <f t="shared" si="46"/>
        <v>14.277471033817681</v>
      </c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">
      <c r="A19" s="6" t="s">
        <v>22</v>
      </c>
      <c r="B19" s="9">
        <f>B5/86400</f>
        <v>1.4651420907870372E-3</v>
      </c>
      <c r="C19" s="9">
        <f t="shared" ref="C19:Q19" si="48">C5/86400</f>
        <v>1.4308390022569446E-3</v>
      </c>
      <c r="D19" s="9">
        <f t="shared" si="48"/>
        <v>1.7624590576967591E-3</v>
      </c>
      <c r="E19" s="9">
        <f t="shared" si="48"/>
        <v>1.8444402452430554E-3</v>
      </c>
      <c r="F19" s="9">
        <f t="shared" si="48"/>
        <v>1.5159110712152778E-3</v>
      </c>
      <c r="G19" s="9">
        <f t="shared" si="48"/>
        <v>1.2811830750810186E-3</v>
      </c>
      <c r="H19" s="9">
        <f t="shared" si="48"/>
        <v>1.5957351767939818E-3</v>
      </c>
      <c r="I19" s="9">
        <f t="shared" si="48"/>
        <v>1.5484502288541666E-3</v>
      </c>
      <c r="J19" s="9">
        <f t="shared" si="48"/>
        <v>1.5495052805092591E-3</v>
      </c>
      <c r="K19" s="9">
        <f t="shared" si="48"/>
        <v>1.6073318216087962E-3</v>
      </c>
      <c r="L19" s="9">
        <f t="shared" si="48"/>
        <v>1.6153187200810186E-3</v>
      </c>
      <c r="M19" s="9">
        <f t="shared" si="48"/>
        <v>1.330137209201389E-3</v>
      </c>
      <c r="N19" s="9">
        <f t="shared" si="48"/>
        <v>1.5917527504861111E-3</v>
      </c>
      <c r="O19" s="9">
        <f t="shared" si="48"/>
        <v>1.626349258842593E-3</v>
      </c>
      <c r="P19" s="34">
        <f t="shared" si="48"/>
        <v>1.5546110706183862E-3</v>
      </c>
      <c r="Q19" s="34">
        <f t="shared" si="48"/>
        <v>1.2811830750810186E-3</v>
      </c>
      <c r="R19" s="34">
        <f t="shared" si="47"/>
        <v>1.8444402452430554E-3</v>
      </c>
      <c r="S19" s="8">
        <f>STDEV(B19:O19)/P19*100</f>
        <v>9.6391613567202779</v>
      </c>
      <c r="T19" s="24"/>
      <c r="U19" s="24"/>
      <c r="V19" s="6" t="s">
        <v>22</v>
      </c>
      <c r="W19" s="23">
        <f t="shared" si="45"/>
        <v>1.5192534787818286E-3</v>
      </c>
      <c r="X19" s="23">
        <f t="shared" si="45"/>
        <v>1.2811830750810186E-3</v>
      </c>
      <c r="Y19" s="23">
        <f t="shared" si="45"/>
        <v>1.8444402452430554E-3</v>
      </c>
      <c r="Z19" s="8">
        <f t="shared" si="46"/>
        <v>11.681598821132219</v>
      </c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"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">
      <c r="A21" s="35" t="s">
        <v>36</v>
      </c>
      <c r="B21" s="27"/>
      <c r="C21" s="9" t="s">
        <v>6</v>
      </c>
      <c r="D21" s="9"/>
      <c r="E21" s="9" t="s">
        <v>8</v>
      </c>
      <c r="F21" s="9" t="s">
        <v>9</v>
      </c>
      <c r="G21" s="27" t="s">
        <v>10</v>
      </c>
      <c r="H21" s="9" t="s">
        <v>11</v>
      </c>
      <c r="I21" s="9" t="s">
        <v>12</v>
      </c>
      <c r="J21" s="9"/>
      <c r="K21" s="9" t="s">
        <v>14</v>
      </c>
      <c r="L21" s="14"/>
      <c r="M21" s="14" t="s">
        <v>16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6" t="s">
        <v>21</v>
      </c>
      <c r="AB21" s="27" t="s">
        <v>5</v>
      </c>
      <c r="AC21" s="27" t="s">
        <v>6</v>
      </c>
      <c r="AD21" s="27" t="s">
        <v>7</v>
      </c>
      <c r="AE21" s="27" t="s">
        <v>8</v>
      </c>
      <c r="AF21" s="27" t="s">
        <v>9</v>
      </c>
      <c r="AG21" s="27" t="s">
        <v>10</v>
      </c>
      <c r="AH21" s="27" t="s">
        <v>11</v>
      </c>
      <c r="AI21" s="27" t="s">
        <v>12</v>
      </c>
      <c r="AJ21" s="27" t="s">
        <v>13</v>
      </c>
      <c r="AK21" s="27" t="s">
        <v>14</v>
      </c>
      <c r="AL21" s="12" t="s">
        <v>15</v>
      </c>
      <c r="AM21" s="12" t="s">
        <v>16</v>
      </c>
      <c r="AN21" s="12" t="s">
        <v>17</v>
      </c>
      <c r="AO21" s="12" t="s">
        <v>18</v>
      </c>
      <c r="AP21" s="6" t="s">
        <v>24</v>
      </c>
      <c r="AQ21" s="1" t="s">
        <v>25</v>
      </c>
      <c r="AR21" s="6" t="s">
        <v>26</v>
      </c>
      <c r="AS21" s="6" t="s">
        <v>32</v>
      </c>
      <c r="AT21" s="6" t="s">
        <v>28</v>
      </c>
      <c r="AU21" s="6" t="s">
        <v>31</v>
      </c>
      <c r="AV21" s="1" t="s">
        <v>29</v>
      </c>
      <c r="AW21" s="6" t="s">
        <v>33</v>
      </c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">
      <c r="A22" s="6">
        <v>1</v>
      </c>
      <c r="B22" s="8"/>
      <c r="C22" s="8">
        <f>(C2-$W2)/$W2*100</f>
        <v>-7.1697915746036163</v>
      </c>
      <c r="D22" s="8"/>
      <c r="E22" s="8">
        <f>(E2-$W2)/$W2*100</f>
        <v>16.886602737748664</v>
      </c>
      <c r="F22" s="8">
        <f>(F2-$W2)/$W2*100</f>
        <v>-6.3227190560487161</v>
      </c>
      <c r="G22" s="8">
        <f t="shared" ref="G22:I22" si="49">(G2-$W2)/$W2*100</f>
        <v>-8.9625333603970727</v>
      </c>
      <c r="H22" s="8">
        <f t="shared" si="49"/>
        <v>-2.4085290731672004</v>
      </c>
      <c r="I22" s="8">
        <f t="shared" si="49"/>
        <v>6.2247543329026449</v>
      </c>
      <c r="J22" s="8"/>
      <c r="K22" s="8">
        <f>(K2-$W2)/$W2*100</f>
        <v>16.706195959247012</v>
      </c>
      <c r="L22" s="8"/>
      <c r="M22" s="8">
        <f>(M2-$W2)/$W2*100</f>
        <v>-14.953979965681654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6" t="s">
        <v>3</v>
      </c>
      <c r="AB22" s="8">
        <f t="shared" ref="AB22:AO22" si="50">AB2/AB$7*100</f>
        <v>24.673200009536895</v>
      </c>
      <c r="AC22" s="8">
        <f t="shared" si="50"/>
        <v>24.955978165135207</v>
      </c>
      <c r="AD22" s="8">
        <f t="shared" si="50"/>
        <v>26.917505336794996</v>
      </c>
      <c r="AE22" s="8">
        <f t="shared" si="50"/>
        <v>26.575751022055748</v>
      </c>
      <c r="AF22" s="8">
        <f t="shared" si="50"/>
        <v>25.117534065200825</v>
      </c>
      <c r="AG22" s="8">
        <f t="shared" si="50"/>
        <v>27.909206277021454</v>
      </c>
      <c r="AH22" s="8">
        <f t="shared" si="50"/>
        <v>22.974987064455842</v>
      </c>
      <c r="AI22" s="8">
        <f t="shared" si="50"/>
        <v>25.866975187794573</v>
      </c>
      <c r="AJ22" s="8">
        <f t="shared" si="50"/>
        <v>24.530999137080347</v>
      </c>
      <c r="AK22" s="8">
        <f t="shared" si="50"/>
        <v>28.128641220262278</v>
      </c>
      <c r="AL22" s="8">
        <f t="shared" si="50"/>
        <v>28.829106355594302</v>
      </c>
      <c r="AM22" s="8">
        <f t="shared" si="50"/>
        <v>25.562977516681567</v>
      </c>
      <c r="AN22" s="8">
        <f t="shared" si="50"/>
        <v>27.633620007469606</v>
      </c>
      <c r="AO22" s="8">
        <f t="shared" si="50"/>
        <v>27.544623571610551</v>
      </c>
      <c r="AP22" s="8">
        <f>AVERAGE(AB22:AO22)</f>
        <v>26.230078924049586</v>
      </c>
      <c r="AQ22" s="8">
        <f t="shared" ref="AQ22:AQ26" si="51">MIN(AB22:AO22)</f>
        <v>22.974987064455842</v>
      </c>
      <c r="AR22" s="8">
        <f>MAX(AB22:AO22)</f>
        <v>28.829106355594302</v>
      </c>
      <c r="AS22" s="8">
        <f t="shared" ref="AS22:AS26" si="52">STDEV(AB22:AO22)</f>
        <v>1.6827924373750485</v>
      </c>
      <c r="AT22" s="8">
        <f t="shared" ref="AT22:AT26" si="53">AVERAGE(AC22,AE22:AI22,AK22,AM22)</f>
        <v>25.886506314825937</v>
      </c>
      <c r="AU22" s="32">
        <f t="shared" ref="AU22:AU26" si="54">MIN(AC22,AE22:AI22,AK22,AM22)</f>
        <v>22.974987064455842</v>
      </c>
      <c r="AV22" s="32">
        <f t="shared" ref="AV22:AV26" si="55">MAX(AC22,AE22:AI22,AK22,AM22)</f>
        <v>28.128641220262278</v>
      </c>
      <c r="AW22" s="8">
        <f t="shared" ref="AW22:AW26" si="56">STDEV(AC22,AE22:AI22,AK22,AM22)</f>
        <v>1.6747170332060763</v>
      </c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">
      <c r="A23" s="6">
        <v>2</v>
      </c>
      <c r="B23" s="8"/>
      <c r="C23" s="8">
        <f t="shared" ref="C23:C24" si="57">(C3-$W3)/$W3*100</f>
        <v>-1.5301078378912254</v>
      </c>
      <c r="D23" s="8"/>
      <c r="E23" s="8">
        <f t="shared" ref="E23:F24" si="58">(E3-$W3)/$W3*100</f>
        <v>23.184531915784572</v>
      </c>
      <c r="F23" s="8">
        <f t="shared" si="58"/>
        <v>8.5904723624031671</v>
      </c>
      <c r="G23" s="8">
        <f t="shared" ref="G23:I23" si="59">(G3-$W3)/$W3*100</f>
        <v>-13.635937394560457</v>
      </c>
      <c r="H23" s="8">
        <f t="shared" si="59"/>
        <v>5.5266248404040379</v>
      </c>
      <c r="I23" s="8">
        <f t="shared" si="59"/>
        <v>-2.7570757708428135</v>
      </c>
      <c r="J23" s="8"/>
      <c r="K23" s="8">
        <f t="shared" ref="K23:K24" si="60">(K3-$W3)/$W3*100</f>
        <v>-4.8242500018254777</v>
      </c>
      <c r="L23" s="8"/>
      <c r="M23" s="8">
        <f t="shared" ref="M23:M24" si="61">(M3-$W3)/$W3*100</f>
        <v>-14.554258113471914</v>
      </c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6" t="s">
        <v>4</v>
      </c>
      <c r="AB23" s="8">
        <f t="shared" ref="AB23:AO23" si="62">AB3/AB$7*100</f>
        <v>8.9054755146904245</v>
      </c>
      <c r="AC23" s="8">
        <f t="shared" si="62"/>
        <v>8.7198450427384451</v>
      </c>
      <c r="AD23" s="8">
        <f t="shared" si="62"/>
        <v>6.4768222019175798</v>
      </c>
      <c r="AE23" s="8">
        <f t="shared" si="62"/>
        <v>6.3184855485445555</v>
      </c>
      <c r="AF23" s="8">
        <f t="shared" si="62"/>
        <v>6.9584668246348267</v>
      </c>
      <c r="AG23" s="8">
        <f t="shared" si="62"/>
        <v>8.9739973347917932</v>
      </c>
      <c r="AH23" s="8">
        <f t="shared" si="62"/>
        <v>8.7696751421759522</v>
      </c>
      <c r="AI23" s="8">
        <f t="shared" si="62"/>
        <v>9.7410714335138238</v>
      </c>
      <c r="AJ23" s="8">
        <f t="shared" si="62"/>
        <v>8.0813186071935057</v>
      </c>
      <c r="AK23" s="8">
        <f t="shared" si="62"/>
        <v>9.55978786272245</v>
      </c>
      <c r="AL23" s="8">
        <f t="shared" si="62"/>
        <v>9.0670753266819482</v>
      </c>
      <c r="AM23" s="8">
        <f t="shared" si="62"/>
        <v>7.624727168724811</v>
      </c>
      <c r="AN23" s="8">
        <f t="shared" si="62"/>
        <v>8.7680050648434644</v>
      </c>
      <c r="AO23" s="8">
        <f t="shared" si="62"/>
        <v>8.7580955332649957</v>
      </c>
      <c r="AP23" s="8">
        <f t="shared" ref="AP23:AP26" si="63">AVERAGE(AB23:AO23)</f>
        <v>8.3373463290313268</v>
      </c>
      <c r="AQ23" s="8">
        <f t="shared" si="51"/>
        <v>6.3184855485445555</v>
      </c>
      <c r="AR23" s="8">
        <f t="shared" ref="AR23:AR26" si="64">MAX(AB23:AO23)</f>
        <v>9.7410714335138238</v>
      </c>
      <c r="AS23" s="8">
        <f t="shared" si="52"/>
        <v>1.089571238658039</v>
      </c>
      <c r="AT23" s="8">
        <f t="shared" si="53"/>
        <v>8.3332570447308321</v>
      </c>
      <c r="AU23" s="32">
        <f t="shared" si="54"/>
        <v>6.3184855485445555</v>
      </c>
      <c r="AV23" s="32">
        <f t="shared" si="55"/>
        <v>9.7410714335138238</v>
      </c>
      <c r="AW23" s="8">
        <f t="shared" si="56"/>
        <v>1.2356690074811143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">
      <c r="A24" s="1">
        <v>3</v>
      </c>
      <c r="C24" s="8">
        <f t="shared" si="57"/>
        <v>-7.9469693383108995</v>
      </c>
      <c r="E24" s="8">
        <f t="shared" si="58"/>
        <v>24.193707587667252</v>
      </c>
      <c r="F24" s="8">
        <f t="shared" si="58"/>
        <v>-1.5000667696537799</v>
      </c>
      <c r="G24" s="8">
        <f t="shared" ref="G24:I24" si="65">(G4-$W4)/$W4*100</f>
        <v>-23.497503759726328</v>
      </c>
      <c r="H24" s="8">
        <f t="shared" si="65"/>
        <v>11.552321058723031</v>
      </c>
      <c r="I24" s="8">
        <f t="shared" si="65"/>
        <v>1.6160362295043817</v>
      </c>
      <c r="K24" s="8">
        <f t="shared" si="60"/>
        <v>4.0452603436022461</v>
      </c>
      <c r="M24" s="8">
        <f t="shared" si="61"/>
        <v>-8.4627853518058114</v>
      </c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6" t="s">
        <v>0</v>
      </c>
      <c r="AB24" s="8">
        <f t="shared" ref="AB24:AO24" si="66">AB4/AB$7*100</f>
        <v>14.948653329263028</v>
      </c>
      <c r="AC24" s="8">
        <f t="shared" si="66"/>
        <v>14.216117861552386</v>
      </c>
      <c r="AD24" s="8">
        <f t="shared" si="66"/>
        <v>12.109732388028606</v>
      </c>
      <c r="AE24" s="8">
        <f t="shared" si="66"/>
        <v>12.625587669440819</v>
      </c>
      <c r="AF24" s="8">
        <f t="shared" si="66"/>
        <v>13.250726932458837</v>
      </c>
      <c r="AG24" s="8">
        <f t="shared" si="66"/>
        <v>12.870494703060867</v>
      </c>
      <c r="AH24" s="8">
        <f t="shared" si="66"/>
        <v>14.239686164508608</v>
      </c>
      <c r="AI24" s="8">
        <f t="shared" si="66"/>
        <v>12.416815212631329</v>
      </c>
      <c r="AJ24" s="8">
        <f t="shared" si="66"/>
        <v>13.195693012155976</v>
      </c>
      <c r="AK24" s="8">
        <f t="shared" si="66"/>
        <v>11.180016719920294</v>
      </c>
      <c r="AL24" s="8">
        <f t="shared" si="66"/>
        <v>10.427585058786185</v>
      </c>
      <c r="AM24" s="8">
        <f t="shared" si="66"/>
        <v>11.826661526263042</v>
      </c>
      <c r="AN24" s="8">
        <f t="shared" si="66"/>
        <v>11.975940484599059</v>
      </c>
      <c r="AO24" s="8">
        <f t="shared" si="66"/>
        <v>12.33156375902538</v>
      </c>
      <c r="AP24" s="8">
        <f t="shared" si="63"/>
        <v>12.686805344406745</v>
      </c>
      <c r="AQ24" s="8">
        <f t="shared" si="51"/>
        <v>10.427585058786185</v>
      </c>
      <c r="AR24" s="8">
        <f t="shared" si="64"/>
        <v>14.948653329263028</v>
      </c>
      <c r="AS24" s="8">
        <f t="shared" si="52"/>
        <v>1.2288964552385158</v>
      </c>
      <c r="AT24" s="8">
        <f t="shared" si="53"/>
        <v>12.828263348729523</v>
      </c>
      <c r="AU24" s="32">
        <f t="shared" si="54"/>
        <v>11.180016719920294</v>
      </c>
      <c r="AV24" s="32">
        <f t="shared" si="55"/>
        <v>14.239686164508608</v>
      </c>
      <c r="AW24" s="8">
        <f t="shared" si="56"/>
        <v>1.0709677626436489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6" t="s">
        <v>1</v>
      </c>
      <c r="AB25" s="8">
        <f t="shared" ref="AB25:AO25" si="67">AB5/AB$7*100</f>
        <v>15.775176294689301</v>
      </c>
      <c r="AC25" s="8">
        <f t="shared" si="67"/>
        <v>16.120208957016875</v>
      </c>
      <c r="AD25" s="8">
        <f t="shared" si="67"/>
        <v>16.475583256995975</v>
      </c>
      <c r="AE25" s="8">
        <f t="shared" si="67"/>
        <v>16.814689175164364</v>
      </c>
      <c r="AF25" s="8">
        <f t="shared" si="67"/>
        <v>18.326086372774984</v>
      </c>
      <c r="AG25" s="8">
        <f t="shared" si="67"/>
        <v>16.844261581686716</v>
      </c>
      <c r="AH25" s="8">
        <f t="shared" si="67"/>
        <v>14.911184523174972</v>
      </c>
      <c r="AI25" s="8">
        <f t="shared" si="67"/>
        <v>15.26605148790042</v>
      </c>
      <c r="AJ25" s="8">
        <f t="shared" si="67"/>
        <v>15.51222927843034</v>
      </c>
      <c r="AK25" s="8">
        <f t="shared" si="67"/>
        <v>14.921819892216106</v>
      </c>
      <c r="AL25" s="8">
        <f t="shared" si="67"/>
        <v>15.05698361206875</v>
      </c>
      <c r="AM25" s="8">
        <f t="shared" si="67"/>
        <v>16.49014569830841</v>
      </c>
      <c r="AN25" s="8">
        <f t="shared" si="67"/>
        <v>15.30100775583241</v>
      </c>
      <c r="AO25" s="8">
        <f t="shared" si="67"/>
        <v>15.921556692166877</v>
      </c>
      <c r="AP25" s="8">
        <f t="shared" si="63"/>
        <v>15.981213184173322</v>
      </c>
      <c r="AQ25" s="8">
        <f t="shared" si="51"/>
        <v>14.911184523174972</v>
      </c>
      <c r="AR25" s="8">
        <f t="shared" si="64"/>
        <v>18.326086372774984</v>
      </c>
      <c r="AS25" s="8">
        <f t="shared" si="52"/>
        <v>0.95362734190499954</v>
      </c>
      <c r="AT25" s="8">
        <f t="shared" si="53"/>
        <v>16.211805961030358</v>
      </c>
      <c r="AU25" s="32">
        <f t="shared" si="54"/>
        <v>14.911184523174972</v>
      </c>
      <c r="AV25" s="32">
        <f t="shared" si="55"/>
        <v>18.326086372774984</v>
      </c>
      <c r="AW25" s="8">
        <f t="shared" si="56"/>
        <v>1.1692271359292246</v>
      </c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">
      <c r="A26" s="35" t="s">
        <v>37</v>
      </c>
      <c r="B26" s="27" t="s">
        <v>5</v>
      </c>
      <c r="C26" s="9" t="s">
        <v>6</v>
      </c>
      <c r="D26" s="9" t="s">
        <v>7</v>
      </c>
      <c r="E26" s="9" t="s">
        <v>8</v>
      </c>
      <c r="F26" s="9" t="s">
        <v>9</v>
      </c>
      <c r="G26" s="27" t="s">
        <v>10</v>
      </c>
      <c r="H26" s="9" t="s">
        <v>11</v>
      </c>
      <c r="I26" s="9" t="s">
        <v>12</v>
      </c>
      <c r="J26" s="9" t="s">
        <v>13</v>
      </c>
      <c r="K26" s="9" t="s">
        <v>14</v>
      </c>
      <c r="L26" s="14" t="s">
        <v>15</v>
      </c>
      <c r="M26" s="14" t="s">
        <v>16</v>
      </c>
      <c r="N26" s="14" t="s">
        <v>17</v>
      </c>
      <c r="O26" s="14" t="s">
        <v>18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6">
        <v>3</v>
      </c>
      <c r="AB26" s="8">
        <f t="shared" ref="AB26:AO26" si="68">AB6/AB$7*100</f>
        <v>35.697494851820352</v>
      </c>
      <c r="AC26" s="8">
        <f t="shared" si="68"/>
        <v>35.98784997355709</v>
      </c>
      <c r="AD26" s="8">
        <f t="shared" si="68"/>
        <v>38.020356816262854</v>
      </c>
      <c r="AE26" s="8">
        <f t="shared" si="68"/>
        <v>37.665486584794508</v>
      </c>
      <c r="AF26" s="8">
        <f t="shared" si="68"/>
        <v>36.347185804930525</v>
      </c>
      <c r="AG26" s="8">
        <f t="shared" si="68"/>
        <v>33.40204010343917</v>
      </c>
      <c r="AH26" s="8">
        <f t="shared" si="68"/>
        <v>39.104467105684613</v>
      </c>
      <c r="AI26" s="8">
        <f t="shared" si="68"/>
        <v>36.709086678159863</v>
      </c>
      <c r="AJ26" s="8">
        <f t="shared" si="68"/>
        <v>38.679759965139837</v>
      </c>
      <c r="AK26" s="8">
        <f t="shared" si="68"/>
        <v>36.209734304878872</v>
      </c>
      <c r="AL26" s="8">
        <f t="shared" si="68"/>
        <v>36.619249646868809</v>
      </c>
      <c r="AM26" s="8">
        <f t="shared" si="68"/>
        <v>38.495488090022171</v>
      </c>
      <c r="AN26" s="8">
        <f t="shared" si="68"/>
        <v>36.321426687255467</v>
      </c>
      <c r="AO26" s="8">
        <f t="shared" si="68"/>
        <v>35.444160443932184</v>
      </c>
      <c r="AP26" s="8">
        <f t="shared" si="63"/>
        <v>36.764556218339017</v>
      </c>
      <c r="AQ26" s="8">
        <f t="shared" si="51"/>
        <v>33.40204010343917</v>
      </c>
      <c r="AR26" s="8">
        <f t="shared" si="64"/>
        <v>39.104467105684613</v>
      </c>
      <c r="AS26" s="8">
        <f t="shared" si="52"/>
        <v>1.5196775064524934</v>
      </c>
      <c r="AT26" s="8">
        <f t="shared" si="53"/>
        <v>36.740167330683356</v>
      </c>
      <c r="AU26" s="32">
        <f t="shared" si="54"/>
        <v>33.40204010343917</v>
      </c>
      <c r="AV26" s="32">
        <f t="shared" si="55"/>
        <v>39.104467105684613</v>
      </c>
      <c r="AW26" s="8">
        <f t="shared" si="56"/>
        <v>1.759590641873291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">
      <c r="A27" s="6">
        <v>1</v>
      </c>
      <c r="B27" s="8">
        <f>(B2-$P2)/$P2*100</f>
        <v>-8.4130336691982368</v>
      </c>
      <c r="C27" s="8">
        <f t="shared" ref="C27:O27" si="69">(C2-$P2)/$P2*100</f>
        <v>-10.298571808305979</v>
      </c>
      <c r="D27" s="8">
        <f t="shared" si="69"/>
        <v>9.5675893534241077</v>
      </c>
      <c r="E27" s="8">
        <f t="shared" si="69"/>
        <v>12.947017785460252</v>
      </c>
      <c r="F27" s="8">
        <f t="shared" si="69"/>
        <v>-9.4800493037769229</v>
      </c>
      <c r="G27" s="8">
        <f t="shared" si="69"/>
        <v>-12.030890428422387</v>
      </c>
      <c r="H27" s="8">
        <f t="shared" si="69"/>
        <v>-5.697784482511711</v>
      </c>
      <c r="I27" s="8">
        <f t="shared" si="69"/>
        <v>2.6445198669445746</v>
      </c>
      <c r="J27" s="8">
        <f t="shared" si="69"/>
        <v>-5.9269786005033502</v>
      </c>
      <c r="K27" s="8">
        <f t="shared" si="69"/>
        <v>12.772691497050953</v>
      </c>
      <c r="L27" s="8">
        <f t="shared" si="69"/>
        <v>13.957797558267531</v>
      </c>
      <c r="M27" s="8">
        <f t="shared" si="69"/>
        <v>-17.820399323689191</v>
      </c>
      <c r="N27" s="8">
        <f t="shared" si="69"/>
        <v>7.8665400210948935</v>
      </c>
      <c r="O27" s="8">
        <f t="shared" si="69"/>
        <v>9.9115515341658487</v>
      </c>
      <c r="Q27" s="23"/>
      <c r="R27" s="23"/>
      <c r="S27" s="7"/>
      <c r="T27" s="7"/>
      <c r="U27" s="7"/>
      <c r="V27" s="7"/>
      <c r="W27" s="7"/>
      <c r="X27" s="7"/>
      <c r="Y27" s="7"/>
      <c r="AA27" s="20" t="s">
        <v>22</v>
      </c>
      <c r="AB27" s="16">
        <f>SUM(AB22:AB26)</f>
        <v>100</v>
      </c>
      <c r="AC27" s="16">
        <f t="shared" ref="AC27:AP27" si="70">SUM(AC22:AC26)</f>
        <v>100</v>
      </c>
      <c r="AD27" s="16">
        <f t="shared" si="70"/>
        <v>100</v>
      </c>
      <c r="AE27" s="16">
        <f t="shared" si="70"/>
        <v>100</v>
      </c>
      <c r="AF27" s="16">
        <f t="shared" si="70"/>
        <v>100</v>
      </c>
      <c r="AG27" s="16">
        <f t="shared" si="70"/>
        <v>100</v>
      </c>
      <c r="AH27" s="16">
        <f t="shared" si="70"/>
        <v>99.999999999999986</v>
      </c>
      <c r="AI27" s="16">
        <f t="shared" si="70"/>
        <v>100</v>
      </c>
      <c r="AJ27" s="16">
        <f t="shared" si="70"/>
        <v>100</v>
      </c>
      <c r="AK27" s="16">
        <f t="shared" si="70"/>
        <v>100</v>
      </c>
      <c r="AL27" s="16">
        <f t="shared" si="70"/>
        <v>100</v>
      </c>
      <c r="AM27" s="16">
        <f t="shared" si="70"/>
        <v>100</v>
      </c>
      <c r="AN27" s="16">
        <f t="shared" si="70"/>
        <v>100</v>
      </c>
      <c r="AO27" s="16">
        <f t="shared" si="70"/>
        <v>100</v>
      </c>
      <c r="AP27" s="16">
        <f t="shared" si="70"/>
        <v>100</v>
      </c>
      <c r="AQ27" s="8"/>
      <c r="AR27" s="8"/>
      <c r="AS27" s="8"/>
      <c r="AT27" s="8"/>
      <c r="AU27" s="32"/>
      <c r="AV27" s="32"/>
      <c r="AW27" s="8"/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">
      <c r="A28" s="6">
        <v>2</v>
      </c>
      <c r="B28" s="8">
        <f t="shared" ref="B28:O29" si="71">(B3-$P3)/$P3*100</f>
        <v>1.1472731441974695</v>
      </c>
      <c r="C28" s="8">
        <f t="shared" si="71"/>
        <v>-2.4667153963916904</v>
      </c>
      <c r="D28" s="8">
        <f t="shared" si="71"/>
        <v>13.203828588256977</v>
      </c>
      <c r="E28" s="8">
        <f t="shared" si="71"/>
        <v>22.012848255435625</v>
      </c>
      <c r="F28" s="8">
        <f t="shared" si="71"/>
        <v>7.5576017563470019</v>
      </c>
      <c r="G28" s="8">
        <f t="shared" si="71"/>
        <v>-14.457398980868444</v>
      </c>
      <c r="H28" s="8">
        <f t="shared" si="71"/>
        <v>4.5228963678892899</v>
      </c>
      <c r="I28" s="8">
        <f t="shared" si="71"/>
        <v>-3.6820128845524156</v>
      </c>
      <c r="J28" s="8">
        <f t="shared" si="71"/>
        <v>-4.744307136841984E-2</v>
      </c>
      <c r="K28" s="8">
        <f t="shared" si="71"/>
        <v>-5.7295249531526089</v>
      </c>
      <c r="L28" s="8">
        <f t="shared" si="71"/>
        <v>-7.501519271456357</v>
      </c>
      <c r="M28" s="8">
        <f t="shared" si="71"/>
        <v>-15.366984988005825</v>
      </c>
      <c r="N28" s="8">
        <f t="shared" si="71"/>
        <v>-2.4402958862317905</v>
      </c>
      <c r="O28" s="8">
        <f t="shared" si="71"/>
        <v>3.2474473199011302</v>
      </c>
      <c r="Q28" s="23"/>
      <c r="R28" s="23"/>
      <c r="S28" s="7"/>
      <c r="T28" s="7"/>
      <c r="U28" s="7"/>
      <c r="V28" s="7"/>
      <c r="W28" s="7"/>
      <c r="X28" s="7"/>
      <c r="Y28" s="7"/>
      <c r="AA28" s="1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32"/>
      <c r="AV28" s="32"/>
      <c r="AW28" s="8"/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">
      <c r="A29" s="6">
        <v>3</v>
      </c>
      <c r="B29" s="8">
        <f t="shared" si="71"/>
        <v>-8.6272886650740936</v>
      </c>
      <c r="C29" s="8">
        <f t="shared" si="71"/>
        <v>-10.040776406532109</v>
      </c>
      <c r="D29" s="8">
        <f t="shared" si="71"/>
        <v>17.066936304400517</v>
      </c>
      <c r="E29" s="8">
        <f t="shared" si="71"/>
        <v>21.368839564241284</v>
      </c>
      <c r="F29" s="8">
        <f t="shared" si="71"/>
        <v>-3.7405129009167823</v>
      </c>
      <c r="G29" s="8">
        <f t="shared" si="71"/>
        <v>-25.237603637080134</v>
      </c>
      <c r="H29" s="8">
        <f t="shared" si="71"/>
        <v>9.0149897331782753</v>
      </c>
      <c r="I29" s="8">
        <f t="shared" si="71"/>
        <v>-0.69528772553089191</v>
      </c>
      <c r="J29" s="8">
        <f t="shared" si="71"/>
        <v>4.7070341693746185</v>
      </c>
      <c r="K29" s="8">
        <f t="shared" si="71"/>
        <v>1.6786820793516177</v>
      </c>
      <c r="L29" s="8">
        <f t="shared" si="71"/>
        <v>3.3395806118018792</v>
      </c>
      <c r="M29" s="8">
        <f t="shared" si="71"/>
        <v>-10.544859843628458</v>
      </c>
      <c r="N29" s="8">
        <f t="shared" si="71"/>
        <v>1.0037586506810523</v>
      </c>
      <c r="O29" s="8">
        <f t="shared" si="71"/>
        <v>0.70650806573316627</v>
      </c>
      <c r="Q29" s="23"/>
      <c r="R29" s="23"/>
      <c r="S29" s="7"/>
      <c r="T29" s="7"/>
      <c r="U29" s="7"/>
      <c r="V29" s="7"/>
      <c r="W29" s="7"/>
      <c r="X29" s="7"/>
      <c r="Y29" s="7"/>
      <c r="AA29" s="1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32"/>
      <c r="AV29" s="32"/>
      <c r="AW29" s="8"/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A30" s="1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32"/>
      <c r="AV30" s="32"/>
      <c r="AW30" s="8"/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">
      <c r="A31" s="35" t="s">
        <v>38</v>
      </c>
      <c r="B31" s="27"/>
      <c r="C31" s="9" t="s">
        <v>6</v>
      </c>
      <c r="D31" s="9"/>
      <c r="E31" s="9" t="s">
        <v>8</v>
      </c>
      <c r="F31" s="9" t="s">
        <v>9</v>
      </c>
      <c r="G31" s="27" t="s">
        <v>10</v>
      </c>
      <c r="H31" s="9" t="s">
        <v>11</v>
      </c>
      <c r="I31" s="9" t="s">
        <v>12</v>
      </c>
      <c r="J31" s="9"/>
      <c r="K31" s="9" t="s">
        <v>14</v>
      </c>
      <c r="L31" s="14"/>
      <c r="M31" s="14" t="s">
        <v>16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20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32"/>
      <c r="AV31" s="32"/>
      <c r="AW31" s="8"/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">
      <c r="A32" s="6">
        <v>1</v>
      </c>
      <c r="B32" s="8"/>
      <c r="C32" s="8">
        <f>C9-$W9</f>
        <v>-0.54394015168312393</v>
      </c>
      <c r="D32" s="8"/>
      <c r="E32" s="8">
        <f t="shared" ref="E32:K32" si="72">E9-$W9</f>
        <v>-1.3255267889564664</v>
      </c>
      <c r="F32" s="8">
        <f t="shared" si="72"/>
        <v>-2.1437624697211248</v>
      </c>
      <c r="G32" s="8">
        <f t="shared" si="72"/>
        <v>2.6634402522564713</v>
      </c>
      <c r="H32" s="8">
        <f t="shared" si="72"/>
        <v>-2.4751011529249745</v>
      </c>
      <c r="I32" s="8">
        <f t="shared" si="72"/>
        <v>1.3882832617516172</v>
      </c>
      <c r="J32" s="8"/>
      <c r="K32" s="8">
        <f t="shared" si="72"/>
        <v>3.4686657234279537</v>
      </c>
      <c r="L32" s="8"/>
      <c r="M32" s="8">
        <f>M9-$W9</f>
        <v>-1.0320586741503917</v>
      </c>
      <c r="N32" s="8"/>
      <c r="O32" s="8"/>
      <c r="P32" s="32">
        <f>T9-$W9</f>
        <v>3.2802366404432277</v>
      </c>
      <c r="Q32" s="10"/>
      <c r="R32" s="10"/>
      <c r="Y32" s="7"/>
      <c r="AA32" s="20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32"/>
      <c r="AV32" s="32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">
      <c r="A33" s="6">
        <v>2</v>
      </c>
      <c r="B33" s="8"/>
      <c r="C33" s="8">
        <f t="shared" ref="C33:M34" si="73">C10-$W10</f>
        <v>1.2962575088093828</v>
      </c>
      <c r="D33" s="8"/>
      <c r="E33" s="8">
        <f t="shared" si="73"/>
        <v>0.40020753484530758</v>
      </c>
      <c r="F33" s="8">
        <f t="shared" si="73"/>
        <v>2.5367439954739481</v>
      </c>
      <c r="G33" s="8">
        <f t="shared" si="73"/>
        <v>0.67468697498770425</v>
      </c>
      <c r="H33" s="8">
        <f t="shared" si="73"/>
        <v>0.11080137792370337</v>
      </c>
      <c r="I33" s="8">
        <f t="shared" si="73"/>
        <v>-1.3572026092281249</v>
      </c>
      <c r="J33" s="8"/>
      <c r="K33" s="8">
        <f t="shared" si="73"/>
        <v>-2.9382326976234765</v>
      </c>
      <c r="L33" s="8"/>
      <c r="M33" s="8">
        <f>M10-$W10</f>
        <v>-0.72326208518842705</v>
      </c>
      <c r="N33" s="8"/>
      <c r="O33" s="8"/>
      <c r="P33" s="32">
        <f>T10-$W10</f>
        <v>-0.79932856901913496</v>
      </c>
      <c r="Q33" s="10"/>
      <c r="R33" s="10"/>
      <c r="Y33" s="7"/>
      <c r="AA33" s="20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2"/>
      <c r="AV33" s="32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">
      <c r="A34" s="6">
        <v>3</v>
      </c>
      <c r="B34" s="8"/>
      <c r="C34" s="8">
        <f t="shared" si="73"/>
        <v>-0.75231735712626602</v>
      </c>
      <c r="D34" s="8"/>
      <c r="E34" s="8">
        <f t="shared" si="73"/>
        <v>0.92531925411115168</v>
      </c>
      <c r="F34" s="8">
        <f t="shared" si="73"/>
        <v>-0.39298152575283041</v>
      </c>
      <c r="G34" s="8">
        <f t="shared" si="73"/>
        <v>-3.3381272272441862</v>
      </c>
      <c r="H34" s="8">
        <f t="shared" si="73"/>
        <v>2.3642997750012569</v>
      </c>
      <c r="I34" s="8">
        <f t="shared" si="73"/>
        <v>-3.1080652523492347E-2</v>
      </c>
      <c r="J34" s="8"/>
      <c r="K34" s="8">
        <f t="shared" si="73"/>
        <v>-0.53043302580448426</v>
      </c>
      <c r="L34" s="8"/>
      <c r="M34" s="8">
        <f t="shared" si="73"/>
        <v>1.7553207593388152</v>
      </c>
      <c r="N34" s="8"/>
      <c r="O34" s="8"/>
      <c r="P34" s="32">
        <f>T11-$W11</f>
        <v>-2.4809080714240963</v>
      </c>
      <c r="Q34" s="10"/>
      <c r="R34" s="10"/>
      <c r="Y34" s="7"/>
      <c r="AA34" s="20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2"/>
      <c r="AV34" s="32"/>
      <c r="AW34" s="8"/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20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2"/>
      <c r="AV35" s="32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">
      <c r="A36" s="35" t="s">
        <v>39</v>
      </c>
      <c r="B36" s="27" t="s">
        <v>5</v>
      </c>
      <c r="C36" s="9" t="s">
        <v>6</v>
      </c>
      <c r="D36" s="9" t="s">
        <v>7</v>
      </c>
      <c r="E36" s="9" t="s">
        <v>8</v>
      </c>
      <c r="F36" s="9" t="s">
        <v>9</v>
      </c>
      <c r="G36" s="27" t="s">
        <v>10</v>
      </c>
      <c r="H36" s="9" t="s">
        <v>11</v>
      </c>
      <c r="I36" s="9" t="s">
        <v>12</v>
      </c>
      <c r="J36" s="9" t="s">
        <v>13</v>
      </c>
      <c r="K36" s="9" t="s">
        <v>14</v>
      </c>
      <c r="L36" s="14" t="s">
        <v>15</v>
      </c>
      <c r="M36" s="14" t="s">
        <v>16</v>
      </c>
      <c r="N36" s="14" t="s">
        <v>17</v>
      </c>
      <c r="O36" s="14" t="s">
        <v>18</v>
      </c>
      <c r="P36" s="14" t="s">
        <v>2</v>
      </c>
      <c r="Q36" s="10"/>
      <c r="R36" s="10"/>
      <c r="Y36" s="7"/>
      <c r="AA36" s="20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2"/>
      <c r="AV36" s="32"/>
      <c r="AW36" s="8"/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">
      <c r="A37" s="6">
        <v>1</v>
      </c>
      <c r="B37" s="8">
        <f>B9-$P9</f>
        <v>-0.98874972885359114</v>
      </c>
      <c r="C37" s="8">
        <f>C9-$P9</f>
        <v>-0.89160204520726438</v>
      </c>
      <c r="D37" s="8">
        <f t="shared" ref="D37:M37" si="74">D9-$P9</f>
        <v>-1.173097714368339</v>
      </c>
      <c r="E37" s="8">
        <f t="shared" si="74"/>
        <v>-1.6731886824806068</v>
      </c>
      <c r="F37" s="8">
        <f t="shared" si="74"/>
        <v>-2.4914243632452653</v>
      </c>
      <c r="G37" s="8">
        <f t="shared" si="74"/>
        <v>2.3157783587323308</v>
      </c>
      <c r="H37" s="8">
        <f t="shared" si="74"/>
        <v>-2.8227630464491149</v>
      </c>
      <c r="I37" s="8">
        <f t="shared" si="74"/>
        <v>1.0406213682274768</v>
      </c>
      <c r="J37" s="8">
        <f t="shared" si="74"/>
        <v>-1.9551075088070604</v>
      </c>
      <c r="K37" s="8">
        <f t="shared" si="74"/>
        <v>3.1210038299038132</v>
      </c>
      <c r="L37" s="8">
        <f t="shared" si="74"/>
        <v>3.3287564291953373</v>
      </c>
      <c r="M37" s="8">
        <f t="shared" si="74"/>
        <v>-1.3797205676745321</v>
      </c>
      <c r="N37" s="8">
        <f>N9-$P9</f>
        <v>1.8341998192321611</v>
      </c>
      <c r="O37" s="8">
        <f>O9-$P9</f>
        <v>1.735293851794637</v>
      </c>
      <c r="P37" s="13">
        <f>T9-$P$9</f>
        <v>2.9325747469190873</v>
      </c>
      <c r="Q37" s="10"/>
      <c r="R37" s="10"/>
      <c r="Y37" s="7"/>
      <c r="AQ37" s="25"/>
      <c r="AS37" s="13"/>
      <c r="AT37" s="13"/>
      <c r="AU37" s="3"/>
      <c r="AV37" s="3"/>
      <c r="AW37" s="13"/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">
      <c r="A38" s="6">
        <v>2</v>
      </c>
      <c r="B38" s="8">
        <f t="shared" ref="B38:N39" si="75">B10-$P10</f>
        <v>2.0558110953722633</v>
      </c>
      <c r="C38" s="8">
        <f t="shared" si="75"/>
        <v>1.6683082899891915</v>
      </c>
      <c r="D38" s="8">
        <f t="shared" si="75"/>
        <v>-8.2702883555484163E-2</v>
      </c>
      <c r="E38" s="8">
        <f t="shared" si="75"/>
        <v>0.77225831602511619</v>
      </c>
      <c r="F38" s="8">
        <f t="shared" si="75"/>
        <v>2.9087947766537567</v>
      </c>
      <c r="G38" s="8">
        <f t="shared" si="75"/>
        <v>1.0467377561675129</v>
      </c>
      <c r="H38" s="8">
        <f t="shared" si="75"/>
        <v>0.48285215910351198</v>
      </c>
      <c r="I38" s="8">
        <f t="shared" si="75"/>
        <v>-0.98515182804831625</v>
      </c>
      <c r="J38" s="8">
        <f t="shared" si="75"/>
        <v>3.9903762006250787E-2</v>
      </c>
      <c r="K38" s="8">
        <f t="shared" si="75"/>
        <v>-2.5661819164436679</v>
      </c>
      <c r="L38" s="8">
        <f t="shared" si="75"/>
        <v>-3.1834498577251331</v>
      </c>
      <c r="M38" s="8">
        <f t="shared" si="75"/>
        <v>-0.35121130400861844</v>
      </c>
      <c r="N38" s="8">
        <f t="shared" si="75"/>
        <v>-1.3910702881485975</v>
      </c>
      <c r="O38" s="8">
        <f>O10-$P10</f>
        <v>-0.41489807738780726</v>
      </c>
      <c r="P38" s="13">
        <f>T10-$P$10</f>
        <v>-0.42727778783932635</v>
      </c>
      <c r="Q38" s="10"/>
      <c r="R38" s="10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">
      <c r="A39" s="6">
        <v>3</v>
      </c>
      <c r="B39" s="8">
        <f t="shared" si="75"/>
        <v>-1.067061366518665</v>
      </c>
      <c r="C39" s="8">
        <f t="shared" si="75"/>
        <v>-0.77670624478192707</v>
      </c>
      <c r="D39" s="8">
        <f t="shared" si="75"/>
        <v>1.2558005979238374</v>
      </c>
      <c r="E39" s="8">
        <f t="shared" si="75"/>
        <v>0.90093036645549063</v>
      </c>
      <c r="F39" s="8">
        <f t="shared" si="75"/>
        <v>-0.41737041340849146</v>
      </c>
      <c r="G39" s="8">
        <f t="shared" si="75"/>
        <v>-3.3625161148998473</v>
      </c>
      <c r="H39" s="8">
        <f t="shared" si="75"/>
        <v>2.3399108873455958</v>
      </c>
      <c r="I39" s="8">
        <f t="shared" si="75"/>
        <v>-5.5469540179153398E-2</v>
      </c>
      <c r="J39" s="8">
        <f t="shared" si="75"/>
        <v>1.9152037468008203</v>
      </c>
      <c r="K39" s="8">
        <f t="shared" si="75"/>
        <v>-0.55482191346014531</v>
      </c>
      <c r="L39" s="8">
        <f t="shared" si="75"/>
        <v>-0.14530657147020776</v>
      </c>
      <c r="M39" s="8">
        <f t="shared" si="75"/>
        <v>1.7309318716831541</v>
      </c>
      <c r="N39" s="8">
        <f t="shared" si="75"/>
        <v>-0.44312953108354947</v>
      </c>
      <c r="O39" s="8">
        <f>O11-$P11</f>
        <v>-1.3203957744068333</v>
      </c>
      <c r="P39" s="13">
        <f>T11-$P$11</f>
        <v>-2.5052969590797574</v>
      </c>
      <c r="Q39" s="10"/>
      <c r="R39" s="10"/>
      <c r="Y39" s="7"/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">
      <c r="Q40" s="10"/>
      <c r="R40" s="10"/>
      <c r="Y40" s="7"/>
      <c r="AA40" s="1" t="s">
        <v>20</v>
      </c>
      <c r="AB40" s="27" t="s">
        <v>5</v>
      </c>
      <c r="AC40" s="27" t="s">
        <v>6</v>
      </c>
      <c r="AD40" s="27" t="s">
        <v>7</v>
      </c>
      <c r="AE40" s="27" t="s">
        <v>8</v>
      </c>
      <c r="AF40" s="27" t="s">
        <v>9</v>
      </c>
      <c r="AG40" s="27" t="s">
        <v>10</v>
      </c>
      <c r="AH40" s="27" t="s">
        <v>11</v>
      </c>
      <c r="AI40" s="27" t="s">
        <v>12</v>
      </c>
      <c r="AJ40" s="27" t="s">
        <v>13</v>
      </c>
      <c r="AK40" s="27" t="s">
        <v>14</v>
      </c>
      <c r="AL40" s="12" t="s">
        <v>15</v>
      </c>
      <c r="AM40" s="12" t="s">
        <v>16</v>
      </c>
      <c r="AN40" s="12" t="s">
        <v>17</v>
      </c>
      <c r="AO40" s="12" t="s">
        <v>18</v>
      </c>
      <c r="AP40" s="6" t="s">
        <v>24</v>
      </c>
      <c r="AQ40" s="1" t="s">
        <v>25</v>
      </c>
      <c r="AR40" s="6" t="s">
        <v>26</v>
      </c>
      <c r="AS40" s="6" t="s">
        <v>27</v>
      </c>
      <c r="AT40" s="6" t="s">
        <v>28</v>
      </c>
      <c r="AU40" s="6" t="s">
        <v>31</v>
      </c>
      <c r="AV40" s="1" t="s">
        <v>29</v>
      </c>
      <c r="AW40" s="6" t="s">
        <v>30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">
      <c r="AA41" s="6" t="s">
        <v>3</v>
      </c>
      <c r="AB41" s="23">
        <f>AB2/86400</f>
        <v>3.6149743848379627E-4</v>
      </c>
      <c r="AC41" s="23">
        <f t="shared" ref="AC41:AO41" si="76">AC2/86400</f>
        <v>3.570798689814815E-4</v>
      </c>
      <c r="AD41" s="23">
        <f t="shared" si="76"/>
        <v>4.7441001091435192E-4</v>
      </c>
      <c r="AE41" s="23">
        <f t="shared" si="76"/>
        <v>4.9017384732638885E-4</v>
      </c>
      <c r="AF41" s="23">
        <f t="shared" si="76"/>
        <v>3.8075947971064815E-4</v>
      </c>
      <c r="AG41" s="23">
        <f t="shared" si="76"/>
        <v>3.5756802721064807E-4</v>
      </c>
      <c r="AH41" s="23">
        <f t="shared" si="76"/>
        <v>3.6661995045138887E-4</v>
      </c>
      <c r="AI41" s="23">
        <f t="shared" si="76"/>
        <v>4.0053723649305552E-4</v>
      </c>
      <c r="AJ41" s="23">
        <f t="shared" si="76"/>
        <v>3.8010912699074079E-4</v>
      </c>
      <c r="AK41" s="23">
        <f t="shared" si="76"/>
        <v>4.5212060131944441E-4</v>
      </c>
      <c r="AL41" s="23">
        <f t="shared" si="76"/>
        <v>4.6568195179398148E-4</v>
      </c>
      <c r="AM41" s="23">
        <f t="shared" si="76"/>
        <v>3.4002267572916668E-4</v>
      </c>
      <c r="AN41" s="23">
        <f t="shared" si="76"/>
        <v>4.3985890652777776E-4</v>
      </c>
      <c r="AO41" s="23">
        <f t="shared" si="76"/>
        <v>4.4797178130787037E-4</v>
      </c>
      <c r="AP41" s="23">
        <f>AP2/86400</f>
        <v>4.0817220737433867E-4</v>
      </c>
      <c r="AQ41" s="23">
        <f>AQ2/86400</f>
        <v>3.4002267572916668E-4</v>
      </c>
      <c r="AR41" s="23">
        <f>AR2/86400</f>
        <v>4.9017384732638885E-4</v>
      </c>
      <c r="AS41" s="8">
        <f>AS2</f>
        <v>12.576416090471584</v>
      </c>
      <c r="AT41" s="23">
        <f>AT2/86400</f>
        <v>3.9311021090277784E-4</v>
      </c>
      <c r="AU41" s="23">
        <f>AU2/86400</f>
        <v>3.4002267572916668E-4</v>
      </c>
      <c r="AV41" s="23">
        <f>AV2/86400</f>
        <v>4.9017384732638885E-4</v>
      </c>
      <c r="AW41" s="8">
        <f>AW2</f>
        <v>13.32002462987065</v>
      </c>
    </row>
    <row r="42" spans="1:66" x14ac:dyDescent="0.3">
      <c r="AA42" s="6" t="s">
        <v>4</v>
      </c>
      <c r="AB42" s="23">
        <f t="shared" ref="AB42:AQ45" si="77">AB3/86400</f>
        <v>1.3047787015046296E-4</v>
      </c>
      <c r="AC42" s="23">
        <f t="shared" si="77"/>
        <v>1.247669438078704E-4</v>
      </c>
      <c r="AD42" s="23">
        <f t="shared" si="77"/>
        <v>1.1415133954861107E-4</v>
      </c>
      <c r="AE42" s="23">
        <f t="shared" si="77"/>
        <v>1.1654069034722222E-4</v>
      </c>
      <c r="AF42" s="23">
        <f t="shared" si="77"/>
        <v>1.0548416898148154E-4</v>
      </c>
      <c r="AG42" s="23">
        <f t="shared" si="77"/>
        <v>1.1497333501157414E-4</v>
      </c>
      <c r="AH42" s="23">
        <f t="shared" si="77"/>
        <v>1.3994079113425931E-4</v>
      </c>
      <c r="AI42" s="23">
        <f t="shared" si="77"/>
        <v>1.5083564290509265E-4</v>
      </c>
      <c r="AJ42" s="23">
        <f t="shared" si="77"/>
        <v>1.2522045855324068E-4</v>
      </c>
      <c r="AK42" s="23">
        <f t="shared" si="77"/>
        <v>1.5365751239583339E-4</v>
      </c>
      <c r="AL42" s="23">
        <f t="shared" si="77"/>
        <v>1.4646216511574072E-4</v>
      </c>
      <c r="AM42" s="23">
        <f t="shared" si="77"/>
        <v>1.0141933317129627E-4</v>
      </c>
      <c r="AN42" s="23">
        <f t="shared" si="77"/>
        <v>1.3956496178240739E-4</v>
      </c>
      <c r="AO42" s="23">
        <f t="shared" si="77"/>
        <v>1.4243722179398149E-4</v>
      </c>
      <c r="AP42" s="23">
        <f t="shared" si="77"/>
        <v>1.2899517390707672E-4</v>
      </c>
      <c r="AQ42" s="23">
        <f t="shared" si="77"/>
        <v>1.0141933317129627E-4</v>
      </c>
      <c r="AR42" s="23">
        <f t="shared" ref="AR42:AR45" si="78">AR3/86400</f>
        <v>1.5365751239583339E-4</v>
      </c>
      <c r="AS42" s="8">
        <f t="shared" ref="AS42:AS45" si="79">AS3</f>
        <v>13.117492082460167</v>
      </c>
      <c r="AT42" s="23">
        <f t="shared" ref="AT42:AV45" si="80">AT3/86400</f>
        <v>1.2595230221932875E-4</v>
      </c>
      <c r="AU42" s="23">
        <f t="shared" si="80"/>
        <v>1.0141933317129627E-4</v>
      </c>
      <c r="AV42" s="23">
        <f t="shared" si="80"/>
        <v>1.5365751239583339E-4</v>
      </c>
      <c r="AW42" s="8">
        <f t="shared" ref="AW42:AW45" si="81">AW3</f>
        <v>15.918022801133203</v>
      </c>
    </row>
    <row r="43" spans="1:66" x14ac:dyDescent="0.3">
      <c r="AA43" s="6" t="s">
        <v>0</v>
      </c>
      <c r="AB43" s="23">
        <f t="shared" si="77"/>
        <v>2.1901901193287037E-4</v>
      </c>
      <c r="AC43" s="23">
        <f t="shared" si="77"/>
        <v>2.0340975896990742E-4</v>
      </c>
      <c r="AD43" s="23">
        <f t="shared" si="77"/>
        <v>2.1342907533564821E-4</v>
      </c>
      <c r="AE43" s="23">
        <f t="shared" si="77"/>
        <v>2.3287142017361121E-4</v>
      </c>
      <c r="AF43" s="23">
        <f t="shared" si="77"/>
        <v>2.008692365856481E-4</v>
      </c>
      <c r="AG43" s="23">
        <f t="shared" si="77"/>
        <v>1.648945998148148E-4</v>
      </c>
      <c r="AH43" s="23">
        <f t="shared" si="77"/>
        <v>2.272276811921296E-4</v>
      </c>
      <c r="AI43" s="23">
        <f t="shared" si="77"/>
        <v>1.9226820357638879E-4</v>
      </c>
      <c r="AJ43" s="23">
        <f t="shared" si="77"/>
        <v>2.0446796002314817E-4</v>
      </c>
      <c r="AK43" s="23">
        <f t="shared" si="77"/>
        <v>1.7969996640046287E-4</v>
      </c>
      <c r="AL43" s="23">
        <f t="shared" si="77"/>
        <v>1.6843873350694453E-4</v>
      </c>
      <c r="AM43" s="23">
        <f t="shared" si="77"/>
        <v>1.573108255671296E-4</v>
      </c>
      <c r="AN43" s="23">
        <f t="shared" si="77"/>
        <v>1.9062736206018521E-4</v>
      </c>
      <c r="AO43" s="23">
        <f t="shared" si="77"/>
        <v>2.0055429579861106E-4</v>
      </c>
      <c r="AP43" s="23">
        <f t="shared" si="77"/>
        <v>1.9679200935267859E-4</v>
      </c>
      <c r="AQ43" s="23">
        <f t="shared" si="77"/>
        <v>1.573108255671296E-4</v>
      </c>
      <c r="AR43" s="23">
        <f t="shared" si="78"/>
        <v>2.3287142017361121E-4</v>
      </c>
      <c r="AS43" s="8">
        <f t="shared" si="79"/>
        <v>11.675650195021644</v>
      </c>
      <c r="AT43" s="23">
        <f t="shared" si="80"/>
        <v>1.948189615350115E-4</v>
      </c>
      <c r="AU43" s="23">
        <f t="shared" si="80"/>
        <v>1.573108255671296E-4</v>
      </c>
      <c r="AV43" s="23">
        <f t="shared" si="80"/>
        <v>2.3287142017361121E-4</v>
      </c>
      <c r="AW43" s="8">
        <f t="shared" si="81"/>
        <v>13.917478912403244</v>
      </c>
    </row>
    <row r="44" spans="1:66" x14ac:dyDescent="0.3">
      <c r="AA44" s="6" t="s">
        <v>1</v>
      </c>
      <c r="AB44" s="23">
        <f t="shared" si="77"/>
        <v>2.3112874778935188E-4</v>
      </c>
      <c r="AC44" s="23">
        <f t="shared" si="77"/>
        <v>2.3065423700231483E-4</v>
      </c>
      <c r="AD44" s="23">
        <f t="shared" si="77"/>
        <v>2.9037540942129629E-4</v>
      </c>
      <c r="AE44" s="23">
        <f t="shared" si="77"/>
        <v>3.1013689425925912E-4</v>
      </c>
      <c r="AF44" s="23">
        <f t="shared" si="77"/>
        <v>2.7780717224537034E-4</v>
      </c>
      <c r="AG44" s="23">
        <f t="shared" si="77"/>
        <v>2.1580582850694449E-4</v>
      </c>
      <c r="AH44" s="23">
        <f t="shared" si="77"/>
        <v>2.37943016712963E-4</v>
      </c>
      <c r="AI44" s="23">
        <f t="shared" si="77"/>
        <v>2.3638720920138892E-4</v>
      </c>
      <c r="AJ44" s="23">
        <f t="shared" si="77"/>
        <v>2.4036281179398147E-4</v>
      </c>
      <c r="AK44" s="23">
        <f t="shared" si="77"/>
        <v>2.3984315949074085E-4</v>
      </c>
      <c r="AL44" s="23">
        <f t="shared" si="77"/>
        <v>2.4321827496527764E-4</v>
      </c>
      <c r="AM44" s="23">
        <f t="shared" si="77"/>
        <v>2.1934156378472234E-4</v>
      </c>
      <c r="AN44" s="23">
        <f t="shared" si="77"/>
        <v>2.4355421180555554E-4</v>
      </c>
      <c r="AO44" s="23">
        <f t="shared" si="77"/>
        <v>2.589401192592593E-4</v>
      </c>
      <c r="AP44" s="23">
        <f t="shared" si="77"/>
        <v>2.4824990401703037E-4</v>
      </c>
      <c r="AQ44" s="23">
        <f t="shared" si="77"/>
        <v>2.1580582850694449E-4</v>
      </c>
      <c r="AR44" s="23">
        <f t="shared" si="78"/>
        <v>3.1013689425925912E-4</v>
      </c>
      <c r="AS44" s="8">
        <f t="shared" si="79"/>
        <v>10.895471418572324</v>
      </c>
      <c r="AT44" s="23">
        <f t="shared" si="80"/>
        <v>2.4598988515046297E-4</v>
      </c>
      <c r="AU44" s="23">
        <f t="shared" si="80"/>
        <v>2.1580582850694449E-4</v>
      </c>
      <c r="AV44" s="23">
        <f t="shared" si="80"/>
        <v>3.1013689425925912E-4</v>
      </c>
      <c r="AW44" s="8">
        <f t="shared" si="81"/>
        <v>13.01802306216892</v>
      </c>
    </row>
    <row r="45" spans="1:66" x14ac:dyDescent="0.3">
      <c r="AA45" s="6">
        <v>3</v>
      </c>
      <c r="AB45" s="23">
        <f t="shared" si="77"/>
        <v>5.2301902243055557E-4</v>
      </c>
      <c r="AC45" s="23">
        <f t="shared" si="77"/>
        <v>5.1492819349537033E-4</v>
      </c>
      <c r="AD45" s="23">
        <f t="shared" si="77"/>
        <v>6.7009322247685191E-4</v>
      </c>
      <c r="AE45" s="23">
        <f t="shared" si="77"/>
        <v>6.9471739313657405E-4</v>
      </c>
      <c r="AF45" s="23">
        <f t="shared" si="77"/>
        <v>5.509910136921297E-4</v>
      </c>
      <c r="AG45" s="23">
        <f t="shared" si="77"/>
        <v>4.2794128453703699E-4</v>
      </c>
      <c r="AH45" s="23">
        <f t="shared" si="77"/>
        <v>6.2400373730324074E-4</v>
      </c>
      <c r="AI45" s="23">
        <f t="shared" si="77"/>
        <v>5.6842193667824077E-4</v>
      </c>
      <c r="AJ45" s="23">
        <f t="shared" si="77"/>
        <v>5.9934492314814812E-4</v>
      </c>
      <c r="AK45" s="23">
        <f t="shared" si="77"/>
        <v>5.8201058200231482E-4</v>
      </c>
      <c r="AL45" s="23">
        <f t="shared" si="77"/>
        <v>5.9151759469907423E-4</v>
      </c>
      <c r="AM45" s="23">
        <f t="shared" si="77"/>
        <v>5.1204281094907405E-4</v>
      </c>
      <c r="AN45" s="23">
        <f t="shared" si="77"/>
        <v>5.7814730831018532E-4</v>
      </c>
      <c r="AO45" s="23">
        <f t="shared" si="77"/>
        <v>5.7644584068287051E-4</v>
      </c>
      <c r="AP45" s="23">
        <f t="shared" si="77"/>
        <v>5.7240177596726196E-4</v>
      </c>
      <c r="AQ45" s="23">
        <f t="shared" si="77"/>
        <v>4.2794128453703699E-4</v>
      </c>
      <c r="AR45" s="23">
        <f t="shared" si="78"/>
        <v>6.9471739313657405E-4</v>
      </c>
      <c r="AS45" s="8">
        <f t="shared" si="79"/>
        <v>11.782203515235569</v>
      </c>
      <c r="AT45" s="23">
        <f t="shared" si="80"/>
        <v>5.5938211897424764E-4</v>
      </c>
      <c r="AU45" s="23">
        <f t="shared" si="80"/>
        <v>4.2794128453703699E-4</v>
      </c>
      <c r="AV45" s="23">
        <f t="shared" si="80"/>
        <v>6.9471739313657405E-4</v>
      </c>
      <c r="AW45" s="8">
        <f t="shared" si="81"/>
        <v>14.277471033817719</v>
      </c>
    </row>
    <row r="46" spans="1:66" x14ac:dyDescent="0.3">
      <c r="AA46" s="20" t="s">
        <v>22</v>
      </c>
      <c r="AB46" s="23">
        <f t="shared" ref="AB46:AR46" si="82">AB7/86400</f>
        <v>1.4651420907870372E-3</v>
      </c>
      <c r="AC46" s="23">
        <f t="shared" si="82"/>
        <v>1.4308390022569446E-3</v>
      </c>
      <c r="AD46" s="23">
        <f t="shared" si="82"/>
        <v>1.7624590576967591E-3</v>
      </c>
      <c r="AE46" s="23">
        <f t="shared" si="82"/>
        <v>1.8444402452430556E-3</v>
      </c>
      <c r="AF46" s="23">
        <f t="shared" si="82"/>
        <v>1.5159110712152778E-3</v>
      </c>
      <c r="AG46" s="23">
        <f t="shared" si="82"/>
        <v>1.2811830750810186E-3</v>
      </c>
      <c r="AH46" s="23">
        <f t="shared" si="82"/>
        <v>1.5957351767939818E-3</v>
      </c>
      <c r="AI46" s="23">
        <f t="shared" si="82"/>
        <v>1.5484502288541666E-3</v>
      </c>
      <c r="AJ46" s="23">
        <f t="shared" si="82"/>
        <v>1.5495052805092591E-3</v>
      </c>
      <c r="AK46" s="23">
        <f t="shared" si="82"/>
        <v>1.6073318216087962E-3</v>
      </c>
      <c r="AL46" s="23">
        <f t="shared" si="82"/>
        <v>1.6153187200810186E-3</v>
      </c>
      <c r="AM46" s="23">
        <f t="shared" si="82"/>
        <v>1.330137209201389E-3</v>
      </c>
      <c r="AN46" s="23">
        <f t="shared" si="82"/>
        <v>1.5917527504861111E-3</v>
      </c>
      <c r="AO46" s="23">
        <f t="shared" si="82"/>
        <v>1.626349258842593E-3</v>
      </c>
      <c r="AP46" s="23">
        <f t="shared" si="82"/>
        <v>1.5546110706183862E-3</v>
      </c>
      <c r="AQ46" s="23">
        <f t="shared" si="82"/>
        <v>1.2811830750810186E-3</v>
      </c>
      <c r="AR46" s="23">
        <f t="shared" si="82"/>
        <v>1.8444402452430556E-3</v>
      </c>
      <c r="AS46" s="8">
        <f>AS7</f>
        <v>9.6391613567202796</v>
      </c>
      <c r="AT46" s="23">
        <f>AT7/86400</f>
        <v>1.5192534787818286E-3</v>
      </c>
      <c r="AU46" s="23">
        <f>AU7/86400</f>
        <v>1.2811830750810186E-3</v>
      </c>
      <c r="AV46" s="23">
        <f>AV7/86400</f>
        <v>1.8444402452430556E-3</v>
      </c>
      <c r="AW46" s="8">
        <f>AW7</f>
        <v>11.681598821132329</v>
      </c>
    </row>
    <row r="47" spans="1:66" x14ac:dyDescent="0.3">
      <c r="AA47" s="1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8"/>
      <c r="AT47" s="23"/>
      <c r="AU47" s="23"/>
      <c r="AV47" s="23"/>
      <c r="AW47" s="8"/>
    </row>
    <row r="48" spans="1:66" x14ac:dyDescent="0.3">
      <c r="B48" s="37" t="s">
        <v>41</v>
      </c>
      <c r="C48" s="6">
        <v>1</v>
      </c>
      <c r="D48" s="6">
        <v>2</v>
      </c>
      <c r="E48" s="6">
        <v>3</v>
      </c>
      <c r="F48" s="6" t="s">
        <v>22</v>
      </c>
      <c r="H48" s="35" t="s">
        <v>45</v>
      </c>
      <c r="I48" s="1" t="s">
        <v>3</v>
      </c>
      <c r="J48" s="1" t="s">
        <v>4</v>
      </c>
      <c r="K48" s="1" t="s">
        <v>0</v>
      </c>
      <c r="L48" s="1" t="s">
        <v>1</v>
      </c>
      <c r="M48" s="1">
        <v>3</v>
      </c>
      <c r="N48" s="1" t="s">
        <v>22</v>
      </c>
      <c r="O48" s="1"/>
      <c r="P48" s="1"/>
      <c r="Q48" s="1"/>
      <c r="R48" s="20"/>
      <c r="S48" s="20"/>
      <c r="T48" s="20"/>
      <c r="U48" s="20"/>
      <c r="V48" s="20"/>
      <c r="W48" s="20"/>
      <c r="X48" s="20"/>
      <c r="AA48" s="1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8"/>
      <c r="AT48" s="23"/>
      <c r="AU48" s="23"/>
      <c r="AV48" s="23"/>
      <c r="AW48" s="8"/>
    </row>
    <row r="49" spans="2:49" x14ac:dyDescent="0.3">
      <c r="B49" s="9" t="s">
        <v>5</v>
      </c>
      <c r="C49" s="23">
        <v>4.9197530863425928E-4</v>
      </c>
      <c r="D49" s="23">
        <v>4.5014775972222228E-4</v>
      </c>
      <c r="E49" s="23">
        <v>5.2301902243055557E-4</v>
      </c>
      <c r="F49" s="43">
        <v>1.4651420907870372E-3</v>
      </c>
      <c r="H49" s="9" t="s">
        <v>5</v>
      </c>
      <c r="I49" s="43">
        <v>3.6149743848379627E-4</v>
      </c>
      <c r="J49" s="43">
        <v>1.3047787015046296E-4</v>
      </c>
      <c r="K49" s="43">
        <v>2.1901901193287037E-4</v>
      </c>
      <c r="L49" s="43">
        <v>2.3112874778935188E-4</v>
      </c>
      <c r="M49" s="43">
        <v>5.2301902243055557E-4</v>
      </c>
      <c r="N49" s="43">
        <v>1.4651420907870372E-3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AA49" s="1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8"/>
      <c r="AT49" s="23"/>
      <c r="AU49" s="23"/>
      <c r="AV49" s="23"/>
      <c r="AW49" s="8"/>
    </row>
    <row r="50" spans="2:49" x14ac:dyDescent="0.3">
      <c r="B50" s="9" t="s">
        <v>6</v>
      </c>
      <c r="C50" s="23">
        <v>4.818468127893519E-4</v>
      </c>
      <c r="D50" s="23">
        <v>4.3406399597222222E-4</v>
      </c>
      <c r="E50" s="23">
        <v>5.1492819349537033E-4</v>
      </c>
      <c r="F50" s="43">
        <v>1.4308390022569446E-3</v>
      </c>
      <c r="H50" s="9" t="s">
        <v>6</v>
      </c>
      <c r="I50" s="43">
        <v>3.570798689814815E-4</v>
      </c>
      <c r="J50" s="43">
        <v>1.247669438078704E-4</v>
      </c>
      <c r="K50" s="43">
        <v>2.0340975896990742E-4</v>
      </c>
      <c r="L50" s="43">
        <v>2.3065423700231483E-4</v>
      </c>
      <c r="M50" s="43">
        <v>5.1492819349537033E-4</v>
      </c>
      <c r="N50" s="43">
        <v>1.4308390022569446E-3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AA50" s="20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8"/>
      <c r="AT50" s="23"/>
      <c r="AU50" s="23"/>
      <c r="AV50" s="23"/>
      <c r="AW50" s="8"/>
    </row>
    <row r="51" spans="2:49" x14ac:dyDescent="0.3">
      <c r="B51" s="9" t="s">
        <v>7</v>
      </c>
      <c r="C51" s="23">
        <v>5.8856135046296294E-4</v>
      </c>
      <c r="D51" s="23">
        <v>5.038044847569445E-4</v>
      </c>
      <c r="E51" s="23">
        <v>6.7009322247685191E-4</v>
      </c>
      <c r="F51" s="43">
        <v>1.7624590576967591E-3</v>
      </c>
      <c r="H51" s="9" t="s">
        <v>7</v>
      </c>
      <c r="I51" s="43">
        <v>4.7441001091435192E-4</v>
      </c>
      <c r="J51" s="43">
        <v>1.1415133954861107E-4</v>
      </c>
      <c r="K51" s="43">
        <v>2.1342907533564821E-4</v>
      </c>
      <c r="L51" s="43">
        <v>2.9037540942129629E-4</v>
      </c>
      <c r="M51" s="43">
        <v>6.7009322247685191E-4</v>
      </c>
      <c r="N51" s="43">
        <v>1.7624590576967591E-3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AA51" s="20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8"/>
      <c r="AT51" s="23"/>
      <c r="AU51" s="23"/>
      <c r="AV51" s="23"/>
      <c r="AW51" s="8"/>
    </row>
    <row r="52" spans="2:49" x14ac:dyDescent="0.3">
      <c r="B52" s="9" t="s">
        <v>8</v>
      </c>
      <c r="C52" s="23">
        <v>6.067145376736111E-4</v>
      </c>
      <c r="D52" s="23">
        <v>5.4300831443287035E-4</v>
      </c>
      <c r="E52" s="23">
        <v>6.9471739313657405E-4</v>
      </c>
      <c r="F52" s="43">
        <v>1.8444402452430554E-3</v>
      </c>
      <c r="H52" s="9" t="s">
        <v>8</v>
      </c>
      <c r="I52" s="43">
        <v>4.9017384732638885E-4</v>
      </c>
      <c r="J52" s="43">
        <v>1.1654069034722222E-4</v>
      </c>
      <c r="K52" s="43">
        <v>2.3287142017361121E-4</v>
      </c>
      <c r="L52" s="43">
        <v>3.1013689425925912E-4</v>
      </c>
      <c r="M52" s="43">
        <v>6.9471739313657405E-4</v>
      </c>
      <c r="N52" s="43">
        <v>1.8444402452430556E-3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AA52" s="20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8"/>
      <c r="AT52" s="23"/>
      <c r="AU52" s="23"/>
      <c r="AV52" s="23"/>
      <c r="AW52" s="8"/>
    </row>
    <row r="53" spans="2:49" x14ac:dyDescent="0.3">
      <c r="B53" s="9" t="s">
        <v>9</v>
      </c>
      <c r="C53" s="23">
        <v>4.8624364869212966E-4</v>
      </c>
      <c r="D53" s="23">
        <v>4.7867640883101845E-4</v>
      </c>
      <c r="E53" s="23">
        <v>5.509910136921297E-4</v>
      </c>
      <c r="F53" s="43">
        <v>1.5159110712152778E-3</v>
      </c>
      <c r="H53" s="9" t="s">
        <v>9</v>
      </c>
      <c r="I53" s="43">
        <v>3.8075947971064815E-4</v>
      </c>
      <c r="J53" s="43">
        <v>1.0548416898148154E-4</v>
      </c>
      <c r="K53" s="43">
        <v>2.008692365856481E-4</v>
      </c>
      <c r="L53" s="43">
        <v>2.7780717224537034E-4</v>
      </c>
      <c r="M53" s="43">
        <v>5.509910136921297E-4</v>
      </c>
      <c r="N53" s="43">
        <v>1.5159110712152778E-3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AA53" s="20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8"/>
      <c r="AT53" s="23"/>
      <c r="AU53" s="23"/>
      <c r="AV53" s="23"/>
      <c r="AW53" s="8"/>
    </row>
    <row r="54" spans="2:49" x14ac:dyDescent="0.3">
      <c r="B54" s="9" t="s">
        <v>10</v>
      </c>
      <c r="C54" s="23">
        <v>4.7254136222222226E-4</v>
      </c>
      <c r="D54" s="23">
        <v>3.8070042832175928E-4</v>
      </c>
      <c r="E54" s="23">
        <v>4.2794128453703699E-4</v>
      </c>
      <c r="F54" s="43">
        <v>1.2811830750810186E-3</v>
      </c>
      <c r="H54" s="9" t="s">
        <v>10</v>
      </c>
      <c r="I54" s="43">
        <v>3.5756802721064807E-4</v>
      </c>
      <c r="J54" s="43">
        <v>1.1497333501157414E-4</v>
      </c>
      <c r="K54" s="43">
        <v>1.648945998148148E-4</v>
      </c>
      <c r="L54" s="43">
        <v>2.1580582850694449E-4</v>
      </c>
      <c r="M54" s="43">
        <v>4.2794128453703699E-4</v>
      </c>
      <c r="N54" s="43">
        <v>1.2811830750810186E-3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AA54" s="20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8"/>
      <c r="AT54" s="23"/>
      <c r="AU54" s="23"/>
      <c r="AV54" s="23"/>
      <c r="AW54" s="8"/>
    </row>
    <row r="55" spans="2:49" x14ac:dyDescent="0.3">
      <c r="B55" s="9" t="s">
        <v>11</v>
      </c>
      <c r="C55" s="23">
        <v>5.0656074158564822E-4</v>
      </c>
      <c r="D55" s="23">
        <v>4.651706979050926E-4</v>
      </c>
      <c r="E55" s="23">
        <v>6.2400373730324074E-4</v>
      </c>
      <c r="F55" s="43">
        <v>1.5957351767939818E-3</v>
      </c>
      <c r="H55" s="9" t="s">
        <v>11</v>
      </c>
      <c r="I55" s="43">
        <v>3.6661995045138887E-4</v>
      </c>
      <c r="J55" s="43">
        <v>1.3994079113425931E-4</v>
      </c>
      <c r="K55" s="43">
        <v>2.272276811921296E-4</v>
      </c>
      <c r="L55" s="43">
        <v>2.37943016712963E-4</v>
      </c>
      <c r="M55" s="43">
        <v>6.2400373730324074E-4</v>
      </c>
      <c r="N55" s="43">
        <v>1.5957351767939818E-3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AA55" s="20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8"/>
      <c r="AT55" s="23"/>
      <c r="AU55" s="23"/>
      <c r="AV55" s="23"/>
      <c r="AW55" s="8"/>
    </row>
    <row r="56" spans="2:49" x14ac:dyDescent="0.3">
      <c r="B56" s="9" t="s">
        <v>12</v>
      </c>
      <c r="C56" s="23">
        <v>5.5137287939814811E-4</v>
      </c>
      <c r="D56" s="23">
        <v>4.2865541277777773E-4</v>
      </c>
      <c r="E56" s="23">
        <v>5.6842193667824077E-4</v>
      </c>
      <c r="F56" s="43">
        <v>1.5484502288541666E-3</v>
      </c>
      <c r="H56" s="9" t="s">
        <v>12</v>
      </c>
      <c r="I56" s="43">
        <v>4.0053723649305552E-4</v>
      </c>
      <c r="J56" s="43">
        <v>1.5083564290509265E-4</v>
      </c>
      <c r="K56" s="43">
        <v>1.9226820357638879E-4</v>
      </c>
      <c r="L56" s="43">
        <v>2.3638720920138892E-4</v>
      </c>
      <c r="M56" s="43">
        <v>5.6842193667824077E-4</v>
      </c>
      <c r="N56" s="43">
        <v>1.5484502288541666E-3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2:49" x14ac:dyDescent="0.3">
      <c r="B57" s="9" t="s">
        <v>13</v>
      </c>
      <c r="C57" s="23">
        <v>5.0532958554398147E-4</v>
      </c>
      <c r="D57" s="23">
        <v>4.4483077181712964E-4</v>
      </c>
      <c r="E57" s="23">
        <v>5.9934492314814812E-4</v>
      </c>
      <c r="F57" s="43">
        <v>1.5495052805092591E-3</v>
      </c>
      <c r="H57" s="9" t="s">
        <v>13</v>
      </c>
      <c r="I57" s="43">
        <v>3.8010912699074079E-4</v>
      </c>
      <c r="J57" s="43">
        <v>1.2522045855324068E-4</v>
      </c>
      <c r="K57" s="43">
        <v>2.0446796002314817E-4</v>
      </c>
      <c r="L57" s="43">
        <v>2.4036281179398147E-4</v>
      </c>
      <c r="M57" s="43">
        <v>5.9934492314814812E-4</v>
      </c>
      <c r="N57" s="43">
        <v>1.5495052805092591E-3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">
      <c r="B58" s="9" t="s">
        <v>14</v>
      </c>
      <c r="C58" s="23">
        <v>6.0577811371527782E-4</v>
      </c>
      <c r="D58" s="23">
        <v>4.1954312589120369E-4</v>
      </c>
      <c r="E58" s="23">
        <v>5.8201058200231482E-4</v>
      </c>
      <c r="F58" s="43">
        <v>1.6073318216087962E-3</v>
      </c>
      <c r="H58" s="9" t="s">
        <v>14</v>
      </c>
      <c r="I58" s="43">
        <v>4.5212060131944441E-4</v>
      </c>
      <c r="J58" s="43">
        <v>1.5365751239583339E-4</v>
      </c>
      <c r="K58" s="43">
        <v>1.7969996640046287E-4</v>
      </c>
      <c r="L58" s="43">
        <v>2.3984315949074085E-4</v>
      </c>
      <c r="M58" s="43">
        <v>5.8201058200231482E-4</v>
      </c>
      <c r="N58" s="43">
        <v>1.6073318216087962E-3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AA58" s="20" t="s">
        <v>23</v>
      </c>
      <c r="AB58" s="27" t="s">
        <v>5</v>
      </c>
      <c r="AC58" s="27" t="s">
        <v>6</v>
      </c>
      <c r="AD58" s="27" t="s">
        <v>7</v>
      </c>
      <c r="AE58" s="27" t="s">
        <v>8</v>
      </c>
      <c r="AF58" s="27" t="s">
        <v>9</v>
      </c>
      <c r="AG58" s="27" t="s">
        <v>10</v>
      </c>
      <c r="AH58" s="27" t="s">
        <v>11</v>
      </c>
      <c r="AI58" s="27" t="s">
        <v>12</v>
      </c>
      <c r="AJ58" s="27" t="s">
        <v>13</v>
      </c>
      <c r="AK58" s="27" t="s">
        <v>14</v>
      </c>
      <c r="AL58" s="12" t="s">
        <v>15</v>
      </c>
      <c r="AM58" s="12" t="s">
        <v>16</v>
      </c>
      <c r="AN58" s="12" t="s">
        <v>17</v>
      </c>
      <c r="AO58" s="12" t="s">
        <v>18</v>
      </c>
      <c r="AP58" s="7"/>
      <c r="AQ58" s="7"/>
      <c r="AR58" s="7"/>
      <c r="AT58" s="7"/>
      <c r="AU58" s="7"/>
      <c r="AV58" s="7"/>
      <c r="AW58" s="7"/>
    </row>
    <row r="59" spans="2:49" x14ac:dyDescent="0.3">
      <c r="B59" s="14" t="s">
        <v>15</v>
      </c>
      <c r="C59" s="23">
        <v>6.1214411690972226E-4</v>
      </c>
      <c r="D59" s="23">
        <v>4.1165700847222217E-4</v>
      </c>
      <c r="E59" s="23">
        <v>5.9151759469907423E-4</v>
      </c>
      <c r="F59" s="43">
        <v>1.6153187200810186E-3</v>
      </c>
      <c r="H59" s="14" t="s">
        <v>15</v>
      </c>
      <c r="I59" s="43">
        <v>4.6568195179398148E-4</v>
      </c>
      <c r="J59" s="43">
        <v>1.4646216511574072E-4</v>
      </c>
      <c r="K59" s="43">
        <v>1.6843873350694453E-4</v>
      </c>
      <c r="L59" s="43">
        <v>2.4321827496527764E-4</v>
      </c>
      <c r="M59" s="43">
        <v>5.9151759469907423E-4</v>
      </c>
      <c r="N59" s="43">
        <v>1.6153187200810186E-3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AA59" s="6" t="s">
        <v>3</v>
      </c>
      <c r="AB59" s="13">
        <f>AB2-$AP2</f>
        <v>-4.0327000321428628</v>
      </c>
      <c r="AC59" s="13">
        <f t="shared" ref="AC59:AO59" si="83">AC2-$AP2</f>
        <v>-4.4143780371428605</v>
      </c>
      <c r="AD59" s="13">
        <f t="shared" si="83"/>
        <v>5.7229462258571431</v>
      </c>
      <c r="AE59" s="13">
        <f t="shared" si="83"/>
        <v>7.0849416918571393</v>
      </c>
      <c r="AF59" s="13">
        <f t="shared" si="83"/>
        <v>-2.3684596701428617</v>
      </c>
      <c r="AG59" s="13">
        <f t="shared" si="83"/>
        <v>-4.3722011661428652</v>
      </c>
      <c r="AH59" s="13">
        <f t="shared" si="83"/>
        <v>-3.5901149981428624</v>
      </c>
      <c r="AI59" s="13">
        <f t="shared" si="83"/>
        <v>-0.65966148414286607</v>
      </c>
      <c r="AJ59" s="13">
        <f t="shared" si="83"/>
        <v>-2.4246501451428557</v>
      </c>
      <c r="AK59" s="13">
        <f t="shared" si="83"/>
        <v>3.7971412368571364</v>
      </c>
      <c r="AL59" s="13">
        <f t="shared" si="83"/>
        <v>4.9688419178571408</v>
      </c>
      <c r="AM59" s="13">
        <f t="shared" si="83"/>
        <v>-5.8881195341428594</v>
      </c>
      <c r="AN59" s="13">
        <f t="shared" si="83"/>
        <v>2.7377308068571367</v>
      </c>
      <c r="AO59" s="13">
        <f t="shared" si="83"/>
        <v>3.4386831878571371</v>
      </c>
      <c r="AP59" s="7"/>
      <c r="AQ59" s="7"/>
      <c r="AR59" s="7"/>
      <c r="AT59" s="7"/>
      <c r="AU59" s="7"/>
      <c r="AV59" s="7"/>
      <c r="AW59" s="7"/>
    </row>
    <row r="60" spans="2:49" x14ac:dyDescent="0.3">
      <c r="B60" s="14" t="s">
        <v>16</v>
      </c>
      <c r="C60" s="23">
        <v>4.4144200890046295E-4</v>
      </c>
      <c r="D60" s="23">
        <v>3.7665238935185197E-4</v>
      </c>
      <c r="E60" s="23">
        <v>5.1204281094907405E-4</v>
      </c>
      <c r="F60" s="43">
        <v>1.330137209201389E-3</v>
      </c>
      <c r="H60" s="14" t="s">
        <v>16</v>
      </c>
      <c r="I60" s="43">
        <v>3.4002267572916668E-4</v>
      </c>
      <c r="J60" s="43">
        <v>1.0141933317129627E-4</v>
      </c>
      <c r="K60" s="43">
        <v>1.573108255671296E-4</v>
      </c>
      <c r="L60" s="43">
        <v>2.1934156378472234E-4</v>
      </c>
      <c r="M60" s="43">
        <v>5.1204281094907405E-4</v>
      </c>
      <c r="N60" s="43">
        <v>1.330137209201389E-3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AA60" s="6" t="s">
        <v>4</v>
      </c>
      <c r="AB60" s="13">
        <f t="shared" ref="AB60:AO63" si="84">AB3-$AP3</f>
        <v>0.12810495542857048</v>
      </c>
      <c r="AC60" s="13">
        <f t="shared" si="84"/>
        <v>-0.36531908057142637</v>
      </c>
      <c r="AD60" s="13">
        <f t="shared" si="84"/>
        <v>-1.2825072885714324</v>
      </c>
      <c r="AE60" s="13">
        <f t="shared" si="84"/>
        <v>-1.0760673795714286</v>
      </c>
      <c r="AF60" s="13">
        <f t="shared" si="84"/>
        <v>-2.0313508255714243</v>
      </c>
      <c r="AG60" s="13">
        <f t="shared" si="84"/>
        <v>-1.2114868805714227</v>
      </c>
      <c r="AH60" s="13">
        <f t="shared" si="84"/>
        <v>0.94570132842857468</v>
      </c>
      <c r="AI60" s="13">
        <f t="shared" si="84"/>
        <v>1.8870165214285759</v>
      </c>
      <c r="AJ60" s="13">
        <f t="shared" si="84"/>
        <v>-0.32613540657143325</v>
      </c>
      <c r="AK60" s="13">
        <f t="shared" si="84"/>
        <v>2.1308260454285755</v>
      </c>
      <c r="AL60" s="13">
        <f t="shared" si="84"/>
        <v>1.5091480404285686</v>
      </c>
      <c r="AM60" s="13">
        <f t="shared" si="84"/>
        <v>-2.3825526395714309</v>
      </c>
      <c r="AN60" s="13">
        <f t="shared" si="84"/>
        <v>0.91322967242856912</v>
      </c>
      <c r="AO60" s="13">
        <f t="shared" si="84"/>
        <v>1.1613929374285714</v>
      </c>
      <c r="AP60" s="7"/>
      <c r="AQ60" s="7"/>
      <c r="AR60" s="7"/>
      <c r="AT60" s="7"/>
      <c r="AU60" s="7"/>
      <c r="AV60" s="7"/>
      <c r="AW60" s="7"/>
    </row>
    <row r="61" spans="2:49" x14ac:dyDescent="0.3">
      <c r="B61" s="14" t="s">
        <v>17</v>
      </c>
      <c r="C61" s="23">
        <v>5.7942386831018517E-4</v>
      </c>
      <c r="D61" s="23">
        <v>4.3418157386574074E-4</v>
      </c>
      <c r="E61" s="23">
        <v>5.7814730831018532E-4</v>
      </c>
      <c r="F61" s="43">
        <v>1.5917527504861111E-3</v>
      </c>
      <c r="H61" s="14" t="s">
        <v>17</v>
      </c>
      <c r="I61" s="43">
        <v>4.3985890652777776E-4</v>
      </c>
      <c r="J61" s="43">
        <v>1.3956496178240739E-4</v>
      </c>
      <c r="K61" s="43">
        <v>1.9062736206018521E-4</v>
      </c>
      <c r="L61" s="43">
        <v>2.4355421180555554E-4</v>
      </c>
      <c r="M61" s="43">
        <v>5.7814730831018532E-4</v>
      </c>
      <c r="N61" s="43">
        <v>1.5917527504861111E-3</v>
      </c>
      <c r="O61" s="43"/>
      <c r="P61" s="43"/>
      <c r="Q61" s="43"/>
      <c r="R61" s="43"/>
      <c r="S61" s="43"/>
      <c r="T61" s="43"/>
      <c r="U61" s="43"/>
      <c r="V61" s="43"/>
      <c r="W61" s="43"/>
      <c r="X61" s="43"/>
      <c r="AA61" s="6" t="s">
        <v>0</v>
      </c>
      <c r="AB61" s="13">
        <f t="shared" si="84"/>
        <v>1.920413022928571</v>
      </c>
      <c r="AC61" s="13">
        <f t="shared" si="84"/>
        <v>0.57177356692857018</v>
      </c>
      <c r="AD61" s="13">
        <f t="shared" si="84"/>
        <v>1.4374425009285758</v>
      </c>
      <c r="AE61" s="13">
        <f t="shared" si="84"/>
        <v>3.1172610949285797</v>
      </c>
      <c r="AF61" s="13">
        <f t="shared" si="84"/>
        <v>0.35227243292856514</v>
      </c>
      <c r="AG61" s="13">
        <f t="shared" si="84"/>
        <v>-2.7559361840714303</v>
      </c>
      <c r="AH61" s="13">
        <f t="shared" si="84"/>
        <v>2.6296420469285664</v>
      </c>
      <c r="AI61" s="13">
        <f t="shared" si="84"/>
        <v>-0.39085681907143766</v>
      </c>
      <c r="AJ61" s="13">
        <f t="shared" si="84"/>
        <v>0.66320213792857174</v>
      </c>
      <c r="AK61" s="13">
        <f t="shared" si="84"/>
        <v>-1.4767525110714388</v>
      </c>
      <c r="AL61" s="13">
        <f t="shared" si="84"/>
        <v>-2.4497230330714217</v>
      </c>
      <c r="AM61" s="13">
        <f t="shared" si="84"/>
        <v>-3.4111742790714317</v>
      </c>
      <c r="AN61" s="13">
        <f t="shared" si="84"/>
        <v>-0.53262552607142766</v>
      </c>
      <c r="AO61" s="13">
        <f t="shared" si="84"/>
        <v>0.32506154892856642</v>
      </c>
    </row>
    <row r="62" spans="2:49" x14ac:dyDescent="0.3">
      <c r="B62" s="14" t="s">
        <v>18</v>
      </c>
      <c r="C62" s="23">
        <v>5.9040900310185186E-4</v>
      </c>
      <c r="D62" s="23">
        <v>4.5949441505787036E-4</v>
      </c>
      <c r="E62" s="23">
        <v>5.7644584068287051E-4</v>
      </c>
      <c r="F62" s="43">
        <v>1.626349258842593E-3</v>
      </c>
      <c r="H62" s="14" t="s">
        <v>18</v>
      </c>
      <c r="I62" s="43">
        <v>4.4797178130787037E-4</v>
      </c>
      <c r="J62" s="43">
        <v>1.4243722179398149E-4</v>
      </c>
      <c r="K62" s="43">
        <v>2.0055429579861106E-4</v>
      </c>
      <c r="L62" s="43">
        <v>2.589401192592593E-4</v>
      </c>
      <c r="M62" s="43">
        <v>5.7644584068287051E-4</v>
      </c>
      <c r="N62" s="43">
        <v>1.626349258842593E-3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AA62" s="6" t="s">
        <v>1</v>
      </c>
      <c r="AB62" s="13">
        <f t="shared" si="84"/>
        <v>-1.4792678980714236</v>
      </c>
      <c r="AC62" s="13">
        <f t="shared" si="84"/>
        <v>-1.5202656300714246</v>
      </c>
      <c r="AD62" s="13">
        <f t="shared" si="84"/>
        <v>3.6396436669285741</v>
      </c>
      <c r="AE62" s="13">
        <f t="shared" si="84"/>
        <v>5.3470359569285613</v>
      </c>
      <c r="AF62" s="13">
        <f t="shared" si="84"/>
        <v>2.553747974928573</v>
      </c>
      <c r="AG62" s="13">
        <f t="shared" si="84"/>
        <v>-2.8031681240714228</v>
      </c>
      <c r="AH62" s="13">
        <f t="shared" si="84"/>
        <v>-0.89051506307142247</v>
      </c>
      <c r="AI62" s="13">
        <f t="shared" si="84"/>
        <v>-1.0249368320714218</v>
      </c>
      <c r="AJ62" s="13">
        <f t="shared" si="84"/>
        <v>-0.68144476807142595</v>
      </c>
      <c r="AK62" s="13">
        <f t="shared" si="84"/>
        <v>-0.72634272707141534</v>
      </c>
      <c r="AL62" s="13">
        <f t="shared" si="84"/>
        <v>-0.43473275007143641</v>
      </c>
      <c r="AM62" s="13">
        <f t="shared" si="84"/>
        <v>-2.4976805960714152</v>
      </c>
      <c r="AN62" s="13">
        <f t="shared" si="84"/>
        <v>-0.40570780707142617</v>
      </c>
      <c r="AO62" s="13">
        <f t="shared" si="84"/>
        <v>0.92363459692857575</v>
      </c>
    </row>
    <row r="63" spans="2:49" x14ac:dyDescent="0.3">
      <c r="B63" s="6" t="s">
        <v>24</v>
      </c>
      <c r="C63" s="23">
        <v>5.3716738128141526E-4</v>
      </c>
      <c r="D63" s="23">
        <v>4.4504191336970899E-4</v>
      </c>
      <c r="E63" s="23">
        <v>5.7240177596726196E-4</v>
      </c>
      <c r="F63" s="43">
        <v>1.5546110706183862E-3</v>
      </c>
      <c r="H63" s="6" t="s">
        <v>24</v>
      </c>
      <c r="I63" s="43">
        <v>4.0817220737433867E-4</v>
      </c>
      <c r="J63" s="43">
        <v>1.2899517390707672E-4</v>
      </c>
      <c r="K63" s="43">
        <v>1.9679200935267859E-4</v>
      </c>
      <c r="L63" s="43">
        <v>2.4824990401703037E-4</v>
      </c>
      <c r="M63" s="43">
        <v>5.7240177596726196E-4</v>
      </c>
      <c r="N63" s="43">
        <v>1.5546110706183862E-3</v>
      </c>
      <c r="O63" s="43"/>
      <c r="P63" s="43"/>
      <c r="Q63" s="43"/>
      <c r="R63" s="43"/>
      <c r="S63" s="43"/>
      <c r="T63" s="43"/>
      <c r="U63" s="43"/>
      <c r="V63" s="43"/>
      <c r="W63" s="43"/>
      <c r="X63" s="43"/>
      <c r="AA63" s="6">
        <v>3</v>
      </c>
      <c r="AB63" s="13">
        <f t="shared" si="84"/>
        <v>-4.2666699055714332</v>
      </c>
      <c r="AC63" s="13">
        <f t="shared" si="84"/>
        <v>-4.965717525571435</v>
      </c>
      <c r="AD63" s="13">
        <f t="shared" si="84"/>
        <v>8.4405409784285723</v>
      </c>
      <c r="AE63" s="13">
        <f t="shared" si="84"/>
        <v>10.56806932342856</v>
      </c>
      <c r="AF63" s="13">
        <f t="shared" si="84"/>
        <v>-1.8498898605714231</v>
      </c>
      <c r="AG63" s="13">
        <f t="shared" si="84"/>
        <v>-12.481386459571439</v>
      </c>
      <c r="AH63" s="13">
        <f t="shared" si="84"/>
        <v>4.4584094594285659</v>
      </c>
      <c r="AI63" s="13">
        <f t="shared" si="84"/>
        <v>-0.34385811457143234</v>
      </c>
      <c r="AJ63" s="13">
        <f t="shared" si="84"/>
        <v>2.3278879164285655</v>
      </c>
      <c r="AK63" s="13">
        <f t="shared" si="84"/>
        <v>0.83020084142856376</v>
      </c>
      <c r="AL63" s="13">
        <f t="shared" si="84"/>
        <v>1.6516067384285833</v>
      </c>
      <c r="AM63" s="13">
        <f t="shared" si="84"/>
        <v>-5.2150145775714378</v>
      </c>
      <c r="AN63" s="13">
        <f t="shared" si="84"/>
        <v>0.49641399442857903</v>
      </c>
      <c r="AO63" s="13">
        <f t="shared" si="84"/>
        <v>0.34940719142858256</v>
      </c>
    </row>
    <row r="64" spans="2:49" x14ac:dyDescent="0.3">
      <c r="B64" s="6" t="s">
        <v>25</v>
      </c>
      <c r="C64" s="23">
        <v>4.4144200890046295E-4</v>
      </c>
      <c r="D64" s="23">
        <v>3.7665238935185197E-4</v>
      </c>
      <c r="E64" s="23">
        <v>4.2794128453703699E-4</v>
      </c>
      <c r="F64" s="43">
        <v>1.2811830750810186E-3</v>
      </c>
      <c r="G64" s="31" t="s">
        <v>50</v>
      </c>
      <c r="H64" s="6" t="s">
        <v>25</v>
      </c>
      <c r="I64" s="43">
        <v>3.4002267572916668E-4</v>
      </c>
      <c r="J64" s="43">
        <v>1.0141933317129627E-4</v>
      </c>
      <c r="K64" s="43">
        <v>1.573108255671296E-4</v>
      </c>
      <c r="L64" s="43">
        <v>2.1580582850694449E-4</v>
      </c>
      <c r="M64" s="43">
        <v>4.2794128453703699E-4</v>
      </c>
      <c r="N64" s="43">
        <v>1.2811830750810186E-3</v>
      </c>
      <c r="O64" s="31" t="s">
        <v>50</v>
      </c>
      <c r="P64" s="43"/>
      <c r="Q64" s="43"/>
      <c r="R64" s="43"/>
      <c r="S64" s="43"/>
      <c r="T64" s="43"/>
      <c r="U64" s="43"/>
      <c r="V64" s="43"/>
      <c r="W64" s="43"/>
      <c r="X64" s="43"/>
      <c r="AA64" s="20" t="s">
        <v>22</v>
      </c>
      <c r="AB64" s="13">
        <f t="shared" ref="AB64:AO64" si="85">AB7-$AP7</f>
        <v>-7.7301198574285621</v>
      </c>
      <c r="AC64" s="13">
        <f t="shared" si="85"/>
        <v>-10.693906706428564</v>
      </c>
      <c r="AD64" s="13">
        <f t="shared" si="85"/>
        <v>17.958066083571424</v>
      </c>
      <c r="AE64" s="13">
        <f t="shared" si="85"/>
        <v>25.041240687571445</v>
      </c>
      <c r="AF64" s="13">
        <f t="shared" si="85"/>
        <v>-3.3436799484285586</v>
      </c>
      <c r="AG64" s="13">
        <f t="shared" si="85"/>
        <v>-23.624178814428561</v>
      </c>
      <c r="AH64" s="13">
        <f t="shared" si="85"/>
        <v>3.5531227735714594</v>
      </c>
      <c r="AI64" s="13">
        <f t="shared" si="85"/>
        <v>-0.53229672842857667</v>
      </c>
      <c r="AJ64" s="13">
        <f t="shared" si="85"/>
        <v>-0.44114026542857232</v>
      </c>
      <c r="AK64" s="13">
        <f t="shared" si="85"/>
        <v>4.555072885571434</v>
      </c>
      <c r="AL64" s="13">
        <f t="shared" si="85"/>
        <v>5.2451409135714471</v>
      </c>
      <c r="AM64" s="13">
        <f t="shared" si="85"/>
        <v>-19.394541626428563</v>
      </c>
      <c r="AN64" s="13">
        <f t="shared" si="85"/>
        <v>3.2090411405714292</v>
      </c>
      <c r="AO64" s="13">
        <f t="shared" si="85"/>
        <v>6.1981794625714599</v>
      </c>
    </row>
    <row r="65" spans="2:41" x14ac:dyDescent="0.3">
      <c r="B65" s="6" t="s">
        <v>26</v>
      </c>
      <c r="C65" s="23">
        <v>6.1214411690972226E-4</v>
      </c>
      <c r="D65" s="23">
        <v>5.4300831443287035E-4</v>
      </c>
      <c r="E65" s="23">
        <v>6.9471739313657405E-4</v>
      </c>
      <c r="F65" s="43">
        <v>1.8444402452430554E-3</v>
      </c>
      <c r="G65" s="31" t="s">
        <v>51</v>
      </c>
      <c r="H65" s="6" t="s">
        <v>26</v>
      </c>
      <c r="I65" s="43">
        <v>4.9017384732638885E-4</v>
      </c>
      <c r="J65" s="43">
        <v>1.5365751239583339E-4</v>
      </c>
      <c r="K65" s="43">
        <v>2.3287142017361121E-4</v>
      </c>
      <c r="L65" s="43">
        <v>3.1013689425925912E-4</v>
      </c>
      <c r="M65" s="43">
        <v>6.9471739313657405E-4</v>
      </c>
      <c r="N65" s="43">
        <v>1.8444402452430556E-3</v>
      </c>
      <c r="O65" s="31" t="s">
        <v>51</v>
      </c>
      <c r="P65" s="43"/>
      <c r="Q65" s="43"/>
      <c r="R65" s="43"/>
      <c r="S65" s="43"/>
      <c r="T65" s="43"/>
      <c r="U65" s="43"/>
      <c r="V65" s="43"/>
      <c r="W65" s="43"/>
      <c r="X65" s="43"/>
      <c r="AA65" s="1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2:41" x14ac:dyDescent="0.3">
      <c r="B66" s="6" t="s">
        <v>27</v>
      </c>
      <c r="C66" s="8">
        <v>11.027428805839399</v>
      </c>
      <c r="D66" s="8">
        <v>10.031499321938453</v>
      </c>
      <c r="E66" s="8">
        <v>11.782203515235484</v>
      </c>
      <c r="F66" s="30">
        <v>9.6391613567202779</v>
      </c>
      <c r="H66" s="6" t="s">
        <v>27</v>
      </c>
      <c r="I66" s="8">
        <v>12.576416090471584</v>
      </c>
      <c r="J66" s="8">
        <v>13.117492082460167</v>
      </c>
      <c r="K66" s="8">
        <v>11.675650195021644</v>
      </c>
      <c r="L66" s="8">
        <v>10.895471418572324</v>
      </c>
      <c r="M66" s="8">
        <v>11.782203515235569</v>
      </c>
      <c r="N66" s="8">
        <v>9.6391613567202796</v>
      </c>
      <c r="O66" s="8"/>
      <c r="P66" s="8"/>
      <c r="Q66" s="32"/>
      <c r="R66" s="42"/>
      <c r="S66" s="32"/>
      <c r="T66" s="32"/>
      <c r="U66" s="32"/>
      <c r="V66" s="32"/>
      <c r="W66" s="32"/>
      <c r="X66" s="32"/>
      <c r="AA66" s="1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2:41" x14ac:dyDescent="0.3">
      <c r="P67"/>
      <c r="Q67" s="2"/>
      <c r="AA67" s="1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2:41" x14ac:dyDescent="0.3">
      <c r="B68" s="37" t="s">
        <v>42</v>
      </c>
      <c r="C68" s="6">
        <v>1</v>
      </c>
      <c r="D68" s="6">
        <v>2</v>
      </c>
      <c r="E68" s="6">
        <v>3</v>
      </c>
      <c r="F68" s="6" t="s">
        <v>22</v>
      </c>
      <c r="H68" s="35" t="s">
        <v>46</v>
      </c>
      <c r="I68" s="1" t="s">
        <v>3</v>
      </c>
      <c r="J68" s="1" t="s">
        <v>4</v>
      </c>
      <c r="K68" s="1" t="s">
        <v>0</v>
      </c>
      <c r="L68" s="1" t="s">
        <v>1</v>
      </c>
      <c r="M68" s="1">
        <v>3</v>
      </c>
      <c r="N68" s="1" t="s">
        <v>22</v>
      </c>
      <c r="O68" s="1"/>
      <c r="P68" s="1"/>
      <c r="Q68" s="1"/>
      <c r="R68" s="20"/>
      <c r="S68" s="20"/>
      <c r="T68" s="20"/>
      <c r="U68" s="20"/>
      <c r="V68" s="20"/>
      <c r="W68" s="20"/>
      <c r="X68" s="20"/>
      <c r="AA68" s="20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2:41" x14ac:dyDescent="0.3">
      <c r="B69" s="9" t="s">
        <v>6</v>
      </c>
      <c r="C69" s="23">
        <v>4.818468127893519E-4</v>
      </c>
      <c r="D69" s="23">
        <v>4.3406399597222222E-4</v>
      </c>
      <c r="E69" s="23">
        <v>5.1492819349537033E-4</v>
      </c>
      <c r="F69" s="43">
        <v>1.4308390022569446E-3</v>
      </c>
      <c r="H69" s="9" t="s">
        <v>6</v>
      </c>
      <c r="I69" s="43">
        <v>3.570798689814815E-4</v>
      </c>
      <c r="J69" s="43">
        <v>1.247669438078704E-4</v>
      </c>
      <c r="K69" s="43">
        <v>2.0340975896990742E-4</v>
      </c>
      <c r="L69" s="43">
        <v>2.3065423700231483E-4</v>
      </c>
      <c r="M69" s="43">
        <v>5.1492819349537033E-4</v>
      </c>
      <c r="N69" s="43">
        <v>1.4308390022569446E-3</v>
      </c>
      <c r="O69" s="43"/>
      <c r="P69" s="43"/>
      <c r="Q69" s="43"/>
      <c r="R69" s="43"/>
      <c r="S69" s="43"/>
      <c r="T69" s="43"/>
      <c r="U69" s="43"/>
      <c r="V69" s="43"/>
      <c r="W69" s="43"/>
      <c r="X69" s="43"/>
      <c r="AA69" s="20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2:41" x14ac:dyDescent="0.3">
      <c r="B70" s="9" t="s">
        <v>8</v>
      </c>
      <c r="C70" s="23">
        <v>6.067145376736111E-4</v>
      </c>
      <c r="D70" s="23">
        <v>5.4300831443287035E-4</v>
      </c>
      <c r="E70" s="23">
        <v>6.9471739313657405E-4</v>
      </c>
      <c r="F70" s="43">
        <v>1.8444402452430554E-3</v>
      </c>
      <c r="H70" s="9" t="s">
        <v>8</v>
      </c>
      <c r="I70" s="43">
        <v>4.9017384732638885E-4</v>
      </c>
      <c r="J70" s="43">
        <v>1.1654069034722222E-4</v>
      </c>
      <c r="K70" s="43">
        <v>2.3287142017361121E-4</v>
      </c>
      <c r="L70" s="43">
        <v>3.1013689425925912E-4</v>
      </c>
      <c r="M70" s="43">
        <v>6.9471739313657405E-4</v>
      </c>
      <c r="N70" s="43">
        <v>1.8444402452430556E-3</v>
      </c>
      <c r="O70" s="43"/>
      <c r="P70" s="43"/>
      <c r="Q70" s="43"/>
      <c r="R70" s="43"/>
      <c r="S70" s="43"/>
      <c r="T70" s="43"/>
      <c r="U70" s="43"/>
      <c r="V70" s="43"/>
      <c r="W70" s="43"/>
      <c r="X70" s="43"/>
      <c r="AA70" s="20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2:41" x14ac:dyDescent="0.3">
      <c r="B71" s="9" t="s">
        <v>9</v>
      </c>
      <c r="C71" s="23">
        <v>4.8624364869212966E-4</v>
      </c>
      <c r="D71" s="23">
        <v>4.7867640883101845E-4</v>
      </c>
      <c r="E71" s="23">
        <v>5.509910136921297E-4</v>
      </c>
      <c r="F71" s="43">
        <v>1.5159110712152778E-3</v>
      </c>
      <c r="H71" s="9" t="s">
        <v>9</v>
      </c>
      <c r="I71" s="43">
        <v>3.8075947971064815E-4</v>
      </c>
      <c r="J71" s="43">
        <v>1.0548416898148154E-4</v>
      </c>
      <c r="K71" s="43">
        <v>2.008692365856481E-4</v>
      </c>
      <c r="L71" s="43">
        <v>2.7780717224537034E-4</v>
      </c>
      <c r="M71" s="43">
        <v>5.509910136921297E-4</v>
      </c>
      <c r="N71" s="43">
        <v>1.5159110712152778E-3</v>
      </c>
      <c r="O71" s="43"/>
      <c r="P71" s="43"/>
      <c r="Q71" s="43"/>
      <c r="R71" s="43"/>
      <c r="S71" s="43"/>
      <c r="T71" s="43"/>
      <c r="U71" s="43"/>
      <c r="V71" s="43"/>
      <c r="W71" s="43"/>
      <c r="X71" s="43"/>
      <c r="AA71" s="20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2:41" x14ac:dyDescent="0.3">
      <c r="B72" s="9" t="s">
        <v>10</v>
      </c>
      <c r="C72" s="23">
        <v>4.7254136222222226E-4</v>
      </c>
      <c r="D72" s="23">
        <v>3.8070042832175928E-4</v>
      </c>
      <c r="E72" s="23">
        <v>4.2794128453703699E-4</v>
      </c>
      <c r="F72" s="43">
        <v>1.2811830750810186E-3</v>
      </c>
      <c r="H72" s="9" t="s">
        <v>10</v>
      </c>
      <c r="I72" s="43">
        <v>3.5756802721064807E-4</v>
      </c>
      <c r="J72" s="43">
        <v>1.1497333501157414E-4</v>
      </c>
      <c r="K72" s="43">
        <v>1.648945998148148E-4</v>
      </c>
      <c r="L72" s="43">
        <v>2.1580582850694449E-4</v>
      </c>
      <c r="M72" s="43">
        <v>4.2794128453703699E-4</v>
      </c>
      <c r="N72" s="43">
        <v>1.2811830750810186E-3</v>
      </c>
      <c r="O72" s="43"/>
      <c r="P72" s="43"/>
      <c r="Q72" s="43"/>
      <c r="R72" s="43"/>
      <c r="S72" s="43"/>
      <c r="T72" s="43"/>
      <c r="U72" s="43"/>
      <c r="V72" s="43"/>
      <c r="W72" s="43"/>
      <c r="X72" s="43"/>
      <c r="AA72" s="20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2:41" x14ac:dyDescent="0.3">
      <c r="B73" s="9" t="s">
        <v>11</v>
      </c>
      <c r="C73" s="23">
        <v>5.0656074158564822E-4</v>
      </c>
      <c r="D73" s="23">
        <v>4.651706979050926E-4</v>
      </c>
      <c r="E73" s="23">
        <v>6.2400373730324074E-4</v>
      </c>
      <c r="F73" s="43">
        <v>1.5957351767939818E-3</v>
      </c>
      <c r="H73" s="9" t="s">
        <v>11</v>
      </c>
      <c r="I73" s="43">
        <v>3.6661995045138887E-4</v>
      </c>
      <c r="J73" s="43">
        <v>1.3994079113425931E-4</v>
      </c>
      <c r="K73" s="43">
        <v>2.272276811921296E-4</v>
      </c>
      <c r="L73" s="43">
        <v>2.37943016712963E-4</v>
      </c>
      <c r="M73" s="43">
        <v>6.2400373730324074E-4</v>
      </c>
      <c r="N73" s="43">
        <v>1.5957351767939818E-3</v>
      </c>
      <c r="O73" s="43"/>
      <c r="P73" s="43"/>
      <c r="Q73" s="43"/>
      <c r="R73" s="43"/>
      <c r="S73" s="43"/>
      <c r="T73" s="43"/>
      <c r="U73" s="43"/>
      <c r="V73" s="43"/>
      <c r="W73" s="43"/>
      <c r="X73" s="43"/>
      <c r="AA73" s="20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2:41" x14ac:dyDescent="0.3">
      <c r="B74" s="9" t="s">
        <v>12</v>
      </c>
      <c r="C74" s="23">
        <v>5.5137287939814811E-4</v>
      </c>
      <c r="D74" s="23">
        <v>4.2865541277777773E-4</v>
      </c>
      <c r="E74" s="23">
        <v>5.6842193667824077E-4</v>
      </c>
      <c r="F74" s="43">
        <v>1.5484502288541666E-3</v>
      </c>
      <c r="H74" s="9" t="s">
        <v>12</v>
      </c>
      <c r="I74" s="43">
        <v>4.0053723649305552E-4</v>
      </c>
      <c r="J74" s="43">
        <v>1.5083564290509265E-4</v>
      </c>
      <c r="K74" s="43">
        <v>1.9226820357638879E-4</v>
      </c>
      <c r="L74" s="43">
        <v>2.3638720920138892E-4</v>
      </c>
      <c r="M74" s="43">
        <v>5.6842193667824077E-4</v>
      </c>
      <c r="N74" s="43">
        <v>1.5484502288541666E-3</v>
      </c>
      <c r="O74" s="43"/>
      <c r="P74" s="43"/>
      <c r="Q74" s="43"/>
      <c r="R74" s="43"/>
      <c r="S74" s="43"/>
      <c r="T74" s="43"/>
      <c r="U74" s="43"/>
      <c r="V74" s="43"/>
      <c r="W74" s="43"/>
      <c r="X74" s="43"/>
    </row>
    <row r="75" spans="2:41" x14ac:dyDescent="0.3">
      <c r="B75" s="9" t="s">
        <v>14</v>
      </c>
      <c r="C75" s="23">
        <v>6.0577811371527782E-4</v>
      </c>
      <c r="D75" s="23">
        <v>4.1954312589120369E-4</v>
      </c>
      <c r="E75" s="23">
        <v>5.8201058200231482E-4</v>
      </c>
      <c r="F75" s="43">
        <v>1.6073318216087962E-3</v>
      </c>
      <c r="H75" s="9" t="s">
        <v>14</v>
      </c>
      <c r="I75" s="43">
        <v>4.5212060131944441E-4</v>
      </c>
      <c r="J75" s="43">
        <v>1.5365751239583339E-4</v>
      </c>
      <c r="K75" s="43">
        <v>1.7969996640046287E-4</v>
      </c>
      <c r="L75" s="43">
        <v>2.3984315949074085E-4</v>
      </c>
      <c r="M75" s="43">
        <v>5.8201058200231482E-4</v>
      </c>
      <c r="N75" s="43">
        <v>1.6073318216087962E-3</v>
      </c>
      <c r="O75" s="43"/>
      <c r="P75" s="43"/>
      <c r="Q75" s="43"/>
      <c r="R75" s="43"/>
      <c r="S75" s="43"/>
      <c r="T75" s="43"/>
      <c r="U75" s="43"/>
      <c r="V75" s="43"/>
      <c r="W75" s="43"/>
      <c r="X75" s="43"/>
    </row>
    <row r="76" spans="2:41" x14ac:dyDescent="0.3">
      <c r="B76" s="14" t="s">
        <v>16</v>
      </c>
      <c r="C76" s="23">
        <v>4.4144200890046295E-4</v>
      </c>
      <c r="D76" s="23">
        <v>3.7665238935185197E-4</v>
      </c>
      <c r="E76" s="23">
        <v>5.1204281094907405E-4</v>
      </c>
      <c r="F76" s="43">
        <v>1.330137209201389E-3</v>
      </c>
      <c r="H76" s="14" t="s">
        <v>16</v>
      </c>
      <c r="I76" s="43">
        <v>3.4002267572916668E-4</v>
      </c>
      <c r="J76" s="43">
        <v>1.0141933317129627E-4</v>
      </c>
      <c r="K76" s="43">
        <v>1.573108255671296E-4</v>
      </c>
      <c r="L76" s="43">
        <v>2.1934156378472234E-4</v>
      </c>
      <c r="M76" s="43">
        <v>5.1204281094907405E-4</v>
      </c>
      <c r="N76" s="43">
        <v>1.330137209201389E-3</v>
      </c>
      <c r="O76" s="43"/>
      <c r="P76" s="43"/>
      <c r="Q76" s="43"/>
      <c r="R76" s="43"/>
      <c r="S76" s="43"/>
      <c r="T76" s="43"/>
      <c r="U76" s="43"/>
      <c r="V76" s="43"/>
      <c r="W76" s="43"/>
      <c r="X76" s="43"/>
      <c r="AA76" s="1" t="s">
        <v>19</v>
      </c>
      <c r="AB76" s="9" t="s">
        <v>5</v>
      </c>
      <c r="AC76" s="9" t="s">
        <v>6</v>
      </c>
      <c r="AD76" s="9" t="s">
        <v>7</v>
      </c>
      <c r="AE76" s="9" t="s">
        <v>8</v>
      </c>
      <c r="AF76" s="9" t="s">
        <v>9</v>
      </c>
      <c r="AG76" s="9" t="s">
        <v>10</v>
      </c>
      <c r="AH76" s="9" t="s">
        <v>11</v>
      </c>
      <c r="AI76" s="9" t="s">
        <v>12</v>
      </c>
      <c r="AJ76" s="9" t="s">
        <v>13</v>
      </c>
      <c r="AK76" s="9" t="s">
        <v>14</v>
      </c>
      <c r="AL76" s="14" t="s">
        <v>15</v>
      </c>
      <c r="AM76" s="14" t="s">
        <v>16</v>
      </c>
      <c r="AN76" s="14" t="s">
        <v>17</v>
      </c>
      <c r="AO76" s="14" t="s">
        <v>18</v>
      </c>
    </row>
    <row r="77" spans="2:41" x14ac:dyDescent="0.3">
      <c r="B77" s="6" t="s">
        <v>28</v>
      </c>
      <c r="C77" s="23">
        <v>5.1906251312210648E-4</v>
      </c>
      <c r="D77" s="23">
        <v>4.4080884668547461E-4</v>
      </c>
      <c r="E77" s="23">
        <v>5.5938211897424764E-4</v>
      </c>
      <c r="F77" s="43">
        <v>1.5192534787818286E-3</v>
      </c>
      <c r="H77" s="6" t="s">
        <v>28</v>
      </c>
      <c r="I77" s="43">
        <v>3.9311021090277784E-4</v>
      </c>
      <c r="J77" s="43">
        <v>1.2595230221932875E-4</v>
      </c>
      <c r="K77" s="43">
        <v>1.948189615350115E-4</v>
      </c>
      <c r="L77" s="43">
        <v>2.4598988515046297E-4</v>
      </c>
      <c r="M77" s="43">
        <v>5.5938211897424764E-4</v>
      </c>
      <c r="N77" s="43">
        <v>1.5192534787818286E-3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AA77" s="6" t="s">
        <v>3</v>
      </c>
      <c r="AB77" s="17">
        <v>0.47346938799999999</v>
      </c>
      <c r="AC77" s="17">
        <v>0.14693877599999999</v>
      </c>
      <c r="AD77" s="17">
        <v>1.637006803</v>
      </c>
      <c r="AE77" s="17">
        <v>0.27755101999999998</v>
      </c>
      <c r="AF77" s="17">
        <v>1.8742630389999999</v>
      </c>
      <c r="AG77" s="17">
        <v>2.8244897959999999</v>
      </c>
      <c r="AH77" s="17">
        <v>1.1811791380000001</v>
      </c>
      <c r="AI77" s="17">
        <v>2.3771655329999999</v>
      </c>
      <c r="AJ77" s="17">
        <v>1.5241043080000001</v>
      </c>
      <c r="AK77" s="17">
        <v>2.2857142860000002</v>
      </c>
      <c r="AL77" s="17">
        <v>1.0681179139999999</v>
      </c>
      <c r="AM77" s="17">
        <v>0.95020408199999995</v>
      </c>
      <c r="AN77" s="17">
        <v>1.6761904759999999</v>
      </c>
      <c r="AO77" s="17">
        <v>2.8299319729999999</v>
      </c>
    </row>
    <row r="78" spans="2:41" x14ac:dyDescent="0.3">
      <c r="B78" s="6" t="s">
        <v>31</v>
      </c>
      <c r="C78" s="23">
        <v>4.4144200890046295E-4</v>
      </c>
      <c r="D78" s="23">
        <v>3.7665238935185197E-4</v>
      </c>
      <c r="E78" s="23">
        <v>4.2794128453703699E-4</v>
      </c>
      <c r="F78" s="43">
        <v>1.2811830750810186E-3</v>
      </c>
      <c r="G78" s="31" t="s">
        <v>50</v>
      </c>
      <c r="H78" s="6" t="s">
        <v>31</v>
      </c>
      <c r="I78" s="43">
        <v>3.4002267572916668E-4</v>
      </c>
      <c r="J78" s="43">
        <v>1.0141933317129627E-4</v>
      </c>
      <c r="K78" s="43">
        <v>1.573108255671296E-4</v>
      </c>
      <c r="L78" s="43">
        <v>2.1580582850694449E-4</v>
      </c>
      <c r="M78" s="43">
        <v>4.2794128453703699E-4</v>
      </c>
      <c r="N78" s="43">
        <v>1.2811830750810186E-3</v>
      </c>
      <c r="O78" s="31" t="s">
        <v>50</v>
      </c>
      <c r="P78" s="43"/>
      <c r="Q78" s="43"/>
      <c r="R78" s="43"/>
      <c r="S78" s="43"/>
      <c r="T78" s="43"/>
      <c r="U78" s="43"/>
      <c r="V78" s="43"/>
      <c r="W78" s="43"/>
      <c r="X78" s="43"/>
      <c r="Y78" s="31"/>
      <c r="AA78" s="6" t="s">
        <v>4</v>
      </c>
      <c r="AB78" s="17">
        <v>31.706848073</v>
      </c>
      <c r="AC78" s="17">
        <v>30.998639455999999</v>
      </c>
      <c r="AD78" s="17">
        <v>42.626031746000002</v>
      </c>
      <c r="AE78" s="17">
        <v>42.628571428999997</v>
      </c>
      <c r="AF78" s="17">
        <v>34.771882085999998</v>
      </c>
      <c r="AG78" s="17">
        <v>33.718367346999997</v>
      </c>
      <c r="AH78" s="17">
        <v>32.857142856999999</v>
      </c>
      <c r="AI78" s="17">
        <v>36.983582765999998</v>
      </c>
      <c r="AJ78" s="17">
        <v>34.365532880000004</v>
      </c>
      <c r="AK78" s="17">
        <v>41.348934239999998</v>
      </c>
      <c r="AL78" s="17">
        <v>41.303038549</v>
      </c>
      <c r="AM78" s="17">
        <v>30.328163265000001</v>
      </c>
      <c r="AN78" s="17">
        <v>39.68</v>
      </c>
      <c r="AO78" s="17">
        <v>41.534693877999999</v>
      </c>
    </row>
    <row r="79" spans="2:41" x14ac:dyDescent="0.3">
      <c r="B79" s="6" t="s">
        <v>29</v>
      </c>
      <c r="C79" s="23">
        <v>6.067145376736111E-4</v>
      </c>
      <c r="D79" s="23">
        <v>5.4300831443287035E-4</v>
      </c>
      <c r="E79" s="23">
        <v>6.9471739313657405E-4</v>
      </c>
      <c r="F79" s="43">
        <v>1.8444402452430554E-3</v>
      </c>
      <c r="G79" s="31" t="s">
        <v>51</v>
      </c>
      <c r="H79" s="6" t="s">
        <v>29</v>
      </c>
      <c r="I79" s="43">
        <v>4.9017384732638885E-4</v>
      </c>
      <c r="J79" s="43">
        <v>1.5365751239583339E-4</v>
      </c>
      <c r="K79" s="43">
        <v>2.3287142017361121E-4</v>
      </c>
      <c r="L79" s="43">
        <v>3.1013689425925912E-4</v>
      </c>
      <c r="M79" s="43">
        <v>6.9471739313657405E-4</v>
      </c>
      <c r="N79" s="43">
        <v>1.8444402452430556E-3</v>
      </c>
      <c r="O79" s="31" t="s">
        <v>51</v>
      </c>
      <c r="P79" s="43"/>
      <c r="Q79" s="43"/>
      <c r="R79" s="43"/>
      <c r="S79" s="43"/>
      <c r="T79" s="43"/>
      <c r="U79" s="43"/>
      <c r="V79" s="43"/>
      <c r="W79" s="43"/>
      <c r="X79" s="43"/>
      <c r="Y79" s="31"/>
      <c r="AA79" s="6" t="s">
        <v>0</v>
      </c>
      <c r="AB79" s="17">
        <v>42.980136053999999</v>
      </c>
      <c r="AC79" s="17">
        <v>41.778503401000002</v>
      </c>
      <c r="AD79" s="17">
        <v>52.488707482999999</v>
      </c>
      <c r="AE79" s="17">
        <v>52.697687074999997</v>
      </c>
      <c r="AF79" s="17">
        <v>43.885714286000002</v>
      </c>
      <c r="AG79" s="17">
        <v>43.652063492000003</v>
      </c>
      <c r="AH79" s="17">
        <v>44.948027211000003</v>
      </c>
      <c r="AI79" s="17">
        <v>50.015782313000003</v>
      </c>
      <c r="AJ79" s="17">
        <v>45.184580498999999</v>
      </c>
      <c r="AK79" s="17">
        <v>54.624943311000003</v>
      </c>
      <c r="AL79" s="17">
        <v>53.957369614999998</v>
      </c>
      <c r="AM79" s="17">
        <v>39.090793650999998</v>
      </c>
      <c r="AN79" s="17">
        <v>51.738412697999998</v>
      </c>
      <c r="AO79" s="17">
        <v>53.841269840999999</v>
      </c>
    </row>
    <row r="80" spans="2:41" x14ac:dyDescent="0.3">
      <c r="B80" s="6" t="s">
        <v>40</v>
      </c>
      <c r="C80" s="8">
        <v>11.97696672061957</v>
      </c>
      <c r="D80" s="8">
        <v>12.37995857616893</v>
      </c>
      <c r="E80" s="8">
        <v>14.277471033817681</v>
      </c>
      <c r="F80" s="30">
        <v>11.681598821132219</v>
      </c>
      <c r="H80" s="6" t="s">
        <v>30</v>
      </c>
      <c r="I80" s="8">
        <v>13.32002462987065</v>
      </c>
      <c r="J80" s="8">
        <v>15.918022801133203</v>
      </c>
      <c r="K80" s="8">
        <v>13.917478912403244</v>
      </c>
      <c r="L80" s="8">
        <v>13.01802306216892</v>
      </c>
      <c r="M80" s="8">
        <v>14.277471033817719</v>
      </c>
      <c r="N80" s="8">
        <v>11.681598821132329</v>
      </c>
      <c r="O80" s="8"/>
      <c r="P80" s="8"/>
      <c r="Q80" s="32"/>
      <c r="R80" s="42"/>
      <c r="S80" s="32"/>
      <c r="T80" s="32"/>
      <c r="U80" s="32"/>
      <c r="V80" s="32"/>
      <c r="W80" s="32"/>
      <c r="X80" s="32"/>
      <c r="AA80" s="6" t="s">
        <v>1</v>
      </c>
      <c r="AB80" s="17">
        <v>61.903378685</v>
      </c>
      <c r="AC80" s="17">
        <v>59.353106576000002</v>
      </c>
      <c r="AD80" s="17">
        <v>70.928979592000005</v>
      </c>
      <c r="AE80" s="17">
        <v>72.817777778000007</v>
      </c>
      <c r="AF80" s="17">
        <v>61.240816326999997</v>
      </c>
      <c r="AG80" s="17">
        <v>57.898956916000003</v>
      </c>
      <c r="AH80" s="17">
        <v>64.580498865999999</v>
      </c>
      <c r="AI80" s="17">
        <v>66.627755101999995</v>
      </c>
      <c r="AJ80" s="17">
        <v>62.850612245000001</v>
      </c>
      <c r="AK80" s="17">
        <v>70.151020407999994</v>
      </c>
      <c r="AL80" s="17">
        <v>68.510476190000006</v>
      </c>
      <c r="AM80" s="17">
        <v>52.682448979999997</v>
      </c>
      <c r="AN80" s="17">
        <v>68.20861678</v>
      </c>
      <c r="AO80" s="17">
        <v>71.169160997999995</v>
      </c>
    </row>
    <row r="81" spans="2:41" x14ac:dyDescent="0.3">
      <c r="P81"/>
      <c r="Q81" s="2"/>
      <c r="AA81" s="6">
        <v>3</v>
      </c>
      <c r="AB81" s="17">
        <v>81.872902494000002</v>
      </c>
      <c r="AC81" s="17">
        <v>79.281632653000003</v>
      </c>
      <c r="AD81" s="17">
        <v>96.017414966000004</v>
      </c>
      <c r="AE81" s="17">
        <v>99.613605441999994</v>
      </c>
      <c r="AF81" s="17">
        <v>85.243356008999996</v>
      </c>
      <c r="AG81" s="17">
        <v>76.544580499000006</v>
      </c>
      <c r="AH81" s="17">
        <v>85.138775510000002</v>
      </c>
      <c r="AI81" s="17">
        <v>87.051609976999998</v>
      </c>
      <c r="AJ81" s="17">
        <v>83.617959184</v>
      </c>
      <c r="AK81" s="17">
        <v>90.873469388000004</v>
      </c>
      <c r="AL81" s="17">
        <v>89.524535146999995</v>
      </c>
      <c r="AM81" s="17">
        <v>71.633560091000007</v>
      </c>
      <c r="AN81" s="17">
        <v>89.251700679999999</v>
      </c>
      <c r="AO81" s="17">
        <v>93.541587301999996</v>
      </c>
    </row>
    <row r="82" spans="2:41" x14ac:dyDescent="0.3">
      <c r="B82" s="35" t="s">
        <v>43</v>
      </c>
      <c r="C82" s="6">
        <v>1</v>
      </c>
      <c r="D82" s="6">
        <v>2</v>
      </c>
      <c r="E82" s="6">
        <v>3</v>
      </c>
      <c r="H82" s="35" t="s">
        <v>47</v>
      </c>
      <c r="I82" s="1" t="s">
        <v>3</v>
      </c>
      <c r="J82" s="1" t="s">
        <v>4</v>
      </c>
      <c r="K82" s="1" t="s">
        <v>0</v>
      </c>
      <c r="L82" s="1" t="s">
        <v>1</v>
      </c>
      <c r="M82" s="1">
        <v>3</v>
      </c>
      <c r="N82" s="1"/>
      <c r="O82" s="1"/>
      <c r="P82" s="1"/>
      <c r="Q82" s="1"/>
      <c r="R82" s="20"/>
      <c r="S82" s="20"/>
      <c r="T82" s="20"/>
      <c r="U82" s="20"/>
      <c r="V82" s="20"/>
      <c r="W82" s="20"/>
      <c r="AA82" s="44"/>
      <c r="AB82" s="17">
        <v>127.061746032</v>
      </c>
      <c r="AC82" s="17">
        <v>123.771428571</v>
      </c>
      <c r="AD82" s="17">
        <v>153.91346938800001</v>
      </c>
      <c r="AE82" s="17">
        <v>159.63718820899999</v>
      </c>
      <c r="AF82" s="17">
        <v>132.84897959200001</v>
      </c>
      <c r="AG82" s="17">
        <v>113.518707483</v>
      </c>
      <c r="AH82" s="17">
        <v>139.052698413</v>
      </c>
      <c r="AI82" s="17">
        <v>136.163265306</v>
      </c>
      <c r="AJ82" s="17">
        <v>135.401360544</v>
      </c>
      <c r="AK82" s="17">
        <v>141.159183673</v>
      </c>
      <c r="AL82" s="17">
        <v>140.63165532900001</v>
      </c>
      <c r="AM82" s="17">
        <v>115.874058957</v>
      </c>
      <c r="AN82" s="17">
        <v>139.20362811800001</v>
      </c>
      <c r="AO82" s="17">
        <v>143.34650793700001</v>
      </c>
    </row>
    <row r="83" spans="2:41" x14ac:dyDescent="0.3">
      <c r="B83" s="38" t="s">
        <v>2</v>
      </c>
      <c r="C83" s="30">
        <v>37.5</v>
      </c>
      <c r="D83" s="30">
        <v>28.24074074074074</v>
      </c>
      <c r="E83" s="8">
        <v>34.25925925925926</v>
      </c>
      <c r="AA83" s="1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spans="2:41" x14ac:dyDescent="0.3">
      <c r="B84" s="9" t="s">
        <v>5</v>
      </c>
      <c r="C84" s="8">
        <v>33.578675524227322</v>
      </c>
      <c r="D84" s="8">
        <v>30.72382962395233</v>
      </c>
      <c r="E84" s="8">
        <v>35.697494851820352</v>
      </c>
      <c r="H84" s="9" t="s">
        <v>5</v>
      </c>
      <c r="I84" s="8">
        <v>24.673200009536895</v>
      </c>
      <c r="J84" s="8">
        <v>8.9054755146904245</v>
      </c>
      <c r="K84" s="8">
        <v>14.948653329263028</v>
      </c>
      <c r="L84" s="8">
        <v>15.775176294689301</v>
      </c>
      <c r="M84" s="8">
        <v>35.697494851820352</v>
      </c>
      <c r="N84" s="8"/>
      <c r="O84" s="8"/>
      <c r="P84" s="8"/>
      <c r="Q84" s="8"/>
      <c r="R84" s="8"/>
      <c r="S84" s="8"/>
      <c r="T84" s="8"/>
      <c r="U84" s="8"/>
      <c r="V84" s="8"/>
      <c r="W84" s="8"/>
      <c r="AA84" s="1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spans="2:41" x14ac:dyDescent="0.3">
      <c r="B85" s="9" t="s">
        <v>6</v>
      </c>
      <c r="C85" s="8">
        <v>33.675823207873648</v>
      </c>
      <c r="D85" s="8">
        <v>30.336326818569258</v>
      </c>
      <c r="E85" s="8">
        <v>35.98784997355709</v>
      </c>
      <c r="H85" s="9" t="s">
        <v>6</v>
      </c>
      <c r="I85" s="8">
        <v>24.955978165135207</v>
      </c>
      <c r="J85" s="8">
        <v>8.7198450427384451</v>
      </c>
      <c r="K85" s="8">
        <v>14.216117861552386</v>
      </c>
      <c r="L85" s="8">
        <v>16.120208957016875</v>
      </c>
      <c r="M85" s="8">
        <v>35.98784997355709</v>
      </c>
      <c r="N85" s="8"/>
      <c r="O85" s="8"/>
      <c r="P85" s="8"/>
      <c r="Q85" s="8"/>
      <c r="R85" s="8"/>
      <c r="S85" s="8"/>
      <c r="T85" s="8"/>
      <c r="U85" s="8"/>
      <c r="V85" s="8"/>
      <c r="W85" s="8"/>
      <c r="AA85" s="1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spans="2:41" x14ac:dyDescent="0.3">
      <c r="B86" s="9" t="s">
        <v>7</v>
      </c>
      <c r="C86" s="8">
        <v>33.394327538712574</v>
      </c>
      <c r="D86" s="8">
        <v>28.585315645024583</v>
      </c>
      <c r="E86" s="8">
        <v>38.020356816262854</v>
      </c>
      <c r="H86" s="9" t="s">
        <v>7</v>
      </c>
      <c r="I86" s="8">
        <v>26.917505336794996</v>
      </c>
      <c r="J86" s="8">
        <v>6.4768222019175798</v>
      </c>
      <c r="K86" s="8">
        <v>12.109732388028606</v>
      </c>
      <c r="L86" s="8">
        <v>16.475583256995975</v>
      </c>
      <c r="M86" s="8">
        <v>38.020356816262854</v>
      </c>
      <c r="N86" s="8"/>
      <c r="O86" s="8"/>
      <c r="P86" s="8"/>
      <c r="Q86" s="8"/>
      <c r="R86" s="8"/>
      <c r="S86" s="8"/>
      <c r="T86" s="8"/>
      <c r="U86" s="8"/>
      <c r="V86" s="8"/>
      <c r="W86" s="8"/>
      <c r="AA86" s="20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spans="2:41" x14ac:dyDescent="0.3">
      <c r="B87" s="9" t="s">
        <v>8</v>
      </c>
      <c r="C87" s="8">
        <v>32.894236570600306</v>
      </c>
      <c r="D87" s="8">
        <v>29.440276844605183</v>
      </c>
      <c r="E87" s="8">
        <v>37.665486584794508</v>
      </c>
      <c r="H87" s="9" t="s">
        <v>8</v>
      </c>
      <c r="I87" s="8">
        <v>26.575751022055748</v>
      </c>
      <c r="J87" s="8">
        <v>6.3184855485445555</v>
      </c>
      <c r="K87" s="8">
        <v>12.625587669440819</v>
      </c>
      <c r="L87" s="8">
        <v>16.814689175164364</v>
      </c>
      <c r="M87" s="8">
        <v>37.665486584794508</v>
      </c>
      <c r="N87" s="8"/>
      <c r="O87" s="8"/>
      <c r="P87" s="8"/>
      <c r="Q87" s="8"/>
      <c r="R87" s="8"/>
      <c r="S87" s="8"/>
      <c r="T87" s="8"/>
      <c r="U87" s="8"/>
      <c r="V87" s="8"/>
      <c r="W87" s="8"/>
      <c r="AA87" s="20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2:41" x14ac:dyDescent="0.3">
      <c r="B88" s="9" t="s">
        <v>9</v>
      </c>
      <c r="C88" s="8">
        <v>32.076000889835647</v>
      </c>
      <c r="D88" s="8">
        <v>31.576813305233824</v>
      </c>
      <c r="E88" s="8">
        <v>36.347185804930525</v>
      </c>
      <c r="H88" s="9" t="s">
        <v>9</v>
      </c>
      <c r="I88" s="8">
        <v>25.117534065200825</v>
      </c>
      <c r="J88" s="8">
        <v>6.9584668246348267</v>
      </c>
      <c r="K88" s="8">
        <v>13.250726932458837</v>
      </c>
      <c r="L88" s="8">
        <v>18.326086372774984</v>
      </c>
      <c r="M88" s="8">
        <v>36.347185804930525</v>
      </c>
      <c r="N88" s="8"/>
      <c r="O88" s="8"/>
      <c r="P88" s="8"/>
      <c r="Q88" s="8"/>
      <c r="R88" s="8"/>
      <c r="S88" s="8"/>
      <c r="T88" s="8"/>
      <c r="U88" s="8"/>
      <c r="V88" s="8"/>
      <c r="W88" s="8"/>
      <c r="AA88" s="20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x14ac:dyDescent="0.3">
      <c r="B89" s="9" t="s">
        <v>10</v>
      </c>
      <c r="C89" s="8">
        <v>36.883203611813244</v>
      </c>
      <c r="D89" s="8">
        <v>29.71475628474758</v>
      </c>
      <c r="E89" s="8">
        <v>33.40204010343917</v>
      </c>
      <c r="H89" s="9" t="s">
        <v>10</v>
      </c>
      <c r="I89" s="8">
        <v>27.909206277021454</v>
      </c>
      <c r="J89" s="8">
        <v>8.9739973347917932</v>
      </c>
      <c r="K89" s="8">
        <v>12.870494703060867</v>
      </c>
      <c r="L89" s="8">
        <v>16.844261581686716</v>
      </c>
      <c r="M89" s="8">
        <v>33.40204010343917</v>
      </c>
      <c r="N89" s="8"/>
      <c r="O89" s="8"/>
      <c r="P89" s="8"/>
      <c r="Q89" s="8"/>
      <c r="R89" s="8"/>
      <c r="S89" s="8"/>
      <c r="T89" s="8"/>
      <c r="U89" s="8"/>
      <c r="V89" s="8"/>
      <c r="W89" s="8"/>
      <c r="AA89" s="20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x14ac:dyDescent="0.3">
      <c r="B90" s="9" t="s">
        <v>11</v>
      </c>
      <c r="C90" s="8">
        <v>31.744662206631798</v>
      </c>
      <c r="D90" s="8">
        <v>29.150870687683579</v>
      </c>
      <c r="E90" s="8">
        <v>39.104467105684613</v>
      </c>
      <c r="H90" s="9" t="s">
        <v>11</v>
      </c>
      <c r="I90" s="8">
        <v>22.974987064455842</v>
      </c>
      <c r="J90" s="8">
        <v>8.7696751421759522</v>
      </c>
      <c r="K90" s="8">
        <v>14.239686164508608</v>
      </c>
      <c r="L90" s="8">
        <v>14.911184523174972</v>
      </c>
      <c r="M90" s="8">
        <v>39.104467105684613</v>
      </c>
      <c r="N90" s="8"/>
      <c r="O90" s="8"/>
      <c r="P90" s="8"/>
      <c r="Q90" s="8"/>
      <c r="R90" s="8"/>
      <c r="S90" s="8"/>
      <c r="T90" s="8"/>
      <c r="U90" s="8"/>
      <c r="V90" s="8"/>
      <c r="W90" s="8"/>
      <c r="AA90" s="20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x14ac:dyDescent="0.3">
      <c r="B91" s="9" t="s">
        <v>12</v>
      </c>
      <c r="C91" s="8">
        <v>35.608046621308389</v>
      </c>
      <c r="D91" s="8">
        <v>27.682866700531751</v>
      </c>
      <c r="E91" s="8">
        <v>36.709086678159863</v>
      </c>
      <c r="H91" s="9" t="s">
        <v>12</v>
      </c>
      <c r="I91" s="8">
        <v>25.866975187794573</v>
      </c>
      <c r="J91" s="8">
        <v>9.7410714335138238</v>
      </c>
      <c r="K91" s="8">
        <v>12.416815212631329</v>
      </c>
      <c r="L91" s="8">
        <v>15.26605148790042</v>
      </c>
      <c r="M91" s="8">
        <v>36.709086678159863</v>
      </c>
      <c r="N91" s="8"/>
      <c r="O91" s="8"/>
      <c r="P91" s="8"/>
      <c r="Q91" s="8"/>
      <c r="R91" s="8"/>
      <c r="S91" s="8"/>
      <c r="T91" s="8"/>
      <c r="U91" s="8"/>
      <c r="V91" s="8"/>
      <c r="W91" s="8"/>
      <c r="AA91" s="20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 x14ac:dyDescent="0.3">
      <c r="B92" s="9" t="s">
        <v>13</v>
      </c>
      <c r="C92" s="8">
        <v>32.612317744273852</v>
      </c>
      <c r="D92" s="8">
        <v>28.707922290586318</v>
      </c>
      <c r="E92" s="8">
        <v>38.679759965139837</v>
      </c>
      <c r="H92" s="9" t="s">
        <v>13</v>
      </c>
      <c r="I92" s="8">
        <v>24.530999137080347</v>
      </c>
      <c r="J92" s="8">
        <v>8.0813186071935057</v>
      </c>
      <c r="K92" s="8">
        <v>13.195693012155976</v>
      </c>
      <c r="L92" s="8">
        <v>15.51222927843034</v>
      </c>
      <c r="M92" s="8">
        <v>38.679759965139837</v>
      </c>
      <c r="N92" s="8"/>
      <c r="O92" s="8"/>
      <c r="P92" s="8"/>
      <c r="Q92" s="8"/>
      <c r="R92" s="8"/>
      <c r="S92" s="8"/>
      <c r="T92" s="8"/>
      <c r="U92" s="8"/>
      <c r="V92" s="8"/>
      <c r="W92" s="8"/>
      <c r="AA92" s="20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 x14ac:dyDescent="0.3">
      <c r="B93" s="9" t="s">
        <v>14</v>
      </c>
      <c r="C93" s="8">
        <v>37.688429082984726</v>
      </c>
      <c r="D93" s="8">
        <v>26.101836612136399</v>
      </c>
      <c r="E93" s="8">
        <v>36.209734304878872</v>
      </c>
      <c r="H93" s="9" t="s">
        <v>14</v>
      </c>
      <c r="I93" s="8">
        <v>28.128641220262278</v>
      </c>
      <c r="J93" s="8">
        <v>9.55978786272245</v>
      </c>
      <c r="K93" s="8">
        <v>11.180016719920294</v>
      </c>
      <c r="L93" s="8">
        <v>14.921819892216106</v>
      </c>
      <c r="M93" s="8">
        <v>36.209734304878872</v>
      </c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2:41" x14ac:dyDescent="0.3">
      <c r="B94" s="14" t="s">
        <v>15</v>
      </c>
      <c r="C94" s="8">
        <v>37.89618168227625</v>
      </c>
      <c r="D94" s="8">
        <v>25.484568670854934</v>
      </c>
      <c r="E94" s="8">
        <v>36.619249646868809</v>
      </c>
      <c r="H94" s="14" t="s">
        <v>15</v>
      </c>
      <c r="I94" s="8">
        <v>28.829106355594302</v>
      </c>
      <c r="J94" s="8">
        <v>9.0670753266819482</v>
      </c>
      <c r="K94" s="8">
        <v>10.427585058786185</v>
      </c>
      <c r="L94" s="8">
        <v>15.05698361206875</v>
      </c>
      <c r="M94" s="8">
        <v>36.619249646868809</v>
      </c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2:41" x14ac:dyDescent="0.3">
      <c r="B95" s="14" t="s">
        <v>16</v>
      </c>
      <c r="C95" s="8">
        <v>33.187704685406381</v>
      </c>
      <c r="D95" s="8">
        <v>28.316807224571448</v>
      </c>
      <c r="E95" s="8">
        <v>38.495488090022171</v>
      </c>
      <c r="H95" s="14" t="s">
        <v>16</v>
      </c>
      <c r="I95" s="8">
        <v>25.562977516681567</v>
      </c>
      <c r="J95" s="8">
        <v>7.624727168724811</v>
      </c>
      <c r="K95" s="8">
        <v>11.826661526263042</v>
      </c>
      <c r="L95" s="8">
        <v>16.49014569830841</v>
      </c>
      <c r="M95" s="8">
        <v>38.495488090022171</v>
      </c>
      <c r="N95" s="8"/>
      <c r="O95" s="8"/>
      <c r="P95" s="8"/>
      <c r="Q95" s="8"/>
      <c r="R95" s="8"/>
      <c r="S95" s="8"/>
      <c r="T95" s="8"/>
      <c r="U95" s="8"/>
      <c r="V95" s="8"/>
      <c r="W95" s="8"/>
      <c r="AA95" s="6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2:41" x14ac:dyDescent="0.3">
      <c r="B96" s="14" t="s">
        <v>17</v>
      </c>
      <c r="C96" s="8">
        <v>36.401625072313074</v>
      </c>
      <c r="D96" s="8">
        <v>27.276948240431469</v>
      </c>
      <c r="E96" s="8">
        <v>36.321426687255467</v>
      </c>
      <c r="H96" s="14" t="s">
        <v>17</v>
      </c>
      <c r="I96" s="8">
        <v>27.633620007469606</v>
      </c>
      <c r="J96" s="8">
        <v>8.7680050648434644</v>
      </c>
      <c r="K96" s="8">
        <v>11.975940484599059</v>
      </c>
      <c r="L96" s="8">
        <v>15.30100775583241</v>
      </c>
      <c r="M96" s="8">
        <v>36.321426687255467</v>
      </c>
      <c r="N96" s="8"/>
      <c r="O96" s="8"/>
      <c r="P96" s="8"/>
      <c r="Q96" s="8"/>
      <c r="R96" s="8"/>
      <c r="S96" s="8"/>
      <c r="T96" s="8"/>
      <c r="U96" s="8"/>
      <c r="V96" s="8"/>
      <c r="W96" s="8"/>
      <c r="AA96" s="6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2:44" x14ac:dyDescent="0.3">
      <c r="B97" s="14" t="s">
        <v>18</v>
      </c>
      <c r="C97" s="8">
        <v>36.30271910487555</v>
      </c>
      <c r="D97" s="8">
        <v>28.25312045119226</v>
      </c>
      <c r="E97" s="8">
        <v>35.444160443932184</v>
      </c>
      <c r="H97" s="14" t="s">
        <v>18</v>
      </c>
      <c r="I97" s="8">
        <v>27.544623571610551</v>
      </c>
      <c r="J97" s="8">
        <v>8.7580955332649957</v>
      </c>
      <c r="K97" s="8">
        <v>12.33156375902538</v>
      </c>
      <c r="L97" s="8">
        <v>15.921556692166877</v>
      </c>
      <c r="M97" s="8">
        <v>35.444160443932184</v>
      </c>
      <c r="N97" s="8"/>
      <c r="O97" s="8"/>
      <c r="P97" s="8"/>
      <c r="Q97" s="8"/>
      <c r="R97" s="8"/>
      <c r="S97" s="8"/>
      <c r="T97" s="8"/>
      <c r="U97" s="8"/>
      <c r="V97" s="8"/>
      <c r="W97" s="8"/>
      <c r="AA97" s="6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4"/>
      <c r="AR97" s="4"/>
    </row>
    <row r="98" spans="2:44" x14ac:dyDescent="0.3">
      <c r="B98" s="6" t="s">
        <v>24</v>
      </c>
      <c r="C98" s="8">
        <v>34.567425253080913</v>
      </c>
      <c r="D98" s="8">
        <v>28.668018528580067</v>
      </c>
      <c r="E98" s="8">
        <v>36.764556218339017</v>
      </c>
      <c r="H98" s="6" t="s">
        <v>24</v>
      </c>
      <c r="I98" s="8">
        <v>26.230078924049586</v>
      </c>
      <c r="J98" s="8">
        <v>8.3373463290313268</v>
      </c>
      <c r="K98" s="8">
        <v>12.686805344406745</v>
      </c>
      <c r="L98" s="8">
        <v>15.981213184173322</v>
      </c>
      <c r="M98" s="8">
        <v>36.764556218339017</v>
      </c>
      <c r="N98" s="8"/>
      <c r="O98" s="8"/>
      <c r="P98" s="8"/>
      <c r="Q98" s="8"/>
      <c r="R98" s="8"/>
      <c r="S98" s="8"/>
      <c r="T98" s="8"/>
      <c r="U98" s="8"/>
      <c r="V98" s="8"/>
      <c r="W98" s="8"/>
      <c r="AA98" s="6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2:44" x14ac:dyDescent="0.3">
      <c r="B99" s="6" t="s">
        <v>25</v>
      </c>
      <c r="C99" s="8">
        <v>31.744662206631798</v>
      </c>
      <c r="D99" s="8">
        <v>25.484568670854934</v>
      </c>
      <c r="E99" s="8">
        <v>33.40204010343917</v>
      </c>
      <c r="H99" s="6" t="s">
        <v>25</v>
      </c>
      <c r="I99" s="8">
        <v>22.974987064455842</v>
      </c>
      <c r="J99" s="8">
        <v>6.3184855485445555</v>
      </c>
      <c r="K99" s="8">
        <v>10.427585058786185</v>
      </c>
      <c r="L99" s="8">
        <v>14.911184523174972</v>
      </c>
      <c r="M99" s="8">
        <v>33.40204010343917</v>
      </c>
      <c r="N99" s="8"/>
      <c r="O99" s="8"/>
      <c r="P99" s="8"/>
      <c r="Q99" s="8"/>
      <c r="R99" s="8"/>
      <c r="S99" s="8"/>
      <c r="T99" s="8"/>
      <c r="U99" s="8"/>
      <c r="V99" s="8"/>
      <c r="W99" s="8"/>
      <c r="AA99" s="6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2:44" x14ac:dyDescent="0.3">
      <c r="B100" s="6" t="s">
        <v>26</v>
      </c>
      <c r="C100" s="8">
        <v>37.89618168227625</v>
      </c>
      <c r="D100" s="8">
        <v>31.576813305233824</v>
      </c>
      <c r="E100" s="8">
        <v>39.104467105684613</v>
      </c>
      <c r="H100" s="6" t="s">
        <v>26</v>
      </c>
      <c r="I100" s="8">
        <v>28.829106355594302</v>
      </c>
      <c r="J100" s="8">
        <v>9.7410714335138238</v>
      </c>
      <c r="K100" s="8">
        <v>14.948653329263028</v>
      </c>
      <c r="L100" s="8">
        <v>18.326086372774984</v>
      </c>
      <c r="M100" s="8">
        <v>39.104467105684613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AA100" s="44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spans="2:44" x14ac:dyDescent="0.3">
      <c r="B101" s="6" t="s">
        <v>32</v>
      </c>
      <c r="C101" s="8">
        <v>2.139232426630342</v>
      </c>
      <c r="D101" s="8">
        <v>1.6944491520405367</v>
      </c>
      <c r="E101" s="8">
        <v>1.5196775064524934</v>
      </c>
      <c r="H101" s="6" t="s">
        <v>32</v>
      </c>
      <c r="I101" s="8">
        <v>1.6827924373750485</v>
      </c>
      <c r="J101" s="8">
        <v>1.089571238658039</v>
      </c>
      <c r="K101" s="8">
        <v>1.2288964552385158</v>
      </c>
      <c r="L101" s="8">
        <v>0.95362734190499954</v>
      </c>
      <c r="M101" s="8">
        <v>1.5196775064524934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2:44" x14ac:dyDescent="0.3">
      <c r="H102" s="38"/>
      <c r="I102" s="6"/>
      <c r="J102" s="6"/>
      <c r="K102" s="6"/>
      <c r="L102" s="6"/>
      <c r="M102" s="6"/>
      <c r="N102" s="6"/>
      <c r="O102" s="6"/>
      <c r="P102"/>
      <c r="Q102" s="2"/>
    </row>
    <row r="103" spans="2:44" x14ac:dyDescent="0.3">
      <c r="B103" s="35" t="s">
        <v>44</v>
      </c>
      <c r="C103" s="6">
        <v>1</v>
      </c>
      <c r="D103" s="6">
        <v>2</v>
      </c>
      <c r="E103" s="6">
        <v>3</v>
      </c>
      <c r="H103" s="35" t="s">
        <v>48</v>
      </c>
      <c r="I103" s="1" t="s">
        <v>3</v>
      </c>
      <c r="J103" s="1" t="s">
        <v>4</v>
      </c>
      <c r="K103" s="1" t="s">
        <v>0</v>
      </c>
      <c r="L103" s="1" t="s">
        <v>1</v>
      </c>
      <c r="M103" s="1">
        <v>3</v>
      </c>
      <c r="N103" s="1"/>
      <c r="O103" s="1"/>
      <c r="P103" s="1"/>
      <c r="Q103" s="1"/>
      <c r="R103" s="20"/>
      <c r="S103" s="20"/>
      <c r="T103" s="20"/>
      <c r="U103" s="20"/>
      <c r="V103" s="20"/>
      <c r="W103" s="20"/>
    </row>
    <row r="104" spans="2:44" x14ac:dyDescent="0.3">
      <c r="B104" s="38" t="s">
        <v>2</v>
      </c>
      <c r="C104" s="30">
        <v>37.5</v>
      </c>
      <c r="D104" s="30">
        <v>28.24074074074074</v>
      </c>
      <c r="E104" s="8">
        <v>34.25925925925926</v>
      </c>
    </row>
    <row r="105" spans="2:44" x14ac:dyDescent="0.3">
      <c r="B105" s="9" t="s">
        <v>6</v>
      </c>
      <c r="C105" s="8">
        <v>33.675823207873648</v>
      </c>
      <c r="D105" s="8">
        <v>30.336326818569258</v>
      </c>
      <c r="E105" s="8">
        <v>35.98784997355709</v>
      </c>
      <c r="H105" s="9" t="s">
        <v>6</v>
      </c>
      <c r="I105" s="8">
        <v>24.955978165135207</v>
      </c>
      <c r="J105" s="8">
        <v>8.7198450427384451</v>
      </c>
      <c r="K105" s="8">
        <v>14.216117861552386</v>
      </c>
      <c r="L105" s="8">
        <v>16.120208957016875</v>
      </c>
      <c r="M105" s="8">
        <v>35.98784997355709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2:44" x14ac:dyDescent="0.3">
      <c r="B106" s="9" t="s">
        <v>8</v>
      </c>
      <c r="C106" s="8">
        <v>32.894236570600306</v>
      </c>
      <c r="D106" s="8">
        <v>29.440276844605183</v>
      </c>
      <c r="E106" s="8">
        <v>37.665486584794508</v>
      </c>
      <c r="H106" s="9" t="s">
        <v>8</v>
      </c>
      <c r="I106" s="8">
        <v>26.575751022055748</v>
      </c>
      <c r="J106" s="8">
        <v>6.3184855485445555</v>
      </c>
      <c r="K106" s="8">
        <v>12.625587669440819</v>
      </c>
      <c r="L106" s="8">
        <v>16.814689175164364</v>
      </c>
      <c r="M106" s="8">
        <v>37.665486584794508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2:44" x14ac:dyDescent="0.3">
      <c r="B107" s="9" t="s">
        <v>9</v>
      </c>
      <c r="C107" s="8">
        <v>32.076000889835647</v>
      </c>
      <c r="D107" s="8">
        <v>31.576813305233824</v>
      </c>
      <c r="E107" s="8">
        <v>36.347185804930525</v>
      </c>
      <c r="H107" s="9" t="s">
        <v>9</v>
      </c>
      <c r="I107" s="8">
        <v>25.117534065200825</v>
      </c>
      <c r="J107" s="8">
        <v>6.9584668246348267</v>
      </c>
      <c r="K107" s="8">
        <v>13.250726932458837</v>
      </c>
      <c r="L107" s="8">
        <v>18.326086372774984</v>
      </c>
      <c r="M107" s="8">
        <v>36.347185804930525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2:44" x14ac:dyDescent="0.3">
      <c r="B108" s="9" t="s">
        <v>10</v>
      </c>
      <c r="C108" s="8">
        <v>36.883203611813244</v>
      </c>
      <c r="D108" s="8">
        <v>29.71475628474758</v>
      </c>
      <c r="E108" s="8">
        <v>33.40204010343917</v>
      </c>
      <c r="H108" s="9" t="s">
        <v>10</v>
      </c>
      <c r="I108" s="8">
        <v>27.909206277021454</v>
      </c>
      <c r="J108" s="8">
        <v>8.9739973347917932</v>
      </c>
      <c r="K108" s="8">
        <v>12.870494703060867</v>
      </c>
      <c r="L108" s="8">
        <v>16.844261581686716</v>
      </c>
      <c r="M108" s="8">
        <v>33.40204010343917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2:44" x14ac:dyDescent="0.3">
      <c r="B109" s="9" t="s">
        <v>11</v>
      </c>
      <c r="C109" s="8">
        <v>31.744662206631798</v>
      </c>
      <c r="D109" s="8">
        <v>29.150870687683579</v>
      </c>
      <c r="E109" s="8">
        <v>39.104467105684613</v>
      </c>
      <c r="H109" s="9" t="s">
        <v>11</v>
      </c>
      <c r="I109" s="8">
        <v>22.974987064455842</v>
      </c>
      <c r="J109" s="8">
        <v>8.7696751421759522</v>
      </c>
      <c r="K109" s="8">
        <v>14.239686164508608</v>
      </c>
      <c r="L109" s="8">
        <v>14.911184523174972</v>
      </c>
      <c r="M109" s="8">
        <v>39.104467105684613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2:44" x14ac:dyDescent="0.3">
      <c r="B110" s="9" t="s">
        <v>12</v>
      </c>
      <c r="C110" s="8">
        <v>35.608046621308389</v>
      </c>
      <c r="D110" s="8">
        <v>27.682866700531751</v>
      </c>
      <c r="E110" s="8">
        <v>36.709086678159863</v>
      </c>
      <c r="H110" s="9" t="s">
        <v>12</v>
      </c>
      <c r="I110" s="8">
        <v>25.866975187794573</v>
      </c>
      <c r="J110" s="8">
        <v>9.7410714335138238</v>
      </c>
      <c r="K110" s="8">
        <v>12.416815212631329</v>
      </c>
      <c r="L110" s="8">
        <v>15.26605148790042</v>
      </c>
      <c r="M110" s="8">
        <v>36.709086678159863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2:44" x14ac:dyDescent="0.3">
      <c r="B111" s="9" t="s">
        <v>14</v>
      </c>
      <c r="C111" s="8">
        <v>37.688429082984726</v>
      </c>
      <c r="D111" s="8">
        <v>26.101836612136399</v>
      </c>
      <c r="E111" s="8">
        <v>36.209734304878872</v>
      </c>
      <c r="H111" s="9" t="s">
        <v>14</v>
      </c>
      <c r="I111" s="8">
        <v>28.128641220262278</v>
      </c>
      <c r="J111" s="8">
        <v>9.55978786272245</v>
      </c>
      <c r="K111" s="8">
        <v>11.180016719920294</v>
      </c>
      <c r="L111" s="8">
        <v>14.921819892216106</v>
      </c>
      <c r="M111" s="8">
        <v>36.209734304878872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2:44" x14ac:dyDescent="0.3">
      <c r="B112" s="14" t="s">
        <v>16</v>
      </c>
      <c r="C112" s="8">
        <v>33.187704685406381</v>
      </c>
      <c r="D112" s="8">
        <v>28.316807224571448</v>
      </c>
      <c r="E112" s="8">
        <v>38.495488090022171</v>
      </c>
      <c r="H112" s="14" t="s">
        <v>16</v>
      </c>
      <c r="I112" s="8">
        <v>25.562977516681567</v>
      </c>
      <c r="J112" s="8">
        <v>7.624727168724811</v>
      </c>
      <c r="K112" s="8">
        <v>11.826661526263042</v>
      </c>
      <c r="L112" s="8">
        <v>16.49014569830841</v>
      </c>
      <c r="M112" s="8">
        <v>38.495488090022171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2:23" x14ac:dyDescent="0.3">
      <c r="B113" s="6" t="s">
        <v>28</v>
      </c>
      <c r="C113" s="8">
        <v>34.219763359556772</v>
      </c>
      <c r="D113" s="8">
        <v>29.040069309759875</v>
      </c>
      <c r="E113" s="8">
        <v>36.740167330683356</v>
      </c>
      <c r="H113" s="6" t="s">
        <v>28</v>
      </c>
      <c r="I113" s="8">
        <v>25.886506314825937</v>
      </c>
      <c r="J113" s="8">
        <v>8.3332570447308321</v>
      </c>
      <c r="K113" s="8">
        <v>12.828263348729523</v>
      </c>
      <c r="L113" s="8">
        <v>16.211805961030358</v>
      </c>
      <c r="M113" s="8">
        <v>36.740167330683356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2:23" x14ac:dyDescent="0.3">
      <c r="B114" s="6" t="s">
        <v>31</v>
      </c>
      <c r="C114" s="8">
        <v>31.744662206631798</v>
      </c>
      <c r="D114" s="8">
        <v>26.101836612136399</v>
      </c>
      <c r="E114" s="8">
        <v>33.40204010343917</v>
      </c>
      <c r="H114" s="6" t="s">
        <v>31</v>
      </c>
      <c r="I114" s="8">
        <v>22.974987064455842</v>
      </c>
      <c r="J114" s="8">
        <v>6.3184855485445555</v>
      </c>
      <c r="K114" s="8">
        <v>11.180016719920294</v>
      </c>
      <c r="L114" s="8">
        <v>14.911184523174972</v>
      </c>
      <c r="M114" s="8">
        <v>33.40204010343917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2:23" x14ac:dyDescent="0.3">
      <c r="B115" s="6" t="s">
        <v>29</v>
      </c>
      <c r="C115" s="8">
        <v>37.688429082984726</v>
      </c>
      <c r="D115" s="8">
        <v>31.576813305233824</v>
      </c>
      <c r="E115" s="8">
        <v>39.104467105684613</v>
      </c>
      <c r="H115" s="6" t="s">
        <v>29</v>
      </c>
      <c r="I115" s="8">
        <v>28.128641220262278</v>
      </c>
      <c r="J115" s="8">
        <v>9.7410714335138238</v>
      </c>
      <c r="K115" s="8">
        <v>14.239686164508608</v>
      </c>
      <c r="L115" s="8">
        <v>18.326086372774984</v>
      </c>
      <c r="M115" s="8">
        <v>39.104467105684613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2:23" x14ac:dyDescent="0.3">
      <c r="B116" s="6" t="s">
        <v>49</v>
      </c>
      <c r="C116" s="8">
        <v>2.2326399108493709</v>
      </c>
      <c r="D116" s="8">
        <v>1.6793416018523075</v>
      </c>
      <c r="E116" s="8">
        <v>1.759590641873291</v>
      </c>
      <c r="H116" s="6" t="s">
        <v>33</v>
      </c>
      <c r="I116" s="8">
        <v>1.6747170332060763</v>
      </c>
      <c r="J116" s="8">
        <v>1.2356690074811143</v>
      </c>
      <c r="K116" s="8">
        <v>1.0709677626436489</v>
      </c>
      <c r="L116" s="8">
        <v>1.1692271359292246</v>
      </c>
      <c r="M116" s="8">
        <v>1.759590641873291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</row>
  </sheetData>
  <conditionalFormatting sqref="BK26:BK28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10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1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1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10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:AW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6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6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6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J6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6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6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M6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N6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O6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6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100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0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0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0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6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:Q6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:S6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6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6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9:V6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W6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6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0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:R10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S10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4:T10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U100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4:V10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4:W10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9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9"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9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9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79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9"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79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W79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9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5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5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5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5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R115"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:S115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5:T115"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U115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V115"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5:W115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9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D79">
    <cfRule type="colorScale" priority="1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9">
    <cfRule type="colorScale" priority="1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9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9"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9">
    <cfRule type="colorScale" priority="1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9"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:M79">
    <cfRule type="colorScale" priority="1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:N79"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7">
    <cfRule type="colorScale" priority="1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:F79">
    <cfRule type="colorScale" priority="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I115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5"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5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5">
    <cfRule type="colorScale" priority="1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5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5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5">
    <cfRule type="colorScale" priority="1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5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59</vt:i4>
      </vt:variant>
    </vt:vector>
  </HeadingPairs>
  <TitlesOfParts>
    <vt:vector size="69" baseType="lpstr">
      <vt:lpstr>score</vt:lpstr>
      <vt:lpstr>KF_18_dur+rat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'KF_18_dur+rat'!AP_27</vt:lpstr>
      <vt:lpstr>'KF_18_dur+rat'!Arnold_Pogossian_2006__live_DVD__14_dur</vt:lpstr>
      <vt:lpstr>'KF_18_dur+rat'!Arnold_Pogossian_2006__live_DVD__18_dur</vt:lpstr>
      <vt:lpstr>'KF_18_dur+rat'!Arnold_Pogossian_2006__live_DVD__18_dur_1</vt:lpstr>
      <vt:lpstr>'KF_18_dur+rat'!Arnold_Pogossian_2006__live_DVD__27_dur</vt:lpstr>
      <vt:lpstr>'KF_18_dur+rat'!Arnold_Pogossian_2009_14</vt:lpstr>
      <vt:lpstr>'KF_18_dur+rat'!Arnold_Pogossian_2009_18_dur_1</vt:lpstr>
      <vt:lpstr>'KF_18_dur+rat'!Arnold_Pogossian_2009_18_dur_2</vt:lpstr>
      <vt:lpstr>'KF_18_dur+rat'!Banse_Keller_2005_14</vt:lpstr>
      <vt:lpstr>'KF_18_dur+rat'!Banse_Keller_2005_18_dur_1</vt:lpstr>
      <vt:lpstr>'KF_18_dur+rat'!Banse_Keller_2005_18_dur_2</vt:lpstr>
      <vt:lpstr>'KF_18_dur+rat'!BK_27</vt:lpstr>
      <vt:lpstr>'KF_18_dur+rat'!CK_1990_32_dur</vt:lpstr>
      <vt:lpstr>'KF_18_dur+rat'!CK_27</vt:lpstr>
      <vt:lpstr>'KF_18_dur+rat'!CK87_27</vt:lpstr>
      <vt:lpstr>'KF_18_dur+rat'!Csengery_Keller_1987_12__Umpanzert</vt:lpstr>
      <vt:lpstr>'KF_18_dur+rat'!Csengery_Keller_1987_16__Träumend_hing_die_Blume__dur</vt:lpstr>
      <vt:lpstr>'KF_18_dur+rat'!Csengery_Keller_1987_16__Träumend_hing_die_Blume__dur_2</vt:lpstr>
      <vt:lpstr>'KF_18_dur+rat'!Csengery_Keller_1987_16__Träumend_hing_die_Blume__dur_3</vt:lpstr>
      <vt:lpstr>'KF_18_dur+rat'!Csengery_Keller_1987_16__Träumend_hing_die_Blume__dur_4</vt:lpstr>
      <vt:lpstr>'KF_18_dur+rat'!Csengery_Keller_1990_14</vt:lpstr>
      <vt:lpstr>'KF_18_dur+rat'!Csengery_Keller_1990_18_dur_1</vt:lpstr>
      <vt:lpstr>'KF_18_dur+rat'!Csengery_Keller_1990_18_dur_2</vt:lpstr>
      <vt:lpstr>'KF_18_dur+rat'!Kammer_Widmann_2017_14_Abschnitte_Dauern</vt:lpstr>
      <vt:lpstr>'KF_18_dur+rat'!Kammer_Widmann_2017_18_Abschnitte_Dauern</vt:lpstr>
      <vt:lpstr>'KF_18_dur+rat'!Kammer_Widmann_2017_18_Abschnitte_Dauern_1</vt:lpstr>
      <vt:lpstr>'KF_18_dur+rat'!Kammer_Widmann_2017_27_Abschnitte_Dauern</vt:lpstr>
      <vt:lpstr>'KF_18_dur+rat'!KO_27</vt:lpstr>
      <vt:lpstr>'KF_18_dur+rat'!KO_94_27</vt:lpstr>
      <vt:lpstr>'KF_18_dur+rat'!Komsi_Oramo_1994_14</vt:lpstr>
      <vt:lpstr>'KF_18_dur+rat'!Komsi_Oramo_1994_18_dur</vt:lpstr>
      <vt:lpstr>'KF_18_dur+rat'!Komsi_Oramo_1994_18_dur_1</vt:lpstr>
      <vt:lpstr>'KF_18_dur+rat'!Komsi_Oramo_1996_14</vt:lpstr>
      <vt:lpstr>'KF_18_dur+rat'!Komsi_Oramo_1996_18_dur_1</vt:lpstr>
      <vt:lpstr>'KF_18_dur+rat'!Komsi_Oramo_1996_18_dur_2</vt:lpstr>
      <vt:lpstr>'KF_18_dur+rat'!Melzer_Stark_2012_14</vt:lpstr>
      <vt:lpstr>'KF_18_dur+rat'!Melzer_Stark_2012_18_dur_1</vt:lpstr>
      <vt:lpstr>'KF_18_dur+rat'!Melzer_Stark_2012_18_dur_2</vt:lpstr>
      <vt:lpstr>'KF_18_dur+rat'!Melzer_Stark_2013_18_dur_1</vt:lpstr>
      <vt:lpstr>'KF_18_dur+rat'!Melzer_Stark_2013_18_dur_2</vt:lpstr>
      <vt:lpstr>'KF_18_dur+rat'!Melzer_Stark_2014_14</vt:lpstr>
      <vt:lpstr>'KF_18_dur+rat'!Melzer_Stark_2017_Wien_modern_14_dur</vt:lpstr>
      <vt:lpstr>'KF_18_dur+rat'!Melzer_Stark_2017_Wien_modern_18_dur</vt:lpstr>
      <vt:lpstr>'KF_18_dur+rat'!Melzer_Stark_2017_Wien_modern_18_dur_1</vt:lpstr>
      <vt:lpstr>'KF_18_dur+rat'!Melzer_Stark_2017_Wien_modern_27_dur</vt:lpstr>
      <vt:lpstr>'KF_18_dur+rat'!Melzer_Stark_2019_14</vt:lpstr>
      <vt:lpstr>'KF_18_dur+rat'!Melzer_Stark_2019_18_dur</vt:lpstr>
      <vt:lpstr>'KF_18_dur+rat'!Melzer_Stark_2019_18_dur_1</vt:lpstr>
      <vt:lpstr>'KF_18_dur+rat'!MS_27</vt:lpstr>
      <vt:lpstr>'KF_18_dur+rat'!MS13_27</vt:lpstr>
      <vt:lpstr>'KF_18_dur+rat'!MS19_27</vt:lpstr>
      <vt:lpstr>'KF_18_dur+rat'!Pammer_Kopatchinskaja_2004_12</vt:lpstr>
      <vt:lpstr>'KF_18_dur+rat'!Pammer_Kopatchinskaja_2004_18</vt:lpstr>
      <vt:lpstr>'KF_18_dur+rat'!Pammer_Kopatchinskaja_2004_19</vt:lpstr>
      <vt:lpstr>'KF_18_dur+rat'!PK_27</vt:lpstr>
      <vt:lpstr>'KF_18_dur+rat'!Whittlesey_Sallabeger_1997_18_dur_1</vt:lpstr>
      <vt:lpstr>'KF_18_dur+rat'!Whittlesey_Sallabeger_1997_18_dur_2</vt:lpstr>
      <vt:lpstr>'KF_18_dur+rat'!Whittlesey_Sallaberger_1997_14</vt:lpstr>
      <vt:lpstr>'KF_18_dur+rat'!WS_27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2020-12-09T09:18:46Z</dcterms:modified>
</cp:coreProperties>
</file>