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TAL)\PETAL\Kurtag_Kafka-Fragmente\data (upload)\"/>
    </mc:Choice>
  </mc:AlternateContent>
  <xr:revisionPtr revIDLastSave="0" documentId="8_{EBA3668E-80D6-4E76-B030-A8F92166BD13}" xr6:coauthVersionLast="45" xr6:coauthVersionMax="45" xr10:uidLastSave="{00000000-0000-0000-0000-000000000000}"/>
  <bookViews>
    <workbookView xWindow="-108" yWindow="-108" windowWidth="23256" windowHeight="12576" tabRatio="809" activeTab="1" xr2:uid="{00000000-000D-0000-FFFF-FFFF00000000}"/>
  </bookViews>
  <sheets>
    <sheet name="score" sheetId="35" r:id="rId1"/>
    <sheet name="KF_19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sec rel dev (%) 14" sheetId="29" r:id="rId7"/>
    <sheet name="dur rel dev (%) 8" sheetId="30" r:id="rId8"/>
    <sheet name="perc 14 dev" sheetId="31" r:id="rId9"/>
    <sheet name="perc 8 dev" sheetId="32" r:id="rId10"/>
  </sheets>
  <definedNames>
    <definedName name="AP_2009_20" localSheetId="1">'KF_19_dur+rat'!#REF!</definedName>
    <definedName name="AP_27" localSheetId="1">'KF_19_dur+rat'!$AH$77:$AH$92</definedName>
    <definedName name="Arnold_Pogossian_2006__live_DVD__14_dur" localSheetId="1">'KF_19_dur+rat'!$AJ$77:$AJ$92</definedName>
    <definedName name="Arnold_Pogossian_2006__live_DVD__19_dur" localSheetId="1">'KF_19_dur+rat'!$AJ$96:$AJ$106</definedName>
    <definedName name="Arnold_Pogossian_2006__live_DVD__19_dur_1" localSheetId="1">'KF_19_dur+rat'!$AJ$77:$AJ$87</definedName>
    <definedName name="Arnold_Pogossian_2006__live_DVD__27_dur" localSheetId="1">'KF_19_dur+rat'!$AJ$77:$AJ$92</definedName>
    <definedName name="Arnold_Pogossian_2009_14" localSheetId="1">'KF_19_dur+rat'!$AH$77:$AH$92</definedName>
    <definedName name="Arnold_Pogossian_2009_19" localSheetId="1">'KF_19_dur+rat'!$AH$96:$AH$106</definedName>
    <definedName name="Arnold_Pogossian_2009_20" localSheetId="1">'KF_19_dur+rat'!$AH$77:$AH$87</definedName>
    <definedName name="Arnold_Pogossian_2009_6" localSheetId="1">'KF_19_dur+rat'!#REF!</definedName>
    <definedName name="Banse_Keller_2005_06" localSheetId="1">'KF_19_dur+rat'!#REF!</definedName>
    <definedName name="Banse_Keller_2005_14" localSheetId="1">'KF_19_dur+rat'!$AI$77:$AI$92</definedName>
    <definedName name="Banse_Keller_2005_19" localSheetId="1">'KF_19_dur+rat'!$AI$96:$AI$106</definedName>
    <definedName name="Banse_Keller_2005_20" localSheetId="1">'KF_19_dur+rat'!$AI$77:$AI$87</definedName>
    <definedName name="BK_2005_20" localSheetId="1">'KF_19_dur+rat'!#REF!</definedName>
    <definedName name="BK_27" localSheetId="1">'KF_19_dur+rat'!$AI$77:$AI$92</definedName>
    <definedName name="CK_1987_20" localSheetId="1">'KF_19_dur+rat'!#REF!</definedName>
    <definedName name="CK_1990_20" localSheetId="1">'KF_19_dur+rat'!#REF!</definedName>
    <definedName name="CK_1990_32_dur" localSheetId="1">'KF_19_dur+rat'!$AA$2:$AA$20</definedName>
    <definedName name="CK_27" localSheetId="1">'KF_19_dur+rat'!$AC$77:$AC$92</definedName>
    <definedName name="CK87_27" localSheetId="1">'KF_19_dur+rat'!$AB$77:$AB$92</definedName>
    <definedName name="Csengery_Keller_1987_04__Nimmermehr" localSheetId="1">'KF_19_dur+rat'!#REF!</definedName>
    <definedName name="Csengery_Keller_1987_12__Umpanzert" localSheetId="1">'KF_19_dur+rat'!$AB$77:$AB$92</definedName>
    <definedName name="Csengery_Keller_1987_17__Nichts_dergleichen" localSheetId="1">'KF_19_dur+rat'!$AB$96:$AB$105</definedName>
    <definedName name="Csengery_Keller_1987_17__Nichts_dergleichen__2" localSheetId="1">'KF_19_dur+rat'!$AB$96:$AB$106</definedName>
    <definedName name="Csengery_Keller_1987_17__Nichts_dergleichen__3" localSheetId="1">'KF_19_dur+rat'!$AB$77:$AB$86</definedName>
    <definedName name="Csengery_Keller_1987_17__Nichts_dergleichen__4" localSheetId="1">'KF_19_dur+rat'!$AB$77:$AB$87</definedName>
    <definedName name="Csengery_Keller_1990_06" localSheetId="1">'KF_19_dur+rat'!#REF!</definedName>
    <definedName name="Csengery_Keller_1990_14" localSheetId="1">'KF_19_dur+rat'!$AC$77:$AC$92</definedName>
    <definedName name="Csengery_Keller_1990_19" localSheetId="1">'KF_19_dur+rat'!$AC$96:$AC$106</definedName>
    <definedName name="Csengery_Keller_1990_20" localSheetId="1">'KF_19_dur+rat'!$AC$77:$AC$87</definedName>
    <definedName name="Kammer_Widmann_2017_14_Abschnitte_Dauern" localSheetId="1">'KF_19_dur+rat'!$AM$77:$AM$92</definedName>
    <definedName name="Kammer_Widmann_2017_19_Abschnitte_Dauern" localSheetId="1">'KF_19_dur+rat'!$AM$96:$AM$106</definedName>
    <definedName name="Kammer_Widmann_2017_19_Abschnitte_Dauern_1" localSheetId="1">'KF_19_dur+rat'!$AM$77:$AM$87</definedName>
    <definedName name="Kammer_Widmann_2017_27_Abschnitte_Dauern" localSheetId="1">'KF_19_dur+rat'!$AM$77:$AM$92</definedName>
    <definedName name="KO_1996_20" localSheetId="1">'KF_19_dur+rat'!#REF!</definedName>
    <definedName name="KO_27" localSheetId="1">'KF_19_dur+rat'!$AE$77:$AE$92</definedName>
    <definedName name="KO_94_27" localSheetId="1">'KF_19_dur+rat'!$AD$77:$AD$92</definedName>
    <definedName name="Komsi_Oramo_1994_14" localSheetId="1">'KF_19_dur+rat'!$AD$77:$AD$92</definedName>
    <definedName name="Komsi_Oramo_1994_19" localSheetId="1">'KF_19_dur+rat'!$AD$96:$AD$106</definedName>
    <definedName name="Komsi_Oramo_1994_20" localSheetId="1">'KF_19_dur+rat'!$AD$77:$AD$87</definedName>
    <definedName name="Komsi_Oramo_1996_06" localSheetId="1">'KF_19_dur+rat'!#REF!</definedName>
    <definedName name="Komsi_Oramo_1996_14" localSheetId="1">'KF_19_dur+rat'!$AE$77:$AE$92</definedName>
    <definedName name="Komsi_Oramo_1996_19" localSheetId="1">'KF_19_dur+rat'!$AE$96:$AE$106</definedName>
    <definedName name="Komsi_Oramo_1996_20" localSheetId="1">'KF_19_dur+rat'!$AE$77:$AE$87</definedName>
    <definedName name="Melzer_Stark_2012_06" localSheetId="1">'KF_19_dur+rat'!#REF!</definedName>
    <definedName name="Melzer_Stark_2012_14" localSheetId="1">'KF_19_dur+rat'!$AK$77:$AK$92</definedName>
    <definedName name="Melzer_Stark_2012_19" localSheetId="1">'KF_19_dur+rat'!$AK$96:$AK$106</definedName>
    <definedName name="Melzer_Stark_2012_20" localSheetId="1">'KF_19_dur+rat'!$AK$77:$AK$87</definedName>
    <definedName name="Melzer_Stark_2013_06" localSheetId="1">'KF_19_dur+rat'!#REF!</definedName>
    <definedName name="Melzer_Stark_2013_19" localSheetId="1">'KF_19_dur+rat'!$AL$96:$AL$106</definedName>
    <definedName name="Melzer_Stark_2013_20" localSheetId="1">'KF_19_dur+rat'!$AL$77:$AL$87</definedName>
    <definedName name="Melzer_Stark_2014_14" localSheetId="1">'KF_19_dur+rat'!$AL$77:$AL$92</definedName>
    <definedName name="Melzer_Stark_2017_Wien_modern_14_dur" localSheetId="1">'KF_19_dur+rat'!$AN$77:$AN$92</definedName>
    <definedName name="Melzer_Stark_2017_Wien_modern_19_dur" localSheetId="1">'KF_19_dur+rat'!$AN$96:$AN$106</definedName>
    <definedName name="Melzer_Stark_2017_Wien_modern_19_dur_1" localSheetId="1">'KF_19_dur+rat'!$AN$77:$AN$87</definedName>
    <definedName name="Melzer_Stark_2017_Wien_modern_27_dur" localSheetId="1">'KF_19_dur+rat'!$AN$77:$AN$92</definedName>
    <definedName name="Melzer_Stark_2019_14" localSheetId="1">'KF_19_dur+rat'!$AO$77:$AO$92</definedName>
    <definedName name="Melzer_Stark_2019_19" localSheetId="1">'KF_19_dur+rat'!$AO$96:$AO$106</definedName>
    <definedName name="Melzer_Stark_2019_20" localSheetId="1">'KF_19_dur+rat'!$AO$77:$AO$87</definedName>
    <definedName name="MS_2012_20" localSheetId="1">'KF_19_dur+rat'!#REF!</definedName>
    <definedName name="MS_2013_20" localSheetId="1">'KF_19_dur+rat'!#REF!</definedName>
    <definedName name="MS_27" localSheetId="1">'KF_19_dur+rat'!$AK$77:$AK$92</definedName>
    <definedName name="MS13_27" localSheetId="1">'KF_19_dur+rat'!$AL$77:$AL$92</definedName>
    <definedName name="MS19_27" localSheetId="1">'KF_19_dur+rat'!$AO$77:$AO$92</definedName>
    <definedName name="Pammer_Kopatchinskaja_2004_06" localSheetId="1">'KF_19_dur+rat'!#REF!</definedName>
    <definedName name="Pammer_Kopatchinskaja_2004_12" localSheetId="1">'KF_19_dur+rat'!$AG$77:$AG$92</definedName>
    <definedName name="Pammer_Kopatchinskaja_2004_19" localSheetId="1">'KF_19_dur+rat'!$AG$96:$AG$106</definedName>
    <definedName name="Pammer_Kopatchinskaja_2004_20" localSheetId="1">'KF_19_dur+rat'!$AG$77:$AG$87</definedName>
    <definedName name="PK_2004_20" localSheetId="1">'KF_19_dur+rat'!#REF!</definedName>
    <definedName name="PK_27" localSheetId="1">'KF_19_dur+rat'!$AG$77:$AG$92</definedName>
    <definedName name="Whittlesey_Sallaberger_1997_06" localSheetId="1">'KF_19_dur+rat'!#REF!</definedName>
    <definedName name="Whittlesey_Sallaberger_1997_14" localSheetId="1">'KF_19_dur+rat'!$AF$77:$AF$92</definedName>
    <definedName name="Whittlesey_Sallaberger_1997_19" localSheetId="1">'KF_19_dur+rat'!$AF$96:$AF$106</definedName>
    <definedName name="Whittlesey_Sallaberger_1997_20" localSheetId="1">'KF_19_dur+rat'!$AF$77:$AF$87</definedName>
    <definedName name="WS_1997_20" localSheetId="1">'KF_19_dur+rat'!#REF!</definedName>
    <definedName name="WS_27" localSheetId="1">'KF_19_dur+rat'!$AF$77:$AF$92</definedName>
  </definedNames>
  <calcPr calcId="181029"/>
</workbook>
</file>

<file path=xl/calcChain.xml><?xml version="1.0" encoding="utf-8"?>
<calcChain xmlns="http://schemas.openxmlformats.org/spreadsheetml/2006/main">
  <c r="AC2" i="3" l="1"/>
  <c r="AC3" i="3"/>
  <c r="AC4" i="3"/>
  <c r="AC5" i="3"/>
  <c r="AC6" i="3"/>
  <c r="AC7" i="3"/>
  <c r="AC8" i="3"/>
  <c r="AC9" i="3"/>
  <c r="AC10" i="3"/>
  <c r="AC11" i="3"/>
  <c r="AE2" i="3"/>
  <c r="AE3" i="3"/>
  <c r="AE4" i="3"/>
  <c r="AE5" i="3"/>
  <c r="E2" i="3"/>
  <c r="AE6" i="3"/>
  <c r="AE7" i="3"/>
  <c r="AE8" i="3"/>
  <c r="E3" i="3"/>
  <c r="AE9" i="3"/>
  <c r="AE10" i="3"/>
  <c r="AE11" i="3"/>
  <c r="E4" i="3"/>
  <c r="AF2" i="3"/>
  <c r="AF3" i="3"/>
  <c r="AF4" i="3"/>
  <c r="AF5" i="3"/>
  <c r="AF6" i="3"/>
  <c r="F3" i="3" s="1"/>
  <c r="AF7" i="3"/>
  <c r="AF8" i="3"/>
  <c r="AF9" i="3"/>
  <c r="AF10" i="3"/>
  <c r="AF11" i="3"/>
  <c r="AG2" i="3"/>
  <c r="AG3" i="3"/>
  <c r="AG4" i="3"/>
  <c r="AG5" i="3"/>
  <c r="AG6" i="3"/>
  <c r="AG7" i="3"/>
  <c r="AG8" i="3"/>
  <c r="AG9" i="3"/>
  <c r="AG10" i="3"/>
  <c r="G4" i="3" s="1"/>
  <c r="AG11" i="3"/>
  <c r="AH2" i="3"/>
  <c r="AH3" i="3"/>
  <c r="AH4" i="3"/>
  <c r="AH5" i="3"/>
  <c r="AH6" i="3"/>
  <c r="AH7" i="3"/>
  <c r="AH8" i="3"/>
  <c r="AH9" i="3"/>
  <c r="AH10" i="3"/>
  <c r="AH11" i="3"/>
  <c r="AI2" i="3"/>
  <c r="AI3" i="3"/>
  <c r="AI4" i="3"/>
  <c r="AI5" i="3"/>
  <c r="I2" i="3"/>
  <c r="AI6" i="3"/>
  <c r="AI7" i="3"/>
  <c r="AI8" i="3"/>
  <c r="I3" i="3"/>
  <c r="AI9" i="3"/>
  <c r="AI48" i="3" s="1"/>
  <c r="AI10" i="3"/>
  <c r="AI11" i="3"/>
  <c r="I4" i="3"/>
  <c r="AK2" i="3"/>
  <c r="AK3" i="3"/>
  <c r="AK4" i="3"/>
  <c r="AK5" i="3"/>
  <c r="AK6" i="3"/>
  <c r="AK7" i="3"/>
  <c r="AK8" i="3"/>
  <c r="AK9" i="3"/>
  <c r="AK10" i="3"/>
  <c r="AK11" i="3"/>
  <c r="AM2" i="3"/>
  <c r="AM3" i="3"/>
  <c r="AM4" i="3"/>
  <c r="AM5" i="3"/>
  <c r="AM6" i="3"/>
  <c r="AM7" i="3"/>
  <c r="AM8" i="3"/>
  <c r="AM47" i="3" s="1"/>
  <c r="AM9" i="3"/>
  <c r="AM10" i="3"/>
  <c r="AM11" i="3"/>
  <c r="AB2" i="3"/>
  <c r="AB3" i="3"/>
  <c r="AB4" i="3"/>
  <c r="AB5" i="3"/>
  <c r="AB6" i="3"/>
  <c r="AB7" i="3"/>
  <c r="AB8" i="3"/>
  <c r="AB9" i="3"/>
  <c r="AB10" i="3"/>
  <c r="AB11" i="3"/>
  <c r="AD2" i="3"/>
  <c r="AD3" i="3"/>
  <c r="AD4" i="3"/>
  <c r="AD5" i="3"/>
  <c r="D2" i="3"/>
  <c r="AD6" i="3"/>
  <c r="AD7" i="3"/>
  <c r="AD8" i="3"/>
  <c r="D3" i="3"/>
  <c r="AD9" i="3"/>
  <c r="AD10" i="3"/>
  <c r="AD11" i="3"/>
  <c r="D4" i="3"/>
  <c r="AJ2" i="3"/>
  <c r="AJ3" i="3"/>
  <c r="AJ4" i="3"/>
  <c r="AJ5" i="3"/>
  <c r="AJ6" i="3"/>
  <c r="AJ7" i="3"/>
  <c r="AJ8" i="3"/>
  <c r="AJ9" i="3"/>
  <c r="AJ10" i="3"/>
  <c r="AJ11" i="3"/>
  <c r="AL2" i="3"/>
  <c r="AL3" i="3"/>
  <c r="AL4" i="3"/>
  <c r="AL5" i="3"/>
  <c r="AL6" i="3"/>
  <c r="AL7" i="3"/>
  <c r="AL8" i="3"/>
  <c r="AL9" i="3"/>
  <c r="AL10" i="3"/>
  <c r="AL11" i="3"/>
  <c r="AN2" i="3"/>
  <c r="AN3" i="3"/>
  <c r="AN4" i="3"/>
  <c r="AN5" i="3"/>
  <c r="AN6" i="3"/>
  <c r="AN7" i="3"/>
  <c r="AN8" i="3"/>
  <c r="AN9" i="3"/>
  <c r="AN10" i="3"/>
  <c r="AN11" i="3"/>
  <c r="AO2" i="3"/>
  <c r="AO41" i="3" s="1"/>
  <c r="AO3" i="3"/>
  <c r="AR3" i="3" s="1"/>
  <c r="AR42" i="3" s="1"/>
  <c r="AO4" i="3"/>
  <c r="AO5" i="3"/>
  <c r="AO6" i="3"/>
  <c r="AO7" i="3"/>
  <c r="AO8" i="3"/>
  <c r="AO9" i="3"/>
  <c r="AO10" i="3"/>
  <c r="AO11" i="3"/>
  <c r="T11" i="3"/>
  <c r="T10" i="3"/>
  <c r="T9" i="3"/>
  <c r="AF12" i="3"/>
  <c r="AG12" i="3"/>
  <c r="AG22" i="3"/>
  <c r="AG30" i="3"/>
  <c r="AG31" i="3"/>
  <c r="AP9" i="3"/>
  <c r="AC66" i="3" s="1"/>
  <c r="AX12" i="3"/>
  <c r="AE47" i="3"/>
  <c r="AF47" i="3"/>
  <c r="AH45" i="3"/>
  <c r="AH46" i="3"/>
  <c r="AI46" i="3"/>
  <c r="AI47" i="3"/>
  <c r="AC43" i="3"/>
  <c r="AE43" i="3"/>
  <c r="AE44" i="3"/>
  <c r="AF43" i="3"/>
  <c r="AH43" i="3"/>
  <c r="AI43" i="3"/>
  <c r="AI44" i="3"/>
  <c r="AK43" i="3"/>
  <c r="AH42" i="3"/>
  <c r="AJ44" i="3"/>
  <c r="AJ45" i="3"/>
  <c r="AJ47" i="3"/>
  <c r="AK41" i="3"/>
  <c r="AO44" i="3"/>
  <c r="AO46" i="3"/>
  <c r="AO47" i="3"/>
  <c r="AC42" i="3"/>
  <c r="AB43" i="3"/>
  <c r="AB46" i="3"/>
  <c r="AD43" i="3"/>
  <c r="AD45" i="3"/>
  <c r="AD42" i="3"/>
  <c r="AD47" i="3"/>
  <c r="AL44" i="3"/>
  <c r="AL46" i="3"/>
  <c r="AL41" i="3"/>
  <c r="AN43" i="3"/>
  <c r="AN42" i="3"/>
  <c r="AG48" i="3"/>
  <c r="AH48" i="3"/>
  <c r="AL48" i="3"/>
  <c r="AM48" i="3"/>
  <c r="AN48" i="3"/>
  <c r="AO48" i="3"/>
  <c r="AB49" i="3"/>
  <c r="AD49" i="3"/>
  <c r="AE49" i="3"/>
  <c r="AH49" i="3"/>
  <c r="AL49" i="3"/>
  <c r="AB50" i="3"/>
  <c r="AI50" i="3"/>
  <c r="AJ50" i="3"/>
  <c r="AN41" i="3"/>
  <c r="AI42" i="3"/>
  <c r="AD44" i="3"/>
  <c r="AG44" i="3"/>
  <c r="AM44" i="3"/>
  <c r="AC45" i="3"/>
  <c r="AL45" i="3"/>
  <c r="AM45" i="3"/>
  <c r="AE46" i="3"/>
  <c r="AF46" i="3"/>
  <c r="AN46" i="3"/>
  <c r="AK47" i="3"/>
  <c r="AE48" i="3"/>
  <c r="AJ48" i="3"/>
  <c r="AG49" i="3"/>
  <c r="AO49" i="3"/>
  <c r="AF50" i="3"/>
  <c r="AG50" i="3"/>
  <c r="AK50" i="3"/>
  <c r="AL50" i="3"/>
  <c r="AB42" i="3"/>
  <c r="AC41" i="3"/>
  <c r="D16" i="3"/>
  <c r="AG46" i="3"/>
  <c r="AC49" i="3"/>
  <c r="AD41" i="3"/>
  <c r="AB48" i="3"/>
  <c r="AD48" i="3"/>
  <c r="AL42" i="3"/>
  <c r="I17" i="3"/>
  <c r="AB45" i="3"/>
  <c r="AO50" i="3"/>
  <c r="AG45" i="3"/>
  <c r="AD50" i="3"/>
  <c r="AC46" i="3"/>
  <c r="AH41" i="3"/>
  <c r="AK44" i="3"/>
  <c r="AF44" i="3"/>
  <c r="AF45" i="3"/>
  <c r="AM41" i="3"/>
  <c r="AV3" i="3"/>
  <c r="AV42" i="3" s="1"/>
  <c r="AG42" i="3"/>
  <c r="AO43" i="3"/>
  <c r="AN45" i="3"/>
  <c r="AN49" i="3"/>
  <c r="AF49" i="3"/>
  <c r="AU9" i="3"/>
  <c r="AU48" i="3"/>
  <c r="AM42" i="3"/>
  <c r="AV4" i="3"/>
  <c r="AV43" i="3"/>
  <c r="AU4" i="3"/>
  <c r="AU43" i="3" s="1"/>
  <c r="AU10" i="3"/>
  <c r="AU49" i="3"/>
  <c r="AJ49" i="3"/>
  <c r="AE50" i="3"/>
  <c r="AI49" i="3"/>
  <c r="AG41" i="3"/>
  <c r="AD46" i="3"/>
  <c r="AF41" i="3"/>
  <c r="AJ41" i="3"/>
  <c r="AG47" i="3"/>
  <c r="AT4" i="3"/>
  <c r="AT6" i="3"/>
  <c r="AW6" i="3" s="1"/>
  <c r="AW45" i="3" s="1"/>
  <c r="AR6" i="3"/>
  <c r="AR45" i="3" s="1"/>
  <c r="AK48" i="3"/>
  <c r="AN66" i="3"/>
  <c r="AT9" i="3"/>
  <c r="AV9" i="3"/>
  <c r="AV48" i="3" s="1"/>
  <c r="AC48" i="3"/>
  <c r="AR10" i="3"/>
  <c r="AR49" i="3"/>
  <c r="AT11" i="3"/>
  <c r="AD66" i="3"/>
  <c r="AT3" i="3"/>
  <c r="AV5" i="3"/>
  <c r="AV44" i="3"/>
  <c r="AB66" i="3"/>
  <c r="AE66" i="3"/>
  <c r="AM66" i="3"/>
  <c r="AW11" i="3"/>
  <c r="AW50" i="3" s="1"/>
  <c r="AT50" i="3"/>
  <c r="D17" i="3"/>
  <c r="AT48" i="3"/>
  <c r="AW9" i="3"/>
  <c r="AW48" i="3" s="1"/>
  <c r="AH66" i="3"/>
  <c r="AL66" i="3"/>
  <c r="AS9" i="3"/>
  <c r="AS48" i="3" s="1"/>
  <c r="AI66" i="3"/>
  <c r="AG66" i="3"/>
  <c r="AO66" i="3"/>
  <c r="AP48" i="3"/>
  <c r="AF66" i="3"/>
  <c r="AJ66" i="3"/>
  <c r="AK66" i="3"/>
  <c r="AT45" i="3"/>
  <c r="I16" i="3"/>
  <c r="AW3" i="3"/>
  <c r="AW42" i="3"/>
  <c r="AT42" i="3"/>
  <c r="F17" i="3"/>
  <c r="E16" i="3"/>
  <c r="AW4" i="3"/>
  <c r="AW43" i="3"/>
  <c r="AT43" i="3"/>
  <c r="T12" i="3"/>
  <c r="AF13" i="3"/>
  <c r="AG13" i="3"/>
  <c r="I18" i="3"/>
  <c r="D18" i="3"/>
  <c r="G18" i="3"/>
  <c r="AG51" i="3"/>
  <c r="AF51" i="3"/>
  <c r="AO45" i="3" l="1"/>
  <c r="O3" i="3"/>
  <c r="AB47" i="3"/>
  <c r="B3" i="3"/>
  <c r="AQ8" i="3"/>
  <c r="AQ47" i="3" s="1"/>
  <c r="E18" i="3"/>
  <c r="E17" i="3"/>
  <c r="E5" i="3"/>
  <c r="AE12" i="3"/>
  <c r="AE41" i="3"/>
  <c r="AT2" i="3"/>
  <c r="AR2" i="3"/>
  <c r="AR41" i="3" s="1"/>
  <c r="AU2" i="3"/>
  <c r="AU41" i="3" s="1"/>
  <c r="AV2" i="3"/>
  <c r="AV41" i="3" s="1"/>
  <c r="C3" i="3"/>
  <c r="AV8" i="3"/>
  <c r="AV47" i="3" s="1"/>
  <c r="AU8" i="3"/>
  <c r="AU47" i="3" s="1"/>
  <c r="AC47" i="3"/>
  <c r="AO42" i="3"/>
  <c r="O2" i="3"/>
  <c r="AO23" i="3"/>
  <c r="AO12" i="3"/>
  <c r="AL47" i="3"/>
  <c r="AQ3" i="3"/>
  <c r="AQ42" i="3" s="1"/>
  <c r="AP8" i="3"/>
  <c r="AO26" i="3"/>
  <c r="AF31" i="3"/>
  <c r="AF28" i="3"/>
  <c r="AF22" i="3"/>
  <c r="AF26" i="3"/>
  <c r="AF25" i="3"/>
  <c r="AF29" i="3"/>
  <c r="AP11" i="3"/>
  <c r="AQ11" i="3"/>
  <c r="AQ50" i="3" s="1"/>
  <c r="B4" i="3"/>
  <c r="AR11" i="3"/>
  <c r="AR50" i="3" s="1"/>
  <c r="AM50" i="3"/>
  <c r="M3" i="3"/>
  <c r="AM46" i="3"/>
  <c r="AH47" i="3"/>
  <c r="H3" i="3"/>
  <c r="N2" i="3"/>
  <c r="AN12" i="3"/>
  <c r="AN25" i="3"/>
  <c r="AN44" i="3"/>
  <c r="AN62" i="3"/>
  <c r="AL12" i="3"/>
  <c r="AL28" i="3" s="1"/>
  <c r="AL43" i="3"/>
  <c r="AL61" i="3"/>
  <c r="AP5" i="3"/>
  <c r="AB44" i="3"/>
  <c r="B2" i="3"/>
  <c r="AR5" i="3"/>
  <c r="AR44" i="3" s="1"/>
  <c r="AQ5" i="3"/>
  <c r="AQ44" i="3" s="1"/>
  <c r="AB62" i="3"/>
  <c r="AR8" i="3"/>
  <c r="AR47" i="3" s="1"/>
  <c r="AT8" i="3"/>
  <c r="AJ46" i="3"/>
  <c r="AQ7" i="3"/>
  <c r="AQ46" i="3" s="1"/>
  <c r="AR7" i="3"/>
  <c r="AR46" i="3" s="1"/>
  <c r="AJ42" i="3"/>
  <c r="J2" i="3"/>
  <c r="AJ12" i="3"/>
  <c r="H4" i="3"/>
  <c r="AH50" i="3"/>
  <c r="AO29" i="3"/>
  <c r="O4" i="3"/>
  <c r="AR9" i="3"/>
  <c r="AR48" i="3" s="1"/>
  <c r="AK46" i="3"/>
  <c r="AU7" i="3"/>
  <c r="AU46" i="3" s="1"/>
  <c r="AT7" i="3"/>
  <c r="AV7" i="3"/>
  <c r="AV46" i="3" s="1"/>
  <c r="K2" i="3"/>
  <c r="AK12" i="3"/>
  <c r="AK26" i="3" s="1"/>
  <c r="AK42" i="3"/>
  <c r="AF24" i="3"/>
  <c r="AR4" i="3"/>
  <c r="AR43" i="3" s="1"/>
  <c r="AP4" i="3"/>
  <c r="AQ4" i="3"/>
  <c r="AQ43" i="3" s="1"/>
  <c r="C4" i="3"/>
  <c r="AC50" i="3"/>
  <c r="AU11" i="3"/>
  <c r="AU50" i="3" s="1"/>
  <c r="AV11" i="3"/>
  <c r="AV50" i="3" s="1"/>
  <c r="AG29" i="3"/>
  <c r="AG32" i="3" s="1"/>
  <c r="AG27" i="3"/>
  <c r="AG26" i="3"/>
  <c r="AG23" i="3"/>
  <c r="AJ24" i="3"/>
  <c r="AJ43" i="3"/>
  <c r="AP2" i="3"/>
  <c r="AQ2" i="3"/>
  <c r="AQ41" i="3" s="1"/>
  <c r="AB12" i="3"/>
  <c r="AB31" i="3" s="1"/>
  <c r="AB41" i="3"/>
  <c r="M2" i="3"/>
  <c r="AM43" i="3"/>
  <c r="AM12" i="3"/>
  <c r="AM31" i="3" s="1"/>
  <c r="AM24" i="3"/>
  <c r="AK49" i="3"/>
  <c r="AT10" i="3"/>
  <c r="K3" i="3"/>
  <c r="AK45" i="3"/>
  <c r="AQ6" i="3"/>
  <c r="AQ45" i="3" s="1"/>
  <c r="AU6" i="3"/>
  <c r="AU45" i="3" s="1"/>
  <c r="AH25" i="3"/>
  <c r="AH44" i="3"/>
  <c r="AT5" i="3"/>
  <c r="H2" i="3"/>
  <c r="AG28" i="3"/>
  <c r="AG65" i="3"/>
  <c r="G2" i="3"/>
  <c r="AG24" i="3"/>
  <c r="AG43" i="3"/>
  <c r="AG61" i="3"/>
  <c r="AO22" i="3"/>
  <c r="AN31" i="3"/>
  <c r="N4" i="3"/>
  <c r="AN50" i="3"/>
  <c r="L4" i="3"/>
  <c r="AL30" i="3"/>
  <c r="L3" i="3"/>
  <c r="D9" i="3"/>
  <c r="D5" i="3"/>
  <c r="D10" i="3" s="1"/>
  <c r="AD12" i="3"/>
  <c r="AD22" i="3" s="1"/>
  <c r="AK24" i="3"/>
  <c r="AH12" i="3"/>
  <c r="AH28" i="3" s="1"/>
  <c r="AH22" i="3"/>
  <c r="AG25" i="3"/>
  <c r="F4" i="3"/>
  <c r="AF48" i="3"/>
  <c r="AQ9" i="3"/>
  <c r="AQ48" i="3" s="1"/>
  <c r="AE45" i="3"/>
  <c r="AV6" i="3"/>
  <c r="AV45" i="3" s="1"/>
  <c r="AE42" i="3"/>
  <c r="AU3" i="3"/>
  <c r="AU42" i="3" s="1"/>
  <c r="C2" i="3"/>
  <c r="AC12" i="3"/>
  <c r="AC28" i="3" s="1"/>
  <c r="AC44" i="3"/>
  <c r="AU5" i="3"/>
  <c r="AU44" i="3" s="1"/>
  <c r="AN28" i="3"/>
  <c r="AN47" i="3"/>
  <c r="N3" i="3"/>
  <c r="L2" i="3"/>
  <c r="J3" i="3"/>
  <c r="AJ26" i="3"/>
  <c r="M4" i="3"/>
  <c r="AM30" i="3"/>
  <c r="AM49" i="3"/>
  <c r="I10" i="3"/>
  <c r="I5" i="3"/>
  <c r="AI12" i="3"/>
  <c r="AI22" i="3" s="1"/>
  <c r="AI41" i="3"/>
  <c r="AP10" i="3"/>
  <c r="AF30" i="3"/>
  <c r="AQ10" i="3"/>
  <c r="AQ49" i="3" s="1"/>
  <c r="AV10" i="3"/>
  <c r="AV49" i="3" s="1"/>
  <c r="AL25" i="3"/>
  <c r="J4" i="3"/>
  <c r="AP6" i="3"/>
  <c r="AO63" i="3" s="1"/>
  <c r="AP3" i="3"/>
  <c r="K4" i="3"/>
  <c r="AI45" i="3"/>
  <c r="G3" i="3"/>
  <c r="AF27" i="3"/>
  <c r="AP7" i="3"/>
  <c r="AF23" i="3"/>
  <c r="F2" i="3"/>
  <c r="AF42" i="3"/>
  <c r="AT28" i="3" l="1"/>
  <c r="AN60" i="3"/>
  <c r="AK60" i="3"/>
  <c r="AL60" i="3"/>
  <c r="AC60" i="3"/>
  <c r="AB60" i="3"/>
  <c r="AM60" i="3"/>
  <c r="AG60" i="3"/>
  <c r="AS3" i="3"/>
  <c r="AS42" i="3" s="1"/>
  <c r="AH60" i="3"/>
  <c r="AD60" i="3"/>
  <c r="AI60" i="3"/>
  <c r="AP42" i="3"/>
  <c r="AF60" i="3"/>
  <c r="L18" i="3"/>
  <c r="AW5" i="3"/>
  <c r="AW44" i="3" s="1"/>
  <c r="AT44" i="3"/>
  <c r="AJ31" i="3"/>
  <c r="AJ28" i="3"/>
  <c r="AJ25" i="3"/>
  <c r="AJ22" i="3"/>
  <c r="AJ29" i="3"/>
  <c r="AJ30" i="3"/>
  <c r="AJ13" i="3"/>
  <c r="AJ51" i="3"/>
  <c r="AW8" i="3"/>
  <c r="AW47" i="3" s="1"/>
  <c r="AT47" i="3"/>
  <c r="AO60" i="3"/>
  <c r="AE30" i="3"/>
  <c r="AE27" i="3"/>
  <c r="AE31" i="3"/>
  <c r="AE25" i="3"/>
  <c r="AE28" i="3"/>
  <c r="AV28" i="3" s="1"/>
  <c r="AE24" i="3"/>
  <c r="AE13" i="3"/>
  <c r="AE51" i="3"/>
  <c r="AE29" i="3"/>
  <c r="E19" i="3"/>
  <c r="E11" i="3"/>
  <c r="E10" i="3"/>
  <c r="AI26" i="3"/>
  <c r="AD26" i="3"/>
  <c r="AC67" i="3"/>
  <c r="AN67" i="3"/>
  <c r="AO67" i="3"/>
  <c r="AH67" i="3"/>
  <c r="AK67" i="3"/>
  <c r="AP49" i="3"/>
  <c r="AJ67" i="3"/>
  <c r="AS10" i="3"/>
  <c r="AS49" i="3" s="1"/>
  <c r="AD67" i="3"/>
  <c r="AI67" i="3"/>
  <c r="AE67" i="3"/>
  <c r="AB67" i="3"/>
  <c r="AM67" i="3"/>
  <c r="AF67" i="3"/>
  <c r="AG67" i="3"/>
  <c r="AL67" i="3"/>
  <c r="J17" i="3"/>
  <c r="C5" i="3"/>
  <c r="Y2" i="3"/>
  <c r="Y16" i="3" s="1"/>
  <c r="C16" i="3"/>
  <c r="C22" i="3"/>
  <c r="W2" i="3"/>
  <c r="X2" i="3"/>
  <c r="X16" i="3" s="1"/>
  <c r="AE26" i="3"/>
  <c r="M5" i="3"/>
  <c r="M19" i="3" s="1"/>
  <c r="M9" i="3"/>
  <c r="M22" i="3"/>
  <c r="M27" i="3"/>
  <c r="M16" i="3"/>
  <c r="AB22" i="3"/>
  <c r="X4" i="3"/>
  <c r="X18" i="3" s="1"/>
  <c r="Y4" i="3"/>
  <c r="Y18" i="3" s="1"/>
  <c r="C24" i="3"/>
  <c r="W4" i="3"/>
  <c r="C18" i="3"/>
  <c r="K9" i="3"/>
  <c r="K5" i="3"/>
  <c r="K19" i="3" s="1"/>
  <c r="K22" i="3"/>
  <c r="K16" i="3"/>
  <c r="J5" i="3"/>
  <c r="J19" i="3" s="1"/>
  <c r="J16" i="3"/>
  <c r="B5" i="3"/>
  <c r="B9" i="3"/>
  <c r="B16" i="3"/>
  <c r="R2" i="3"/>
  <c r="R16" i="3" s="1"/>
  <c r="P2" i="3"/>
  <c r="Q2" i="3"/>
  <c r="Q16" i="3" s="1"/>
  <c r="AL24" i="3"/>
  <c r="AM27" i="3"/>
  <c r="C10" i="3"/>
  <c r="Y3" i="3"/>
  <c r="Y17" i="3" s="1"/>
  <c r="C17" i="3"/>
  <c r="W3" i="3"/>
  <c r="C23" i="3"/>
  <c r="X3" i="3"/>
  <c r="X17" i="3" s="1"/>
  <c r="AE22" i="3"/>
  <c r="E9" i="3"/>
  <c r="Q3" i="3"/>
  <c r="Q17" i="3" s="1"/>
  <c r="B17" i="3"/>
  <c r="B10" i="3"/>
  <c r="R3" i="3"/>
  <c r="R17" i="3" s="1"/>
  <c r="P3" i="3"/>
  <c r="J28" i="3" s="1"/>
  <c r="O17" i="3"/>
  <c r="AE60" i="3"/>
  <c r="N5" i="3"/>
  <c r="N19" i="3" s="1"/>
  <c r="N9" i="3"/>
  <c r="N16" i="3"/>
  <c r="N27" i="3"/>
  <c r="G17" i="3"/>
  <c r="G28" i="3"/>
  <c r="AF63" i="3"/>
  <c r="AC63" i="3"/>
  <c r="AD63" i="3"/>
  <c r="AL63" i="3"/>
  <c r="AI63" i="3"/>
  <c r="AP45" i="3"/>
  <c r="AH63" i="3"/>
  <c r="AB63" i="3"/>
  <c r="AJ63" i="3"/>
  <c r="AK63" i="3"/>
  <c r="AM63" i="3"/>
  <c r="AS6" i="3"/>
  <c r="AS45" i="3" s="1"/>
  <c r="AN63" i="3"/>
  <c r="AG63" i="3"/>
  <c r="AE63" i="3"/>
  <c r="I11" i="3"/>
  <c r="I19" i="3"/>
  <c r="L5" i="3"/>
  <c r="L19" i="3" s="1"/>
  <c r="L16" i="3"/>
  <c r="L27" i="3"/>
  <c r="AC25" i="3"/>
  <c r="N11" i="3"/>
  <c r="N18" i="3"/>
  <c r="AP14" i="3"/>
  <c r="AJ59" i="3"/>
  <c r="AO59" i="3"/>
  <c r="AP41" i="3"/>
  <c r="AC59" i="3"/>
  <c r="AD59" i="3"/>
  <c r="AB59" i="3"/>
  <c r="AI59" i="3"/>
  <c r="AF59" i="3"/>
  <c r="AG59" i="3"/>
  <c r="AH59" i="3"/>
  <c r="AN59" i="3"/>
  <c r="AM59" i="3"/>
  <c r="AL59" i="3"/>
  <c r="AK59" i="3"/>
  <c r="AE59" i="3"/>
  <c r="AS2" i="3"/>
  <c r="AS41" i="3" s="1"/>
  <c r="H18" i="3"/>
  <c r="H29" i="3"/>
  <c r="H24" i="3"/>
  <c r="H23" i="3"/>
  <c r="H28" i="3"/>
  <c r="H17" i="3"/>
  <c r="M10" i="3"/>
  <c r="M23" i="3"/>
  <c r="M17" i="3"/>
  <c r="AJ68" i="3"/>
  <c r="AS11" i="3"/>
  <c r="AS50" i="3" s="1"/>
  <c r="AI68" i="3"/>
  <c r="AL68" i="3"/>
  <c r="AE68" i="3"/>
  <c r="AO68" i="3"/>
  <c r="AN68" i="3"/>
  <c r="AB68" i="3"/>
  <c r="AD68" i="3"/>
  <c r="AH68" i="3"/>
  <c r="AC68" i="3"/>
  <c r="AF68" i="3"/>
  <c r="AP50" i="3"/>
  <c r="AG68" i="3"/>
  <c r="AK68" i="3"/>
  <c r="AF32" i="3"/>
  <c r="AF65" i="3"/>
  <c r="AN65" i="3"/>
  <c r="AS8" i="3"/>
  <c r="AS47" i="3" s="1"/>
  <c r="AI65" i="3"/>
  <c r="AE65" i="3"/>
  <c r="AH65" i="3"/>
  <c r="AD65" i="3"/>
  <c r="AJ65" i="3"/>
  <c r="AK65" i="3"/>
  <c r="AP47" i="3"/>
  <c r="AM65" i="3"/>
  <c r="AL65" i="3"/>
  <c r="AO65" i="3"/>
  <c r="O5" i="3"/>
  <c r="O19" i="3" s="1"/>
  <c r="O27" i="3"/>
  <c r="O16" i="3"/>
  <c r="AC65" i="3"/>
  <c r="AW2" i="3"/>
  <c r="AW41" i="3" s="1"/>
  <c r="AT41" i="3"/>
  <c r="AG64" i="3"/>
  <c r="AP46" i="3"/>
  <c r="AI64" i="3"/>
  <c r="AN64" i="3"/>
  <c r="AE64" i="3"/>
  <c r="AL64" i="3"/>
  <c r="AB64" i="3"/>
  <c r="AH64" i="3"/>
  <c r="AO64" i="3"/>
  <c r="AM64" i="3"/>
  <c r="AS7" i="3"/>
  <c r="AS46" i="3" s="1"/>
  <c r="AF64" i="3"/>
  <c r="AK64" i="3"/>
  <c r="AJ64" i="3"/>
  <c r="AC64" i="3"/>
  <c r="AD64" i="3"/>
  <c r="J18" i="3"/>
  <c r="J29" i="3"/>
  <c r="AI30" i="3"/>
  <c r="AI27" i="3"/>
  <c r="AI31" i="3"/>
  <c r="AI29" i="3"/>
  <c r="AI25" i="3"/>
  <c r="AI24" i="3"/>
  <c r="AI13" i="3"/>
  <c r="AI69" i="3"/>
  <c r="AI28" i="3"/>
  <c r="AI51" i="3"/>
  <c r="AC24" i="3"/>
  <c r="AC29" i="3"/>
  <c r="AC23" i="3"/>
  <c r="AC27" i="3"/>
  <c r="AC26" i="3"/>
  <c r="AC13" i="3"/>
  <c r="AC30" i="3"/>
  <c r="AU12" i="3"/>
  <c r="AU51" i="3" s="1"/>
  <c r="AC22" i="3"/>
  <c r="AV12" i="3"/>
  <c r="AV51" i="3" s="1"/>
  <c r="AT12" i="3"/>
  <c r="AC51" i="3"/>
  <c r="F18" i="3"/>
  <c r="F29" i="3"/>
  <c r="F24" i="3"/>
  <c r="G5" i="3"/>
  <c r="G10" i="3" s="1"/>
  <c r="G9" i="3"/>
  <c r="G16" i="3"/>
  <c r="G22" i="3"/>
  <c r="G27" i="3"/>
  <c r="AT49" i="3"/>
  <c r="AW10" i="3"/>
  <c r="AW49" i="3" s="1"/>
  <c r="AC31" i="3"/>
  <c r="AS31" i="3" s="1"/>
  <c r="AK28" i="3"/>
  <c r="AK25" i="3"/>
  <c r="AK31" i="3"/>
  <c r="AK22" i="3"/>
  <c r="AK30" i="3"/>
  <c r="AK27" i="3"/>
  <c r="AK13" i="3"/>
  <c r="AK51" i="3"/>
  <c r="F16" i="3"/>
  <c r="F5" i="3"/>
  <c r="F22" i="3"/>
  <c r="F27" i="3"/>
  <c r="AK29" i="3"/>
  <c r="AE23" i="3"/>
  <c r="AD25" i="3"/>
  <c r="AD30" i="3"/>
  <c r="AD28" i="3"/>
  <c r="AD27" i="3"/>
  <c r="AD24" i="3"/>
  <c r="AD23" i="3"/>
  <c r="AD32" i="3" s="1"/>
  <c r="AD31" i="3"/>
  <c r="AD13" i="3"/>
  <c r="AD51" i="3"/>
  <c r="L17" i="3"/>
  <c r="L28" i="3"/>
  <c r="AI23" i="3"/>
  <c r="AI32" i="3" s="1"/>
  <c r="K11" i="3"/>
  <c r="K18" i="3"/>
  <c r="K24" i="3"/>
  <c r="AD29" i="3"/>
  <c r="I9" i="3"/>
  <c r="M11" i="3"/>
  <c r="M24" i="3"/>
  <c r="M18" i="3"/>
  <c r="M29" i="3"/>
  <c r="N10" i="3"/>
  <c r="N28" i="3"/>
  <c r="N17" i="3"/>
  <c r="AH29" i="3"/>
  <c r="AH26" i="3"/>
  <c r="AH30" i="3"/>
  <c r="AH24" i="3"/>
  <c r="AH27" i="3"/>
  <c r="AH23" i="3"/>
  <c r="AH32" i="3" s="1"/>
  <c r="AH13" i="3"/>
  <c r="AH51" i="3"/>
  <c r="AH69" i="3"/>
  <c r="AH31" i="3"/>
  <c r="D11" i="3"/>
  <c r="D12" i="3" s="1"/>
  <c r="D19" i="3"/>
  <c r="H5" i="3"/>
  <c r="H19" i="3" s="1"/>
  <c r="H16" i="3"/>
  <c r="H22" i="3"/>
  <c r="H27" i="3"/>
  <c r="K10" i="3"/>
  <c r="K17" i="3"/>
  <c r="K28" i="3"/>
  <c r="K23" i="3"/>
  <c r="AM22" i="3"/>
  <c r="AM26" i="3"/>
  <c r="AM23" i="3"/>
  <c r="AM25" i="3"/>
  <c r="AM29" i="3"/>
  <c r="AM13" i="3"/>
  <c r="AM51" i="3"/>
  <c r="AM69" i="3"/>
  <c r="AM28" i="3"/>
  <c r="AP12" i="3"/>
  <c r="AK69" i="3" s="1"/>
  <c r="AB24" i="3"/>
  <c r="AB26" i="3"/>
  <c r="AB30" i="3"/>
  <c r="AB23" i="3"/>
  <c r="AB27" i="3"/>
  <c r="AB13" i="3"/>
  <c r="AQ12" i="3"/>
  <c r="AQ51" i="3" s="1"/>
  <c r="AB29" i="3"/>
  <c r="AB51" i="3"/>
  <c r="AR12" i="3"/>
  <c r="AR51" i="3" s="1"/>
  <c r="AB61" i="3"/>
  <c r="AK61" i="3"/>
  <c r="AF61" i="3"/>
  <c r="AS4" i="3"/>
  <c r="AS43" i="3" s="1"/>
  <c r="AP43" i="3"/>
  <c r="AC61" i="3"/>
  <c r="AH61" i="3"/>
  <c r="AN61" i="3"/>
  <c r="AE61" i="3"/>
  <c r="AM61" i="3"/>
  <c r="AI61" i="3"/>
  <c r="AO61" i="3"/>
  <c r="AD61" i="3"/>
  <c r="AJ61" i="3"/>
  <c r="AK23" i="3"/>
  <c r="AT46" i="3"/>
  <c r="AW7" i="3"/>
  <c r="AW46" i="3" s="1"/>
  <c r="O18" i="3"/>
  <c r="O11" i="3"/>
  <c r="AJ60" i="3"/>
  <c r="AJ23" i="3"/>
  <c r="AJ27" i="3"/>
  <c r="AM62" i="3"/>
  <c r="AG62" i="3"/>
  <c r="AL62" i="3"/>
  <c r="AS5" i="3"/>
  <c r="AS44" i="3" s="1"/>
  <c r="AK62" i="3"/>
  <c r="AF62" i="3"/>
  <c r="AC62" i="3"/>
  <c r="AH62" i="3"/>
  <c r="AJ62" i="3"/>
  <c r="AE62" i="3"/>
  <c r="AO62" i="3"/>
  <c r="AD62" i="3"/>
  <c r="AP44" i="3"/>
  <c r="AI62" i="3"/>
  <c r="AL29" i="3"/>
  <c r="AL22" i="3"/>
  <c r="AL26" i="3"/>
  <c r="AL23" i="3"/>
  <c r="AL13" i="3"/>
  <c r="AL27" i="3"/>
  <c r="AL31" i="3"/>
  <c r="AL51" i="3"/>
  <c r="AN23" i="3"/>
  <c r="AN27" i="3"/>
  <c r="AN24" i="3"/>
  <c r="AN22" i="3"/>
  <c r="AN30" i="3"/>
  <c r="AN13" i="3"/>
  <c r="AN26" i="3"/>
  <c r="AN29" i="3"/>
  <c r="AN69" i="3"/>
  <c r="AN51" i="3"/>
  <c r="AM68" i="3"/>
  <c r="B11" i="3"/>
  <c r="R4" i="3"/>
  <c r="R18" i="3" s="1"/>
  <c r="P4" i="3"/>
  <c r="L29" i="3" s="1"/>
  <c r="B29" i="3"/>
  <c r="B18" i="3"/>
  <c r="Q4" i="3"/>
  <c r="Q18" i="3" s="1"/>
  <c r="AO24" i="3"/>
  <c r="AO28" i="3"/>
  <c r="AO25" i="3"/>
  <c r="AO27" i="3"/>
  <c r="AO32" i="3" s="1"/>
  <c r="AO31" i="3"/>
  <c r="AO30" i="3"/>
  <c r="AO51" i="3"/>
  <c r="AO69" i="3"/>
  <c r="AO13" i="3"/>
  <c r="AB65" i="3"/>
  <c r="AB28" i="3"/>
  <c r="AB25" i="3"/>
  <c r="AP25" i="3" l="1"/>
  <c r="AQ25" i="3"/>
  <c r="AR25" i="3"/>
  <c r="AS25" i="3"/>
  <c r="AL32" i="3"/>
  <c r="AQ24" i="3"/>
  <c r="AP24" i="3"/>
  <c r="AS24" i="3"/>
  <c r="AR24" i="3"/>
  <c r="AK32" i="3"/>
  <c r="AT29" i="3"/>
  <c r="AU29" i="3"/>
  <c r="AW29" i="3"/>
  <c r="AV29" i="3"/>
  <c r="AU25" i="3"/>
  <c r="AT25" i="3"/>
  <c r="AW25" i="3"/>
  <c r="AV25" i="3"/>
  <c r="B12" i="3"/>
  <c r="X5" i="3"/>
  <c r="X19" i="3" s="1"/>
  <c r="W5" i="3"/>
  <c r="C19" i="3"/>
  <c r="Y5" i="3"/>
  <c r="Y19" i="3" s="1"/>
  <c r="AP31" i="3"/>
  <c r="AQ28" i="3"/>
  <c r="AP28" i="3"/>
  <c r="AR28" i="3"/>
  <c r="AS28" i="3"/>
  <c r="AN32" i="3"/>
  <c r="AP29" i="3"/>
  <c r="AQ29" i="3"/>
  <c r="AR29" i="3"/>
  <c r="AS29" i="3"/>
  <c r="AP23" i="3"/>
  <c r="AQ23" i="3"/>
  <c r="AS23" i="3"/>
  <c r="AR23" i="3"/>
  <c r="AB69" i="3"/>
  <c r="L10" i="3"/>
  <c r="AC32" i="3"/>
  <c r="AU22" i="3"/>
  <c r="AV22" i="3"/>
  <c r="AT22" i="3"/>
  <c r="AW22" i="3"/>
  <c r="AV26" i="3"/>
  <c r="AU26" i="3"/>
  <c r="AT26" i="3"/>
  <c r="AW26" i="3"/>
  <c r="AU24" i="3"/>
  <c r="AV24" i="3"/>
  <c r="AT24" i="3"/>
  <c r="AW24" i="3"/>
  <c r="O9" i="3"/>
  <c r="N29" i="3"/>
  <c r="L9" i="3"/>
  <c r="O10" i="3"/>
  <c r="AE32" i="3"/>
  <c r="W17" i="3"/>
  <c r="Z17" i="3" s="1"/>
  <c r="F23" i="3"/>
  <c r="E23" i="3"/>
  <c r="Z3" i="3"/>
  <c r="I23" i="3"/>
  <c r="P16" i="3"/>
  <c r="S16" i="3" s="1"/>
  <c r="D27" i="3"/>
  <c r="P6" i="3"/>
  <c r="I27" i="3"/>
  <c r="S2" i="3"/>
  <c r="E27" i="3"/>
  <c r="B19" i="3"/>
  <c r="R5" i="3"/>
  <c r="R19" i="3" s="1"/>
  <c r="P5" i="3"/>
  <c r="Q5" i="3"/>
  <c r="Q19" i="3" s="1"/>
  <c r="J9" i="3"/>
  <c r="G24" i="3"/>
  <c r="W18" i="3"/>
  <c r="Z18" i="3" s="1"/>
  <c r="I24" i="3"/>
  <c r="Z4" i="3"/>
  <c r="E24" i="3"/>
  <c r="C11" i="3"/>
  <c r="Q11" i="3" s="1"/>
  <c r="C27" i="3"/>
  <c r="AR31" i="3"/>
  <c r="AW28" i="3"/>
  <c r="F19" i="3"/>
  <c r="F10" i="3"/>
  <c r="Y10" i="3" s="1"/>
  <c r="AP30" i="3"/>
  <c r="AQ30" i="3"/>
  <c r="AR30" i="3"/>
  <c r="AS30" i="3"/>
  <c r="F9" i="3"/>
  <c r="AT51" i="3"/>
  <c r="AW12" i="3"/>
  <c r="AW51" i="3" s="1"/>
  <c r="AW27" i="3"/>
  <c r="AT27" i="3"/>
  <c r="AV27" i="3"/>
  <c r="AU27" i="3"/>
  <c r="J11" i="3"/>
  <c r="H10" i="3"/>
  <c r="S10" i="3" s="1"/>
  <c r="H11" i="3"/>
  <c r="S3" i="3"/>
  <c r="F28" i="3"/>
  <c r="P17" i="3"/>
  <c r="S17" i="3" s="1"/>
  <c r="I28" i="3"/>
  <c r="D28" i="3"/>
  <c r="E28" i="3"/>
  <c r="C28" i="3"/>
  <c r="K12" i="3"/>
  <c r="AP22" i="3"/>
  <c r="AB32" i="3"/>
  <c r="AR22" i="3"/>
  <c r="AQ22" i="3"/>
  <c r="AS22" i="3"/>
  <c r="M12" i="3"/>
  <c r="AU28" i="3"/>
  <c r="AP27" i="3"/>
  <c r="AQ27" i="3"/>
  <c r="AS27" i="3"/>
  <c r="AR27" i="3"/>
  <c r="I12" i="3"/>
  <c r="AW31" i="3"/>
  <c r="AV31" i="3"/>
  <c r="AT31" i="3"/>
  <c r="AU31" i="3"/>
  <c r="F11" i="3"/>
  <c r="N12" i="3"/>
  <c r="E12" i="3"/>
  <c r="AP51" i="3"/>
  <c r="AF69" i="3"/>
  <c r="AS12" i="3"/>
  <c r="AS51" i="3" s="1"/>
  <c r="AP13" i="3"/>
  <c r="AG69" i="3"/>
  <c r="E29" i="3"/>
  <c r="D29" i="3"/>
  <c r="G29" i="3"/>
  <c r="S4" i="3"/>
  <c r="I29" i="3"/>
  <c r="P18" i="3"/>
  <c r="S18" i="3" s="1"/>
  <c r="AL69" i="3"/>
  <c r="O29" i="3"/>
  <c r="AP26" i="3"/>
  <c r="AQ26" i="3"/>
  <c r="AR26" i="3"/>
  <c r="AS26" i="3"/>
  <c r="AM32" i="3"/>
  <c r="H9" i="3"/>
  <c r="K29" i="3"/>
  <c r="AD69" i="3"/>
  <c r="G19" i="3"/>
  <c r="G11" i="3"/>
  <c r="AC69" i="3"/>
  <c r="AV30" i="3"/>
  <c r="AT30" i="3"/>
  <c r="AU30" i="3"/>
  <c r="AW30" i="3"/>
  <c r="AV23" i="3"/>
  <c r="AT23" i="3"/>
  <c r="AW23" i="3"/>
  <c r="AU23" i="3"/>
  <c r="M28" i="3"/>
  <c r="G23" i="3"/>
  <c r="O28" i="3"/>
  <c r="B28" i="3"/>
  <c r="B27" i="3"/>
  <c r="J27" i="3"/>
  <c r="K27" i="3"/>
  <c r="C29" i="3"/>
  <c r="I22" i="3"/>
  <c r="W16" i="3"/>
  <c r="Z16" i="3" s="1"/>
  <c r="Z2" i="3"/>
  <c r="E22" i="3"/>
  <c r="C9" i="3"/>
  <c r="S9" i="3" s="1"/>
  <c r="J10" i="3"/>
  <c r="AE69" i="3"/>
  <c r="AJ69" i="3"/>
  <c r="AJ32" i="3"/>
  <c r="L11" i="3"/>
  <c r="AQ31" i="3"/>
  <c r="H12" i="3" l="1"/>
  <c r="L37" i="3"/>
  <c r="L12" i="3"/>
  <c r="P9" i="3"/>
  <c r="H37" i="3" s="1"/>
  <c r="AP32" i="3"/>
  <c r="F37" i="3"/>
  <c r="F12" i="3"/>
  <c r="F32" i="3"/>
  <c r="J12" i="3"/>
  <c r="S11" i="3"/>
  <c r="P11" i="3"/>
  <c r="W19" i="3"/>
  <c r="Z19" i="3" s="1"/>
  <c r="Z5" i="3"/>
  <c r="H38" i="3"/>
  <c r="G12" i="3"/>
  <c r="Q12" i="3" s="1"/>
  <c r="Q10" i="3"/>
  <c r="P10" i="3"/>
  <c r="O37" i="3"/>
  <c r="O12" i="3"/>
  <c r="W10" i="3"/>
  <c r="R9" i="3"/>
  <c r="Z10" i="3"/>
  <c r="W9" i="3"/>
  <c r="C12" i="3"/>
  <c r="X9" i="3"/>
  <c r="C37" i="3"/>
  <c r="Y9" i="3"/>
  <c r="Z9" i="3"/>
  <c r="H39" i="3"/>
  <c r="W11" i="3"/>
  <c r="G34" i="3" s="1"/>
  <c r="Y11" i="3"/>
  <c r="Z11" i="3"/>
  <c r="X11" i="3"/>
  <c r="P19" i="3"/>
  <c r="S19" i="3" s="1"/>
  <c r="S5" i="3"/>
  <c r="R10" i="3"/>
  <c r="R11" i="3"/>
  <c r="Q9" i="3"/>
  <c r="X10" i="3"/>
  <c r="U10" i="3" l="1"/>
  <c r="P38" i="3"/>
  <c r="D38" i="3"/>
  <c r="I38" i="3"/>
  <c r="N38" i="3"/>
  <c r="G38" i="3"/>
  <c r="C38" i="3"/>
  <c r="B38" i="3"/>
  <c r="M38" i="3"/>
  <c r="E38" i="3"/>
  <c r="K38" i="3"/>
  <c r="U11" i="3"/>
  <c r="P39" i="3"/>
  <c r="O39" i="3"/>
  <c r="B39" i="3"/>
  <c r="K39" i="3"/>
  <c r="N39" i="3"/>
  <c r="I39" i="3"/>
  <c r="D39" i="3"/>
  <c r="M39" i="3"/>
  <c r="E39" i="3"/>
  <c r="R12" i="3"/>
  <c r="O38" i="3"/>
  <c r="C39" i="3"/>
  <c r="C34" i="3"/>
  <c r="H34" i="3"/>
  <c r="Y12" i="3"/>
  <c r="X12" i="3"/>
  <c r="P33" i="3"/>
  <c r="I33" i="3"/>
  <c r="G33" i="3"/>
  <c r="E33" i="3"/>
  <c r="C33" i="3"/>
  <c r="M33" i="3"/>
  <c r="K33" i="3"/>
  <c r="J38" i="3"/>
  <c r="L39" i="3"/>
  <c r="P34" i="3"/>
  <c r="E34" i="3"/>
  <c r="M34" i="3"/>
  <c r="K34" i="3"/>
  <c r="I34" i="3"/>
  <c r="F34" i="3"/>
  <c r="P32" i="3"/>
  <c r="W12" i="3"/>
  <c r="G32" i="3"/>
  <c r="E32" i="3"/>
  <c r="K32" i="3"/>
  <c r="M32" i="3"/>
  <c r="I32" i="3"/>
  <c r="F33" i="3"/>
  <c r="L38" i="3"/>
  <c r="P12" i="3"/>
  <c r="U9" i="3"/>
  <c r="P37" i="3"/>
  <c r="D37" i="3"/>
  <c r="K37" i="3"/>
  <c r="M37" i="3"/>
  <c r="E37" i="3"/>
  <c r="I37" i="3"/>
  <c r="B37" i="3"/>
  <c r="N37" i="3"/>
  <c r="G37" i="3"/>
  <c r="H32" i="3"/>
  <c r="G39" i="3"/>
  <c r="J39" i="3"/>
  <c r="F39" i="3"/>
  <c r="C32" i="3"/>
  <c r="F38" i="3"/>
  <c r="H33" i="3"/>
  <c r="J3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P_27" type="6" refreshedVersion="6" background="1" saveData="1">
    <textPr codePage="850" sourceFile="D:\Dropbox (PETAL)\Team-Ordner „PETAL“\Audio\Kurtag_Kafka-Fragmente\_tempo mapping\27_Ziel, Weg, Zögern\_data_KF27\AP_27.txt" decimal="," thousands=".">
      <textFields count="2">
        <textField type="text"/>
        <textField type="skip"/>
      </textFields>
    </textPr>
  </connection>
  <connection id="2" xr16:uid="{00000000-0015-0000-FFFF-FFFF01000000}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3" xr16:uid="{00000000-0015-0000-FFFF-FFFF02000000}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4" xr16:uid="{00000000-0015-0000-FFFF-FFFF03000000}" name="Arnold_Pogossian_2009_19" type="6" refreshedVersion="4" background="1" saveData="1">
    <textPr codePage="850" sourceFile="C:\Users\p3039\Dropbox (PETAL)\Team-Ordner „PETAL“\Audio\Kurtag_Kafka-Fragmente\_tempo mapping\19_Nichts dergleichen\data_KF19\Arnold_Pogossian_2009_19.txt" decimal="," thousands=" " comma="1">
      <textFields count="2">
        <textField type="text"/>
        <textField type="skip"/>
      </textFields>
    </textPr>
  </connection>
  <connection id="5" xr16:uid="{00000000-0015-0000-FFFF-FFFF04000000}" name="Arnold_Pogossian_2009_191" type="6" refreshedVersion="4" background="1" saveData="1">
    <textPr codePage="850" sourceFile="C:\Users\p3039\Dropbox (PETAL)\Team-Ordner „PETAL“\Audio\Kurtag_Kafka-Fragmente\_tempo mapping\19_Nichts dergleichen\data_KF19\Arnold_Pogossian_2009_19.txt" decimal="," thousands=" " comma="1">
      <textFields count="2">
        <textField type="text"/>
        <textField type="skip"/>
      </textFields>
    </textPr>
  </connection>
  <connection id="6" xr16:uid="{00000000-0015-0000-FFFF-FFFF05000000}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7" xr16:uid="{00000000-0015-0000-FFFF-FFFF06000000}" name="Arnold+Pogossian_2006 [live DVD]_19_dur" type="6" refreshedVersion="4" background="1" saveData="1">
    <textPr codePage="850" sourceFile="C:\Users\p3039\Dropbox (PETAL)\Team-Ordner „PETAL“\Audio\Kurtag_Kafka-Fragmente\_tempo mapping\19_Nichts dergleichen\data_KF19\Arnold+Pogossian_2006 [live DVD]_19_dur.txt" decimal="," thousands=" " comma="1">
      <textFields count="2">
        <textField type="text"/>
        <textField type="skip"/>
      </textFields>
    </textPr>
  </connection>
  <connection id="8" xr16:uid="{00000000-0015-0000-FFFF-FFFF07000000}" name="Arnold+Pogossian_2006 [live DVD]_19_dur1" type="6" refreshedVersion="4" background="1" saveData="1">
    <textPr codePage="850" sourceFile="C:\Users\p3039\Dropbox (PETAL)\Team-Ordner „PETAL“\Audio\Kurtag_Kafka-Fragmente\_tempo mapping\19_Nichts dergleichen\data_KF19\Arnold+Pogossian_2006 [live DVD]_19_dur.txt" decimal="," thousands=" " comma="1">
      <textFields count="2">
        <textField type="text"/>
        <textField type="skip"/>
      </textFields>
    </textPr>
  </connection>
  <connection id="9" xr16:uid="{00000000-0015-0000-FFFF-FFFF08000000}" name="Arnold+Pogossian_2006 [live DVD]_27_dur" type="6" refreshedVersion="4" background="1" saveData="1">
    <textPr codePage="850" sourceFile="C:\Users\p3039\Dropbox (PETAL)\Team-Ordner „PETAL“\Audio\Kurtag_Kafka-Fragmente\_tempo mapping\27_Ziel, Weg, Zögern\_data_KF27\Arnold+Pogossian_2006 [live DVD]_27_dur.txt" decimal="," thousands=" " comma="1">
      <textFields count="2">
        <textField type="text"/>
        <textField type="skip"/>
      </textFields>
    </textPr>
  </connection>
  <connection id="10" xr16:uid="{00000000-0015-0000-FFFF-FFFF09000000}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11" xr16:uid="{00000000-0015-0000-FFFF-FFFF0A000000}" name="Banse_Keller_2005_14" type="6" refreshedVersion="4" background="1" saveData="1">
    <textPr codePage="850" sourceFile="C:\Users\p3401\Dropbox (PETAL)\Team-Ordner „PETAL“\Audio\Kurtag_Kafka-Fragmente\_tempo mapping\---14_Umpanzert\data_KF14\Banse_Keller_2005_14.txt" decimal="," thousands=" ">
      <textFields count="2">
        <textField type="text"/>
        <textField type="skip"/>
      </textFields>
    </textPr>
  </connection>
  <connection id="12" xr16:uid="{00000000-0015-0000-FFFF-FFFF0B000000}" name="Banse_Keller_2005_19" type="6" refreshedVersion="4" background="1" saveData="1">
    <textPr codePage="850" sourceFile="C:\Users\p3039\Dropbox (PETAL)\Team-Ordner „PETAL“\Audio\Kurtag_Kafka-Fragmente\_tempo mapping\19_Nichts dergleichen\data_KF19\Banse_Keller_2005_19.txt" decimal="," thousands=" " comma="1">
      <textFields count="2">
        <textField type="text"/>
        <textField type="skip"/>
      </textFields>
    </textPr>
  </connection>
  <connection id="13" xr16:uid="{00000000-0015-0000-FFFF-FFFF0C000000}" name="Banse_Keller_2005_191" type="6" refreshedVersion="4" background="1" saveData="1">
    <textPr codePage="850" sourceFile="C:\Users\p3039\Dropbox (PETAL)\Team-Ordner „PETAL“\Audio\Kurtag_Kafka-Fragmente\_tempo mapping\19_Nichts dergleichen\data_KF19\Banse_Keller_2005_19.txt" decimal="," thousands=" " comma="1">
      <textFields count="2">
        <textField type="text"/>
        <textField type="skip"/>
      </textFields>
    </textPr>
  </connection>
  <connection id="14" xr16:uid="{00000000-0015-0000-FFFF-FFFF0D000000}" name="BK_27" type="6" refreshedVersion="6" background="1" saveData="1">
    <textPr codePage="850" sourceFile="D:\Dropbox (PETAL)\Team-Ordner „PETAL“\Audio\Kurtag_Kafka-Fragmente\_tempo mapping\27_Ziel, Weg, Zögern\_data_KF27\BK_27.txt" decimal="," thousands=".">
      <textFields count="2">
        <textField type="text"/>
        <textField type="skip"/>
      </textFields>
    </textPr>
  </connection>
  <connection id="15" xr16:uid="{00000000-0015-0000-FFFF-FFFF0E000000}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16" xr16:uid="{00000000-0015-0000-FFFF-FFFF0F000000}" name="CK_27" type="6" refreshedVersion="6" background="1" saveData="1">
    <textPr codePage="850" sourceFile="D:\Dropbox (PETAL)\Team-Ordner „PETAL“\Audio\Kurtag_Kafka-Fragmente\_tempo mapping\27_Ziel, Weg, Zögern\_data_KF27\CK_27.txt" decimal="," thousands=".">
      <textFields count="2">
        <textField type="text"/>
        <textField type="skip"/>
      </textFields>
    </textPr>
  </connection>
  <connection id="17" xr16:uid="{00000000-0015-0000-FFFF-FFFF10000000}" name="CK87_27" type="6" refreshedVersion="6" background="1" saveData="1">
    <textPr codePage="850" sourceFile="D:\Dropbox (PETAL)\Team-Ordner „PETAL“\Audio\Kurtag_Kafka-Fragmente\_tempo mapping\27_Ziel, Weg, Zögern\_data_KF27\CK87_27.txt" decimal="," thousands=".">
      <textFields count="2">
        <textField type="text"/>
        <textField type="skip"/>
      </textFields>
    </textPr>
  </connection>
  <connection id="18" xr16:uid="{00000000-0015-0000-FFFF-FFFF11000000}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19" xr16:uid="{00000000-0015-0000-FFFF-FFFF12000000}" name="Csengery_Keller_1987_12 (Umpanzert)" type="6" refreshedVersion="4" background="1" saveData="1">
    <textPr codePage="850" sourceFile="C:\Users\p3401\Dropbox (PETAL)\Team-Ordner „PETAL“\Audio\Kurtag_Kafka-Fragmente\_tempo mapping\---14_Umpanzert\data_KF14\Csengery_Keller_1987_12 (Umpanzert).txt" decimal="," thousands=" ">
      <textFields count="2">
        <textField type="text"/>
        <textField type="skip"/>
      </textFields>
    </textPr>
  </connection>
  <connection id="20" xr16:uid="{00000000-0015-0000-FFFF-FFFF13000000}" name="Csengery_Keller_1987_17 (Nichts dergleichen)" type="6" refreshedVersion="4" background="1" saveData="1">
    <textPr codePage="850" sourceFile="C:\Users\p3401\Dropbox (PETAL)\Team-Ordner „PETAL“\Audio\Kurtag_Kafka-Fragmente\_tempo mapping\19_Nichts dergleichen\data_KF19\Csengery_Keller_1987_17 (Nichts dergleichen).txt" decimal="," thousands=" ">
      <textFields count="2">
        <textField type="text"/>
        <textField type="skip"/>
      </textFields>
    </textPr>
  </connection>
  <connection id="21" xr16:uid="{00000000-0015-0000-FFFF-FFFF14000000}" name="Csengery_Keller_1987_17 (Nichts dergleichen)1" type="6" refreshedVersion="4" background="1" saveData="1">
    <textPr codePage="850" sourceFile="C:\Users\p3401\Dropbox (PETAL)\Team-Ordner „PETAL“\Audio\Kurtag_Kafka-Fragmente\_tempo mapping\19_Nichts dergleichen\data_KF19\Csengery_Keller_1987_17 (Nichts dergleichen).txt" decimal="," thousands=" ">
      <textFields count="2">
        <textField type="text"/>
        <textField type="skip"/>
      </textFields>
    </textPr>
  </connection>
  <connection id="22" xr16:uid="{00000000-0015-0000-FFFF-FFFF15000000}" name="Csengery_Keller_1987_17 (Nichts dergleichen)11" type="6" refreshedVersion="4" background="1" saveData="1">
    <textPr codePage="850" sourceFile="C:\Users\p3039\Dropbox (PETAL)\Team-Ordner „PETAL“\Audio\Kurtag_Kafka-Fragmente\_tempo mapping\19_Nichts dergleichen\data_KF19\Csengery_Keller_1987_17 (Nichts dergleichen).txt" decimal="," thousands=" " comma="1">
      <textFields count="2">
        <textField type="text"/>
        <textField type="skip"/>
      </textFields>
    </textPr>
  </connection>
  <connection id="23" xr16:uid="{00000000-0015-0000-FFFF-FFFF16000000}" name="Csengery_Keller_1987_17 (Nichts dergleichen)111" type="6" refreshedVersion="4" background="1" saveData="1">
    <textPr codePage="850" sourceFile="C:\Users\p3039\Dropbox (PETAL)\Team-Ordner „PETAL“\Audio\Kurtag_Kafka-Fragmente\_tempo mapping\19_Nichts dergleichen\data_KF19\Csengery_Keller_1987_17 (Nichts dergleichen).txt" decimal="," thousands=" " comma="1">
      <textFields count="2">
        <textField type="text"/>
        <textField type="skip"/>
      </textFields>
    </textPr>
  </connection>
  <connection id="24" xr16:uid="{00000000-0015-0000-FFFF-FFFF17000000}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25" xr16:uid="{00000000-0015-0000-FFFF-FFFF18000000}" name="Csengery_Keller_1990_14" type="6" refreshedVersion="4" background="1" saveData="1">
    <textPr codePage="850" sourceFile="C:\Users\p3401\Dropbox (PETAL)\Team-Ordner „PETAL“\Audio\Kurtag_Kafka-Fragmente\_tempo mapping\---14_Umpanzert\data_KF14\Csengery_Keller_1990_14.txt" decimal="," thousands=" ">
      <textFields count="2">
        <textField type="text"/>
        <textField type="skip"/>
      </textFields>
    </textPr>
  </connection>
  <connection id="26" xr16:uid="{00000000-0015-0000-FFFF-FFFF19000000}" name="Csengery_Keller_1990_19" type="6" refreshedVersion="4" background="1" saveData="1">
    <textPr codePage="850" sourceFile="C:\Users\p3039\Dropbox (PETAL)\Team-Ordner „PETAL“\Audio\Kurtag_Kafka-Fragmente\_tempo mapping\19_Nichts dergleichen\data_KF19\Csengery_Keller_1990_19.txt" decimal="," thousands=" " comma="1">
      <textFields count="2">
        <textField type="text"/>
        <textField type="skip"/>
      </textFields>
    </textPr>
  </connection>
  <connection id="27" xr16:uid="{00000000-0015-0000-FFFF-FFFF1A000000}" name="Csengery_Keller_1990_191" type="6" refreshedVersion="4" background="1" saveData="1">
    <textPr codePage="850" sourceFile="C:\Users\p3039\Dropbox (PETAL)\Team-Ordner „PETAL“\Audio\Kurtag_Kafka-Fragmente\_tempo mapping\19_Nichts dergleichen\data_KF19\Csengery_Keller_1990_19.txt" decimal="," thousands=" " comma="1">
      <textFields count="2">
        <textField type="text"/>
        <textField type="skip"/>
      </textFields>
    </textPr>
  </connection>
  <connection id="28" xr16:uid="{00000000-0015-0000-FFFF-FFFF1B000000}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29" xr16:uid="{00000000-0015-0000-FFFF-FFFF1C000000}" name="Kammer+Widmann_2017_19_Abschnitte-Dauern" type="6" refreshedVersion="4" background="1" saveData="1">
    <textPr codePage="850" sourceFile="C:\Users\p3039\Dropbox (PETAL)\Team-Ordner „PETAL“\Audio\Kurtag_Kafka-Fragmente\_tempo mapping\19_Nichts dergleichen\data_KF19\Kammer+Widmann_2017_19_Abschnitte-Dauern.txt" decimal="," thousands=" " comma="1">
      <textFields count="2">
        <textField type="text"/>
        <textField type="skip"/>
      </textFields>
    </textPr>
  </connection>
  <connection id="30" xr16:uid="{00000000-0015-0000-FFFF-FFFF1D000000}" name="Kammer+Widmann_2017_19_Abschnitte-Dauern1" type="6" refreshedVersion="4" background="1" saveData="1">
    <textPr codePage="850" sourceFile="C:\Users\p3039\Dropbox (PETAL)\Team-Ordner „PETAL“\Audio\Kurtag_Kafka-Fragmente\_tempo mapping\19_Nichts dergleichen\data_KF19\Kammer+Widmann_2017_19_Abschnitte-Dauern.txt" decimal="," thousands=" " comma="1">
      <textFields count="2">
        <textField type="text"/>
        <textField type="skip"/>
      </textFields>
    </textPr>
  </connection>
  <connection id="31" xr16:uid="{00000000-0015-0000-FFFF-FFFF1E000000}" name="Kammer+Widmann_2017_27_Abschnitte-Dauern" type="6" refreshedVersion="4" background="1" saveData="1">
    <textPr codePage="850" sourceFile="C:\Users\p3039\Dropbox (PETAL)\Team-Ordner „PETAL“\Audio\Kurtag_Kafka-Fragmente\_tempo mapping\27_Ziel, Weg, Zögern\_data_KF27\Kammer+Widmann_2017_27_Abschnitte-Dauern.txt" decimal="," thousands=" " comma="1">
      <textFields count="2">
        <textField type="text"/>
        <textField type="skip"/>
      </textFields>
    </textPr>
  </connection>
  <connection id="32" xr16:uid="{00000000-0015-0000-FFFF-FFFF1F000000}" name="KO_27" type="6" refreshedVersion="6" background="1" saveData="1">
    <textPr codePage="850" sourceFile="D:\Dropbox (PETAL)\Team-Ordner „PETAL“\Audio\Kurtag_Kafka-Fragmente\_tempo mapping\27_Ziel, Weg, Zögern\_data_KF27\KO_27.txt" decimal="," thousands=".">
      <textFields count="2">
        <textField type="text"/>
        <textField type="skip"/>
      </textFields>
    </textPr>
  </connection>
  <connection id="33" xr16:uid="{00000000-0015-0000-FFFF-FFFF20000000}" name="KO_94_27" type="6" refreshedVersion="4" background="1" saveData="1">
    <textPr codePage="850" sourceFile="C:\Users\p3039\Dropbox (PETAL)\Team-Ordner „PETAL“\Audio\Kurtag_Kafka-Fragmente\_tempo mapping\27_Ziel, Weg, Zögern\_data_KF27\KO_94_27.txt" decimal="," thousands=" " comma="1">
      <textFields count="2">
        <textField type="text"/>
        <textField type="skip"/>
      </textFields>
    </textPr>
  </connection>
  <connection id="34" xr16:uid="{00000000-0015-0000-FFFF-FFFF21000000}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35" xr16:uid="{00000000-0015-0000-FFFF-FFFF22000000}" name="Komsi_Oramo_1994_19" type="6" refreshedVersion="4" background="1" saveData="1">
    <textPr codePage="850" sourceFile="C:\Users\p3039\Dropbox (PETAL)\Team-Ordner „PETAL“\Audio\Kurtag_Kafka-Fragmente\_tempo mapping\19_Nichts dergleichen\data_KF19\Komsi_Oramo_1994_19.txt" decimal="," thousands=" " comma="1">
      <textFields count="2">
        <textField type="text"/>
        <textField type="skip"/>
      </textFields>
    </textPr>
  </connection>
  <connection id="36" xr16:uid="{00000000-0015-0000-FFFF-FFFF23000000}" name="Komsi_Oramo_1994_191" type="6" refreshedVersion="4" background="1" saveData="1">
    <textPr codePage="850" sourceFile="C:\Users\p3039\Dropbox (PETAL)\Team-Ordner „PETAL“\Audio\Kurtag_Kafka-Fragmente\_tempo mapping\19_Nichts dergleichen\data_KF19\Komsi_Oramo_1994_19.txt" decimal="," thousands=" " comma="1">
      <textFields count="2">
        <textField type="text"/>
        <textField type="skip"/>
      </textFields>
    </textPr>
  </connection>
  <connection id="37" xr16:uid="{00000000-0015-0000-FFFF-FFFF24000000}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38" xr16:uid="{00000000-0015-0000-FFFF-FFFF25000000}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39" xr16:uid="{00000000-0015-0000-FFFF-FFFF26000000}" name="Komsi_Oramo_1996_19" type="6" refreshedVersion="4" background="1" saveData="1">
    <textPr codePage="850" sourceFile="C:\Users\p3039\Dropbox (PETAL)\Team-Ordner „PETAL“\Audio\Kurtag_Kafka-Fragmente\_tempo mapping\19_Nichts dergleichen\data_KF19\Komsi_Oramo_1996_19.txt" decimal="," thousands=" " comma="1">
      <textFields count="2">
        <textField type="text"/>
        <textField type="skip"/>
      </textFields>
    </textPr>
  </connection>
  <connection id="40" xr16:uid="{00000000-0015-0000-FFFF-FFFF27000000}" name="Komsi_Oramo_1996_191" type="6" refreshedVersion="4" background="1" saveData="1">
    <textPr codePage="850" sourceFile="C:\Users\p3039\Dropbox (PETAL)\Team-Ordner „PETAL“\Audio\Kurtag_Kafka-Fragmente\_tempo mapping\19_Nichts dergleichen\data_KF19\Komsi_Oramo_1996_19.txt" decimal="," thousands=" " comma="1">
      <textFields count="2">
        <textField type="text"/>
        <textField type="skip"/>
      </textFields>
    </textPr>
  </connection>
  <connection id="41" xr16:uid="{00000000-0015-0000-FFFF-FFFF28000000}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42" xr16:uid="{00000000-0015-0000-FFFF-FFFF29000000}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43" xr16:uid="{00000000-0015-0000-FFFF-FFFF2A000000}" name="Melzer_Stark_2012_19" type="6" refreshedVersion="4" background="1" saveData="1">
    <textPr codePage="850" sourceFile="C:\Users\p3039\Dropbox (PETAL)\Team-Ordner „PETAL“\Audio\Kurtag_Kafka-Fragmente\_tempo mapping\19_Nichts dergleichen\data_KF19\Melzer_Stark_2012_19.txt" decimal="," thousands=" " comma="1">
      <textFields count="2">
        <textField type="text"/>
        <textField type="skip"/>
      </textFields>
    </textPr>
  </connection>
  <connection id="44" xr16:uid="{00000000-0015-0000-FFFF-FFFF2B000000}" name="Melzer_Stark_2012_191" type="6" refreshedVersion="4" background="1" saveData="1">
    <textPr codePage="850" sourceFile="C:\Users\p3039\Dropbox (PETAL)\Team-Ordner „PETAL“\Audio\Kurtag_Kafka-Fragmente\_tempo mapping\19_Nichts dergleichen\data_KF19\Melzer_Stark_2012_19.txt" decimal="," thousands=" " comma="1">
      <textFields count="2">
        <textField type="text"/>
        <textField type="skip"/>
      </textFields>
    </textPr>
  </connection>
  <connection id="45" xr16:uid="{00000000-0015-0000-FFFF-FFFF2C000000}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46" xr16:uid="{00000000-0015-0000-FFFF-FFFF2D000000}" name="Melzer_Stark_2013_19" type="6" refreshedVersion="4" background="1" saveData="1">
    <textPr codePage="850" sourceFile="C:\Users\p3039\Dropbox (PETAL)\Team-Ordner „PETAL“\Audio\Kurtag_Kafka-Fragmente\_tempo mapping\19_Nichts dergleichen\data_KF19\Melzer_Stark_2013_19.txt" decimal="," thousands=" " comma="1">
      <textFields count="2">
        <textField type="text"/>
        <textField type="skip"/>
      </textFields>
    </textPr>
  </connection>
  <connection id="47" xr16:uid="{00000000-0015-0000-FFFF-FFFF2E000000}" name="Melzer_Stark_2013_191" type="6" refreshedVersion="4" background="1" saveData="1">
    <textPr codePage="850" sourceFile="C:\Users\p3039\Dropbox (PETAL)\Team-Ordner „PETAL“\Audio\Kurtag_Kafka-Fragmente\_tempo mapping\19_Nichts dergleichen\data_KF19\Melzer_Stark_2013_19.txt" decimal="," thousands=" " comma="1">
      <textFields count="2">
        <textField type="text"/>
        <textField type="skip"/>
      </textFields>
    </textPr>
  </connection>
  <connection id="48" xr16:uid="{00000000-0015-0000-FFFF-FFFF2F000000}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49" xr16:uid="{00000000-0015-0000-FFFF-FFFF30000000}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50" xr16:uid="{00000000-0015-0000-FFFF-FFFF31000000}" name="Melzer_Stark_2017_Wien modern_19_dur" type="6" refreshedVersion="4" background="1" saveData="1">
    <textPr codePage="850" sourceFile="C:\Users\p3039\Dropbox (PETAL)\Team-Ordner „PETAL“\Audio\Kurtag_Kafka-Fragmente\_tempo mapping\19_Nichts dergleichen\data_KF19\Melzer_Stark_2017_Wien modern_19_dur.txt" decimal="," thousands=" " comma="1">
      <textFields count="2">
        <textField type="text"/>
        <textField type="skip"/>
      </textFields>
    </textPr>
  </connection>
  <connection id="51" xr16:uid="{00000000-0015-0000-FFFF-FFFF32000000}" name="Melzer_Stark_2017_Wien modern_19_dur1" type="6" refreshedVersion="4" background="1" saveData="1">
    <textPr codePage="850" sourceFile="C:\Users\p3039\Dropbox (PETAL)\Team-Ordner „PETAL“\Audio\Kurtag_Kafka-Fragmente\_tempo mapping\19_Nichts dergleichen\data_KF19\Melzer_Stark_2017_Wien modern_19_dur.txt" decimal="," thousands=" " comma="1">
      <textFields count="2">
        <textField type="text"/>
        <textField type="skip"/>
      </textFields>
    </textPr>
  </connection>
  <connection id="52" xr16:uid="{00000000-0015-0000-FFFF-FFFF33000000}" name="Melzer_Stark_2017_Wien modern_27_dur" type="6" refreshedVersion="4" background="1" saveData="1">
    <textPr codePage="850" sourceFile="C:\Users\p3039\Dropbox (PETAL)\Team-Ordner „PETAL“\Audio\Kurtag_Kafka-Fragmente\_tempo mapping\27_Ziel, Weg, Zögern\_data_KF27\Melzer_Stark_2017_Wien modern_27_dur.txt" decimal="," thousands=" " comma="1">
      <textFields count="2">
        <textField type="text"/>
        <textField type="skip"/>
      </textFields>
    </textPr>
  </connection>
  <connection id="53" xr16:uid="{00000000-0015-0000-FFFF-FFFF34000000}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54" xr16:uid="{00000000-0015-0000-FFFF-FFFF35000000}" name="Melzer_Stark_2019_19" type="6" refreshedVersion="4" background="1" saveData="1">
    <textPr codePage="850" sourceFile="C:\Users\p3039\Dropbox (PETAL)\Team-Ordner „PETAL“\Audio\Kurtag_Kafka-Fragmente\_tempo mapping\19_Nichts dergleichen\data_KF19\Melzer_Stark_2019_19.txt" decimal="," thousands=" " comma="1">
      <textFields count="2">
        <textField type="text"/>
        <textField type="skip"/>
      </textFields>
    </textPr>
  </connection>
  <connection id="55" xr16:uid="{00000000-0015-0000-FFFF-FFFF36000000}" name="Melzer_Stark_2019_191" type="6" refreshedVersion="4" background="1" saveData="1">
    <textPr codePage="850" sourceFile="C:\Users\p3039\Dropbox (PETAL)\Team-Ordner „PETAL“\Audio\Kurtag_Kafka-Fragmente\_tempo mapping\19_Nichts dergleichen\data_KF19\Melzer_Stark_2019_19.txt" decimal="," thousands=" " comma="1">
      <textFields count="2">
        <textField type="text"/>
        <textField type="skip"/>
      </textFields>
    </textPr>
  </connection>
  <connection id="56" xr16:uid="{00000000-0015-0000-FFFF-FFFF37000000}" name="MS_27" type="6" refreshedVersion="6" background="1" saveData="1">
    <textPr codePage="850" sourceFile="D:\Dropbox (PETAL)\Team-Ordner „PETAL“\Audio\Kurtag_Kafka-Fragmente\_tempo mapping\27_Ziel, Weg, Zögern\_data_KF27\MS_27.txt" decimal="," thousands=".">
      <textFields count="2">
        <textField type="text"/>
        <textField type="skip"/>
      </textFields>
    </textPr>
  </connection>
  <connection id="57" xr16:uid="{00000000-0015-0000-FFFF-FFFF38000000}" name="MS13_27" type="6" refreshedVersion="6" background="1" saveData="1">
    <textPr codePage="850" sourceFile="D:\Dropbox (PETAL)\Team-Ordner „PETAL“\Audio\Kurtag_Kafka-Fragmente\_tempo mapping\27_Ziel, Weg, Zögern\_data_KF27\MS13_27.txt" decimal="," thousands=".">
      <textFields count="2">
        <textField type="text"/>
        <textField type="skip"/>
      </textFields>
    </textPr>
  </connection>
  <connection id="58" xr16:uid="{00000000-0015-0000-FFFF-FFFF39000000}" name="MS19_27" type="6" refreshedVersion="4" background="1" saveData="1">
    <textPr codePage="850" sourceFile="C:\Users\p3039\Dropbox (PETAL)\Team-Ordner „PETAL“\Audio\Kurtag_Kafka-Fragmente\_tempo mapping\27_Ziel, Weg, Zögern\_data_KF27\MS19_27.txt" decimal="," thousands=" " comma="1">
      <textFields count="2">
        <textField type="text"/>
        <textField type="skip"/>
      </textFields>
    </textPr>
  </connection>
  <connection id="59" xr16:uid="{00000000-0015-0000-FFFF-FFFF3A000000}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60" xr16:uid="{00000000-0015-0000-FFFF-FFFF3B000000}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61" xr16:uid="{00000000-0015-0000-FFFF-FFFF3C000000}" name="Pammer_Kopatchinskaja_2004_19" type="6" refreshedVersion="4" background="1" saveData="1">
    <textPr codePage="850" sourceFile="C:\Users\p3039\Dropbox (PETAL)\Team-Ordner „PETAL“\Audio\Kurtag_Kafka-Fragmente\_tempo mapping\19_Nichts dergleichen\data_KF19\Pammer_Kopatchinskaja_2004_19.txt" decimal="," thousands=" " comma="1">
      <textFields count="2">
        <textField type="text"/>
        <textField type="skip"/>
      </textFields>
    </textPr>
  </connection>
  <connection id="62" xr16:uid="{00000000-0015-0000-FFFF-FFFF3D000000}" name="Pammer_Kopatchinskaja_2004_191" type="6" refreshedVersion="4" background="1" saveData="1">
    <textPr codePage="850" sourceFile="C:\Users\p3039\Dropbox (PETAL)\Team-Ordner „PETAL“\Audio\Kurtag_Kafka-Fragmente\_tempo mapping\19_Nichts dergleichen\data_KF19\Pammer_Kopatchinskaja_2004_19.txt" decimal="," thousands=" " comma="1">
      <textFields count="2">
        <textField type="text"/>
        <textField type="skip"/>
      </textFields>
    </textPr>
  </connection>
  <connection id="63" xr16:uid="{00000000-0015-0000-FFFF-FFFF3E000000}" name="PK_27" type="6" refreshedVersion="6" background="1" saveData="1">
    <textPr codePage="850" sourceFile="D:\Dropbox (PETAL)\Team-Ordner „PETAL“\Audio\Kurtag_Kafka-Fragmente\_tempo mapping\27_Ziel, Weg, Zögern\_data_KF27\PK_27.txt" decimal="," thousands=".">
      <textFields count="2">
        <textField type="text"/>
        <textField type="skip"/>
      </textFields>
    </textPr>
  </connection>
  <connection id="64" xr16:uid="{00000000-0015-0000-FFFF-FFFF3F000000}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65" xr16:uid="{00000000-0015-0000-FFFF-FFFF40000000}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  <connection id="66" xr16:uid="{00000000-0015-0000-FFFF-FFFF41000000}" name="Whittlesey_Sallaberger_1997_19" type="6" refreshedVersion="4" background="1" saveData="1">
    <textPr codePage="850" sourceFile="C:\Users\p3039\Dropbox (PETAL)\Team-Ordner „PETAL“\Audio\Kurtag_Kafka-Fragmente\_tempo mapping\19_Nichts dergleichen\data_KF19\Whittlesey_Sallaberger_1997_19.txt" decimal="," thousands=" " comma="1">
      <textFields count="2">
        <textField type="text"/>
        <textField type="skip"/>
      </textFields>
    </textPr>
  </connection>
  <connection id="67" xr16:uid="{00000000-0015-0000-FFFF-FFFF42000000}" name="Whittlesey_Sallaberger_1997_191" type="6" refreshedVersion="4" background="1" saveData="1">
    <textPr codePage="850" sourceFile="C:\Users\p3039\Dropbox (PETAL)\Team-Ordner „PETAL“\Audio\Kurtag_Kafka-Fragmente\_tempo mapping\19_Nichts dergleichen\data_KF19\Whittlesey_Sallaberger_1997_19.txt" decimal="," thousands=" " comma="1">
      <textFields count="2">
        <textField type="text"/>
        <textField type="skip"/>
      </textFields>
    </textPr>
  </connection>
  <connection id="68" xr16:uid="{00000000-0015-0000-FFFF-FFFF43000000}" name="WS_27" type="6" refreshedVersion="6" background="1" saveData="1">
    <textPr codePage="850" sourceFile="D:\Dropbox (PETAL)\Team-Ordner „PETAL“\Audio\Kurtag_Kafka-Fragmente\_tempo mapping\27_Ziel, Weg, Zögern\_data_KF27\WS_27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<sst xmlns="http://schemas.openxmlformats.org/spreadsheetml/2006/main" count="489" uniqueCount="62">
  <si>
    <t>2a</t>
  </si>
  <si>
    <t>2b</t>
  </si>
  <si>
    <t>score</t>
  </si>
  <si>
    <t>1a</t>
  </si>
  <si>
    <t>1b</t>
  </si>
  <si>
    <t>1c</t>
  </si>
  <si>
    <t>1d</t>
  </si>
  <si>
    <t>2c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</si>
  <si>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</si>
  <si>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</si>
  <si>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</si>
  <si>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</si>
  <si>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</si>
  <si>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</si>
  <si>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</si>
  <si>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</si>
  <si>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</si>
  <si>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</si>
  <si>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</si>
  <si>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</si>
  <si>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</si>
  <si>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</si>
  <si>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</si>
  <si>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</si>
  <si>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</si>
  <si>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</si>
  <si>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</si>
  <si>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</si>
  <si>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</si>
  <si>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</si>
  <si>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</si>
  <si>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</si>
  <si>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</si>
  <si>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</si>
  <si>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</si>
  <si>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</si>
  <si>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</si>
  <si>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</si>
  <si>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</si>
  <si>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</si>
  <si>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</si>
  <si>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</si>
  <si>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</si>
  <si>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</si>
  <si>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</si>
  <si>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</si>
  <si>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</si>
  <si>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</si>
  <si>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</si>
  <si>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</si>
  <si>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</si>
  <si>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</si>
  <si>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>3a</t>
  </si>
  <si>
    <t>3b</t>
  </si>
  <si>
    <t>3c</t>
  </si>
  <si>
    <t xml:space="preserve">abs stdv 8 </t>
  </si>
  <si>
    <t>WS 1997</t>
  </si>
  <si>
    <t>KO94</t>
  </si>
  <si>
    <t>AP 2004</t>
  </si>
  <si>
    <t>segment</t>
  </si>
  <si>
    <t>percentage</t>
  </si>
  <si>
    <t>eighth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</si>
</sst>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5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/>
    <xf numFmtId="45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'KF_19_dur+rat'!$B$15:$P$15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'KF_19_dur+rat'!$B$16:$P$16</c:f>
              <c:numCache>
                <c:formatCode>mm:ss</c:formatCode>
                <c:ptCount val="15"/>
                <c:pt idx="0">
                  <c:v>3.7216049383101852E-4</c:v>
                </c:pt>
                <c:pt idx="1">
                  <c:v>3.9969135802083334E-4</c:v>
                </c:pt>
                <c:pt idx="2">
                  <c:v>3.1366126542824071E-4</c:v>
                </c:pt>
                <c:pt idx="3">
                  <c:v>3.5717592592592599E-4</c:v>
                </c:pt>
                <c:pt idx="4">
                  <c:v>4.4044632523148149E-4</c:v>
                </c:pt>
                <c:pt idx="5">
                  <c:v>3.6106481481481477E-4</c:v>
                </c:pt>
                <c:pt idx="6">
                  <c:v>3.5973162615740735E-4</c:v>
                </c:pt>
                <c:pt idx="7">
                  <c:v>4.0400270061342598E-4</c:v>
                </c:pt>
                <c:pt idx="8">
                  <c:v>3.82457561724537E-4</c:v>
                </c:pt>
                <c:pt idx="9">
                  <c:v>3.862268518518519E-4</c:v>
                </c:pt>
                <c:pt idx="10">
                  <c:v>3.5350308642361107E-4</c:v>
                </c:pt>
                <c:pt idx="11">
                  <c:v>3.2399691357638886E-4</c:v>
                </c:pt>
                <c:pt idx="12">
                  <c:v>3.6652777777777779E-4</c:v>
                </c:pt>
                <c:pt idx="13">
                  <c:v>3.8523148148148146E-4</c:v>
                </c:pt>
                <c:pt idx="14">
                  <c:v>3.7184844163277113E-4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2-47B6-8346-C5C064BD417C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'KF_19_dur+rat'!$B$15:$P$15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'KF_19_dur+rat'!$B$17:$P$17</c:f>
              <c:numCache>
                <c:formatCode>mm:ss</c:formatCode>
                <c:ptCount val="15"/>
                <c:pt idx="0">
                  <c:v>2.7429012346064812E-4</c:v>
                </c:pt>
                <c:pt idx="1">
                  <c:v>2.9213107638888887E-4</c:v>
                </c:pt>
                <c:pt idx="2">
                  <c:v>2.4577160494212964E-4</c:v>
                </c:pt>
                <c:pt idx="3">
                  <c:v>2.2316261574074073E-4</c:v>
                </c:pt>
                <c:pt idx="4">
                  <c:v>3.3203703703703704E-4</c:v>
                </c:pt>
                <c:pt idx="5">
                  <c:v>2.5073398918981486E-4</c:v>
                </c:pt>
                <c:pt idx="6">
                  <c:v>2.0837094907407409E-4</c:v>
                </c:pt>
                <c:pt idx="7">
                  <c:v>2.5208140432870363E-4</c:v>
                </c:pt>
                <c:pt idx="8">
                  <c:v>2.3439814814814818E-4</c:v>
                </c:pt>
                <c:pt idx="9">
                  <c:v>2.6199363425925923E-4</c:v>
                </c:pt>
                <c:pt idx="10">
                  <c:v>2.5006558642361106E-4</c:v>
                </c:pt>
                <c:pt idx="11">
                  <c:v>2.786882716087963E-4</c:v>
                </c:pt>
                <c:pt idx="12">
                  <c:v>2.5072530864583327E-4</c:v>
                </c:pt>
                <c:pt idx="13">
                  <c:v>2.4284722222222221E-4</c:v>
                </c:pt>
                <c:pt idx="14">
                  <c:v>2.5694978367642196E-4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2-47B6-8346-C5C064BD417C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'KF_19_dur+rat'!$B$15:$P$15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'KF_19_dur+rat'!$B$18:$P$18</c:f>
              <c:numCache>
                <c:formatCode>mm:ss</c:formatCode>
                <c:ptCount val="15"/>
                <c:pt idx="0">
                  <c:v>1.2848765431712963E-4</c:v>
                </c:pt>
                <c:pt idx="1">
                  <c:v>1.3751446759259253E-4</c:v>
                </c:pt>
                <c:pt idx="2">
                  <c:v>1.1275245949074077E-4</c:v>
                </c:pt>
                <c:pt idx="3">
                  <c:v>1.0872878086805555E-4</c:v>
                </c:pt>
                <c:pt idx="4">
                  <c:v>1.1804422260416657E-4</c:v>
                </c:pt>
                <c:pt idx="5">
                  <c:v>1.3546440972222228E-4</c:v>
                </c:pt>
                <c:pt idx="6">
                  <c:v>1.1683304398148147E-4</c:v>
                </c:pt>
                <c:pt idx="7">
                  <c:v>1.4226658950231488E-4</c:v>
                </c:pt>
                <c:pt idx="8">
                  <c:v>1.272808159722222E-4</c:v>
                </c:pt>
                <c:pt idx="9">
                  <c:v>1.1798514660879634E-4</c:v>
                </c:pt>
                <c:pt idx="10">
                  <c:v>1.1535783178240744E-4</c:v>
                </c:pt>
                <c:pt idx="11">
                  <c:v>1.3859254436342588E-4</c:v>
                </c:pt>
                <c:pt idx="12">
                  <c:v>1.1274691357638889E-4</c:v>
                </c:pt>
                <c:pt idx="13">
                  <c:v>1.1053240740740738E-4</c:v>
                </c:pt>
                <c:pt idx="14">
                  <c:v>1.2304194912781083E-4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52-47B6-8346-C5C064BD417C}"/>
            </c:ext>
          </c:extLst>
        </c:ser>
        <c:ser>
          <c:idx val="3"/>
          <c:order val="3"/>
          <c:tx>
            <c:v>total</c:v>
          </c:tx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'KF_19_dur+rat'!$B$15:$P$15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'KF_19_dur+rat'!$B$19:$P$19</c:f>
              <c:numCache>
                <c:formatCode>mm:ss</c:formatCode>
                <c:ptCount val="15"/>
                <c:pt idx="0">
                  <c:v>7.749382716087963E-4</c:v>
                </c:pt>
                <c:pt idx="1">
                  <c:v>8.2933690200231482E-4</c:v>
                </c:pt>
                <c:pt idx="2">
                  <c:v>6.7218532986111103E-4</c:v>
                </c:pt>
                <c:pt idx="3">
                  <c:v>6.8906732253472226E-4</c:v>
                </c:pt>
                <c:pt idx="4">
                  <c:v>8.9052758487268512E-4</c:v>
                </c:pt>
                <c:pt idx="5">
                  <c:v>7.4726321372685194E-4</c:v>
                </c:pt>
                <c:pt idx="6">
                  <c:v>6.8493561921296293E-4</c:v>
                </c:pt>
                <c:pt idx="7">
                  <c:v>7.9835069444444452E-4</c:v>
                </c:pt>
                <c:pt idx="8">
                  <c:v>7.441365258449075E-4</c:v>
                </c:pt>
                <c:pt idx="9">
                  <c:v>7.6620563271990745E-4</c:v>
                </c:pt>
                <c:pt idx="10">
                  <c:v>7.1892650462962969E-4</c:v>
                </c:pt>
                <c:pt idx="11">
                  <c:v>7.4127772954861101E-4</c:v>
                </c:pt>
                <c:pt idx="12">
                  <c:v>7.3000000000000007E-4</c:v>
                </c:pt>
                <c:pt idx="13">
                  <c:v>7.3861111111111111E-4</c:v>
                </c:pt>
                <c:pt idx="14">
                  <c:v>7.5184017443700383E-4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52-47B6-8346-C5C064BD4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069248"/>
        <c:axId val="236070784"/>
      </c:barChart>
      <c:catAx>
        <c:axId val="23606924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36070784"/>
        <c:crosses val="autoZero"/>
        <c:auto val="1"/>
        <c:lblAlgn val="ctr"/>
        <c:lblOffset val="100"/>
        <c:noMultiLvlLbl val="0"/>
      </c:catAx>
      <c:valAx>
        <c:axId val="236070784"/>
        <c:scaling>
          <c:orientation val="minMax"/>
          <c:max val="9.2480000000000036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36069248"/>
        <c:crosses val="autoZero"/>
        <c:crossBetween val="between"/>
        <c:majorUnit val="1.1560000000000003E-4"/>
        <c:minorUnit val="5.7800000000000023E-5"/>
      </c:valAx>
    </c:plotArea>
    <c:legend>
      <c:legendPos val="b"/>
      <c:legendEntry>
        <c:idx val="3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'KF_19_dur+rat'!$B$69:$B$77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'KF_19_dur+rat'!$C$69:$C$77</c:f>
              <c:numCache>
                <c:formatCode>mm:ss</c:formatCode>
                <c:ptCount val="9"/>
                <c:pt idx="0">
                  <c:v>3.9969135802083334E-4</c:v>
                </c:pt>
                <c:pt idx="1">
                  <c:v>3.5717592592592599E-4</c:v>
                </c:pt>
                <c:pt idx="2">
                  <c:v>4.4044632523148149E-4</c:v>
                </c:pt>
                <c:pt idx="3">
                  <c:v>3.6106481481481477E-4</c:v>
                </c:pt>
                <c:pt idx="4">
                  <c:v>3.5973162615740735E-4</c:v>
                </c:pt>
                <c:pt idx="5">
                  <c:v>4.0400270061342598E-4</c:v>
                </c:pt>
                <c:pt idx="6">
                  <c:v>3.862268518518519E-4</c:v>
                </c:pt>
                <c:pt idx="7">
                  <c:v>3.2399691357638886E-4</c:v>
                </c:pt>
                <c:pt idx="8">
                  <c:v>3.7904206452401624E-4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B-4AE7-A42C-5FF719689B37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'KF_19_dur+rat'!$B$69:$B$77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'KF_19_dur+rat'!$D$69:$D$77</c:f>
              <c:numCache>
                <c:formatCode>mm:ss</c:formatCode>
                <c:ptCount val="9"/>
                <c:pt idx="0">
                  <c:v>2.9213107638888887E-4</c:v>
                </c:pt>
                <c:pt idx="1">
                  <c:v>2.2316261574074073E-4</c:v>
                </c:pt>
                <c:pt idx="2">
                  <c:v>3.3203703703703704E-4</c:v>
                </c:pt>
                <c:pt idx="3">
                  <c:v>2.5073398918981486E-4</c:v>
                </c:pt>
                <c:pt idx="4">
                  <c:v>2.0837094907407409E-4</c:v>
                </c:pt>
                <c:pt idx="5">
                  <c:v>2.5208140432870363E-4</c:v>
                </c:pt>
                <c:pt idx="6">
                  <c:v>2.6199363425925923E-4</c:v>
                </c:pt>
                <c:pt idx="7">
                  <c:v>2.786882716087963E-4</c:v>
                </c:pt>
                <c:pt idx="8">
                  <c:v>2.6239987220341428E-4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B-4AE7-A42C-5FF719689B37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'KF_19_dur+rat'!$B$69:$B$77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'KF_19_dur+rat'!$E$69:$E$77</c:f>
              <c:numCache>
                <c:formatCode>mm:ss</c:formatCode>
                <c:ptCount val="9"/>
                <c:pt idx="0">
                  <c:v>1.3751446759259253E-4</c:v>
                </c:pt>
                <c:pt idx="1">
                  <c:v>1.0872878086805555E-4</c:v>
                </c:pt>
                <c:pt idx="2">
                  <c:v>1.1804422260416657E-4</c:v>
                </c:pt>
                <c:pt idx="3">
                  <c:v>1.3546440972222228E-4</c:v>
                </c:pt>
                <c:pt idx="4">
                  <c:v>1.1683304398148147E-4</c:v>
                </c:pt>
                <c:pt idx="5">
                  <c:v>1.4226658950231488E-4</c:v>
                </c:pt>
                <c:pt idx="6">
                  <c:v>1.1798514660879634E-4</c:v>
                </c:pt>
                <c:pt idx="7">
                  <c:v>1.3859254436342588E-4</c:v>
                </c:pt>
                <c:pt idx="8">
                  <c:v>1.2692865065538195E-4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B-4AE7-A42C-5FF719689B37}"/>
            </c:ext>
          </c:extLst>
        </c:ser>
        <c:ser>
          <c:idx val="3"/>
          <c:order val="3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'KF_19_dur+rat'!$B$69:$B$77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'KF_19_dur+rat'!$F$69:$F$77</c:f>
              <c:numCache>
                <c:formatCode>mm:ss</c:formatCode>
                <c:ptCount val="9"/>
                <c:pt idx="0">
                  <c:v>8.2933690200231482E-4</c:v>
                </c:pt>
                <c:pt idx="1">
                  <c:v>6.8906732253472226E-4</c:v>
                </c:pt>
                <c:pt idx="2">
                  <c:v>8.9052758487268512E-4</c:v>
                </c:pt>
                <c:pt idx="3">
                  <c:v>7.4726321372685194E-4</c:v>
                </c:pt>
                <c:pt idx="4">
                  <c:v>6.8493561921296293E-4</c:v>
                </c:pt>
                <c:pt idx="5">
                  <c:v>7.9835069444444452E-4</c:v>
                </c:pt>
                <c:pt idx="6">
                  <c:v>7.6620563271990745E-4</c:v>
                </c:pt>
                <c:pt idx="7">
                  <c:v>7.4127772954861101E-4</c:v>
                </c:pt>
                <c:pt idx="8">
                  <c:v>7.6837058738281252E-4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B-4AE7-A42C-5FF71968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523520"/>
        <c:axId val="236525056"/>
      </c:barChart>
      <c:catAx>
        <c:axId val="2365235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36525056"/>
        <c:crosses val="autoZero"/>
        <c:auto val="1"/>
        <c:lblAlgn val="ctr"/>
        <c:lblOffset val="100"/>
        <c:noMultiLvlLbl val="0"/>
      </c:catAx>
      <c:valAx>
        <c:axId val="236525056"/>
        <c:scaling>
          <c:orientation val="minMax"/>
          <c:max val="9.2480000000000036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36523520"/>
        <c:crosses val="autoZero"/>
        <c:crossBetween val="between"/>
        <c:majorUnit val="1.1560000000000003E-4"/>
        <c:minorUnit val="5.7800000000000023E-5"/>
      </c:valAx>
    </c:plotArea>
    <c:legend>
      <c:legendPos val="b"/>
      <c:legendEntry>
        <c:idx val="3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'KF_19_dur+rat'!$B$8:$P$8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'KF_19_dur+rat'!$B$9:$P$9</c:f>
              <c:numCache>
                <c:formatCode>0.00</c:formatCode>
                <c:ptCount val="15"/>
                <c:pt idx="0">
                  <c:v>48.024534013322331</c:v>
                </c:pt>
                <c:pt idx="1">
                  <c:v>48.194088199359754</c:v>
                </c:pt>
                <c:pt idx="2">
                  <c:v>46.662914451443079</c:v>
                </c:pt>
                <c:pt idx="3">
                  <c:v>51.834692234723953</c:v>
                </c:pt>
                <c:pt idx="4">
                  <c:v>49.459032231376668</c:v>
                </c:pt>
                <c:pt idx="5">
                  <c:v>48.318291089703671</c:v>
                </c:pt>
                <c:pt idx="6">
                  <c:v>52.520502083212314</c:v>
                </c:pt>
                <c:pt idx="7">
                  <c:v>50.604665772172083</c:v>
                </c:pt>
                <c:pt idx="8">
                  <c:v>51.396154931420291</c:v>
                </c:pt>
                <c:pt idx="9">
                  <c:v>50.407728076966542</c:v>
                </c:pt>
                <c:pt idx="10">
                  <c:v>49.170963116142971</c:v>
                </c:pt>
                <c:pt idx="11">
                  <c:v>43.707897952590798</c:v>
                </c:pt>
                <c:pt idx="12">
                  <c:v>50.209284627092856</c:v>
                </c:pt>
                <c:pt idx="13">
                  <c:v>52.156199072332953</c:v>
                </c:pt>
                <c:pt idx="14">
                  <c:v>49.476210560847157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8-4BEC-BF72-C35AF86C5896}"/>
            </c:ext>
          </c:extLst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'KF_19_dur+rat'!$B$8:$P$8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'KF_19_dur+rat'!$B$10:$P$10</c:f>
              <c:numCache>
                <c:formatCode>0.00</c:formatCode>
                <c:ptCount val="15"/>
                <c:pt idx="0">
                  <c:v>35.395093197708924</c:v>
                </c:pt>
                <c:pt idx="1">
                  <c:v>35.224656672527217</c:v>
                </c:pt>
                <c:pt idx="2">
                  <c:v>36.563071823199664</c:v>
                </c:pt>
                <c:pt idx="3">
                  <c:v>32.386184693803344</c:v>
                </c:pt>
                <c:pt idx="4">
                  <c:v>37.285429747188232</c:v>
                </c:pt>
                <c:pt idx="5">
                  <c:v>33.553637404325109</c:v>
                </c:pt>
                <c:pt idx="6">
                  <c:v>30.421975909722189</c:v>
                </c:pt>
                <c:pt idx="7">
                  <c:v>31.575272130767267</c:v>
                </c:pt>
                <c:pt idx="8">
                  <c:v>31.499347230940966</c:v>
                </c:pt>
                <c:pt idx="9">
                  <c:v>34.193645030932977</c:v>
                </c:pt>
                <c:pt idx="10">
                  <c:v>34.783191997134352</c:v>
                </c:pt>
                <c:pt idx="11">
                  <c:v>37.595662259879163</c:v>
                </c:pt>
                <c:pt idx="12">
                  <c:v>34.345932691210038</c:v>
                </c:pt>
                <c:pt idx="13">
                  <c:v>32.878901842798044</c:v>
                </c:pt>
                <c:pt idx="14">
                  <c:v>34.121571616581242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8-4BEC-BF72-C35AF86C5896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'KF_19_dur+rat'!$B$8:$P$8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'KF_19_dur+rat'!$B$11:$P$11</c:f>
              <c:numCache>
                <c:formatCode>0.00</c:formatCode>
                <c:ptCount val="15"/>
                <c:pt idx="0">
                  <c:v>16.580372788968752</c:v>
                </c:pt>
                <c:pt idx="1">
                  <c:v>16.581255128113025</c:v>
                </c:pt>
                <c:pt idx="2">
                  <c:v>16.774013725357261</c:v>
                </c:pt>
                <c:pt idx="3">
                  <c:v>15.7791230714727</c:v>
                </c:pt>
                <c:pt idx="4">
                  <c:v>13.255538021435106</c:v>
                </c:pt>
                <c:pt idx="5">
                  <c:v>18.128071505971221</c:v>
                </c:pt>
                <c:pt idx="6">
                  <c:v>17.057522007065494</c:v>
                </c:pt>
                <c:pt idx="7">
                  <c:v>17.820062097060642</c:v>
                </c:pt>
                <c:pt idx="8">
                  <c:v>17.104497837638736</c:v>
                </c:pt>
                <c:pt idx="9">
                  <c:v>15.398626892100484</c:v>
                </c:pt>
                <c:pt idx="10">
                  <c:v>16.045844886722669</c:v>
                </c:pt>
                <c:pt idx="11">
                  <c:v>18.696439787530046</c:v>
                </c:pt>
                <c:pt idx="12">
                  <c:v>15.444782681697108</c:v>
                </c:pt>
                <c:pt idx="13">
                  <c:v>14.964899084868996</c:v>
                </c:pt>
                <c:pt idx="14">
                  <c:v>16.40221782257159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8-4BEC-BF72-C35AF86C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148032"/>
        <c:axId val="237149568"/>
      </c:barChart>
      <c:catAx>
        <c:axId val="2371480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37149568"/>
        <c:crosses val="autoZero"/>
        <c:auto val="1"/>
        <c:lblAlgn val="ctr"/>
        <c:lblOffset val="100"/>
        <c:noMultiLvlLbl val="0"/>
      </c:catAx>
      <c:valAx>
        <c:axId val="237149568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37148032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'KF_19_dur+rat'!$B$105:$B$113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'KF_19_dur+rat'!$C$105:$C$113</c:f>
              <c:numCache>
                <c:formatCode>0.00</c:formatCode>
                <c:ptCount val="9"/>
                <c:pt idx="0">
                  <c:v>48.194088199359754</c:v>
                </c:pt>
                <c:pt idx="1">
                  <c:v>51.834692234723953</c:v>
                </c:pt>
                <c:pt idx="2">
                  <c:v>49.459032231376668</c:v>
                </c:pt>
                <c:pt idx="3">
                  <c:v>48.318291089703671</c:v>
                </c:pt>
                <c:pt idx="4">
                  <c:v>52.520502083212314</c:v>
                </c:pt>
                <c:pt idx="5">
                  <c:v>50.604665772172083</c:v>
                </c:pt>
                <c:pt idx="6">
                  <c:v>50.407728076966542</c:v>
                </c:pt>
                <c:pt idx="7">
                  <c:v>43.707897952590798</c:v>
                </c:pt>
                <c:pt idx="8">
                  <c:v>49.380862205013216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8-4631-BED2-7A7EF7F61F28}"/>
            </c:ext>
          </c:extLst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'KF_19_dur+rat'!$B$105:$B$113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'KF_19_dur+rat'!$D$105:$D$113</c:f>
              <c:numCache>
                <c:formatCode>0.00</c:formatCode>
                <c:ptCount val="9"/>
                <c:pt idx="0">
                  <c:v>35.224656672527217</c:v>
                </c:pt>
                <c:pt idx="1">
                  <c:v>32.386184693803344</c:v>
                </c:pt>
                <c:pt idx="2">
                  <c:v>37.285429747188232</c:v>
                </c:pt>
                <c:pt idx="3">
                  <c:v>33.553637404325109</c:v>
                </c:pt>
                <c:pt idx="4">
                  <c:v>30.421975909722189</c:v>
                </c:pt>
                <c:pt idx="5">
                  <c:v>31.575272130767267</c:v>
                </c:pt>
                <c:pt idx="6">
                  <c:v>34.193645030932977</c:v>
                </c:pt>
                <c:pt idx="7">
                  <c:v>37.595662259879163</c:v>
                </c:pt>
                <c:pt idx="8">
                  <c:v>34.029557981143185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8-4631-BED2-7A7EF7F61F28}"/>
            </c:ext>
          </c:extLst>
        </c:ser>
        <c:ser>
          <c:idx val="0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'KF_19_dur+rat'!$B$105:$B$113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'KF_19_dur+rat'!$E$105:$E$113</c:f>
              <c:numCache>
                <c:formatCode>0.00</c:formatCode>
                <c:ptCount val="9"/>
                <c:pt idx="0">
                  <c:v>16.581255128113025</c:v>
                </c:pt>
                <c:pt idx="1">
                  <c:v>15.7791230714727</c:v>
                </c:pt>
                <c:pt idx="2">
                  <c:v>13.255538021435106</c:v>
                </c:pt>
                <c:pt idx="3">
                  <c:v>18.128071505971221</c:v>
                </c:pt>
                <c:pt idx="4">
                  <c:v>17.057522007065494</c:v>
                </c:pt>
                <c:pt idx="5">
                  <c:v>17.820062097060642</c:v>
                </c:pt>
                <c:pt idx="6">
                  <c:v>15.398626892100484</c:v>
                </c:pt>
                <c:pt idx="7">
                  <c:v>18.696439787530046</c:v>
                </c:pt>
                <c:pt idx="8">
                  <c:v>16.589579813843589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8-4631-BED2-7A7EF7F6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813696"/>
        <c:axId val="236827776"/>
      </c:barChart>
      <c:catAx>
        <c:axId val="2368136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36827776"/>
        <c:crosses val="autoZero"/>
        <c:auto val="1"/>
        <c:lblAlgn val="ctr"/>
        <c:lblOffset val="100"/>
        <c:noMultiLvlLbl val="0"/>
      </c:catAx>
      <c:valAx>
        <c:axId val="236827776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36813696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'KF_19_dur+rat'!$B$26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'KF_19_dur+rat'!$B$27:$B$29</c:f>
              <c:numCache>
                <c:formatCode>0.00</c:formatCode>
                <c:ptCount val="3"/>
                <c:pt idx="0">
                  <c:v>8.3919189462558982E-2</c:v>
                </c:pt>
                <c:pt idx="1">
                  <c:v>6.7485325483141585</c:v>
                </c:pt>
                <c:pt idx="2">
                  <c:v>4.4258931428841661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B-4B44-8734-608565A95EF5}"/>
            </c:ext>
          </c:extLst>
        </c:ser>
        <c:ser>
          <c:idx val="1"/>
          <c:order val="1"/>
          <c:tx>
            <c:strRef>
              <c:f>'KF_19_dur+rat'!$C$26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'KF_19_dur+rat'!$C$27:$C$29</c:f>
              <c:numCache>
                <c:formatCode>0.00</c:formatCode>
                <c:ptCount val="3"/>
                <c:pt idx="0">
                  <c:v>7.4877055463255697</c:v>
                </c:pt>
                <c:pt idx="1">
                  <c:v>13.691894271750341</c:v>
                </c:pt>
                <c:pt idx="2">
                  <c:v>11.762263656721061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B-4B44-8734-608565A95EF5}"/>
            </c:ext>
          </c:extLst>
        </c:ser>
        <c:ser>
          <c:idx val="2"/>
          <c:order val="2"/>
          <c:tx>
            <c:strRef>
              <c:f>'KF_19_dur+rat'!$D$26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'KF_19_dur+rat'!$D$27:$D$29</c:f>
              <c:numCache>
                <c:formatCode>0.00</c:formatCode>
                <c:ptCount val="3"/>
                <c:pt idx="0">
                  <c:v>-15.648089299240556</c:v>
                </c:pt>
                <c:pt idx="1">
                  <c:v>-4.3503359194764206</c:v>
                </c:pt>
                <c:pt idx="2">
                  <c:v>-8.3625866706498346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3B-4B44-8734-608565A95EF5}"/>
            </c:ext>
          </c:extLst>
        </c:ser>
        <c:ser>
          <c:idx val="3"/>
          <c:order val="3"/>
          <c:tx>
            <c:strRef>
              <c:f>'KF_19_dur+rat'!$E$26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'KF_19_dur+rat'!$E$27:$E$29</c:f>
              <c:numCache>
                <c:formatCode>0.00</c:formatCode>
                <c:ptCount val="3"/>
                <c:pt idx="0">
                  <c:v>-3.9458322434857545</c:v>
                </c:pt>
                <c:pt idx="1">
                  <c:v>-13.149327254631807</c:v>
                </c:pt>
                <c:pt idx="2">
                  <c:v>-11.632754813472063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3B-4B44-8734-608565A95EF5}"/>
            </c:ext>
          </c:extLst>
        </c:ser>
        <c:ser>
          <c:idx val="4"/>
          <c:order val="4"/>
          <c:tx>
            <c:strRef>
              <c:f>'KF_19_dur+rat'!$F$26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'KF_19_dur+rat'!$F$27:$F$29</c:f>
              <c:numCache>
                <c:formatCode>0.00</c:formatCode>
                <c:ptCount val="3"/>
                <c:pt idx="0">
                  <c:v>18.447807202714067</c:v>
                </c:pt>
                <c:pt idx="1">
                  <c:v>29.222540017847543</c:v>
                </c:pt>
                <c:pt idx="2">
                  <c:v>-4.0618070170953011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3B-4B44-8734-608565A95EF5}"/>
            </c:ext>
          </c:extLst>
        </c:ser>
        <c:ser>
          <c:idx val="5"/>
          <c:order val="5"/>
          <c:tx>
            <c:strRef>
              <c:f>'KF_19_dur+rat'!$G$26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'KF_19_dur+rat'!$G$27:$G$29</c:f>
              <c:numCache>
                <c:formatCode>0.00</c:formatCode>
                <c:ptCount val="3"/>
                <c:pt idx="0">
                  <c:v>-2.9000059192411558</c:v>
                </c:pt>
                <c:pt idx="1">
                  <c:v>-2.4190697488325927</c:v>
                </c:pt>
                <c:pt idx="2">
                  <c:v>10.096118179587293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3B-4B44-8734-608565A95EF5}"/>
            </c:ext>
          </c:extLst>
        </c:ser>
        <c:ser>
          <c:idx val="6"/>
          <c:order val="6"/>
          <c:tx>
            <c:strRef>
              <c:f>'KF_19_dur+rat'!$H$26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'KF_19_dur+rat'!$H$27:$H$29</c:f>
              <c:numCache>
                <c:formatCode>0.00</c:formatCode>
                <c:ptCount val="3"/>
                <c:pt idx="0">
                  <c:v>-3.2585360374671311</c:v>
                </c:pt>
                <c:pt idx="1">
                  <c:v>-18.90596439011734</c:v>
                </c:pt>
                <c:pt idx="2">
                  <c:v>-5.0461693677168542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3B-4B44-8734-608565A95EF5}"/>
            </c:ext>
          </c:extLst>
        </c:ser>
        <c:ser>
          <c:idx val="7"/>
          <c:order val="7"/>
          <c:tx>
            <c:strRef>
              <c:f>'KF_19_dur+rat'!$I$26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'KF_19_dur+rat'!$I$27:$I$29</c:f>
              <c:numCache>
                <c:formatCode>0.00</c:formatCode>
                <c:ptCount val="3"/>
                <c:pt idx="0">
                  <c:v>8.6471409801979533</c:v>
                </c:pt>
                <c:pt idx="1">
                  <c:v>-1.8946812400702715</c:v>
                </c:pt>
                <c:pt idx="2">
                  <c:v>15.624460203027443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3B-4B44-8734-608565A95EF5}"/>
            </c:ext>
          </c:extLst>
        </c:ser>
        <c:ser>
          <c:idx val="8"/>
          <c:order val="8"/>
          <c:tx>
            <c:strRef>
              <c:f>'KF_19_dur+rat'!$J$26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'KF_19_dur+rat'!$J$27:$J$29</c:f>
              <c:numCache>
                <c:formatCode>0.00</c:formatCode>
                <c:ptCount val="3"/>
                <c:pt idx="0">
                  <c:v>2.8530763891820143</c:v>
                </c:pt>
                <c:pt idx="1">
                  <c:v>-8.7766703694419785</c:v>
                </c:pt>
                <c:pt idx="2">
                  <c:v>3.4450582703369133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3B-4B44-8734-608565A95EF5}"/>
            </c:ext>
          </c:extLst>
        </c:ser>
        <c:ser>
          <c:idx val="9"/>
          <c:order val="9"/>
          <c:tx>
            <c:strRef>
              <c:f>'KF_19_dur+rat'!$K$26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'KF_19_dur+rat'!$K$27:$K$29</c:f>
              <c:numCache>
                <c:formatCode>0.00</c:formatCode>
                <c:ptCount val="3"/>
                <c:pt idx="0">
                  <c:v>3.8667394048891932</c:v>
                </c:pt>
                <c:pt idx="1">
                  <c:v>1.9629713287437525</c:v>
                </c:pt>
                <c:pt idx="2">
                  <c:v>-4.1098199068365613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3B-4B44-8734-608565A95EF5}"/>
            </c:ext>
          </c:extLst>
        </c:ser>
        <c:ser>
          <c:idx val="10"/>
          <c:order val="10"/>
          <c:tx>
            <c:strRef>
              <c:f>'KF_19_dur+rat'!$L$26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'KF_19_dur+rat'!$L$27:$L$29</c:f>
              <c:numCache>
                <c:formatCode>0.00</c:formatCode>
                <c:ptCount val="3"/>
                <c:pt idx="0">
                  <c:v>-4.9335571042348203</c:v>
                </c:pt>
                <c:pt idx="1">
                  <c:v>-2.6791994740420493</c:v>
                </c:pt>
                <c:pt idx="2">
                  <c:v>-6.2451199772700594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3B-4B44-8734-608565A95EF5}"/>
            </c:ext>
          </c:extLst>
        </c:ser>
        <c:ser>
          <c:idx val="11"/>
          <c:order val="11"/>
          <c:tx>
            <c:strRef>
              <c:f>'KF_19_dur+rat'!$M$26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'KF_19_dur+rat'!$M$27:$M$29</c:f>
              <c:numCache>
                <c:formatCode>0.00</c:formatCode>
                <c:ptCount val="3"/>
                <c:pt idx="0">
                  <c:v>-12.868556836292816</c:v>
                </c:pt>
                <c:pt idx="1">
                  <c:v>8.4602086918857697</c:v>
                </c:pt>
                <c:pt idx="2">
                  <c:v>12.6384500130616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83B-4B44-8734-608565A95EF5}"/>
            </c:ext>
          </c:extLst>
        </c:ser>
        <c:ser>
          <c:idx val="12"/>
          <c:order val="12"/>
          <c:tx>
            <c:strRef>
              <c:f>'KF_19_dur+rat'!$N$26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'KF_19_dur+rat'!$N$27:$N$29</c:f>
              <c:numCache>
                <c:formatCode>0.00</c:formatCode>
                <c:ptCount val="3"/>
                <c:pt idx="0">
                  <c:v>-1.4308689399451355</c:v>
                </c:pt>
                <c:pt idx="1">
                  <c:v>-2.4224480525063155</c:v>
                </c:pt>
                <c:pt idx="2">
                  <c:v>-8.3670940068804338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83B-4B44-8734-608565A95EF5}"/>
            </c:ext>
          </c:extLst>
        </c:ser>
        <c:ser>
          <c:idx val="13"/>
          <c:order val="13"/>
          <c:tx>
            <c:strRef>
              <c:f>'KF_19_dur+rat'!$O$26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'KF_19_dur+rat'!$O$27:$O$29</c:f>
              <c:numCache>
                <c:formatCode>0.00</c:formatCode>
                <c:ptCount val="3"/>
                <c:pt idx="0">
                  <c:v>3.5990576671360901</c:v>
                </c:pt>
                <c:pt idx="1">
                  <c:v>-5.4884504094228665</c:v>
                </c:pt>
                <c:pt idx="2">
                  <c:v>-10.1668917056971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83B-4B44-8734-608565A9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016192"/>
        <c:axId val="237017728"/>
      </c:barChart>
      <c:catAx>
        <c:axId val="23701619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37017728"/>
        <c:crosses val="autoZero"/>
        <c:auto val="1"/>
        <c:lblAlgn val="ctr"/>
        <c:lblOffset val="100"/>
        <c:noMultiLvlLbl val="0"/>
      </c:catAx>
      <c:valAx>
        <c:axId val="23701772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370161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6257045738135193E-2"/>
          <c:y val="0.85969143008644922"/>
          <c:w val="0.96027279376963126"/>
          <c:h val="0.1276148149764931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'KF_19_dur+rat'!$C$21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'KF_19_dur+rat'!$C$22:$C$24</c:f>
              <c:numCache>
                <c:formatCode>0.00</c:formatCode>
                <c:ptCount val="3"/>
                <c:pt idx="0">
                  <c:v>5.4477577634417891</c:v>
                </c:pt>
                <c:pt idx="1">
                  <c:v>11.330494918239415</c:v>
                </c:pt>
                <c:pt idx="2">
                  <c:v>8.3399743734388583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1-4DFA-933C-495FD9CDABCA}"/>
            </c:ext>
          </c:extLst>
        </c:ser>
        <c:ser>
          <c:idx val="2"/>
          <c:order val="1"/>
          <c:tx>
            <c:strRef>
              <c:f>'KF_19_dur+rat'!$E$21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'KF_19_dur+rat'!$E$22:$E$24</c:f>
              <c:numCache>
                <c:formatCode>0.00</c:formatCode>
                <c:ptCount val="3"/>
                <c:pt idx="0">
                  <c:v>-5.7687894417599175</c:v>
                </c:pt>
                <c:pt idx="1">
                  <c:v>-14.953230019966075</c:v>
                </c:pt>
                <c:pt idx="2">
                  <c:v>-14.338661675952105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1-4DFA-933C-495FD9CDABCA}"/>
            </c:ext>
          </c:extLst>
        </c:ser>
        <c:ser>
          <c:idx val="3"/>
          <c:order val="2"/>
          <c:tx>
            <c:strRef>
              <c:f>'KF_19_dur+rat'!$F$21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'KF_19_dur+rat'!$F$22:$F$24</c:f>
              <c:numCache>
                <c:formatCode>0.00</c:formatCode>
                <c:ptCount val="3"/>
                <c:pt idx="0">
                  <c:v>16.199853909241966</c:v>
                </c:pt>
                <c:pt idx="1">
                  <c:v>26.5385665964195</c:v>
                </c:pt>
                <c:pt idx="2">
                  <c:v>-6.9995450241861201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1-4DFA-933C-495FD9CDABCA}"/>
            </c:ext>
          </c:extLst>
        </c:ser>
        <c:ser>
          <c:idx val="4"/>
          <c:order val="3"/>
          <c:tx>
            <c:strRef>
              <c:f>'KF_19_dur+rat'!$G$21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'KF_19_dur+rat'!$G$22:$G$24</c:f>
              <c:numCache>
                <c:formatCode>0.00</c:formatCode>
                <c:ptCount val="3"/>
                <c:pt idx="0">
                  <c:v>-4.7428112581057311</c:v>
                </c:pt>
                <c:pt idx="1">
                  <c:v>-4.4458417283663794</c:v>
                </c:pt>
                <c:pt idx="2">
                  <c:v>6.7248481905124642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81-4DFA-933C-495FD9CDABCA}"/>
            </c:ext>
          </c:extLst>
        </c:ser>
        <c:ser>
          <c:idx val="5"/>
          <c:order val="4"/>
          <c:tx>
            <c:strRef>
              <c:f>'KF_19_dur+rat'!$H$21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'KF_19_dur+rat'!$H$22:$H$24</c:f>
              <c:numCache>
                <c:formatCode>0.00</c:formatCode>
                <c:ptCount val="3"/>
                <c:pt idx="0">
                  <c:v>-5.0945370379559378</c:v>
                </c:pt>
                <c:pt idx="1">
                  <c:v>-20.590300854817716</c:v>
                </c:pt>
                <c:pt idx="2">
                  <c:v>-7.9537650654701864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81-4DFA-933C-495FD9CDABCA}"/>
            </c:ext>
          </c:extLst>
        </c:ser>
        <c:ser>
          <c:idx val="6"/>
          <c:order val="5"/>
          <c:tx>
            <c:strRef>
              <c:f>'KF_19_dur+rat'!$I$21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'KF_19_dur+rat'!$I$22:$I$24</c:f>
              <c:numCache>
                <c:formatCode>0.00</c:formatCode>
                <c:ptCount val="3"/>
                <c:pt idx="0">
                  <c:v>6.5851889343084338</c:v>
                </c:pt>
                <c:pt idx="1">
                  <c:v>-3.9323448552260323</c:v>
                </c:pt>
                <c:pt idx="2">
                  <c:v>12.083906011556268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81-4DFA-933C-495FD9CDABCA}"/>
            </c:ext>
          </c:extLst>
        </c:ser>
        <c:ser>
          <c:idx val="8"/>
          <c:order val="6"/>
          <c:tx>
            <c:strRef>
              <c:f>'KF_19_dur+rat'!$K$21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'KF_19_dur+rat'!$K$22:$K$24</c:f>
              <c:numCache>
                <c:formatCode>0.00</c:formatCode>
                <c:ptCount val="3"/>
                <c:pt idx="0">
                  <c:v>1.8955118706568914</c:v>
                </c:pt>
                <c:pt idx="1">
                  <c:v>-0.15481636509340871</c:v>
                </c:pt>
                <c:pt idx="2">
                  <c:v>-7.0460877039240684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81-4DFA-933C-495FD9CDABCA}"/>
            </c:ext>
          </c:extLst>
        </c:ser>
        <c:ser>
          <c:idx val="10"/>
          <c:order val="7"/>
          <c:tx>
            <c:strRef>
              <c:f>'KF_19_dur+rat'!$M$21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'KF_19_dur+rat'!$M$22:$M$23</c:f>
              <c:numCache>
                <c:formatCode>0.00</c:formatCode>
                <c:ptCount val="2"/>
                <c:pt idx="0">
                  <c:v>-14.522174739827504</c:v>
                </c:pt>
                <c:pt idx="1">
                  <c:v>6.2074723088108499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81-4DFA-933C-495FD9CDA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39712"/>
        <c:axId val="233941248"/>
      </c:barChart>
      <c:catAx>
        <c:axId val="23393971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33941248"/>
        <c:crosses val="autoZero"/>
        <c:auto val="1"/>
        <c:lblAlgn val="ctr"/>
        <c:lblOffset val="100"/>
        <c:noMultiLvlLbl val="0"/>
      </c:catAx>
      <c:valAx>
        <c:axId val="233941248"/>
        <c:scaling>
          <c:orientation val="minMax"/>
          <c:max val="30"/>
          <c:min val="-2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33939712"/>
        <c:crosses val="autoZero"/>
        <c:crossBetween val="between"/>
        <c:majorUnit val="5"/>
        <c:minorUnit val="5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'KF_19_dur+rat'!$B$36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'KF_19_dur+rat'!$B$37:$B$39</c:f>
              <c:numCache>
                <c:formatCode>0.00</c:formatCode>
                <c:ptCount val="3"/>
                <c:pt idx="0">
                  <c:v>-1.4516765475248263</c:v>
                </c:pt>
                <c:pt idx="1">
                  <c:v>1.2735215811276817</c:v>
                </c:pt>
                <c:pt idx="2">
                  <c:v>0.17815496639716244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3-43B5-99BA-F23CF1949A56}"/>
            </c:ext>
          </c:extLst>
        </c:ser>
        <c:ser>
          <c:idx val="1"/>
          <c:order val="1"/>
          <c:tx>
            <c:strRef>
              <c:f>'KF_19_dur+rat'!$C$36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'KF_19_dur+rat'!$C$37:$C$39</c:f>
              <c:numCache>
                <c:formatCode>0.00</c:formatCode>
                <c:ptCount val="3"/>
                <c:pt idx="0">
                  <c:v>-1.2821223614874029</c:v>
                </c:pt>
                <c:pt idx="1">
                  <c:v>1.1030850559459751</c:v>
                </c:pt>
                <c:pt idx="2">
                  <c:v>0.17903730554143493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3-43B5-99BA-F23CF1949A56}"/>
            </c:ext>
          </c:extLst>
        </c:ser>
        <c:ser>
          <c:idx val="2"/>
          <c:order val="2"/>
          <c:tx>
            <c:strRef>
              <c:f>'KF_19_dur+rat'!$D$36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'KF_19_dur+rat'!$D$37:$D$39</c:f>
              <c:numCache>
                <c:formatCode>0.00</c:formatCode>
                <c:ptCount val="3"/>
                <c:pt idx="0">
                  <c:v>-2.813296109404078</c:v>
                </c:pt>
                <c:pt idx="1">
                  <c:v>2.4415002066184215</c:v>
                </c:pt>
                <c:pt idx="2">
                  <c:v>0.37179590278567076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3-43B5-99BA-F23CF1949A56}"/>
            </c:ext>
          </c:extLst>
        </c:ser>
        <c:ser>
          <c:idx val="3"/>
          <c:order val="3"/>
          <c:tx>
            <c:strRef>
              <c:f>'KF_19_dur+rat'!$E$36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'KF_19_dur+rat'!$E$37:$E$39</c:f>
              <c:numCache>
                <c:formatCode>0.00</c:formatCode>
                <c:ptCount val="3"/>
                <c:pt idx="0">
                  <c:v>2.3584816738767955</c:v>
                </c:pt>
                <c:pt idx="1">
                  <c:v>-1.7353869227778986</c:v>
                </c:pt>
                <c:pt idx="2">
                  <c:v>-0.62309475109888979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53-43B5-99BA-F23CF1949A56}"/>
            </c:ext>
          </c:extLst>
        </c:ser>
        <c:ser>
          <c:idx val="4"/>
          <c:order val="4"/>
          <c:tx>
            <c:strRef>
              <c:f>'KF_19_dur+rat'!$F$36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'KF_19_dur+rat'!$F$37:$F$39</c:f>
              <c:numCache>
                <c:formatCode>0.00</c:formatCode>
                <c:ptCount val="3"/>
                <c:pt idx="0">
                  <c:v>-1.7178329470489473E-2</c:v>
                </c:pt>
                <c:pt idx="1">
                  <c:v>3.1638581306069895</c:v>
                </c:pt>
                <c:pt idx="2">
                  <c:v>-3.146679801136484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53-43B5-99BA-F23CF1949A56}"/>
            </c:ext>
          </c:extLst>
        </c:ser>
        <c:ser>
          <c:idx val="5"/>
          <c:order val="5"/>
          <c:tx>
            <c:strRef>
              <c:f>'KF_19_dur+rat'!$G$36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'KF_19_dur+rat'!$G$37:$G$39</c:f>
              <c:numCache>
                <c:formatCode>0.00</c:formatCode>
                <c:ptCount val="3"/>
                <c:pt idx="0">
                  <c:v>-1.1579194711434866</c:v>
                </c:pt>
                <c:pt idx="1">
                  <c:v>-0.56793421225613372</c:v>
                </c:pt>
                <c:pt idx="2">
                  <c:v>1.725853683399631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53-43B5-99BA-F23CF1949A56}"/>
            </c:ext>
          </c:extLst>
        </c:ser>
        <c:ser>
          <c:idx val="6"/>
          <c:order val="6"/>
          <c:tx>
            <c:strRef>
              <c:f>'KF_19_dur+rat'!$H$36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'KF_19_dur+rat'!$H$37:$H$39</c:f>
              <c:numCache>
                <c:formatCode>0.00</c:formatCode>
                <c:ptCount val="3"/>
                <c:pt idx="0">
                  <c:v>3.0442915223651568</c:v>
                </c:pt>
                <c:pt idx="1">
                  <c:v>-3.6995957068590535</c:v>
                </c:pt>
                <c:pt idx="2">
                  <c:v>0.65530418449390382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53-43B5-99BA-F23CF1949A56}"/>
            </c:ext>
          </c:extLst>
        </c:ser>
        <c:ser>
          <c:idx val="7"/>
          <c:order val="7"/>
          <c:tx>
            <c:strRef>
              <c:f>'KF_19_dur+rat'!$I$36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'KF_19_dur+rat'!$I$37:$I$39</c:f>
              <c:numCache>
                <c:formatCode>0.00</c:formatCode>
                <c:ptCount val="3"/>
                <c:pt idx="0">
                  <c:v>1.1284552113249262</c:v>
                </c:pt>
                <c:pt idx="1">
                  <c:v>-2.5462994858139751</c:v>
                </c:pt>
                <c:pt idx="2">
                  <c:v>1.4178442744890525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53-43B5-99BA-F23CF1949A56}"/>
            </c:ext>
          </c:extLst>
        </c:ser>
        <c:ser>
          <c:idx val="8"/>
          <c:order val="8"/>
          <c:tx>
            <c:strRef>
              <c:f>'KF_19_dur+rat'!$J$36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'KF_19_dur+rat'!$J$37:$J$39</c:f>
              <c:numCache>
                <c:formatCode>0.00</c:formatCode>
                <c:ptCount val="3"/>
                <c:pt idx="0">
                  <c:v>1.9199443705731341</c:v>
                </c:pt>
                <c:pt idx="1">
                  <c:v>-2.6222243856402763</c:v>
                </c:pt>
                <c:pt idx="2">
                  <c:v>0.70228001506714577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53-43B5-99BA-F23CF1949A56}"/>
            </c:ext>
          </c:extLst>
        </c:ser>
        <c:ser>
          <c:idx val="9"/>
          <c:order val="9"/>
          <c:tx>
            <c:strRef>
              <c:f>'KF_19_dur+rat'!$K$36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'KF_19_dur+rat'!$K$37:$K$39</c:f>
              <c:numCache>
                <c:formatCode>0.00</c:formatCode>
                <c:ptCount val="3"/>
                <c:pt idx="0">
                  <c:v>0.93151751611938494</c:v>
                </c:pt>
                <c:pt idx="1">
                  <c:v>7.2073414351734755E-2</c:v>
                </c:pt>
                <c:pt idx="2">
                  <c:v>-1.0035909304711055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53-43B5-99BA-F23CF1949A56}"/>
            </c:ext>
          </c:extLst>
        </c:ser>
        <c:ser>
          <c:idx val="10"/>
          <c:order val="10"/>
          <c:tx>
            <c:strRef>
              <c:f>'KF_19_dur+rat'!$L$36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'KF_19_dur+rat'!$L$37:$L$39</c:f>
              <c:numCache>
                <c:formatCode>0.00</c:formatCode>
                <c:ptCount val="3"/>
                <c:pt idx="0">
                  <c:v>-0.30524744470418597</c:v>
                </c:pt>
                <c:pt idx="1">
                  <c:v>0.66162038055311001</c:v>
                </c:pt>
                <c:pt idx="2">
                  <c:v>-0.35637293584892049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53-43B5-99BA-F23CF1949A56}"/>
            </c:ext>
          </c:extLst>
        </c:ser>
        <c:ser>
          <c:idx val="11"/>
          <c:order val="11"/>
          <c:tx>
            <c:strRef>
              <c:f>'KF_19_dur+rat'!$M$36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'KF_19_dur+rat'!$M$37:$M$39</c:f>
              <c:numCache>
                <c:formatCode>0.00</c:formatCode>
                <c:ptCount val="3"/>
                <c:pt idx="0">
                  <c:v>-5.7683126082563589</c:v>
                </c:pt>
                <c:pt idx="1">
                  <c:v>3.4740906432979202</c:v>
                </c:pt>
                <c:pt idx="2">
                  <c:v>2.2942219649584565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53-43B5-99BA-F23CF1949A56}"/>
            </c:ext>
          </c:extLst>
        </c:ser>
        <c:ser>
          <c:idx val="12"/>
          <c:order val="12"/>
          <c:tx>
            <c:strRef>
              <c:f>'KF_19_dur+rat'!$N$36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'KF_19_dur+rat'!$N$37:$N$39</c:f>
              <c:numCache>
                <c:formatCode>0.00</c:formatCode>
                <c:ptCount val="3"/>
                <c:pt idx="0">
                  <c:v>0.73307406624569893</c:v>
                </c:pt>
                <c:pt idx="1">
                  <c:v>0.22436107462879562</c:v>
                </c:pt>
                <c:pt idx="2">
                  <c:v>-0.95743514087448212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53-43B5-99BA-F23CF1949A56}"/>
            </c:ext>
          </c:extLst>
        </c:ser>
        <c:ser>
          <c:idx val="13"/>
          <c:order val="13"/>
          <c:tx>
            <c:strRef>
              <c:f>'KF_19_dur+rat'!$O$36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'KF_19_dur+rat'!$O$37:$O$39</c:f>
              <c:numCache>
                <c:formatCode>0.00</c:formatCode>
                <c:ptCount val="3"/>
                <c:pt idx="0">
                  <c:v>2.6799885114857958</c:v>
                </c:pt>
                <c:pt idx="1">
                  <c:v>-1.2426697737831987</c:v>
                </c:pt>
                <c:pt idx="2">
                  <c:v>-1.4373187377025936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53-43B5-99BA-F23CF1949A56}"/>
            </c:ext>
          </c:extLst>
        </c:ser>
        <c:ser>
          <c:idx val="14"/>
          <c:order val="14"/>
          <c:tx>
            <c:strRef>
              <c:f>'KF_19_dur+rat'!$P$36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'KF_19_dur+rat'!$P$37:$P$39</c:f>
              <c:numCache>
                <c:formatCode>0.0</c:formatCode>
                <c:ptCount val="3"/>
                <c:pt idx="0">
                  <c:v>-3.7445032437739982</c:v>
                </c:pt>
                <c:pt idx="1">
                  <c:v>4.9028186273211958</c:v>
                </c:pt>
                <c:pt idx="2">
                  <c:v>-1.1583153835471993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453-43B5-99BA-F23CF1949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603840"/>
        <c:axId val="237605632"/>
      </c:barChart>
      <c:catAx>
        <c:axId val="23760384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37605632"/>
        <c:crosses val="autoZero"/>
        <c:auto val="1"/>
        <c:lblAlgn val="ctr"/>
        <c:lblOffset val="100"/>
        <c:noMultiLvlLbl val="0"/>
      </c:catAx>
      <c:valAx>
        <c:axId val="23760563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376038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3289206541490006"/>
          <c:y val="0.81859071619714396"/>
          <c:w val="0.73421576149135204"/>
          <c:h val="0.1569506870394152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'KF_19_dur+rat'!$C$31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'KF_19_dur+rat'!$C$32:$C$34</c:f>
              <c:numCache>
                <c:formatCode>0.00</c:formatCode>
                <c:ptCount val="3"/>
                <c:pt idx="0">
                  <c:v>-1.1867740056534615</c:v>
                </c:pt>
                <c:pt idx="1">
                  <c:v>1.1950986913840325</c:v>
                </c:pt>
                <c:pt idx="2">
                  <c:v>-8.3246857305638855E-3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0-4CF0-8F3A-4B7C1A08439E}"/>
            </c:ext>
          </c:extLst>
        </c:ser>
        <c:ser>
          <c:idx val="4"/>
          <c:order val="1"/>
          <c:tx>
            <c:strRef>
              <c:f>'KF_19_dur+rat'!$E$31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'KF_19_dur+rat'!$E$32:$E$34</c:f>
              <c:numCache>
                <c:formatCode>0.00</c:formatCode>
                <c:ptCount val="3"/>
                <c:pt idx="0">
                  <c:v>2.4538300297107369</c:v>
                </c:pt>
                <c:pt idx="1">
                  <c:v>-1.6433732873398412</c:v>
                </c:pt>
                <c:pt idx="2">
                  <c:v>-0.81045674237088861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0-4CF0-8F3A-4B7C1A08439E}"/>
            </c:ext>
          </c:extLst>
        </c:ser>
        <c:ser>
          <c:idx val="5"/>
          <c:order val="2"/>
          <c:tx>
            <c:strRef>
              <c:f>'KF_19_dur+rat'!$F$31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'KF_19_dur+rat'!$F$32:$F$34</c:f>
              <c:numCache>
                <c:formatCode>0.00</c:formatCode>
                <c:ptCount val="3"/>
                <c:pt idx="0">
                  <c:v>7.8170026363451939E-2</c:v>
                </c:pt>
                <c:pt idx="1">
                  <c:v>3.2558717660450469</c:v>
                </c:pt>
                <c:pt idx="2">
                  <c:v>-3.3340417924084829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60-4CF0-8F3A-4B7C1A08439E}"/>
            </c:ext>
          </c:extLst>
        </c:ser>
        <c:ser>
          <c:idx val="6"/>
          <c:order val="3"/>
          <c:tx>
            <c:strRef>
              <c:f>'KF_19_dur+rat'!$G$31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'KF_19_dur+rat'!$G$32:$G$34</c:f>
              <c:numCache>
                <c:formatCode>0.00</c:formatCode>
                <c:ptCount val="3"/>
                <c:pt idx="0">
                  <c:v>-1.0625711153095452</c:v>
                </c:pt>
                <c:pt idx="1">
                  <c:v>-0.47592057681807631</c:v>
                </c:pt>
                <c:pt idx="2">
                  <c:v>1.5384916921276321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60-4CF0-8F3A-4B7C1A08439E}"/>
            </c:ext>
          </c:extLst>
        </c:ser>
        <c:ser>
          <c:idx val="7"/>
          <c:order val="4"/>
          <c:tx>
            <c:strRef>
              <c:f>'KF_19_dur+rat'!$H$31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'KF_19_dur+rat'!$H$32:$H$34</c:f>
              <c:numCache>
                <c:formatCode>0.00</c:formatCode>
                <c:ptCount val="3"/>
                <c:pt idx="0">
                  <c:v>3.1396398781990982</c:v>
                </c:pt>
                <c:pt idx="1">
                  <c:v>-3.6075820714209961</c:v>
                </c:pt>
                <c:pt idx="2">
                  <c:v>0.467942193221905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60-4CF0-8F3A-4B7C1A08439E}"/>
            </c:ext>
          </c:extLst>
        </c:ser>
        <c:ser>
          <c:idx val="9"/>
          <c:order val="5"/>
          <c:tx>
            <c:strRef>
              <c:f>'KF_19_dur+rat'!$I$31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'KF_19_dur+rat'!$I$32:$I$34</c:f>
              <c:numCache>
                <c:formatCode>0.00</c:formatCode>
                <c:ptCount val="3"/>
                <c:pt idx="0">
                  <c:v>1.2238035671588676</c:v>
                </c:pt>
                <c:pt idx="1">
                  <c:v>-2.4542858503759177</c:v>
                </c:pt>
                <c:pt idx="2">
                  <c:v>1.2304822832170537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60-4CF0-8F3A-4B7C1A08439E}"/>
            </c:ext>
          </c:extLst>
        </c:ser>
        <c:ser>
          <c:idx val="14"/>
          <c:order val="6"/>
          <c:tx>
            <c:strRef>
              <c:f>'KF_19_dur+rat'!$K$31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'KF_19_dur+rat'!$K$32:$K$34</c:f>
              <c:numCache>
                <c:formatCode>0.00</c:formatCode>
                <c:ptCount val="3"/>
                <c:pt idx="0">
                  <c:v>1.0268658719533263</c:v>
                </c:pt>
                <c:pt idx="1">
                  <c:v>0.16408704978979216</c:v>
                </c:pt>
                <c:pt idx="2">
                  <c:v>-1.1909529217431043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60-4CF0-8F3A-4B7C1A08439E}"/>
            </c:ext>
          </c:extLst>
        </c:ser>
        <c:ser>
          <c:idx val="2"/>
          <c:order val="7"/>
          <c:tx>
            <c:strRef>
              <c:f>'KF_19_dur+rat'!$M$31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'KF_19_dur+rat'!$M$32:$M$34</c:f>
              <c:numCache>
                <c:formatCode>0.00</c:formatCode>
                <c:ptCount val="3"/>
                <c:pt idx="0">
                  <c:v>-5.6729642524224175</c:v>
                </c:pt>
                <c:pt idx="1">
                  <c:v>3.5661042787359776</c:v>
                </c:pt>
                <c:pt idx="2">
                  <c:v>2.1068599736864577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60-4CF0-8F3A-4B7C1A08439E}"/>
            </c:ext>
          </c:extLst>
        </c:ser>
        <c:ser>
          <c:idx val="12"/>
          <c:order val="8"/>
          <c:tx>
            <c:strRef>
              <c:f>'KF_19_dur+rat'!$P$31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'KF_19_dur+rat'!$P$32:$P$34</c:f>
              <c:numCache>
                <c:formatCode>0.00</c:formatCode>
                <c:ptCount val="3"/>
                <c:pt idx="0">
                  <c:v>-3.6491548879400568</c:v>
                </c:pt>
                <c:pt idx="1">
                  <c:v>4.9948322627592532</c:v>
                </c:pt>
                <c:pt idx="2">
                  <c:v>-1.3456773748191981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60-4CF0-8F3A-4B7C1A084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537920"/>
        <c:axId val="237560192"/>
      </c:barChart>
      <c:catAx>
        <c:axId val="23753792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37560192"/>
        <c:crosses val="autoZero"/>
        <c:auto val="1"/>
        <c:lblAlgn val="ctr"/>
        <c:lblOffset val="100"/>
        <c:noMultiLvlLbl val="0"/>
      </c:catAx>
      <c:valAx>
        <c:axId val="237560192"/>
        <c:scaling>
          <c:orientation val="minMax"/>
          <c:max val="6"/>
          <c:min val="-6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3753792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9_dur_1" connectionId="8" xr16:uid="{00000000-0016-0000-0000-00003A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20" connectionId="55" xr16:uid="{00000000-0016-0000-0000-000031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27" connectionId="32" xr16:uid="{00000000-0016-0000-0000-000030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9_dur_1" connectionId="51" xr16:uid="{00000000-0016-0000-0000-00002F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4" connectionId="53" xr16:uid="{00000000-0016-0000-0000-00002E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4" connectionId="3" xr16:uid="{00000000-0016-0000-0000-00002D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7 (Nichts dergleichen)_4" connectionId="23" xr16:uid="{00000000-0016-0000-0000-00002C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9" connectionId="66" xr16:uid="{00000000-0016-0000-0000-00002B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9" connectionId="43" xr16:uid="{00000000-0016-0000-0000-00002A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4_dur" connectionId="6" xr16:uid="{00000000-0016-0000-0000-000029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4" connectionId="11" xr16:uid="{00000000-0016-0000-0000-000028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7_dur" connectionId="52" xr16:uid="{00000000-0016-0000-0000-000039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19" connectionId="26" xr16:uid="{00000000-0016-0000-0000-000027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20" connectionId="5" xr16:uid="{00000000-0016-0000-0000-000026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4" connectionId="65" xr16:uid="{00000000-0016-0000-0000-00002500000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9_dur" connectionId="50" xr16:uid="{00000000-0016-0000-0000-000024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20" connectionId="40" xr16:uid="{00000000-0016-0000-0000-000023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27" connectionId="68" xr16:uid="{00000000-0016-0000-0000-000022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94_27" connectionId="33" xr16:uid="{00000000-0016-0000-0000-000021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20" connectionId="27" xr16:uid="{00000000-0016-0000-0000-00002000000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7 (Nichts dergleichen)_3" connectionId="21" xr16:uid="{00000000-0016-0000-0000-00001F0000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4" connectionId="34" xr16:uid="{00000000-0016-0000-0000-00001E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20" connectionId="13" xr16:uid="{00000000-0016-0000-0000-00003800000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3_27" connectionId="57" xr16:uid="{00000000-0016-0000-0000-00001D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2" connectionId="60" xr16:uid="{00000000-0016-0000-0000-00001C00000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9_Abschnitte-Dauern_1" connectionId="30" xr16:uid="{00000000-0016-0000-0000-00001B00000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87_27" connectionId="17" xr16:uid="{00000000-0016-0000-0000-00001A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2 (Umpanzert)" connectionId="19" xr16:uid="{00000000-0016-0000-0000-00001900000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9" connectionId="12" xr16:uid="{00000000-0016-0000-0000-00001800000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20" connectionId="67" xr16:uid="{00000000-0016-0000-0000-00001700000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4_14" connectionId="48" xr16:uid="{00000000-0016-0000-0000-00001600000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7 (Nichts dergleichen)_2" connectionId="22" xr16:uid="{00000000-0016-0000-0000-00001500000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7_dur" connectionId="9" xr16:uid="{00000000-0016-0000-0000-000014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27" connectionId="16" xr16:uid="{00000000-0016-0000-0000-000037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32_dur" connectionId="15" xr16:uid="{00000000-0016-0000-0000-000013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9_27" connectionId="58" xr16:uid="{00000000-0016-0000-0000-00001200000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7" connectionId="1" xr16:uid="{00000000-0016-0000-0000-000011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7" connectionId="63" xr16:uid="{00000000-0016-0000-0000-000010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9" connectionId="35" xr16:uid="{00000000-0016-0000-0000-00000F000000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20" connectionId="47" xr16:uid="{00000000-0016-0000-0000-00000E000000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4" connectionId="38" xr16:uid="{00000000-0016-0000-0000-00000D000000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20" connectionId="62" xr16:uid="{00000000-0016-0000-0000-00000C000000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20" connectionId="36" xr16:uid="{00000000-0016-0000-0000-00000B000000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4" connectionId="42" xr16:uid="{00000000-0016-0000-0000-00000A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9_Abschnitte-Dauern" connectionId="29" xr16:uid="{00000000-0016-0000-0000-000036000000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9_dur" connectionId="7" xr16:uid="{00000000-0016-0000-0000-000009000000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7" connectionId="14" xr16:uid="{00000000-0016-0000-0000-000008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7" connectionId="56" xr16:uid="{00000000-0016-0000-0000-000007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4_dur" connectionId="49" xr16:uid="{00000000-0016-0000-0000-000006000000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19" connectionId="46" xr16:uid="{00000000-0016-0000-0000-000005000000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4_Abschnitte-Dauern" connectionId="28" xr16:uid="{00000000-0016-0000-0000-000004000000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9" connectionId="4" xr16:uid="{00000000-0016-0000-0000-000003000000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7 (Nichts dergleichen)" connectionId="20" xr16:uid="{00000000-0016-0000-0000-000002000000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14" connectionId="25" xr16:uid="{00000000-0016-0000-0000-000001000000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9" connectionId="54" xr16:uid="{00000000-0016-0000-0000-000000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20" connectionId="44" xr16:uid="{00000000-0016-0000-0000-00003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7_Abschnitte-Dauern" connectionId="31" xr16:uid="{00000000-0016-0000-0000-000034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9" connectionId="61" xr16:uid="{00000000-0016-0000-0000-000033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9" connectionId="39" xr16:uid="{00000000-0016-0000-0000-00003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50" Type="http://schemas.openxmlformats.org/officeDocument/2006/relationships/queryTable" Target="../queryTables/queryTable49.xml"/><Relationship Id="rId55" Type="http://schemas.openxmlformats.org/officeDocument/2006/relationships/queryTable" Target="../queryTables/queryTable54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59" Type="http://schemas.openxmlformats.org/officeDocument/2006/relationships/queryTable" Target="../queryTables/queryTable58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41" Type="http://schemas.openxmlformats.org/officeDocument/2006/relationships/queryTable" Target="../queryTables/queryTable40.xml"/><Relationship Id="rId54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3" Type="http://schemas.openxmlformats.org/officeDocument/2006/relationships/queryTable" Target="../queryTables/queryTable52.xml"/><Relationship Id="rId58" Type="http://schemas.openxmlformats.org/officeDocument/2006/relationships/queryTable" Target="../queryTables/queryTable57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57" Type="http://schemas.openxmlformats.org/officeDocument/2006/relationships/queryTable" Target="../queryTables/queryTable56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52" Type="http://schemas.openxmlformats.org/officeDocument/2006/relationships/queryTable" Target="../queryTables/queryTable51.xml"/><Relationship Id="rId60" Type="http://schemas.openxmlformats.org/officeDocument/2006/relationships/queryTable" Target="../queryTables/queryTable5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56" Type="http://schemas.openxmlformats.org/officeDocument/2006/relationships/queryTable" Target="../queryTables/queryTable55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32D1-B34F-4FE2-91D3-0CF6EDD2EF3C}">
  <dimension ref="A1:E12"/>
  <sheetViews>
    <sheetView workbookViewId="0"/>
  </sheetViews>
  <sheetFormatPr baseColWidth="10" defaultRowHeight="14.4" x14ac:dyDescent="0.3"/>
  <cols>
    <col min="1" max="1" width="8.21875" style="7" bestFit="1" customWidth="1"/>
    <col min="2" max="2" width="11.44140625" style="7" bestFit="1" customWidth="1"/>
    <col min="3" max="3" width="10.44140625" style="7" bestFit="1" customWidth="1"/>
    <col min="4" max="4" width="11.44140625" style="7" bestFit="1" customWidth="1"/>
    <col min="5" max="5" width="10.44140625" style="7" bestFit="1" customWidth="1"/>
  </cols>
  <sheetData>
    <row r="1" spans="1:5" s="31" customFormat="1" x14ac:dyDescent="0.3">
      <c r="A1" s="6" t="s">
        <v>59</v>
      </c>
      <c r="B1" s="6" t="s">
        <v>61</v>
      </c>
      <c r="C1" s="6" t="s">
        <v>60</v>
      </c>
      <c r="D1" s="6" t="s">
        <v>61</v>
      </c>
      <c r="E1" s="6" t="s">
        <v>60</v>
      </c>
    </row>
    <row r="2" spans="1:5" x14ac:dyDescent="0.3">
      <c r="A2" s="7" t="s">
        <v>3</v>
      </c>
      <c r="B2" s="7">
        <v>32</v>
      </c>
      <c r="C2" s="7">
        <v>19.5</v>
      </c>
      <c r="D2" s="7">
        <v>75</v>
      </c>
      <c r="E2" s="7">
        <v>45.7</v>
      </c>
    </row>
    <row r="3" spans="1:5" x14ac:dyDescent="0.3">
      <c r="A3" s="7" t="s">
        <v>4</v>
      </c>
      <c r="B3" s="7">
        <v>24</v>
      </c>
      <c r="C3" s="7">
        <v>14.6</v>
      </c>
    </row>
    <row r="4" spans="1:5" x14ac:dyDescent="0.3">
      <c r="A4" s="7" t="s">
        <v>5</v>
      </c>
      <c r="B4" s="7">
        <v>12</v>
      </c>
      <c r="C4" s="7">
        <v>7.3</v>
      </c>
    </row>
    <row r="5" spans="1:5" x14ac:dyDescent="0.3">
      <c r="A5" s="7" t="s">
        <v>6</v>
      </c>
      <c r="B5" s="7">
        <v>7</v>
      </c>
      <c r="C5" s="7">
        <v>4.3</v>
      </c>
    </row>
    <row r="6" spans="1:5" x14ac:dyDescent="0.3">
      <c r="A6" s="7" t="s">
        <v>0</v>
      </c>
      <c r="B6" s="7">
        <v>14</v>
      </c>
      <c r="C6" s="7">
        <v>8.5</v>
      </c>
      <c r="D6" s="7">
        <v>64</v>
      </c>
      <c r="E6" s="7">
        <v>39</v>
      </c>
    </row>
    <row r="7" spans="1:5" x14ac:dyDescent="0.3">
      <c r="A7" s="7" t="s">
        <v>1</v>
      </c>
      <c r="B7" s="7">
        <v>34</v>
      </c>
      <c r="C7" s="7">
        <v>20.7</v>
      </c>
    </row>
    <row r="8" spans="1:5" x14ac:dyDescent="0.3">
      <c r="A8" s="7" t="s">
        <v>7</v>
      </c>
      <c r="B8" s="7">
        <v>16</v>
      </c>
      <c r="C8" s="7">
        <v>9.8000000000000007</v>
      </c>
    </row>
    <row r="9" spans="1:5" x14ac:dyDescent="0.3">
      <c r="A9" s="7" t="s">
        <v>52</v>
      </c>
      <c r="B9" s="7">
        <v>18</v>
      </c>
      <c r="C9" s="7">
        <v>11</v>
      </c>
      <c r="D9" s="7">
        <v>25</v>
      </c>
      <c r="E9" s="7">
        <v>15.2</v>
      </c>
    </row>
    <row r="10" spans="1:5" x14ac:dyDescent="0.3">
      <c r="A10" s="7" t="s">
        <v>53</v>
      </c>
      <c r="B10" s="7">
        <v>3</v>
      </c>
      <c r="C10" s="7">
        <v>1.8</v>
      </c>
    </row>
    <row r="11" spans="1:5" x14ac:dyDescent="0.3">
      <c r="A11" s="7" t="s">
        <v>53</v>
      </c>
      <c r="B11" s="7">
        <v>4</v>
      </c>
      <c r="C11" s="7">
        <v>2.4</v>
      </c>
    </row>
    <row r="12" spans="1:5" x14ac:dyDescent="0.3">
      <c r="B12" s="7">
        <v>164</v>
      </c>
      <c r="C12" s="7">
        <v>100</v>
      </c>
      <c r="D12" s="7">
        <v>164</v>
      </c>
      <c r="E12" s="7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16"/>
  <sheetViews>
    <sheetView tabSelected="1" zoomScale="55" zoomScaleNormal="55" workbookViewId="0"/>
  </sheetViews>
  <sheetFormatPr baseColWidth="10" defaultRowHeight="14.4" x14ac:dyDescent="0.3"/>
  <cols>
    <col min="1" max="1" width="21.44140625" style="1" bestFit="1" customWidth="1"/>
    <col min="2" max="3" width="26.44140625" style="2" bestFit="1" customWidth="1"/>
    <col min="4" max="4" width="24" style="2" bestFit="1" customWidth="1"/>
    <col min="5" max="5" width="24" bestFit="1" customWidth="1"/>
    <col min="6" max="6" width="34.21875" bestFit="1" customWidth="1"/>
    <col min="7" max="7" width="37.44140625" bestFit="1" customWidth="1"/>
    <col min="8" max="8" width="29.77734375" bestFit="1" customWidth="1"/>
    <col min="9" max="9" width="23.21875" bestFit="1" customWidth="1"/>
    <col min="10" max="10" width="29.77734375" bestFit="1" customWidth="1"/>
    <col min="11" max="12" width="22.77734375" bestFit="1" customWidth="1"/>
    <col min="13" max="13" width="28.77734375" bestFit="1" customWidth="1"/>
    <col min="14" max="15" width="22.77734375" bestFit="1" customWidth="1"/>
    <col min="16" max="16" width="11" style="2" bestFit="1" customWidth="1"/>
    <col min="17" max="17" width="9" bestFit="1" customWidth="1"/>
    <col min="18" max="18" width="9.44140625" bestFit="1" customWidth="1"/>
    <col min="19" max="19" width="17.77734375" style="2" bestFit="1" customWidth="1"/>
    <col min="20" max="20" width="8.5546875" style="2" bestFit="1" customWidth="1"/>
    <col min="21" max="21" width="13.21875" style="2" bestFit="1" customWidth="1"/>
    <col min="22" max="22" width="7.44140625" style="2" bestFit="1" customWidth="1"/>
    <col min="23" max="23" width="10.21875" style="2" bestFit="1" customWidth="1"/>
    <col min="24" max="24" width="8.21875" style="2" bestFit="1" customWidth="1"/>
    <col min="25" max="25" width="8.5546875" bestFit="1" customWidth="1"/>
    <col min="26" max="26" width="17.5546875" style="1" bestFit="1" customWidth="1"/>
    <col min="27" max="27" width="15.21875" bestFit="1" customWidth="1"/>
    <col min="28" max="29" width="26.44140625" style="2" bestFit="1" customWidth="1"/>
    <col min="30" max="30" width="24" bestFit="1" customWidth="1"/>
    <col min="31" max="31" width="24" style="2" bestFit="1" customWidth="1"/>
    <col min="32" max="32" width="34.21875" style="2" bestFit="1" customWidth="1"/>
    <col min="33" max="33" width="37.44140625" bestFit="1" customWidth="1"/>
    <col min="34" max="34" width="29.77734375" bestFit="1" customWidth="1"/>
    <col min="35" max="35" width="23.21875" bestFit="1" customWidth="1"/>
    <col min="36" max="36" width="29.77734375" bestFit="1" customWidth="1"/>
    <col min="37" max="38" width="22.77734375" bestFit="1" customWidth="1"/>
    <col min="39" max="39" width="28.77734375" bestFit="1" customWidth="1"/>
    <col min="40" max="41" width="22.77734375" bestFit="1" customWidth="1"/>
    <col min="42" max="42" width="11" bestFit="1" customWidth="1"/>
    <col min="43" max="43" width="9" bestFit="1" customWidth="1"/>
    <col min="44" max="44" width="9.44140625" bestFit="1" customWidth="1"/>
    <col min="45" max="45" width="17.77734375" bestFit="1" customWidth="1"/>
    <col min="46" max="46" width="10.21875" bestFit="1" customWidth="1"/>
    <col min="47" max="47" width="8.21875" bestFit="1" customWidth="1"/>
    <col min="48" max="48" width="8.5546875" bestFit="1" customWidth="1"/>
    <col min="49" max="49" width="16.77734375" bestFit="1" customWidth="1"/>
    <col min="50" max="51" width="8.5546875" bestFit="1" customWidth="1"/>
    <col min="52" max="52" width="18.21875" bestFit="1" customWidth="1"/>
    <col min="53" max="53" width="17.77734375" bestFit="1" customWidth="1"/>
    <col min="54" max="54" width="22.44140625" bestFit="1" customWidth="1"/>
    <col min="55" max="55" width="5.44140625" bestFit="1" customWidth="1"/>
    <col min="56" max="56" width="23.21875" bestFit="1" customWidth="1"/>
    <col min="57" max="57" width="23.5546875" bestFit="1" customWidth="1"/>
    <col min="58" max="59" width="26.44140625" bestFit="1" customWidth="1"/>
    <col min="60" max="61" width="24" bestFit="1" customWidth="1"/>
    <col min="62" max="62" width="34.21875" bestFit="1" customWidth="1"/>
    <col min="63" max="63" width="37.44140625" bestFit="1" customWidth="1"/>
    <col min="64" max="64" width="29.77734375" bestFit="1" customWidth="1"/>
    <col min="65" max="65" width="23.21875" bestFit="1" customWidth="1"/>
    <col min="66" max="66" width="29.77734375" bestFit="1" customWidth="1"/>
    <col min="67" max="68" width="22.77734375" bestFit="1" customWidth="1"/>
    <col min="69" max="69" width="28.77734375" bestFit="1" customWidth="1"/>
    <col min="70" max="71" width="22.77734375" bestFit="1" customWidth="1"/>
    <col min="72" max="72" width="8.5546875" bestFit="1" customWidth="1"/>
  </cols>
  <sheetData>
    <row r="1" spans="1:72" x14ac:dyDescent="0.3">
      <c r="A1" s="35" t="s">
        <v>23</v>
      </c>
      <c r="B1" s="27" t="s">
        <v>8</v>
      </c>
      <c r="C1" s="27" t="s">
        <v>9</v>
      </c>
      <c r="D1" s="27" t="s">
        <v>10</v>
      </c>
      <c r="E1" s="27" t="s">
        <v>11</v>
      </c>
      <c r="F1" s="27" t="s">
        <v>12</v>
      </c>
      <c r="G1" s="27" t="s">
        <v>13</v>
      </c>
      <c r="H1" s="27" t="s">
        <v>14</v>
      </c>
      <c r="I1" s="27" t="s">
        <v>15</v>
      </c>
      <c r="J1" s="27" t="s">
        <v>16</v>
      </c>
      <c r="K1" s="27" t="s">
        <v>17</v>
      </c>
      <c r="L1" s="12" t="s">
        <v>18</v>
      </c>
      <c r="M1" s="12" t="s">
        <v>19</v>
      </c>
      <c r="N1" s="12" t="s">
        <v>20</v>
      </c>
      <c r="O1" s="12" t="s">
        <v>21</v>
      </c>
      <c r="P1" s="1" t="s">
        <v>27</v>
      </c>
      <c r="Q1" s="1" t="s">
        <v>28</v>
      </c>
      <c r="R1" s="1" t="s">
        <v>29</v>
      </c>
      <c r="S1" s="1" t="s">
        <v>30</v>
      </c>
      <c r="T1" s="1"/>
      <c r="U1" s="1"/>
      <c r="V1" s="6" t="s">
        <v>23</v>
      </c>
      <c r="W1" s="1" t="s">
        <v>31</v>
      </c>
      <c r="X1" s="1" t="s">
        <v>34</v>
      </c>
      <c r="Y1" s="1" t="s">
        <v>32</v>
      </c>
      <c r="Z1" s="6" t="s">
        <v>43</v>
      </c>
      <c r="AA1" s="6" t="s">
        <v>23</v>
      </c>
      <c r="AB1" s="27" t="s">
        <v>8</v>
      </c>
      <c r="AC1" s="27" t="s">
        <v>9</v>
      </c>
      <c r="AD1" s="27" t="s">
        <v>10</v>
      </c>
      <c r="AE1" s="27" t="s">
        <v>11</v>
      </c>
      <c r="AF1" s="27" t="s">
        <v>12</v>
      </c>
      <c r="AG1" s="27" t="s">
        <v>13</v>
      </c>
      <c r="AH1" s="27" t="s">
        <v>14</v>
      </c>
      <c r="AI1" s="27" t="s">
        <v>15</v>
      </c>
      <c r="AJ1" s="27" t="s">
        <v>16</v>
      </c>
      <c r="AK1" s="27" t="s">
        <v>17</v>
      </c>
      <c r="AL1" s="12" t="s">
        <v>18</v>
      </c>
      <c r="AM1" s="12" t="s">
        <v>19</v>
      </c>
      <c r="AN1" s="12" t="s">
        <v>20</v>
      </c>
      <c r="AO1" s="12" t="s">
        <v>21</v>
      </c>
      <c r="AP1" s="6" t="s">
        <v>27</v>
      </c>
      <c r="AQ1" s="1" t="s">
        <v>28</v>
      </c>
      <c r="AR1" s="6" t="s">
        <v>29</v>
      </c>
      <c r="AS1" s="6" t="s">
        <v>30</v>
      </c>
      <c r="AT1" s="6" t="s">
        <v>31</v>
      </c>
      <c r="AU1" s="6" t="s">
        <v>34</v>
      </c>
      <c r="AV1" s="1" t="s">
        <v>32</v>
      </c>
      <c r="AW1" s="6" t="s">
        <v>33</v>
      </c>
      <c r="AX1" s="39" t="s">
        <v>2</v>
      </c>
      <c r="AY1" s="21"/>
      <c r="AZ1" s="28"/>
      <c r="BA1" s="28"/>
      <c r="BB1" s="6"/>
      <c r="BC1" s="14"/>
      <c r="BD1" s="7"/>
    </row>
    <row r="2" spans="1:72" x14ac:dyDescent="0.3">
      <c r="A2" s="6">
        <v>1</v>
      </c>
      <c r="B2" s="8">
        <f>SUM(AB2:AB5)</f>
        <v>32.154666667000001</v>
      </c>
      <c r="C2" s="8">
        <f t="shared" ref="C2:O2" si="0">SUM(AC2:AC5)</f>
        <v>34.533333333000002</v>
      </c>
      <c r="D2" s="8">
        <f t="shared" si="0"/>
        <v>27.100333332999998</v>
      </c>
      <c r="E2" s="8">
        <f t="shared" si="0"/>
        <v>30.860000000000003</v>
      </c>
      <c r="F2" s="8">
        <f t="shared" si="0"/>
        <v>38.054562500000003</v>
      </c>
      <c r="G2" s="8">
        <f t="shared" si="0"/>
        <v>31.195999999999998</v>
      </c>
      <c r="H2" s="8">
        <f t="shared" si="0"/>
        <v>31.080812499999997</v>
      </c>
      <c r="I2" s="8">
        <f t="shared" si="0"/>
        <v>34.905833333000004</v>
      </c>
      <c r="J2" s="8">
        <f t="shared" si="0"/>
        <v>33.044333332999997</v>
      </c>
      <c r="K2" s="8">
        <f t="shared" si="0"/>
        <v>33.370000000000005</v>
      </c>
      <c r="L2" s="8">
        <f t="shared" si="0"/>
        <v>30.542666666999999</v>
      </c>
      <c r="M2" s="8">
        <f t="shared" si="0"/>
        <v>27.993333332999999</v>
      </c>
      <c r="N2" s="8">
        <f t="shared" si="0"/>
        <v>31.668000000000003</v>
      </c>
      <c r="O2" s="8">
        <f t="shared" si="0"/>
        <v>33.283999999999999</v>
      </c>
      <c r="P2" s="3">
        <f>AVERAGE(B2:O2)</f>
        <v>32.127705357071427</v>
      </c>
      <c r="Q2" s="13">
        <f>MIN(B2:O2)</f>
        <v>27.100333332999998</v>
      </c>
      <c r="R2" s="3">
        <f>MAX(B2:O2)</f>
        <v>38.054562500000003</v>
      </c>
      <c r="S2" s="8">
        <f>STDEV(B2:O2)/P2*100</f>
        <v>8.6764928133467567</v>
      </c>
      <c r="V2" s="6">
        <v>1</v>
      </c>
      <c r="W2" s="13">
        <f>AVERAGE(C2,E2:I2,K2,M2)</f>
        <v>32.749234374875002</v>
      </c>
      <c r="X2" s="3">
        <f>MIN(C2,E2:I2,K2,M2)</f>
        <v>27.993333332999999</v>
      </c>
      <c r="Y2" s="3">
        <f>MAX(C2,E2:I2,K2,M2)</f>
        <v>38.054562500000003</v>
      </c>
      <c r="Z2" s="8">
        <f>STDEV(C2,E2:I2,K2,M2)/W2*100</f>
        <v>9.4995644031023563</v>
      </c>
      <c r="AA2" s="1" t="s">
        <v>3</v>
      </c>
      <c r="AB2" s="13">
        <f>AB78-AB77</f>
        <v>13.994666666999999</v>
      </c>
      <c r="AC2" s="13">
        <f t="shared" ref="AC2:AO2" si="1">AC78-AC77</f>
        <v>15.427833333000001</v>
      </c>
      <c r="AD2" s="13">
        <f t="shared" si="1"/>
        <v>11.825666667</v>
      </c>
      <c r="AE2" s="13">
        <f t="shared" si="1"/>
        <v>14.295</v>
      </c>
      <c r="AF2" s="13">
        <f t="shared" si="1"/>
        <v>18.624187499999998</v>
      </c>
      <c r="AG2" s="13">
        <f t="shared" si="1"/>
        <v>12.983333332999999</v>
      </c>
      <c r="AH2" s="13">
        <f t="shared" si="1"/>
        <v>14.396812499999999</v>
      </c>
      <c r="AI2" s="13">
        <f t="shared" si="1"/>
        <v>15.704999999999998</v>
      </c>
      <c r="AJ2" s="13">
        <f t="shared" si="1"/>
        <v>15.202999999999999</v>
      </c>
      <c r="AK2" s="13">
        <f t="shared" si="1"/>
        <v>14.963333333000001</v>
      </c>
      <c r="AL2" s="13">
        <f t="shared" si="1"/>
        <v>13.391999999999999</v>
      </c>
      <c r="AM2" s="13">
        <f t="shared" si="1"/>
        <v>11.915333333</v>
      </c>
      <c r="AN2" s="13">
        <f t="shared" si="1"/>
        <v>13.290666667</v>
      </c>
      <c r="AO2" s="13">
        <f t="shared" si="1"/>
        <v>13.504666667</v>
      </c>
      <c r="AP2" s="13">
        <f>AVERAGE(AB2:AO2)</f>
        <v>14.251535714285717</v>
      </c>
      <c r="AQ2" s="13">
        <f t="shared" ref="AQ2:AQ11" si="2">MIN(AB2:AO2)</f>
        <v>11.825666667</v>
      </c>
      <c r="AR2" s="13">
        <f>MAX(AB2:AO2)</f>
        <v>18.624187499999998</v>
      </c>
      <c r="AS2" s="8">
        <f t="shared" ref="AS2:AS11" si="3">STDEV(AB2:AO2)/AP2*100</f>
        <v>12.198245885878784</v>
      </c>
      <c r="AT2" s="13">
        <f t="shared" ref="AT2:AT11" si="4">AVERAGE(AC2,AE2:AI2,AK2,AM2)</f>
        <v>14.788854166500002</v>
      </c>
      <c r="AU2" s="3">
        <f t="shared" ref="AU2:AU11" si="5">MIN(AC2,AE2:AI2,AK2,AM2)</f>
        <v>11.915333333</v>
      </c>
      <c r="AV2" s="3">
        <f t="shared" ref="AV2:AV11" si="6">MAX(AC2,AE2:AI2,AK2,AM2)</f>
        <v>18.624187499999998</v>
      </c>
      <c r="AW2" s="8">
        <f t="shared" ref="AW2:AW11" si="7">STDEV(AC2,AE2:AI2,AK2,AM2)/AT2*100</f>
        <v>13.500121844054277</v>
      </c>
      <c r="AX2" s="40">
        <v>19.512195121951219</v>
      </c>
      <c r="AY2" s="1" t="s">
        <v>3</v>
      </c>
      <c r="AZ2" s="40"/>
      <c r="BA2" s="1"/>
      <c r="BB2" s="13"/>
      <c r="BC2" s="13"/>
      <c r="BD2" s="7"/>
    </row>
    <row r="3" spans="1:72" x14ac:dyDescent="0.3">
      <c r="A3" s="6">
        <v>2</v>
      </c>
      <c r="B3" s="8">
        <f>SUM(AB6:AB8)</f>
        <v>23.698666666999998</v>
      </c>
      <c r="C3" s="8">
        <f t="shared" ref="C3:O3" si="8">SUM(AC6:AC8)</f>
        <v>25.240124999999999</v>
      </c>
      <c r="D3" s="8">
        <f t="shared" si="8"/>
        <v>21.234666666999999</v>
      </c>
      <c r="E3" s="8">
        <f t="shared" si="8"/>
        <v>19.28125</v>
      </c>
      <c r="F3" s="8">
        <f t="shared" si="8"/>
        <v>28.688000000000002</v>
      </c>
      <c r="G3" s="8">
        <f t="shared" si="8"/>
        <v>21.663416666000003</v>
      </c>
      <c r="H3" s="8">
        <f t="shared" si="8"/>
        <v>18.003250000000001</v>
      </c>
      <c r="I3" s="8">
        <f t="shared" si="8"/>
        <v>21.779833333999996</v>
      </c>
      <c r="J3" s="8">
        <f t="shared" si="8"/>
        <v>20.252000000000002</v>
      </c>
      <c r="K3" s="8">
        <f t="shared" si="8"/>
        <v>22.636249999999997</v>
      </c>
      <c r="L3" s="8">
        <f t="shared" si="8"/>
        <v>21.605666666999998</v>
      </c>
      <c r="M3" s="8">
        <f t="shared" si="8"/>
        <v>24.078666667</v>
      </c>
      <c r="N3" s="8">
        <f t="shared" si="8"/>
        <v>21.662666666999996</v>
      </c>
      <c r="O3" s="8">
        <f t="shared" si="8"/>
        <v>20.981999999999999</v>
      </c>
      <c r="P3" s="3">
        <f t="shared" ref="P3:P4" si="9">AVERAGE(B3:O3)</f>
        <v>22.200461309642858</v>
      </c>
      <c r="Q3" s="13">
        <f t="shared" ref="Q3:Q4" si="10">MIN(B3:O3)</f>
        <v>18.003250000000001</v>
      </c>
      <c r="R3" s="3">
        <f t="shared" ref="R3:R4" si="11">MAX(B3:O3)</f>
        <v>28.688000000000002</v>
      </c>
      <c r="S3" s="8">
        <f t="shared" ref="S3:S5" si="12">STDEV(B3:O3)/P3*100</f>
        <v>11.901204602377438</v>
      </c>
      <c r="V3" s="6">
        <v>2</v>
      </c>
      <c r="W3" s="13">
        <f>AVERAGE(C3,E3:I3,K3,M3)</f>
        <v>22.671348958374995</v>
      </c>
      <c r="X3" s="3">
        <f t="shared" ref="X3:X4" si="13">MIN(C3,E3:I3,K3,M3)</f>
        <v>18.003250000000001</v>
      </c>
      <c r="Y3" s="3">
        <f t="shared" ref="Y3:Y5" si="14">MAX(C3,E3:I3,K3,M3)</f>
        <v>28.688000000000002</v>
      </c>
      <c r="Z3" s="8">
        <f t="shared" ref="Z3:Z5" si="15">STDEV(C3,E3:I3,K3,M3)/W3*100</f>
        <v>14.89976382704711</v>
      </c>
      <c r="AA3" s="1" t="s">
        <v>4</v>
      </c>
      <c r="AB3" s="13">
        <f t="shared" ref="AB3:AO11" si="16">AB79-AB78</f>
        <v>9.8586666670000014</v>
      </c>
      <c r="AC3" s="13">
        <f t="shared" si="16"/>
        <v>9.9508333330000003</v>
      </c>
      <c r="AD3" s="13">
        <f t="shared" si="16"/>
        <v>8.641</v>
      </c>
      <c r="AE3" s="13">
        <f t="shared" si="16"/>
        <v>9.2362499999999983</v>
      </c>
      <c r="AF3" s="13">
        <f t="shared" si="16"/>
        <v>9.4778750000000009</v>
      </c>
      <c r="AG3" s="13">
        <f t="shared" si="16"/>
        <v>10.227333332999999</v>
      </c>
      <c r="AH3" s="13">
        <f t="shared" si="16"/>
        <v>9.4010625000000019</v>
      </c>
      <c r="AI3" s="13">
        <f t="shared" si="16"/>
        <v>9.6900000000000013</v>
      </c>
      <c r="AJ3" s="13">
        <f t="shared" si="16"/>
        <v>9.8133333329999992</v>
      </c>
      <c r="AK3" s="13">
        <f t="shared" si="16"/>
        <v>10.018666666999998</v>
      </c>
      <c r="AL3" s="13">
        <f t="shared" si="16"/>
        <v>9.6086666670000014</v>
      </c>
      <c r="AM3" s="13">
        <f t="shared" si="16"/>
        <v>8.3166666670000016</v>
      </c>
      <c r="AN3" s="13">
        <f t="shared" si="16"/>
        <v>10.349333333000001</v>
      </c>
      <c r="AO3" s="13">
        <f t="shared" si="16"/>
        <v>11.764666665999998</v>
      </c>
      <c r="AP3" s="13">
        <f t="shared" ref="AP3:AP11" si="17">AVERAGE(AB3:AO3)</f>
        <v>9.7395967261428584</v>
      </c>
      <c r="AQ3" s="13">
        <f t="shared" si="2"/>
        <v>8.3166666670000016</v>
      </c>
      <c r="AR3" s="13">
        <f t="shared" ref="AR3:AR11" si="18">MAX(AB3:AO3)</f>
        <v>11.764666665999998</v>
      </c>
      <c r="AS3" s="8">
        <f t="shared" si="3"/>
        <v>8.3219751926519674</v>
      </c>
      <c r="AT3" s="13">
        <f t="shared" si="4"/>
        <v>9.5398359374999995</v>
      </c>
      <c r="AU3" s="3">
        <f t="shared" si="5"/>
        <v>8.3166666670000016</v>
      </c>
      <c r="AV3" s="3">
        <f t="shared" si="6"/>
        <v>10.227333332999999</v>
      </c>
      <c r="AW3" s="8">
        <f t="shared" si="7"/>
        <v>6.2704250137712609</v>
      </c>
      <c r="AX3" s="40">
        <v>14.634146341463413</v>
      </c>
      <c r="AY3" s="1" t="s">
        <v>4</v>
      </c>
      <c r="AZ3" s="40"/>
      <c r="BA3" s="1"/>
      <c r="BB3" s="13"/>
      <c r="BC3" s="13"/>
      <c r="BD3" s="7"/>
    </row>
    <row r="4" spans="1:72" x14ac:dyDescent="0.3">
      <c r="A4" s="1">
        <v>3</v>
      </c>
      <c r="B4" s="8">
        <f>SUM(AB9:AB11)</f>
        <v>11.101333332999999</v>
      </c>
      <c r="C4" s="8">
        <f t="shared" ref="C4:O4" si="19">SUM(AC9:AC11)</f>
        <v>11.881249999999994</v>
      </c>
      <c r="D4" s="8">
        <f t="shared" si="19"/>
        <v>9.7418125000000018</v>
      </c>
      <c r="E4" s="8">
        <f t="shared" si="19"/>
        <v>9.3941666670000004</v>
      </c>
      <c r="F4" s="8">
        <f t="shared" si="19"/>
        <v>10.199020832999992</v>
      </c>
      <c r="G4" s="8">
        <f t="shared" si="19"/>
        <v>11.704125000000005</v>
      </c>
      <c r="H4" s="8">
        <f t="shared" si="19"/>
        <v>10.094374999999999</v>
      </c>
      <c r="I4" s="8">
        <f t="shared" si="19"/>
        <v>12.291833333000007</v>
      </c>
      <c r="J4" s="8">
        <f t="shared" si="19"/>
        <v>10.997062499999998</v>
      </c>
      <c r="K4" s="8">
        <f t="shared" si="19"/>
        <v>10.193916667000003</v>
      </c>
      <c r="L4" s="8">
        <f t="shared" si="19"/>
        <v>9.966916666000003</v>
      </c>
      <c r="M4" s="8">
        <f t="shared" si="19"/>
        <v>11.974395832999996</v>
      </c>
      <c r="N4" s="8">
        <f t="shared" si="19"/>
        <v>9.741333333</v>
      </c>
      <c r="O4" s="8">
        <f t="shared" si="19"/>
        <v>9.5499999999999972</v>
      </c>
      <c r="P4" s="3">
        <f t="shared" si="9"/>
        <v>10.630824404642855</v>
      </c>
      <c r="Q4" s="13">
        <f t="shared" si="10"/>
        <v>9.3941666670000004</v>
      </c>
      <c r="R4" s="3">
        <f t="shared" si="11"/>
        <v>12.291833333000007</v>
      </c>
      <c r="S4" s="8">
        <f t="shared" si="12"/>
        <v>9.4138834248313028</v>
      </c>
      <c r="V4" s="1">
        <v>3</v>
      </c>
      <c r="W4" s="13">
        <f>AVERAGE(C4,E4:I4,K4,M4)</f>
        <v>10.966635416625</v>
      </c>
      <c r="X4" s="3">
        <f t="shared" si="13"/>
        <v>9.3941666670000004</v>
      </c>
      <c r="Y4" s="3">
        <f t="shared" si="14"/>
        <v>12.291833333000007</v>
      </c>
      <c r="Z4" s="8">
        <f t="shared" si="15"/>
        <v>10.090617440843404</v>
      </c>
      <c r="AA4" s="1" t="s">
        <v>5</v>
      </c>
      <c r="AB4" s="13">
        <f t="shared" si="16"/>
        <v>4.8239999999999981</v>
      </c>
      <c r="AC4" s="13">
        <f t="shared" si="16"/>
        <v>4.6104166669999991</v>
      </c>
      <c r="AD4" s="13">
        <f t="shared" si="16"/>
        <v>3.6563333329999992</v>
      </c>
      <c r="AE4" s="13">
        <f t="shared" si="16"/>
        <v>4.1994166670000013</v>
      </c>
      <c r="AF4" s="13">
        <f t="shared" si="16"/>
        <v>5.4111666669999998</v>
      </c>
      <c r="AG4" s="13">
        <f t="shared" si="16"/>
        <v>5.0080000000000027</v>
      </c>
      <c r="AH4" s="13">
        <f t="shared" si="16"/>
        <v>3.938937499999998</v>
      </c>
      <c r="AI4" s="13">
        <f t="shared" si="16"/>
        <v>5.5424999999999969</v>
      </c>
      <c r="AJ4" s="13">
        <f t="shared" si="16"/>
        <v>4.5226666669999993</v>
      </c>
      <c r="AK4" s="13">
        <f t="shared" si="16"/>
        <v>4.7480000000000011</v>
      </c>
      <c r="AL4" s="13">
        <f t="shared" si="16"/>
        <v>4.1939999999999991</v>
      </c>
      <c r="AM4" s="13">
        <f t="shared" si="16"/>
        <v>4.639999999999997</v>
      </c>
      <c r="AN4" s="13">
        <f t="shared" si="16"/>
        <v>5.2213333330000005</v>
      </c>
      <c r="AO4" s="13">
        <f t="shared" si="16"/>
        <v>4.6106666670000038</v>
      </c>
      <c r="AP4" s="13">
        <f t="shared" si="17"/>
        <v>4.6519598215000002</v>
      </c>
      <c r="AQ4" s="13">
        <f t="shared" si="2"/>
        <v>3.6563333329999992</v>
      </c>
      <c r="AR4" s="13">
        <f t="shared" si="18"/>
        <v>5.5424999999999969</v>
      </c>
      <c r="AS4" s="8">
        <f t="shared" si="3"/>
        <v>11.612473587838247</v>
      </c>
      <c r="AT4" s="13">
        <f t="shared" si="4"/>
        <v>4.762304687624999</v>
      </c>
      <c r="AU4" s="3">
        <f t="shared" si="5"/>
        <v>3.938937499999998</v>
      </c>
      <c r="AV4" s="3">
        <f t="shared" si="6"/>
        <v>5.5424999999999969</v>
      </c>
      <c r="AW4" s="8">
        <f t="shared" si="7"/>
        <v>11.5642975810562</v>
      </c>
      <c r="AX4" s="40">
        <v>7.3170731707317067</v>
      </c>
      <c r="AY4" s="1" t="s">
        <v>5</v>
      </c>
      <c r="AZ4" s="40"/>
      <c r="BA4" s="1"/>
      <c r="BB4" s="13"/>
      <c r="BC4" s="13"/>
      <c r="BD4" s="7"/>
    </row>
    <row r="5" spans="1:72" x14ac:dyDescent="0.3">
      <c r="A5" s="6" t="s">
        <v>25</v>
      </c>
      <c r="B5" s="8">
        <f>SUM(B2:B4)</f>
        <v>66.954666666999998</v>
      </c>
      <c r="C5" s="8">
        <f t="shared" ref="C5:O5" si="20">SUM(C2:C4)</f>
        <v>71.654708333000002</v>
      </c>
      <c r="D5" s="8">
        <f t="shared" si="20"/>
        <v>58.076812499999996</v>
      </c>
      <c r="E5" s="8">
        <f t="shared" si="20"/>
        <v>59.535416667</v>
      </c>
      <c r="F5" s="8">
        <f t="shared" si="20"/>
        <v>76.941583332999997</v>
      </c>
      <c r="G5" s="8">
        <f t="shared" si="20"/>
        <v>64.563541666000006</v>
      </c>
      <c r="H5" s="8">
        <f t="shared" si="20"/>
        <v>59.178437500000001</v>
      </c>
      <c r="I5" s="8">
        <f t="shared" si="20"/>
        <v>68.977500000000006</v>
      </c>
      <c r="J5" s="8">
        <f t="shared" si="20"/>
        <v>64.293395833000005</v>
      </c>
      <c r="K5" s="8">
        <f t="shared" si="20"/>
        <v>66.200166667000005</v>
      </c>
      <c r="L5" s="8">
        <f t="shared" si="20"/>
        <v>62.115250000000003</v>
      </c>
      <c r="M5" s="8">
        <f t="shared" si="20"/>
        <v>64.046395832999991</v>
      </c>
      <c r="N5" s="8">
        <f t="shared" si="20"/>
        <v>63.072000000000003</v>
      </c>
      <c r="O5" s="8">
        <f t="shared" si="20"/>
        <v>63.815999999999995</v>
      </c>
      <c r="P5" s="3">
        <f t="shared" ref="P5" si="21">AVERAGE(B5:O5)</f>
        <v>64.958991071357133</v>
      </c>
      <c r="Q5" s="13">
        <f t="shared" ref="Q5" si="22">MIN(B5:O5)</f>
        <v>58.076812499999996</v>
      </c>
      <c r="R5" s="3">
        <f t="shared" ref="R5" si="23">MAX(B5:O5)</f>
        <v>76.941583332999997</v>
      </c>
      <c r="S5" s="8">
        <f t="shared" si="12"/>
        <v>7.8108042523992509</v>
      </c>
      <c r="V5" s="6" t="s">
        <v>25</v>
      </c>
      <c r="W5" s="13">
        <f>AVERAGE(C5,E5:I5,K5,M5)</f>
        <v>66.387218749875004</v>
      </c>
      <c r="X5" s="3">
        <f>MIN(C5,E5:I5,K5,M5)</f>
        <v>59.178437500000001</v>
      </c>
      <c r="Y5" s="3">
        <f t="shared" si="14"/>
        <v>76.941583332999997</v>
      </c>
      <c r="Z5" s="8">
        <f t="shared" si="15"/>
        <v>9.0666123049612537</v>
      </c>
      <c r="AA5" s="1" t="s">
        <v>6</v>
      </c>
      <c r="AB5" s="13">
        <f t="shared" si="16"/>
        <v>3.4773333330000042</v>
      </c>
      <c r="AC5" s="13">
        <f t="shared" si="16"/>
        <v>4.5442500000000017</v>
      </c>
      <c r="AD5" s="13">
        <f t="shared" si="16"/>
        <v>2.9773333330000007</v>
      </c>
      <c r="AE5" s="13">
        <f t="shared" si="16"/>
        <v>3.1293333330000017</v>
      </c>
      <c r="AF5" s="13">
        <f t="shared" si="16"/>
        <v>4.5413333330000043</v>
      </c>
      <c r="AG5" s="13">
        <f t="shared" si="16"/>
        <v>2.9773333339999972</v>
      </c>
      <c r="AH5" s="13">
        <f t="shared" si="16"/>
        <v>3.3439999999999976</v>
      </c>
      <c r="AI5" s="13">
        <f t="shared" si="16"/>
        <v>3.9683333330000039</v>
      </c>
      <c r="AJ5" s="13">
        <f t="shared" si="16"/>
        <v>3.5053333329999994</v>
      </c>
      <c r="AK5" s="13">
        <f t="shared" si="16"/>
        <v>3.6400000000000006</v>
      </c>
      <c r="AL5" s="13">
        <f t="shared" si="16"/>
        <v>3.347999999999999</v>
      </c>
      <c r="AM5" s="13">
        <f t="shared" si="16"/>
        <v>3.1213333330000026</v>
      </c>
      <c r="AN5" s="13">
        <f t="shared" si="16"/>
        <v>2.8066666670000018</v>
      </c>
      <c r="AO5" s="13">
        <f t="shared" si="16"/>
        <v>3.4039999999999964</v>
      </c>
      <c r="AP5" s="13">
        <f t="shared" si="17"/>
        <v>3.484613095142858</v>
      </c>
      <c r="AQ5" s="13">
        <f t="shared" si="2"/>
        <v>2.8066666670000018</v>
      </c>
      <c r="AR5" s="13">
        <f t="shared" si="18"/>
        <v>4.5442500000000017</v>
      </c>
      <c r="AS5" s="8">
        <f t="shared" si="3"/>
        <v>15.46540889641515</v>
      </c>
      <c r="AT5" s="13">
        <f t="shared" si="4"/>
        <v>3.6582395832500012</v>
      </c>
      <c r="AU5" s="3">
        <f t="shared" si="5"/>
        <v>2.9773333339999972</v>
      </c>
      <c r="AV5" s="3">
        <f t="shared" si="6"/>
        <v>4.5442500000000017</v>
      </c>
      <c r="AW5" s="8">
        <f t="shared" si="7"/>
        <v>17.263032339718603</v>
      </c>
      <c r="AX5" s="40">
        <v>4.2682926829268295</v>
      </c>
      <c r="AY5" s="1" t="s">
        <v>6</v>
      </c>
      <c r="AZ5" s="40"/>
      <c r="BA5" s="1"/>
      <c r="BB5" s="13"/>
      <c r="BC5" s="13"/>
      <c r="BD5" s="7"/>
    </row>
    <row r="6" spans="1:72" x14ac:dyDescent="0.3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33">
        <f>SUM(P2:P4)</f>
        <v>64.958991071357133</v>
      </c>
      <c r="Q6" s="13"/>
      <c r="R6" s="3"/>
      <c r="S6" s="8"/>
      <c r="U6" s="7"/>
      <c r="Y6" s="7"/>
      <c r="AA6" s="1" t="s">
        <v>0</v>
      </c>
      <c r="AB6" s="13">
        <f t="shared" si="16"/>
        <v>7.1344999999999956</v>
      </c>
      <c r="AC6" s="13">
        <f t="shared" si="16"/>
        <v>8.0651250000000019</v>
      </c>
      <c r="AD6" s="13">
        <f t="shared" si="16"/>
        <v>8.2133333339999979</v>
      </c>
      <c r="AE6" s="13">
        <f t="shared" si="16"/>
        <v>8.1637916669999981</v>
      </c>
      <c r="AF6" s="13">
        <f t="shared" si="16"/>
        <v>10.454999999999998</v>
      </c>
      <c r="AG6" s="13">
        <f t="shared" si="16"/>
        <v>8.4105416660000003</v>
      </c>
      <c r="AH6" s="13">
        <f t="shared" si="16"/>
        <v>6.7725625000000065</v>
      </c>
      <c r="AI6" s="13">
        <f t="shared" si="16"/>
        <v>7.2095208339999957</v>
      </c>
      <c r="AJ6" s="13">
        <f t="shared" si="16"/>
        <v>7.7113125000000053</v>
      </c>
      <c r="AK6" s="13">
        <f t="shared" si="16"/>
        <v>7.3699999999999974</v>
      </c>
      <c r="AL6" s="13">
        <f t="shared" si="16"/>
        <v>6.2729999999999997</v>
      </c>
      <c r="AM6" s="13">
        <f t="shared" si="16"/>
        <v>7.18</v>
      </c>
      <c r="AN6" s="13">
        <f t="shared" si="16"/>
        <v>6.5279999999999987</v>
      </c>
      <c r="AO6" s="13">
        <f t="shared" si="16"/>
        <v>6.4590000000000032</v>
      </c>
      <c r="AP6" s="13">
        <f t="shared" si="17"/>
        <v>7.5675491072142842</v>
      </c>
      <c r="AQ6" s="13">
        <f t="shared" si="2"/>
        <v>6.2729999999999997</v>
      </c>
      <c r="AR6" s="13">
        <f t="shared" si="18"/>
        <v>10.454999999999998</v>
      </c>
      <c r="AS6" s="8">
        <f t="shared" si="3"/>
        <v>14.294006653026589</v>
      </c>
      <c r="AT6" s="13">
        <f t="shared" si="4"/>
        <v>7.9533177083749997</v>
      </c>
      <c r="AU6" s="3">
        <f t="shared" si="5"/>
        <v>6.7725625000000065</v>
      </c>
      <c r="AV6" s="3">
        <f t="shared" si="6"/>
        <v>10.454999999999998</v>
      </c>
      <c r="AW6" s="8">
        <f t="shared" si="7"/>
        <v>14.577956335547704</v>
      </c>
      <c r="AX6" s="40">
        <v>8.536585365853659</v>
      </c>
      <c r="AY6" s="1" t="s">
        <v>0</v>
      </c>
      <c r="AZ6" s="40"/>
      <c r="BA6" s="1"/>
      <c r="BB6" s="13"/>
      <c r="BC6" s="13"/>
      <c r="BD6" s="7"/>
    </row>
    <row r="7" spans="1:72" x14ac:dyDescent="0.3">
      <c r="Q7" s="2"/>
      <c r="R7" s="32"/>
      <c r="S7" s="8"/>
      <c r="T7" s="8"/>
      <c r="U7" s="8"/>
      <c r="Y7" s="7"/>
      <c r="AA7" s="1" t="s">
        <v>1</v>
      </c>
      <c r="AB7" s="13">
        <f t="shared" si="16"/>
        <v>14.317500000000003</v>
      </c>
      <c r="AC7" s="13">
        <f t="shared" si="16"/>
        <v>14.732208332999996</v>
      </c>
      <c r="AD7" s="13">
        <f t="shared" si="16"/>
        <v>10.637333333000001</v>
      </c>
      <c r="AE7" s="13">
        <f t="shared" si="16"/>
        <v>9.2237083329999976</v>
      </c>
      <c r="AF7" s="13">
        <f t="shared" si="16"/>
        <v>12.174333333</v>
      </c>
      <c r="AG7" s="13">
        <f t="shared" si="16"/>
        <v>10.772125000000003</v>
      </c>
      <c r="AH7" s="13">
        <f t="shared" si="16"/>
        <v>10.178812499999999</v>
      </c>
      <c r="AI7" s="13">
        <f t="shared" si="16"/>
        <v>11.919145833000002</v>
      </c>
      <c r="AJ7" s="13">
        <f t="shared" si="16"/>
        <v>9.9846874999999997</v>
      </c>
      <c r="AK7" s="13">
        <f t="shared" si="16"/>
        <v>12.945</v>
      </c>
      <c r="AL7" s="13">
        <f t="shared" si="16"/>
        <v>12.597666666999999</v>
      </c>
      <c r="AM7" s="13">
        <f t="shared" si="16"/>
        <v>10.759999999999998</v>
      </c>
      <c r="AN7" s="13">
        <f t="shared" si="16"/>
        <v>10.873333332999998</v>
      </c>
      <c r="AO7" s="13">
        <f t="shared" si="16"/>
        <v>12.753</v>
      </c>
      <c r="AP7" s="13">
        <f t="shared" si="17"/>
        <v>11.704918154642854</v>
      </c>
      <c r="AQ7" s="13">
        <f t="shared" si="2"/>
        <v>9.2237083329999976</v>
      </c>
      <c r="AR7" s="13">
        <f t="shared" si="18"/>
        <v>14.732208332999996</v>
      </c>
      <c r="AS7" s="8">
        <f t="shared" si="3"/>
        <v>13.963764657262768</v>
      </c>
      <c r="AT7" s="13">
        <f t="shared" si="4"/>
        <v>11.588166666499998</v>
      </c>
      <c r="AU7" s="3">
        <f t="shared" si="5"/>
        <v>9.2237083329999976</v>
      </c>
      <c r="AV7" s="3">
        <f t="shared" si="6"/>
        <v>14.732208332999996</v>
      </c>
      <c r="AW7" s="8">
        <f t="shared" si="7"/>
        <v>14.98505517354535</v>
      </c>
      <c r="AX7" s="40">
        <v>20.73170731707317</v>
      </c>
      <c r="AY7" s="1" t="s">
        <v>1</v>
      </c>
      <c r="AZ7" s="40"/>
      <c r="BA7" s="1"/>
      <c r="BB7" s="13"/>
      <c r="BC7" s="13"/>
      <c r="BD7" s="7"/>
    </row>
    <row r="8" spans="1:72" x14ac:dyDescent="0.3">
      <c r="A8" s="35" t="s">
        <v>24</v>
      </c>
      <c r="B8" s="27" t="s">
        <v>8</v>
      </c>
      <c r="C8" s="27" t="s">
        <v>9</v>
      </c>
      <c r="D8" s="27" t="s">
        <v>10</v>
      </c>
      <c r="E8" s="27" t="s">
        <v>11</v>
      </c>
      <c r="F8" s="27" t="s">
        <v>12</v>
      </c>
      <c r="G8" s="27" t="s">
        <v>13</v>
      </c>
      <c r="H8" s="27" t="s">
        <v>14</v>
      </c>
      <c r="I8" s="27" t="s">
        <v>15</v>
      </c>
      <c r="J8" s="27" t="s">
        <v>16</v>
      </c>
      <c r="K8" s="27" t="s">
        <v>17</v>
      </c>
      <c r="L8" s="12" t="s">
        <v>18</v>
      </c>
      <c r="M8" s="12" t="s">
        <v>19</v>
      </c>
      <c r="N8" s="12" t="s">
        <v>20</v>
      </c>
      <c r="O8" s="12" t="s">
        <v>21</v>
      </c>
      <c r="P8" s="1" t="s">
        <v>27</v>
      </c>
      <c r="Q8" s="1" t="s">
        <v>28</v>
      </c>
      <c r="R8" s="1" t="s">
        <v>29</v>
      </c>
      <c r="S8" s="1" t="s">
        <v>35</v>
      </c>
      <c r="T8" s="1" t="s">
        <v>2</v>
      </c>
      <c r="U8" s="1" t="s">
        <v>38</v>
      </c>
      <c r="V8" s="6" t="s">
        <v>24</v>
      </c>
      <c r="W8" s="1" t="s">
        <v>31</v>
      </c>
      <c r="X8" s="1" t="s">
        <v>34</v>
      </c>
      <c r="Y8" s="1" t="s">
        <v>32</v>
      </c>
      <c r="Z8" s="6" t="s">
        <v>55</v>
      </c>
      <c r="AA8" s="1" t="s">
        <v>7</v>
      </c>
      <c r="AB8" s="13">
        <f t="shared" si="16"/>
        <v>2.2466666669999995</v>
      </c>
      <c r="AC8" s="13">
        <f t="shared" si="16"/>
        <v>2.4427916670000016</v>
      </c>
      <c r="AD8" s="13">
        <f t="shared" si="16"/>
        <v>2.3840000000000003</v>
      </c>
      <c r="AE8" s="13">
        <f t="shared" si="16"/>
        <v>1.8937500000000043</v>
      </c>
      <c r="AF8" s="13">
        <f t="shared" si="16"/>
        <v>6.0586666670000042</v>
      </c>
      <c r="AG8" s="13">
        <f t="shared" si="16"/>
        <v>2.4807500000000005</v>
      </c>
      <c r="AH8" s="13">
        <f t="shared" si="16"/>
        <v>1.0518749999999955</v>
      </c>
      <c r="AI8" s="13">
        <f t="shared" si="16"/>
        <v>2.6511666669999983</v>
      </c>
      <c r="AJ8" s="13">
        <f t="shared" si="16"/>
        <v>2.5559999999999974</v>
      </c>
      <c r="AK8" s="13">
        <f t="shared" si="16"/>
        <v>2.3212499999999991</v>
      </c>
      <c r="AL8" s="13">
        <f t="shared" si="16"/>
        <v>2.7349999999999994</v>
      </c>
      <c r="AM8" s="13">
        <f t="shared" si="16"/>
        <v>6.1386666670000025</v>
      </c>
      <c r="AN8" s="13">
        <f t="shared" si="16"/>
        <v>4.2613333339999997</v>
      </c>
      <c r="AO8" s="13">
        <f t="shared" si="16"/>
        <v>1.769999999999996</v>
      </c>
      <c r="AP8" s="13">
        <f t="shared" si="17"/>
        <v>2.927994047785714</v>
      </c>
      <c r="AQ8" s="13">
        <f t="shared" si="2"/>
        <v>1.0518749999999955</v>
      </c>
      <c r="AR8" s="13">
        <f t="shared" si="18"/>
        <v>6.1386666670000025</v>
      </c>
      <c r="AS8" s="8">
        <f t="shared" si="3"/>
        <v>51.56456619244166</v>
      </c>
      <c r="AT8" s="13">
        <f t="shared" si="4"/>
        <v>3.1298645835000007</v>
      </c>
      <c r="AU8" s="3">
        <f t="shared" si="5"/>
        <v>1.0518749999999955</v>
      </c>
      <c r="AV8" s="3">
        <f t="shared" si="6"/>
        <v>6.1386666670000025</v>
      </c>
      <c r="AW8" s="8">
        <f t="shared" si="7"/>
        <v>60.685343050530228</v>
      </c>
      <c r="AX8" s="40">
        <v>9.7560975609756095</v>
      </c>
      <c r="AY8" s="1" t="s">
        <v>7</v>
      </c>
      <c r="AZ8" s="40"/>
      <c r="BA8" s="1"/>
      <c r="BB8" s="13"/>
      <c r="BC8" s="13"/>
      <c r="BD8" s="7"/>
      <c r="BE8" s="15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7"/>
    </row>
    <row r="9" spans="1:72" x14ac:dyDescent="0.3">
      <c r="A9" s="6">
        <v>1</v>
      </c>
      <c r="B9" s="8">
        <f>B2/B$5*100</f>
        <v>48.024534013322331</v>
      </c>
      <c r="C9" s="8">
        <f t="shared" ref="C9:O9" si="24">C2/C$5*100</f>
        <v>48.194088199359754</v>
      </c>
      <c r="D9" s="8">
        <f t="shared" si="24"/>
        <v>46.662914451443079</v>
      </c>
      <c r="E9" s="8">
        <f t="shared" si="24"/>
        <v>51.834692234723953</v>
      </c>
      <c r="F9" s="8">
        <f t="shared" si="24"/>
        <v>49.459032231376668</v>
      </c>
      <c r="G9" s="8">
        <f t="shared" si="24"/>
        <v>48.318291089703671</v>
      </c>
      <c r="H9" s="8">
        <f t="shared" si="24"/>
        <v>52.520502083212314</v>
      </c>
      <c r="I9" s="8">
        <f t="shared" si="24"/>
        <v>50.604665772172083</v>
      </c>
      <c r="J9" s="8">
        <f t="shared" si="24"/>
        <v>51.396154931420291</v>
      </c>
      <c r="K9" s="8">
        <f t="shared" si="24"/>
        <v>50.407728076966542</v>
      </c>
      <c r="L9" s="8">
        <f t="shared" si="24"/>
        <v>49.170963116142971</v>
      </c>
      <c r="M9" s="8">
        <f t="shared" si="24"/>
        <v>43.707897952590798</v>
      </c>
      <c r="N9" s="8">
        <f t="shared" si="24"/>
        <v>50.209284627092856</v>
      </c>
      <c r="O9" s="8">
        <f t="shared" si="24"/>
        <v>52.156199072332953</v>
      </c>
      <c r="P9" s="32">
        <f>AVERAGE(B9:O9)</f>
        <v>49.476210560847157</v>
      </c>
      <c r="Q9" s="8">
        <f>MIN(B9:O9)</f>
        <v>43.707897952590798</v>
      </c>
      <c r="R9" s="32">
        <f>MAX(B9:O9)</f>
        <v>52.520502083212314</v>
      </c>
      <c r="S9" s="8">
        <f>STDEV(B9:O9)</f>
        <v>2.3979273360025233</v>
      </c>
      <c r="T9" s="11">
        <f>SUM(AX2:AX5)</f>
        <v>45.731707317073159</v>
      </c>
      <c r="U9" s="8">
        <f>T9-P9</f>
        <v>-3.7445032437739982</v>
      </c>
      <c r="V9" s="6">
        <v>1</v>
      </c>
      <c r="W9" s="8">
        <f>AVERAGE(C9,E9:I9,K9,M9)</f>
        <v>49.380862205013216</v>
      </c>
      <c r="X9" s="32">
        <f>MIN(C9,E9:I9,K9,M9)</f>
        <v>43.707897952590798</v>
      </c>
      <c r="Y9" s="32">
        <f>MAX(C9,E9:I9,K9,M9)</f>
        <v>52.520502083212314</v>
      </c>
      <c r="Z9" s="8">
        <f>STDEV(C9,E9:I9,K9,M9)</f>
        <v>2.7556926261139272</v>
      </c>
      <c r="AA9" s="1" t="s">
        <v>52</v>
      </c>
      <c r="AB9" s="13">
        <f t="shared" si="16"/>
        <v>7.1058333329999925</v>
      </c>
      <c r="AC9" s="13">
        <f t="shared" si="16"/>
        <v>7.9065833330000004</v>
      </c>
      <c r="AD9" s="13">
        <f t="shared" si="16"/>
        <v>6.1973333330000031</v>
      </c>
      <c r="AE9" s="13">
        <f t="shared" si="16"/>
        <v>6.251208333000001</v>
      </c>
      <c r="AF9" s="13">
        <f t="shared" si="16"/>
        <v>6.6353124999999977</v>
      </c>
      <c r="AG9" s="13">
        <f t="shared" si="16"/>
        <v>8.0392499999999956</v>
      </c>
      <c r="AH9" s="13">
        <f t="shared" si="16"/>
        <v>6.2078333330000035</v>
      </c>
      <c r="AI9" s="13">
        <f t="shared" si="16"/>
        <v>8.1858125000000044</v>
      </c>
      <c r="AJ9" s="13">
        <f t="shared" si="16"/>
        <v>6.32</v>
      </c>
      <c r="AK9" s="13">
        <f t="shared" si="16"/>
        <v>6.9784166669999976</v>
      </c>
      <c r="AL9" s="13">
        <f t="shared" si="16"/>
        <v>6.5403541660000002</v>
      </c>
      <c r="AM9" s="13">
        <f t="shared" si="16"/>
        <v>7.0775208330000012</v>
      </c>
      <c r="AN9" s="13">
        <f t="shared" si="16"/>
        <v>6.9930416660000034</v>
      </c>
      <c r="AO9" s="13">
        <f t="shared" si="16"/>
        <v>6.920666666999999</v>
      </c>
      <c r="AP9" s="13">
        <f t="shared" si="17"/>
        <v>6.9542261902857154</v>
      </c>
      <c r="AQ9" s="13">
        <f t="shared" si="2"/>
        <v>6.1973333330000031</v>
      </c>
      <c r="AR9" s="13">
        <f t="shared" si="18"/>
        <v>8.1858125000000044</v>
      </c>
      <c r="AS9" s="8">
        <f t="shared" si="3"/>
        <v>9.7217254487503926</v>
      </c>
      <c r="AT9" s="13">
        <f t="shared" si="4"/>
        <v>7.1602421873750002</v>
      </c>
      <c r="AU9" s="3">
        <f t="shared" si="5"/>
        <v>6.2078333330000035</v>
      </c>
      <c r="AV9" s="3">
        <f t="shared" si="6"/>
        <v>8.1858125000000044</v>
      </c>
      <c r="AW9" s="8">
        <f t="shared" si="7"/>
        <v>11.110727146784788</v>
      </c>
      <c r="AX9" s="40">
        <v>10.975609756097562</v>
      </c>
      <c r="AY9" s="1" t="s">
        <v>52</v>
      </c>
      <c r="AZ9" s="40"/>
      <c r="BA9" s="1"/>
      <c r="BB9" s="13"/>
      <c r="BC9" s="13"/>
      <c r="BD9" s="7"/>
      <c r="BE9" s="1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12"/>
      <c r="BQ9" s="12"/>
      <c r="BR9" s="12"/>
      <c r="BS9" s="12"/>
      <c r="BT9" s="26"/>
    </row>
    <row r="10" spans="1:72" x14ac:dyDescent="0.3">
      <c r="A10" s="6">
        <v>2</v>
      </c>
      <c r="B10" s="8">
        <f t="shared" ref="B10:O10" si="25">B3/B$5*100</f>
        <v>35.395093197708924</v>
      </c>
      <c r="C10" s="8">
        <f t="shared" si="25"/>
        <v>35.224656672527217</v>
      </c>
      <c r="D10" s="8">
        <f t="shared" si="25"/>
        <v>36.563071823199664</v>
      </c>
      <c r="E10" s="8">
        <f t="shared" si="25"/>
        <v>32.386184693803344</v>
      </c>
      <c r="F10" s="8">
        <f t="shared" si="25"/>
        <v>37.285429747188232</v>
      </c>
      <c r="G10" s="8">
        <f t="shared" si="25"/>
        <v>33.553637404325109</v>
      </c>
      <c r="H10" s="8">
        <f t="shared" si="25"/>
        <v>30.421975909722189</v>
      </c>
      <c r="I10" s="8">
        <f t="shared" si="25"/>
        <v>31.575272130767267</v>
      </c>
      <c r="J10" s="8">
        <f t="shared" si="25"/>
        <v>31.499347230940966</v>
      </c>
      <c r="K10" s="8">
        <f t="shared" si="25"/>
        <v>34.193645030932977</v>
      </c>
      <c r="L10" s="8">
        <f t="shared" si="25"/>
        <v>34.783191997134352</v>
      </c>
      <c r="M10" s="8">
        <f t="shared" si="25"/>
        <v>37.595662259879163</v>
      </c>
      <c r="N10" s="8">
        <f t="shared" si="25"/>
        <v>34.345932691210038</v>
      </c>
      <c r="O10" s="8">
        <f t="shared" si="25"/>
        <v>32.878901842798044</v>
      </c>
      <c r="P10" s="32">
        <f t="shared" ref="P10:P11" si="26">AVERAGE(B10:O10)</f>
        <v>34.121571616581242</v>
      </c>
      <c r="Q10" s="8">
        <f t="shared" ref="Q10:Q12" si="27">MIN(B10:O10)</f>
        <v>30.421975909722189</v>
      </c>
      <c r="R10" s="32">
        <f t="shared" ref="R10:R12" si="28">MAX(B10:O10)</f>
        <v>37.595662259879163</v>
      </c>
      <c r="S10" s="8">
        <f t="shared" ref="S10:S11" si="29">STDEV(B10:O10)</f>
        <v>2.2065847363784785</v>
      </c>
      <c r="T10" s="11">
        <f>SUM(AX6:AX8)</f>
        <v>39.024390243902438</v>
      </c>
      <c r="U10" s="8">
        <f>T10-P10</f>
        <v>4.9028186273211958</v>
      </c>
      <c r="V10" s="6">
        <v>2</v>
      </c>
      <c r="W10" s="8">
        <f t="shared" ref="W10:W11" si="30">AVERAGE(C10,E10:I10,K10,M10)</f>
        <v>34.029557981143185</v>
      </c>
      <c r="X10" s="32">
        <f t="shared" ref="X10:X12" si="31">MIN(C10,E10:I10,K10,M10)</f>
        <v>30.421975909722189</v>
      </c>
      <c r="Y10" s="32">
        <f t="shared" ref="Y10:Y12" si="32">MAX(C10,E10:I10,K10,M10)</f>
        <v>37.595662259879163</v>
      </c>
      <c r="Z10" s="8">
        <f t="shared" ref="Z10:Z11" si="33">STDEV(C10,E10:I10,K10,M10)</f>
        <v>2.5839706356187437</v>
      </c>
      <c r="AA10" s="1" t="s">
        <v>53</v>
      </c>
      <c r="AB10" s="13">
        <f t="shared" si="16"/>
        <v>1.0987500000000097</v>
      </c>
      <c r="AC10" s="13">
        <f t="shared" si="16"/>
        <v>0.65862500000000068</v>
      </c>
      <c r="AD10" s="13">
        <f t="shared" si="16"/>
        <v>1.233333334000001</v>
      </c>
      <c r="AE10" s="13">
        <f t="shared" si="16"/>
        <v>0.81024999999999636</v>
      </c>
      <c r="AF10" s="13">
        <f t="shared" si="16"/>
        <v>0.40681250000000091</v>
      </c>
      <c r="AG10" s="13">
        <f t="shared" si="16"/>
        <v>0.36645833400000072</v>
      </c>
      <c r="AH10" s="13">
        <f t="shared" si="16"/>
        <v>0.70341666699999905</v>
      </c>
      <c r="AI10" s="13">
        <f t="shared" si="16"/>
        <v>0.47143749999999329</v>
      </c>
      <c r="AJ10" s="13">
        <f t="shared" si="16"/>
        <v>1.4799999999999969</v>
      </c>
      <c r="AK10" s="13">
        <f t="shared" si="16"/>
        <v>0.26095833300000493</v>
      </c>
      <c r="AL10" s="13">
        <f t="shared" si="16"/>
        <v>0.21447916700000036</v>
      </c>
      <c r="AM10" s="13">
        <f t="shared" si="16"/>
        <v>1.1438124999999957</v>
      </c>
      <c r="AN10" s="13">
        <f t="shared" si="16"/>
        <v>0.45762500000000017</v>
      </c>
      <c r="AO10" s="13">
        <f t="shared" si="16"/>
        <v>0.24000000000000199</v>
      </c>
      <c r="AP10" s="13">
        <f t="shared" si="17"/>
        <v>0.68185416678571442</v>
      </c>
      <c r="AQ10" s="13">
        <f t="shared" si="2"/>
        <v>0.21447916700000036</v>
      </c>
      <c r="AR10" s="13">
        <f t="shared" si="18"/>
        <v>1.4799999999999969</v>
      </c>
      <c r="AS10" s="8">
        <f t="shared" si="3"/>
        <v>60.419313305728508</v>
      </c>
      <c r="AT10" s="13">
        <f t="shared" si="4"/>
        <v>0.60272135424999895</v>
      </c>
      <c r="AU10" s="3">
        <f t="shared" si="5"/>
        <v>0.26095833300000493</v>
      </c>
      <c r="AV10" s="3">
        <f t="shared" si="6"/>
        <v>1.1438124999999957</v>
      </c>
      <c r="AW10" s="8">
        <f t="shared" si="7"/>
        <v>47.649039530222396</v>
      </c>
      <c r="AX10" s="40">
        <v>1.8292682926829267</v>
      </c>
      <c r="AY10" s="1" t="s">
        <v>53</v>
      </c>
      <c r="AZ10" s="40"/>
      <c r="BA10" s="1"/>
      <c r="BB10" s="13"/>
      <c r="BC10" s="13"/>
      <c r="BD10" s="7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22"/>
    </row>
    <row r="11" spans="1:72" x14ac:dyDescent="0.3">
      <c r="A11" s="6">
        <v>3</v>
      </c>
      <c r="B11" s="8">
        <f t="shared" ref="B11:O11" si="34">B4/B$5*100</f>
        <v>16.580372788968752</v>
      </c>
      <c r="C11" s="8">
        <f t="shared" si="34"/>
        <v>16.581255128113025</v>
      </c>
      <c r="D11" s="8">
        <f t="shared" si="34"/>
        <v>16.774013725357261</v>
      </c>
      <c r="E11" s="8">
        <f t="shared" si="34"/>
        <v>15.7791230714727</v>
      </c>
      <c r="F11" s="8">
        <f t="shared" si="34"/>
        <v>13.255538021435106</v>
      </c>
      <c r="G11" s="8">
        <f t="shared" si="34"/>
        <v>18.128071505971221</v>
      </c>
      <c r="H11" s="8">
        <f t="shared" si="34"/>
        <v>17.057522007065494</v>
      </c>
      <c r="I11" s="8">
        <f t="shared" si="34"/>
        <v>17.820062097060642</v>
      </c>
      <c r="J11" s="8">
        <f t="shared" si="34"/>
        <v>17.104497837638736</v>
      </c>
      <c r="K11" s="8">
        <f t="shared" si="34"/>
        <v>15.398626892100484</v>
      </c>
      <c r="L11" s="8">
        <f t="shared" si="34"/>
        <v>16.045844886722669</v>
      </c>
      <c r="M11" s="8">
        <f t="shared" si="34"/>
        <v>18.696439787530046</v>
      </c>
      <c r="N11" s="8">
        <f t="shared" si="34"/>
        <v>15.444782681697108</v>
      </c>
      <c r="O11" s="8">
        <f t="shared" si="34"/>
        <v>14.964899084868996</v>
      </c>
      <c r="P11" s="32">
        <f t="shared" si="26"/>
        <v>16.40221782257159</v>
      </c>
      <c r="Q11" s="8">
        <f t="shared" si="27"/>
        <v>13.255538021435106</v>
      </c>
      <c r="R11" s="32">
        <f t="shared" si="28"/>
        <v>18.696439787530046</v>
      </c>
      <c r="S11" s="8">
        <f t="shared" si="29"/>
        <v>1.4083148345349608</v>
      </c>
      <c r="T11" s="41">
        <f>SUM(AX9:AX11)</f>
        <v>15.24390243902439</v>
      </c>
      <c r="U11" s="8">
        <f>T11-P11</f>
        <v>-1.1583153835471993</v>
      </c>
      <c r="V11" s="1">
        <v>3</v>
      </c>
      <c r="W11" s="8">
        <f t="shared" si="30"/>
        <v>16.589579813843589</v>
      </c>
      <c r="X11" s="32">
        <f t="shared" si="31"/>
        <v>13.255538021435106</v>
      </c>
      <c r="Y11" s="32">
        <f t="shared" si="32"/>
        <v>18.696439787530046</v>
      </c>
      <c r="Z11" s="8">
        <f t="shared" si="33"/>
        <v>1.7618977247744618</v>
      </c>
      <c r="AA11" s="1" t="s">
        <v>54</v>
      </c>
      <c r="AB11" s="13">
        <f>AB87-AB86</f>
        <v>2.8967499999999973</v>
      </c>
      <c r="AC11" s="13">
        <f t="shared" si="16"/>
        <v>3.3160416669999933</v>
      </c>
      <c r="AD11" s="13">
        <f t="shared" si="16"/>
        <v>2.3111458329999977</v>
      </c>
      <c r="AE11" s="13">
        <f t="shared" si="16"/>
        <v>2.332708334000003</v>
      </c>
      <c r="AF11" s="13">
        <f t="shared" si="16"/>
        <v>3.156895832999993</v>
      </c>
      <c r="AG11" s="13">
        <f t="shared" si="16"/>
        <v>3.2984166660000085</v>
      </c>
      <c r="AH11" s="13">
        <f t="shared" si="16"/>
        <v>3.1831249999999969</v>
      </c>
      <c r="AI11" s="13">
        <f t="shared" si="16"/>
        <v>3.634583333000009</v>
      </c>
      <c r="AJ11" s="13">
        <f t="shared" si="16"/>
        <v>3.1970625000000013</v>
      </c>
      <c r="AK11" s="13">
        <f t="shared" si="16"/>
        <v>2.9545416670000009</v>
      </c>
      <c r="AL11" s="13">
        <f t="shared" si="16"/>
        <v>3.2120833330000025</v>
      </c>
      <c r="AM11" s="13">
        <f t="shared" si="16"/>
        <v>3.7530624999999986</v>
      </c>
      <c r="AN11" s="13">
        <f t="shared" si="16"/>
        <v>2.2906666669999964</v>
      </c>
      <c r="AO11" s="13">
        <f t="shared" si="16"/>
        <v>2.3893333329999962</v>
      </c>
      <c r="AP11" s="13">
        <f t="shared" si="17"/>
        <v>2.994744047571428</v>
      </c>
      <c r="AQ11" s="13">
        <f t="shared" si="2"/>
        <v>2.2906666669999964</v>
      </c>
      <c r="AR11" s="13">
        <f t="shared" si="18"/>
        <v>3.7530624999999986</v>
      </c>
      <c r="AS11" s="8">
        <f t="shared" si="3"/>
        <v>16.329476962131416</v>
      </c>
      <c r="AT11" s="13">
        <f t="shared" si="4"/>
        <v>3.2036718750000004</v>
      </c>
      <c r="AU11" s="3">
        <f t="shared" si="5"/>
        <v>2.332708334000003</v>
      </c>
      <c r="AV11" s="3">
        <f t="shared" si="6"/>
        <v>3.7530624999999986</v>
      </c>
      <c r="AW11" s="8">
        <f t="shared" si="7"/>
        <v>13.618073359782167</v>
      </c>
      <c r="AX11" s="40">
        <v>2.4390243902439024</v>
      </c>
      <c r="AY11" s="1" t="s">
        <v>54</v>
      </c>
      <c r="AZ11" s="40"/>
      <c r="BA11" s="1"/>
      <c r="BB11" s="9"/>
      <c r="BC11" s="9"/>
      <c r="BD11" s="7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22"/>
    </row>
    <row r="12" spans="1:72" x14ac:dyDescent="0.3">
      <c r="B12" s="8">
        <f>SUM(B9:B11)</f>
        <v>100</v>
      </c>
      <c r="C12" s="8">
        <f t="shared" ref="C12:O12" si="35">SUM(C9:C11)</f>
        <v>100</v>
      </c>
      <c r="D12" s="8">
        <f t="shared" si="35"/>
        <v>100</v>
      </c>
      <c r="E12" s="8">
        <f t="shared" si="35"/>
        <v>100</v>
      </c>
      <c r="F12" s="8">
        <f t="shared" si="35"/>
        <v>100</v>
      </c>
      <c r="G12" s="8">
        <f t="shared" si="35"/>
        <v>100</v>
      </c>
      <c r="H12" s="8">
        <f t="shared" si="35"/>
        <v>100</v>
      </c>
      <c r="I12" s="8">
        <f t="shared" si="35"/>
        <v>99.999999999999986</v>
      </c>
      <c r="J12" s="8">
        <f t="shared" si="35"/>
        <v>99.999999999999986</v>
      </c>
      <c r="K12" s="8">
        <f t="shared" si="35"/>
        <v>100</v>
      </c>
      <c r="L12" s="8">
        <f t="shared" si="35"/>
        <v>100</v>
      </c>
      <c r="M12" s="8">
        <f t="shared" si="35"/>
        <v>100</v>
      </c>
      <c r="N12" s="8">
        <f t="shared" si="35"/>
        <v>100</v>
      </c>
      <c r="O12" s="8">
        <f t="shared" si="35"/>
        <v>100</v>
      </c>
      <c r="P12" s="32">
        <f>SUM(P9:P11)</f>
        <v>99.999999999999986</v>
      </c>
      <c r="Q12" s="8">
        <f t="shared" si="27"/>
        <v>99.999999999999986</v>
      </c>
      <c r="R12" s="32">
        <f t="shared" si="28"/>
        <v>100</v>
      </c>
      <c r="S12" s="8"/>
      <c r="T12" s="36">
        <f>SUM(T9:T11)</f>
        <v>100</v>
      </c>
      <c r="U12" s="36"/>
      <c r="V12" s="36"/>
      <c r="W12" s="8">
        <f>SUM(W9:W11)</f>
        <v>99.999999999999986</v>
      </c>
      <c r="X12" s="32">
        <f t="shared" si="31"/>
        <v>99.999999999999986</v>
      </c>
      <c r="Y12" s="32">
        <f t="shared" si="32"/>
        <v>100</v>
      </c>
      <c r="Z12" s="8"/>
      <c r="AA12" s="20" t="s">
        <v>25</v>
      </c>
      <c r="AB12" s="14">
        <f>SUM(AB2:AB11)</f>
        <v>66.954666666999998</v>
      </c>
      <c r="AC12" s="14">
        <f t="shared" ref="AC12:AO12" si="36">SUM(AC2:AC11)</f>
        <v>71.654708332999988</v>
      </c>
      <c r="AD12" s="14">
        <f t="shared" si="36"/>
        <v>58.076812499999996</v>
      </c>
      <c r="AE12" s="14">
        <f t="shared" si="36"/>
        <v>59.535416667</v>
      </c>
      <c r="AF12" s="14">
        <f t="shared" si="36"/>
        <v>76.941583332999997</v>
      </c>
      <c r="AG12" s="14">
        <f t="shared" si="36"/>
        <v>64.563541666000006</v>
      </c>
      <c r="AH12" s="14">
        <f t="shared" si="36"/>
        <v>59.178437499999994</v>
      </c>
      <c r="AI12" s="14">
        <f t="shared" si="36"/>
        <v>68.977500000000006</v>
      </c>
      <c r="AJ12" s="14">
        <f t="shared" si="36"/>
        <v>64.293395833000005</v>
      </c>
      <c r="AK12" s="14">
        <f t="shared" si="36"/>
        <v>66.200166667000005</v>
      </c>
      <c r="AL12" s="14">
        <f t="shared" si="36"/>
        <v>62.115250000000003</v>
      </c>
      <c r="AM12" s="14">
        <f t="shared" si="36"/>
        <v>64.046395832999991</v>
      </c>
      <c r="AN12" s="14">
        <f t="shared" si="36"/>
        <v>63.071999999999996</v>
      </c>
      <c r="AO12" s="14">
        <f t="shared" si="36"/>
        <v>63.815999999999995</v>
      </c>
      <c r="AP12" s="14">
        <f>AVERAGE(AB12:AO12)</f>
        <v>64.958991071357133</v>
      </c>
      <c r="AQ12" s="14">
        <f>MIN(AB12:AO12)</f>
        <v>58.076812499999996</v>
      </c>
      <c r="AR12" s="14">
        <f>MAX(AB12:AO12)</f>
        <v>76.941583332999997</v>
      </c>
      <c r="AS12" s="8">
        <f>STDEV(AB12:AO12)/AP12*100</f>
        <v>7.8108042523992491</v>
      </c>
      <c r="AT12" s="13">
        <f>AVERAGE(AC12,AE12:AI12,AK12,AM12)</f>
        <v>66.387218749875004</v>
      </c>
      <c r="AU12" s="3">
        <f>MIN(AC12,AE12:AI12,AK12,AM12)</f>
        <v>59.178437499999994</v>
      </c>
      <c r="AV12" s="3">
        <f>MAX(AC12,AE12:AI12,AK12,AM12)</f>
        <v>76.941583332999997</v>
      </c>
      <c r="AW12" s="8">
        <f>STDEV(AC12,AE12:AI12,AK12,AM12)/AT12*100</f>
        <v>9.0666123049612537</v>
      </c>
      <c r="AX12" s="4">
        <f>SUM(AX2:AX11)</f>
        <v>99.999999999999986</v>
      </c>
      <c r="AZ12" s="9"/>
      <c r="BA12" s="45"/>
      <c r="BB12" s="9"/>
      <c r="BC12" s="9"/>
      <c r="BD12" s="7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22"/>
    </row>
    <row r="13" spans="1:72" x14ac:dyDescent="0.3">
      <c r="T13" s="8"/>
      <c r="U13" s="8"/>
      <c r="AA13" s="20"/>
      <c r="AB13" s="9">
        <f t="shared" ref="AB13:AC13" si="37">AB12/86400</f>
        <v>7.749382716087963E-4</v>
      </c>
      <c r="AC13" s="9">
        <f t="shared" si="37"/>
        <v>8.2933690200231471E-4</v>
      </c>
      <c r="AD13" s="9">
        <f t="shared" ref="AD13:AP13" si="38">AD12/86400</f>
        <v>6.7218532986111103E-4</v>
      </c>
      <c r="AE13" s="9">
        <f t="shared" si="38"/>
        <v>6.8906732253472226E-4</v>
      </c>
      <c r="AF13" s="9">
        <f t="shared" si="38"/>
        <v>8.9052758487268512E-4</v>
      </c>
      <c r="AG13" s="9">
        <f t="shared" si="38"/>
        <v>7.4726321372685194E-4</v>
      </c>
      <c r="AH13" s="9">
        <f t="shared" si="38"/>
        <v>6.8493561921296293E-4</v>
      </c>
      <c r="AI13" s="9">
        <f t="shared" si="38"/>
        <v>7.9835069444444452E-4</v>
      </c>
      <c r="AJ13" s="9">
        <f t="shared" si="38"/>
        <v>7.441365258449075E-4</v>
      </c>
      <c r="AK13" s="9">
        <f t="shared" si="38"/>
        <v>7.6620563271990745E-4</v>
      </c>
      <c r="AL13" s="9">
        <f t="shared" si="38"/>
        <v>7.1892650462962969E-4</v>
      </c>
      <c r="AM13" s="9">
        <f t="shared" si="38"/>
        <v>7.4127772954861101E-4</v>
      </c>
      <c r="AN13" s="9">
        <f t="shared" si="38"/>
        <v>7.2999999999999996E-4</v>
      </c>
      <c r="AO13" s="9">
        <f t="shared" si="38"/>
        <v>7.3861111111111111E-4</v>
      </c>
      <c r="AP13" s="9">
        <f t="shared" si="38"/>
        <v>7.5184017443700383E-4</v>
      </c>
      <c r="AQ13" s="13"/>
      <c r="AR13" s="13"/>
      <c r="AS13" s="14"/>
      <c r="AT13" s="13"/>
      <c r="AU13" s="3"/>
      <c r="AV13" s="3"/>
      <c r="AW13" s="13"/>
      <c r="AZ13" s="28"/>
      <c r="BA13" s="28"/>
      <c r="BB13" s="6"/>
      <c r="BD13" s="19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22"/>
    </row>
    <row r="14" spans="1:72" x14ac:dyDescent="0.3">
      <c r="T14" s="1"/>
      <c r="U14" s="1"/>
      <c r="AA14" s="20"/>
      <c r="AB14" s="20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29">
        <f>SUM(AP2:AP11)</f>
        <v>64.958991071357147</v>
      </c>
      <c r="AQ14" s="13"/>
      <c r="AR14" s="13"/>
      <c r="AS14" s="9"/>
      <c r="AT14" s="13"/>
      <c r="AU14" s="3"/>
      <c r="AV14" s="3"/>
      <c r="AW14" s="13"/>
      <c r="AZ14" s="13"/>
      <c r="BA14" s="13"/>
      <c r="BB14" s="13"/>
      <c r="BD14" s="13"/>
      <c r="BE14" s="6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22"/>
    </row>
    <row r="15" spans="1:72" x14ac:dyDescent="0.3">
      <c r="A15" s="35" t="s">
        <v>37</v>
      </c>
      <c r="B15" s="27" t="s">
        <v>8</v>
      </c>
      <c r="C15" s="27" t="s">
        <v>9</v>
      </c>
      <c r="D15" s="27" t="s">
        <v>10</v>
      </c>
      <c r="E15" s="27" t="s">
        <v>11</v>
      </c>
      <c r="F15" s="27" t="s">
        <v>12</v>
      </c>
      <c r="G15" s="27" t="s">
        <v>13</v>
      </c>
      <c r="H15" s="27" t="s">
        <v>14</v>
      </c>
      <c r="I15" s="27" t="s">
        <v>15</v>
      </c>
      <c r="J15" s="27" t="s">
        <v>16</v>
      </c>
      <c r="K15" s="27" t="s">
        <v>17</v>
      </c>
      <c r="L15" s="12" t="s">
        <v>18</v>
      </c>
      <c r="M15" s="12" t="s">
        <v>19</v>
      </c>
      <c r="N15" s="12" t="s">
        <v>20</v>
      </c>
      <c r="O15" s="12" t="s">
        <v>21</v>
      </c>
      <c r="P15" s="1" t="s">
        <v>27</v>
      </c>
      <c r="Q15" s="1" t="s">
        <v>28</v>
      </c>
      <c r="R15" s="1" t="s">
        <v>29</v>
      </c>
      <c r="S15" s="1" t="s">
        <v>30</v>
      </c>
      <c r="T15" s="18"/>
      <c r="U15" s="18"/>
      <c r="V15" s="6" t="s">
        <v>23</v>
      </c>
      <c r="W15" s="1" t="s">
        <v>31</v>
      </c>
      <c r="X15" s="1" t="s">
        <v>34</v>
      </c>
      <c r="Y15" s="1" t="s">
        <v>32</v>
      </c>
      <c r="Z15" s="6" t="s">
        <v>43</v>
      </c>
      <c r="AA15" s="20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8"/>
      <c r="AT15" s="13"/>
      <c r="AU15" s="3"/>
      <c r="AV15" s="3"/>
      <c r="AW15" s="8"/>
      <c r="AX15" s="40"/>
      <c r="AY15" s="20"/>
      <c r="AZ15" s="13"/>
      <c r="BA15" s="13"/>
      <c r="BB15" s="13"/>
      <c r="BD15" s="13"/>
      <c r="BE15" s="6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22"/>
    </row>
    <row r="16" spans="1:72" x14ac:dyDescent="0.3">
      <c r="A16" s="6">
        <v>1</v>
      </c>
      <c r="B16" s="23">
        <f t="shared" ref="B16:R16" si="39">B2/86400</f>
        <v>3.7216049383101852E-4</v>
      </c>
      <c r="C16" s="23">
        <f t="shared" si="39"/>
        <v>3.9969135802083334E-4</v>
      </c>
      <c r="D16" s="23">
        <f t="shared" si="39"/>
        <v>3.1366126542824071E-4</v>
      </c>
      <c r="E16" s="23">
        <f t="shared" si="39"/>
        <v>3.5717592592592599E-4</v>
      </c>
      <c r="F16" s="23">
        <f t="shared" si="39"/>
        <v>4.4044632523148149E-4</v>
      </c>
      <c r="G16" s="23">
        <f t="shared" si="39"/>
        <v>3.6106481481481477E-4</v>
      </c>
      <c r="H16" s="23">
        <f t="shared" si="39"/>
        <v>3.5973162615740735E-4</v>
      </c>
      <c r="I16" s="23">
        <f t="shared" si="39"/>
        <v>4.0400270061342598E-4</v>
      </c>
      <c r="J16" s="23">
        <f t="shared" si="39"/>
        <v>3.82457561724537E-4</v>
      </c>
      <c r="K16" s="23">
        <f t="shared" si="39"/>
        <v>3.862268518518519E-4</v>
      </c>
      <c r="L16" s="23">
        <f t="shared" si="39"/>
        <v>3.5350308642361107E-4</v>
      </c>
      <c r="M16" s="23">
        <f t="shared" si="39"/>
        <v>3.2399691357638886E-4</v>
      </c>
      <c r="N16" s="23">
        <f t="shared" si="39"/>
        <v>3.6652777777777779E-4</v>
      </c>
      <c r="O16" s="23">
        <f t="shared" si="39"/>
        <v>3.8523148148148146E-4</v>
      </c>
      <c r="P16" s="34">
        <f t="shared" si="39"/>
        <v>3.7184844163277113E-4</v>
      </c>
      <c r="Q16" s="34">
        <f t="shared" si="39"/>
        <v>3.1366126542824071E-4</v>
      </c>
      <c r="R16" s="34">
        <f t="shared" si="39"/>
        <v>4.4044632523148149E-4</v>
      </c>
      <c r="S16" s="8">
        <f>STDEV(B16:O16)/P16*100</f>
        <v>8.6764928133467567</v>
      </c>
      <c r="T16" s="18"/>
      <c r="U16" s="18"/>
      <c r="V16" s="6">
        <v>1</v>
      </c>
      <c r="W16" s="23">
        <f>W2/86400</f>
        <v>3.7904206452401624E-4</v>
      </c>
      <c r="X16" s="23">
        <f t="shared" ref="X16:Y16" si="40">X2/86400</f>
        <v>3.2399691357638886E-4</v>
      </c>
      <c r="Y16" s="23">
        <f t="shared" si="40"/>
        <v>4.4044632523148149E-4</v>
      </c>
      <c r="Z16" s="8">
        <f>STDEV(C16,E16:I16,K16,M16)/W16*100</f>
        <v>9.4995644031023545</v>
      </c>
      <c r="AA16" s="20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8"/>
      <c r="AT16" s="13"/>
      <c r="AU16" s="3"/>
      <c r="AV16" s="3"/>
      <c r="AW16" s="8"/>
      <c r="AX16" s="40"/>
      <c r="AY16" s="20"/>
      <c r="AZ16" s="13"/>
      <c r="BA16" s="13"/>
      <c r="BB16" s="13"/>
      <c r="BD16" s="13"/>
      <c r="BE16" s="6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22"/>
    </row>
    <row r="17" spans="1:66" x14ac:dyDescent="0.3">
      <c r="A17" s="6">
        <v>2</v>
      </c>
      <c r="B17" s="23">
        <f t="shared" ref="B17:Q18" si="41">B3/86400</f>
        <v>2.7429012346064812E-4</v>
      </c>
      <c r="C17" s="23">
        <f t="shared" ref="C17:O17" si="42">C3/86400</f>
        <v>2.9213107638888887E-4</v>
      </c>
      <c r="D17" s="23">
        <f t="shared" si="42"/>
        <v>2.4577160494212964E-4</v>
      </c>
      <c r="E17" s="23">
        <f t="shared" si="42"/>
        <v>2.2316261574074073E-4</v>
      </c>
      <c r="F17" s="23">
        <f t="shared" si="42"/>
        <v>3.3203703703703704E-4</v>
      </c>
      <c r="G17" s="23">
        <f t="shared" si="42"/>
        <v>2.5073398918981486E-4</v>
      </c>
      <c r="H17" s="23">
        <f t="shared" si="42"/>
        <v>2.0837094907407409E-4</v>
      </c>
      <c r="I17" s="23">
        <f t="shared" si="42"/>
        <v>2.5208140432870363E-4</v>
      </c>
      <c r="J17" s="23">
        <f t="shared" si="42"/>
        <v>2.3439814814814818E-4</v>
      </c>
      <c r="K17" s="23">
        <f t="shared" si="42"/>
        <v>2.6199363425925923E-4</v>
      </c>
      <c r="L17" s="23">
        <f t="shared" si="42"/>
        <v>2.5006558642361106E-4</v>
      </c>
      <c r="M17" s="23">
        <f t="shared" si="42"/>
        <v>2.786882716087963E-4</v>
      </c>
      <c r="N17" s="23">
        <f t="shared" si="42"/>
        <v>2.5072530864583327E-4</v>
      </c>
      <c r="O17" s="23">
        <f t="shared" si="42"/>
        <v>2.4284722222222221E-4</v>
      </c>
      <c r="P17" s="34">
        <f t="shared" ref="P17:R17" si="43">P3/86400</f>
        <v>2.5694978367642196E-4</v>
      </c>
      <c r="Q17" s="34">
        <f t="shared" si="43"/>
        <v>2.0837094907407409E-4</v>
      </c>
      <c r="R17" s="34">
        <f t="shared" si="43"/>
        <v>3.3203703703703704E-4</v>
      </c>
      <c r="S17" s="8">
        <f t="shared" ref="S17:S18" si="44">STDEV(B17:O17)/P17*100</f>
        <v>11.901204602377522</v>
      </c>
      <c r="T17" s="18"/>
      <c r="U17" s="18"/>
      <c r="V17" s="6">
        <v>2</v>
      </c>
      <c r="W17" s="23">
        <f t="shared" ref="W17:Y19" si="45">W3/86400</f>
        <v>2.6239987220341428E-4</v>
      </c>
      <c r="X17" s="23">
        <f t="shared" si="45"/>
        <v>2.0837094907407409E-4</v>
      </c>
      <c r="Y17" s="23">
        <f t="shared" si="45"/>
        <v>3.3203703703703704E-4</v>
      </c>
      <c r="Z17" s="8">
        <f t="shared" ref="Z17:Z19" si="46">STDEV(C17,E17:I17,K17,M17)/W17*100</f>
        <v>14.899763827046886</v>
      </c>
      <c r="AZ17" s="13"/>
      <c r="BA17" s="13"/>
      <c r="BB17" s="13"/>
      <c r="BD17" s="13"/>
      <c r="BE17" s="6"/>
      <c r="BF17" s="17"/>
      <c r="BG17" s="17"/>
      <c r="BH17" s="7"/>
      <c r="BI17" s="7"/>
      <c r="BJ17" s="7"/>
      <c r="BK17" s="7"/>
    </row>
    <row r="18" spans="1:66" x14ac:dyDescent="0.3">
      <c r="A18" s="1">
        <v>3</v>
      </c>
      <c r="B18" s="23">
        <f t="shared" si="41"/>
        <v>1.2848765431712963E-4</v>
      </c>
      <c r="C18" s="23">
        <f t="shared" si="41"/>
        <v>1.3751446759259253E-4</v>
      </c>
      <c r="D18" s="23">
        <f t="shared" si="41"/>
        <v>1.1275245949074077E-4</v>
      </c>
      <c r="E18" s="23">
        <f t="shared" si="41"/>
        <v>1.0872878086805555E-4</v>
      </c>
      <c r="F18" s="23">
        <f t="shared" si="41"/>
        <v>1.1804422260416657E-4</v>
      </c>
      <c r="G18" s="23">
        <f t="shared" si="41"/>
        <v>1.3546440972222228E-4</v>
      </c>
      <c r="H18" s="23">
        <f t="shared" si="41"/>
        <v>1.1683304398148147E-4</v>
      </c>
      <c r="I18" s="23">
        <f t="shared" si="41"/>
        <v>1.4226658950231488E-4</v>
      </c>
      <c r="J18" s="23">
        <f t="shared" si="41"/>
        <v>1.272808159722222E-4</v>
      </c>
      <c r="K18" s="23">
        <f t="shared" si="41"/>
        <v>1.1798514660879634E-4</v>
      </c>
      <c r="L18" s="23">
        <f t="shared" si="41"/>
        <v>1.1535783178240744E-4</v>
      </c>
      <c r="M18" s="23">
        <f t="shared" si="41"/>
        <v>1.3859254436342588E-4</v>
      </c>
      <c r="N18" s="23">
        <f t="shared" si="41"/>
        <v>1.1274691357638889E-4</v>
      </c>
      <c r="O18" s="23">
        <f t="shared" si="41"/>
        <v>1.1053240740740738E-4</v>
      </c>
      <c r="P18" s="34">
        <f t="shared" si="41"/>
        <v>1.2304194912781083E-4</v>
      </c>
      <c r="Q18" s="34">
        <f t="shared" si="41"/>
        <v>1.0872878086805555E-4</v>
      </c>
      <c r="R18" s="34">
        <f t="shared" ref="R18:R19" si="47">R4/86400</f>
        <v>1.4226658950231488E-4</v>
      </c>
      <c r="S18" s="8">
        <f t="shared" si="44"/>
        <v>9.4138834248313028</v>
      </c>
      <c r="T18" s="11"/>
      <c r="U18" s="11"/>
      <c r="V18" s="1">
        <v>3</v>
      </c>
      <c r="W18" s="23">
        <f t="shared" si="45"/>
        <v>1.2692865065538195E-4</v>
      </c>
      <c r="X18" s="23">
        <f t="shared" si="45"/>
        <v>1.0872878086805555E-4</v>
      </c>
      <c r="Y18" s="23">
        <f t="shared" si="45"/>
        <v>1.4226658950231488E-4</v>
      </c>
      <c r="Z18" s="8">
        <f t="shared" si="46"/>
        <v>10.090617440843404</v>
      </c>
      <c r="AZ18" s="13"/>
      <c r="BA18" s="13"/>
      <c r="BB18" s="13"/>
      <c r="BD18" s="13"/>
      <c r="BE18" s="6"/>
      <c r="BF18" s="17"/>
      <c r="BG18" s="17"/>
      <c r="BH18" s="7"/>
      <c r="BI18" s="7"/>
      <c r="BJ18" s="7"/>
      <c r="BK18" s="7"/>
    </row>
    <row r="19" spans="1:66" x14ac:dyDescent="0.3">
      <c r="A19" s="6" t="s">
        <v>25</v>
      </c>
      <c r="B19" s="9">
        <f>B5/86400</f>
        <v>7.749382716087963E-4</v>
      </c>
      <c r="C19" s="9">
        <f t="shared" ref="C19:Q19" si="48">C5/86400</f>
        <v>8.2933690200231482E-4</v>
      </c>
      <c r="D19" s="9">
        <f t="shared" si="48"/>
        <v>6.7218532986111103E-4</v>
      </c>
      <c r="E19" s="9">
        <f t="shared" si="48"/>
        <v>6.8906732253472226E-4</v>
      </c>
      <c r="F19" s="9">
        <f t="shared" si="48"/>
        <v>8.9052758487268512E-4</v>
      </c>
      <c r="G19" s="9">
        <f t="shared" si="48"/>
        <v>7.4726321372685194E-4</v>
      </c>
      <c r="H19" s="9">
        <f t="shared" si="48"/>
        <v>6.8493561921296293E-4</v>
      </c>
      <c r="I19" s="9">
        <f t="shared" si="48"/>
        <v>7.9835069444444452E-4</v>
      </c>
      <c r="J19" s="9">
        <f t="shared" si="48"/>
        <v>7.441365258449075E-4</v>
      </c>
      <c r="K19" s="9">
        <f t="shared" si="48"/>
        <v>7.6620563271990745E-4</v>
      </c>
      <c r="L19" s="9">
        <f t="shared" si="48"/>
        <v>7.1892650462962969E-4</v>
      </c>
      <c r="M19" s="9">
        <f t="shared" si="48"/>
        <v>7.4127772954861101E-4</v>
      </c>
      <c r="N19" s="9">
        <f t="shared" si="48"/>
        <v>7.3000000000000007E-4</v>
      </c>
      <c r="O19" s="9">
        <f t="shared" si="48"/>
        <v>7.3861111111111111E-4</v>
      </c>
      <c r="P19" s="34">
        <f t="shared" si="48"/>
        <v>7.5184017443700383E-4</v>
      </c>
      <c r="Q19" s="34">
        <f t="shared" si="48"/>
        <v>6.7218532986111103E-4</v>
      </c>
      <c r="R19" s="34">
        <f t="shared" si="47"/>
        <v>8.9052758487268512E-4</v>
      </c>
      <c r="S19" s="8">
        <f>STDEV(B19:O19)/P19*100</f>
        <v>7.8108042523992491</v>
      </c>
      <c r="T19" s="24"/>
      <c r="U19" s="24"/>
      <c r="V19" s="6" t="s">
        <v>25</v>
      </c>
      <c r="W19" s="23">
        <f t="shared" si="45"/>
        <v>7.6837058738281252E-4</v>
      </c>
      <c r="X19" s="23">
        <f t="shared" si="45"/>
        <v>6.8493561921296293E-4</v>
      </c>
      <c r="Y19" s="23">
        <f t="shared" si="45"/>
        <v>8.9052758487268512E-4</v>
      </c>
      <c r="Z19" s="8">
        <f t="shared" si="46"/>
        <v>9.0666123049612537</v>
      </c>
      <c r="AZ19" s="13"/>
      <c r="BA19" s="13"/>
      <c r="BB19" s="13"/>
      <c r="BD19" s="13"/>
      <c r="BE19" s="6"/>
      <c r="BF19" s="17"/>
      <c r="BG19" s="17"/>
      <c r="BH19" s="7"/>
      <c r="BI19" s="7"/>
      <c r="BJ19" s="7"/>
      <c r="BK19" s="7"/>
    </row>
    <row r="20" spans="1:66" x14ac:dyDescent="0.3">
      <c r="N20" s="14"/>
      <c r="O20" s="14"/>
      <c r="Q20" s="23"/>
      <c r="R20" s="23"/>
      <c r="S20" s="24"/>
      <c r="T20" s="24"/>
      <c r="U20" s="24"/>
      <c r="V20" s="24"/>
      <c r="W20" s="24"/>
      <c r="X20" s="24"/>
      <c r="Y20" s="7"/>
      <c r="AZ20" s="13"/>
      <c r="BA20" s="13"/>
      <c r="BB20" s="13"/>
      <c r="BD20" s="13"/>
      <c r="BE20" s="6"/>
      <c r="BF20" s="7"/>
      <c r="BG20" s="7"/>
      <c r="BH20" s="7"/>
      <c r="BI20" s="7"/>
      <c r="BJ20" s="7"/>
      <c r="BK20" s="7"/>
    </row>
    <row r="21" spans="1:66" x14ac:dyDescent="0.3">
      <c r="A21" s="35" t="s">
        <v>39</v>
      </c>
      <c r="B21" s="27"/>
      <c r="C21" s="9" t="s">
        <v>9</v>
      </c>
      <c r="D21" s="9"/>
      <c r="E21" s="9" t="s">
        <v>11</v>
      </c>
      <c r="F21" s="9" t="s">
        <v>12</v>
      </c>
      <c r="G21" s="27" t="s">
        <v>13</v>
      </c>
      <c r="H21" s="9" t="s">
        <v>14</v>
      </c>
      <c r="I21" s="9" t="s">
        <v>15</v>
      </c>
      <c r="J21" s="9"/>
      <c r="K21" s="9" t="s">
        <v>17</v>
      </c>
      <c r="L21" s="14"/>
      <c r="M21" s="14" t="s">
        <v>19</v>
      </c>
      <c r="N21" s="8"/>
      <c r="O21" s="8"/>
      <c r="Q21" s="23"/>
      <c r="R21" s="23"/>
      <c r="S21" s="24"/>
      <c r="T21" s="24"/>
      <c r="U21" s="24"/>
      <c r="V21" s="24"/>
      <c r="W21" s="24"/>
      <c r="X21" s="24"/>
      <c r="Y21" s="7"/>
      <c r="AA21" s="6" t="s">
        <v>24</v>
      </c>
      <c r="AB21" s="27" t="s">
        <v>8</v>
      </c>
      <c r="AC21" s="27" t="s">
        <v>9</v>
      </c>
      <c r="AD21" s="27" t="s">
        <v>10</v>
      </c>
      <c r="AE21" s="27" t="s">
        <v>11</v>
      </c>
      <c r="AF21" s="27" t="s">
        <v>12</v>
      </c>
      <c r="AG21" s="27" t="s">
        <v>13</v>
      </c>
      <c r="AH21" s="27" t="s">
        <v>14</v>
      </c>
      <c r="AI21" s="27" t="s">
        <v>15</v>
      </c>
      <c r="AJ21" s="27" t="s">
        <v>16</v>
      </c>
      <c r="AK21" s="27" t="s">
        <v>17</v>
      </c>
      <c r="AL21" s="12" t="s">
        <v>18</v>
      </c>
      <c r="AM21" s="12" t="s">
        <v>19</v>
      </c>
      <c r="AN21" s="12" t="s">
        <v>20</v>
      </c>
      <c r="AO21" s="12" t="s">
        <v>21</v>
      </c>
      <c r="AP21" s="6" t="s">
        <v>27</v>
      </c>
      <c r="AQ21" s="1" t="s">
        <v>28</v>
      </c>
      <c r="AR21" s="6" t="s">
        <v>29</v>
      </c>
      <c r="AS21" s="6" t="s">
        <v>35</v>
      </c>
      <c r="AT21" s="6" t="s">
        <v>31</v>
      </c>
      <c r="AU21" s="6" t="s">
        <v>34</v>
      </c>
      <c r="AV21" s="1" t="s">
        <v>32</v>
      </c>
      <c r="AW21" s="6" t="s">
        <v>36</v>
      </c>
      <c r="AX21" s="13"/>
      <c r="AY21" s="13"/>
      <c r="AZ21" s="13"/>
      <c r="BA21" s="13"/>
      <c r="BB21" s="25"/>
      <c r="BC21" s="13"/>
      <c r="BD21" s="7"/>
      <c r="BE21" s="7"/>
      <c r="BF21" s="7"/>
      <c r="BG21" s="7"/>
      <c r="BH21" s="7"/>
      <c r="BI21" s="7"/>
      <c r="BJ21" s="7"/>
      <c r="BK21" s="7"/>
    </row>
    <row r="22" spans="1:66" x14ac:dyDescent="0.3">
      <c r="A22" s="6">
        <v>1</v>
      </c>
      <c r="B22" s="8"/>
      <c r="C22" s="8">
        <f>(C2-$W2)/$W2*100</f>
        <v>5.4477577634417891</v>
      </c>
      <c r="D22" s="8"/>
      <c r="E22" s="8">
        <f>(E2-$W2)/$W2*100</f>
        <v>-5.7687894417599175</v>
      </c>
      <c r="F22" s="8">
        <f>(F2-$W2)/$W2*100</f>
        <v>16.199853909241966</v>
      </c>
      <c r="G22" s="8">
        <f t="shared" ref="G22:I22" si="49">(G2-$W2)/$W2*100</f>
        <v>-4.7428112581057311</v>
      </c>
      <c r="H22" s="8">
        <f t="shared" si="49"/>
        <v>-5.0945370379559378</v>
      </c>
      <c r="I22" s="8">
        <f t="shared" si="49"/>
        <v>6.5851889343084338</v>
      </c>
      <c r="J22" s="8"/>
      <c r="K22" s="8">
        <f>(K2-$W2)/$W2*100</f>
        <v>1.8955118706568914</v>
      </c>
      <c r="L22" s="8"/>
      <c r="M22" s="8">
        <f>(M2-$W2)/$W2*100</f>
        <v>-14.522174739827504</v>
      </c>
      <c r="N22" s="8"/>
      <c r="O22" s="8"/>
      <c r="Q22" s="23"/>
      <c r="R22" s="23"/>
      <c r="S22" s="24"/>
      <c r="T22" s="24"/>
      <c r="U22" s="24"/>
      <c r="V22" s="24"/>
      <c r="W22" s="24"/>
      <c r="X22" s="24"/>
      <c r="Y22" s="7"/>
      <c r="AA22" s="1" t="s">
        <v>3</v>
      </c>
      <c r="AB22" s="8">
        <f t="shared" ref="AB22:AO22" si="50">AB2/AB$12*100</f>
        <v>20.901704636366389</v>
      </c>
      <c r="AC22" s="8">
        <f t="shared" si="50"/>
        <v>21.530801941586912</v>
      </c>
      <c r="AD22" s="8">
        <f t="shared" si="50"/>
        <v>20.362113824686919</v>
      </c>
      <c r="AE22" s="8">
        <f t="shared" si="50"/>
        <v>24.010917870880714</v>
      </c>
      <c r="AF22" s="8">
        <f t="shared" si="50"/>
        <v>24.205620281292216</v>
      </c>
      <c r="AG22" s="8">
        <f t="shared" si="50"/>
        <v>20.109388360640676</v>
      </c>
      <c r="AH22" s="8">
        <f t="shared" si="50"/>
        <v>24.327800983255095</v>
      </c>
      <c r="AI22" s="8">
        <f t="shared" si="50"/>
        <v>22.768294008915944</v>
      </c>
      <c r="AJ22" s="8">
        <f t="shared" si="50"/>
        <v>23.646285599051719</v>
      </c>
      <c r="AK22" s="8">
        <f t="shared" si="50"/>
        <v>22.603165651030068</v>
      </c>
      <c r="AL22" s="8">
        <f t="shared" si="50"/>
        <v>21.559922885281793</v>
      </c>
      <c r="AM22" s="8">
        <f t="shared" si="50"/>
        <v>18.604221483546162</v>
      </c>
      <c r="AN22" s="8">
        <f t="shared" si="50"/>
        <v>21.072213766806193</v>
      </c>
      <c r="AO22" s="8">
        <f t="shared" si="50"/>
        <v>21.161882078162218</v>
      </c>
      <c r="AP22" s="8">
        <f>AVERAGE(AB22:AO22)</f>
        <v>21.918880955107358</v>
      </c>
      <c r="AQ22" s="8">
        <f t="shared" ref="AQ22:AQ31" si="51">MIN(AB22:AO22)</f>
        <v>18.604221483546162</v>
      </c>
      <c r="AR22" s="8">
        <f>MAX(AB22:AO22)</f>
        <v>24.327800983255095</v>
      </c>
      <c r="AS22" s="8">
        <f t="shared" ref="AS22:AS31" si="52">STDEV(AB22:AO22)</f>
        <v>1.7291864929795993</v>
      </c>
      <c r="AT22" s="8">
        <f t="shared" ref="AT22:AT31" si="53">AVERAGE(AC22,AE22:AI22,AK22,AM22)</f>
        <v>22.270026322643474</v>
      </c>
      <c r="AU22" s="32">
        <f t="shared" ref="AU22:AU31" si="54">MIN(AC22,AE22:AI22,AK22,AM22)</f>
        <v>18.604221483546162</v>
      </c>
      <c r="AV22" s="32">
        <f t="shared" ref="AV22:AV31" si="55">MAX(AC22,AE22:AI22,AK22,AM22)</f>
        <v>24.327800983255095</v>
      </c>
      <c r="AW22" s="8">
        <f t="shared" ref="AW22:AW31" si="56">STDEV(AC22,AE22:AI22,AK22,AM22)</f>
        <v>2.0710194389438521</v>
      </c>
      <c r="AX22" s="13"/>
      <c r="AY22" s="13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</row>
    <row r="23" spans="1:66" x14ac:dyDescent="0.3">
      <c r="A23" s="6">
        <v>2</v>
      </c>
      <c r="B23" s="8"/>
      <c r="C23" s="8">
        <f t="shared" ref="C23:C24" si="57">(C3-$W3)/$W3*100</f>
        <v>11.330494918239415</v>
      </c>
      <c r="D23" s="8"/>
      <c r="E23" s="8">
        <f t="shared" ref="E23:F24" si="58">(E3-$W3)/$W3*100</f>
        <v>-14.953230019966075</v>
      </c>
      <c r="F23" s="8">
        <f t="shared" si="58"/>
        <v>26.5385665964195</v>
      </c>
      <c r="G23" s="8">
        <f t="shared" ref="G23:I23" si="59">(G3-$W3)/$W3*100</f>
        <v>-4.4458417283663794</v>
      </c>
      <c r="H23" s="8">
        <f t="shared" si="59"/>
        <v>-20.590300854817716</v>
      </c>
      <c r="I23" s="8">
        <f t="shared" si="59"/>
        <v>-3.9323448552260323</v>
      </c>
      <c r="J23" s="8"/>
      <c r="K23" s="8">
        <f t="shared" ref="K23:K24" si="60">(K3-$W3)/$W3*100</f>
        <v>-0.15481636509340871</v>
      </c>
      <c r="L23" s="8"/>
      <c r="M23" s="8">
        <f t="shared" ref="M23:M24" si="61">(M3-$W3)/$W3*100</f>
        <v>6.2074723088108499</v>
      </c>
      <c r="N23" s="8"/>
      <c r="O23" s="8"/>
      <c r="Q23" s="23"/>
      <c r="R23" s="23"/>
      <c r="S23" s="24"/>
      <c r="T23" s="24"/>
      <c r="U23" s="24"/>
      <c r="V23" s="24"/>
      <c r="W23" s="24"/>
      <c r="X23" s="24"/>
      <c r="Y23" s="7"/>
      <c r="AA23" s="1" t="s">
        <v>4</v>
      </c>
      <c r="AB23" s="8">
        <f t="shared" ref="AB23:AO23" si="62">AB3/AB$12*100</f>
        <v>14.724390632892288</v>
      </c>
      <c r="AC23" s="8">
        <f t="shared" si="62"/>
        <v>13.887200945338613</v>
      </c>
      <c r="AD23" s="8">
        <f t="shared" si="62"/>
        <v>14.87857137476338</v>
      </c>
      <c r="AE23" s="8">
        <f t="shared" si="62"/>
        <v>15.513874794328226</v>
      </c>
      <c r="AF23" s="8">
        <f t="shared" si="62"/>
        <v>12.318273928650713</v>
      </c>
      <c r="AG23" s="8">
        <f t="shared" si="62"/>
        <v>15.840725383232568</v>
      </c>
      <c r="AH23" s="8">
        <f t="shared" si="62"/>
        <v>15.885959307391314</v>
      </c>
      <c r="AI23" s="8">
        <f t="shared" si="62"/>
        <v>14.048059149722736</v>
      </c>
      <c r="AJ23" s="8">
        <f t="shared" si="62"/>
        <v>15.263361354391378</v>
      </c>
      <c r="AK23" s="8">
        <f t="shared" si="62"/>
        <v>15.133899461909033</v>
      </c>
      <c r="AL23" s="8">
        <f t="shared" si="62"/>
        <v>15.469094412402754</v>
      </c>
      <c r="AM23" s="8">
        <f t="shared" si="62"/>
        <v>12.985378113525051</v>
      </c>
      <c r="AN23" s="8">
        <f t="shared" si="62"/>
        <v>16.408760358003555</v>
      </c>
      <c r="AO23" s="8">
        <f t="shared" si="62"/>
        <v>18.435293133383475</v>
      </c>
      <c r="AP23" s="8">
        <f t="shared" ref="AP23:AP31" si="63">AVERAGE(AB23:AO23)</f>
        <v>15.056631596423935</v>
      </c>
      <c r="AQ23" s="8">
        <f t="shared" si="51"/>
        <v>12.318273928650713</v>
      </c>
      <c r="AR23" s="8">
        <f t="shared" ref="AR23:AR31" si="64">MAX(AB23:AO23)</f>
        <v>18.435293133383475</v>
      </c>
      <c r="AS23" s="8">
        <f t="shared" si="52"/>
        <v>1.5010167722061405</v>
      </c>
      <c r="AT23" s="8">
        <f t="shared" si="53"/>
        <v>14.451671385512281</v>
      </c>
      <c r="AU23" s="32">
        <f t="shared" si="54"/>
        <v>12.318273928650713</v>
      </c>
      <c r="AV23" s="32">
        <f t="shared" si="55"/>
        <v>15.885959307391314</v>
      </c>
      <c r="AW23" s="8">
        <f t="shared" si="56"/>
        <v>1.3503065506174263</v>
      </c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</row>
    <row r="24" spans="1:66" x14ac:dyDescent="0.3">
      <c r="A24" s="1">
        <v>3</v>
      </c>
      <c r="C24" s="8">
        <f t="shared" si="57"/>
        <v>8.3399743734388583</v>
      </c>
      <c r="E24" s="8">
        <f t="shared" si="58"/>
        <v>-14.338661675952105</v>
      </c>
      <c r="F24" s="8">
        <f t="shared" si="58"/>
        <v>-6.9995450241861201</v>
      </c>
      <c r="G24" s="8">
        <f t="shared" ref="G24:I24" si="65">(G4-$W4)/$W4*100</f>
        <v>6.7248481905124642</v>
      </c>
      <c r="H24" s="8">
        <f t="shared" si="65"/>
        <v>-7.9537650654701864</v>
      </c>
      <c r="I24" s="8">
        <f t="shared" si="65"/>
        <v>12.083906011556268</v>
      </c>
      <c r="K24" s="8">
        <f t="shared" si="60"/>
        <v>-7.0460877039240684</v>
      </c>
      <c r="M24" s="8">
        <f t="shared" si="61"/>
        <v>9.1893308940248879</v>
      </c>
      <c r="N24" s="7"/>
      <c r="O24" s="7"/>
      <c r="Q24" s="23"/>
      <c r="R24" s="23"/>
      <c r="S24" s="24"/>
      <c r="T24" s="24"/>
      <c r="U24" s="24"/>
      <c r="V24" s="24"/>
      <c r="W24" s="24"/>
      <c r="X24" s="24"/>
      <c r="Y24" s="7"/>
      <c r="AA24" s="1" t="s">
        <v>5</v>
      </c>
      <c r="AB24" s="8">
        <f t="shared" ref="AB24:AO24" si="66">AB4/AB$12*100</f>
        <v>7.2048749402222123</v>
      </c>
      <c r="AC24" s="8">
        <f t="shared" si="66"/>
        <v>6.4342131511778273</v>
      </c>
      <c r="AD24" s="8">
        <f t="shared" si="66"/>
        <v>6.2956852754272621</v>
      </c>
      <c r="AE24" s="8">
        <f t="shared" si="66"/>
        <v>7.0536445398352337</v>
      </c>
      <c r="AF24" s="8">
        <f t="shared" si="66"/>
        <v>7.0328246867245943</v>
      </c>
      <c r="AG24" s="8">
        <f t="shared" si="66"/>
        <v>7.7566996338388305</v>
      </c>
      <c r="AH24" s="8">
        <f t="shared" si="66"/>
        <v>6.6560349789566491</v>
      </c>
      <c r="AI24" s="8">
        <f t="shared" si="66"/>
        <v>8.0352288789822719</v>
      </c>
      <c r="AJ24" s="8">
        <f t="shared" si="66"/>
        <v>7.0344187119116848</v>
      </c>
      <c r="AK24" s="8">
        <f t="shared" si="66"/>
        <v>7.1721873811638348</v>
      </c>
      <c r="AL24" s="8">
        <f t="shared" si="66"/>
        <v>6.7519650971379797</v>
      </c>
      <c r="AM24" s="8">
        <f t="shared" si="66"/>
        <v>7.2447480293797124</v>
      </c>
      <c r="AN24" s="8">
        <f t="shared" si="66"/>
        <v>8.2783696933663116</v>
      </c>
      <c r="AO24" s="8">
        <f t="shared" si="66"/>
        <v>7.2249383649868442</v>
      </c>
      <c r="AP24" s="8">
        <f t="shared" si="63"/>
        <v>7.1554166687936602</v>
      </c>
      <c r="AQ24" s="8">
        <f t="shared" si="51"/>
        <v>6.2956852754272621</v>
      </c>
      <c r="AR24" s="8">
        <f t="shared" si="64"/>
        <v>8.2783696933663116</v>
      </c>
      <c r="AS24" s="8">
        <f t="shared" si="52"/>
        <v>0.56320713852598991</v>
      </c>
      <c r="AT24" s="8">
        <f t="shared" si="53"/>
        <v>7.1731976600073706</v>
      </c>
      <c r="AU24" s="32">
        <f t="shared" si="54"/>
        <v>6.4342131511778273</v>
      </c>
      <c r="AV24" s="32">
        <f t="shared" si="55"/>
        <v>8.0352288789822719</v>
      </c>
      <c r="AW24" s="8">
        <f t="shared" si="56"/>
        <v>0.52593396042604545</v>
      </c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</row>
    <row r="25" spans="1:66" x14ac:dyDescent="0.3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Q25" s="23"/>
      <c r="R25" s="23"/>
      <c r="S25" s="24"/>
      <c r="T25" s="24"/>
      <c r="U25" s="24"/>
      <c r="V25" s="24"/>
      <c r="W25" s="24"/>
      <c r="X25" s="24"/>
      <c r="Y25" s="7"/>
      <c r="AA25" s="1" t="s">
        <v>6</v>
      </c>
      <c r="AB25" s="8">
        <f t="shared" ref="AB25:AO25" si="67">AB5/AB$12*100</f>
        <v>5.1935638038414433</v>
      </c>
      <c r="AC25" s="8">
        <f t="shared" si="67"/>
        <v>6.3418721612564077</v>
      </c>
      <c r="AD25" s="8">
        <f t="shared" si="67"/>
        <v>5.1265439765655199</v>
      </c>
      <c r="AE25" s="8">
        <f t="shared" si="67"/>
        <v>5.2562550296797799</v>
      </c>
      <c r="AF25" s="8">
        <f t="shared" si="67"/>
        <v>5.9023133347091399</v>
      </c>
      <c r="AG25" s="8">
        <f t="shared" si="67"/>
        <v>4.6114777119915944</v>
      </c>
      <c r="AH25" s="8">
        <f t="shared" si="67"/>
        <v>5.6507068136092613</v>
      </c>
      <c r="AI25" s="8">
        <f t="shared" si="67"/>
        <v>5.7530837345511268</v>
      </c>
      <c r="AJ25" s="8">
        <f t="shared" si="67"/>
        <v>5.4520892660655038</v>
      </c>
      <c r="AK25" s="8">
        <f t="shared" si="67"/>
        <v>5.4984755828635965</v>
      </c>
      <c r="AL25" s="8">
        <f t="shared" si="67"/>
        <v>5.3899807213204465</v>
      </c>
      <c r="AM25" s="8">
        <f t="shared" si="67"/>
        <v>4.8735503261398696</v>
      </c>
      <c r="AN25" s="8">
        <f t="shared" si="67"/>
        <v>4.4499408089167964</v>
      </c>
      <c r="AO25" s="8">
        <f t="shared" si="67"/>
        <v>5.3340854958004211</v>
      </c>
      <c r="AP25" s="8">
        <f t="shared" si="63"/>
        <v>5.3452813405222077</v>
      </c>
      <c r="AQ25" s="8">
        <f t="shared" si="51"/>
        <v>4.4499408089167964</v>
      </c>
      <c r="AR25" s="8">
        <f t="shared" si="64"/>
        <v>6.3418721612564077</v>
      </c>
      <c r="AS25" s="8">
        <f t="shared" si="52"/>
        <v>0.49934478000935284</v>
      </c>
      <c r="AT25" s="8">
        <f t="shared" si="53"/>
        <v>5.4859668368500971</v>
      </c>
      <c r="AU25" s="32">
        <f t="shared" si="54"/>
        <v>4.6114777119915944</v>
      </c>
      <c r="AV25" s="32">
        <f t="shared" si="55"/>
        <v>6.3418721612564077</v>
      </c>
      <c r="AW25" s="8">
        <f t="shared" si="56"/>
        <v>0.5602446178453987</v>
      </c>
      <c r="AY25" s="7"/>
      <c r="AZ25" s="7"/>
      <c r="BA25" s="7"/>
      <c r="BB25" s="7"/>
      <c r="BC25" s="7"/>
      <c r="BD25" s="7"/>
      <c r="BE25" s="28"/>
      <c r="BF25" s="6"/>
      <c r="BG25" s="1"/>
      <c r="BH25" s="28"/>
      <c r="BI25" s="28"/>
      <c r="BJ25" s="28"/>
      <c r="BK25" s="6"/>
      <c r="BL25" s="6"/>
      <c r="BM25" s="6"/>
    </row>
    <row r="26" spans="1:66" x14ac:dyDescent="0.3">
      <c r="A26" s="35" t="s">
        <v>40</v>
      </c>
      <c r="B26" s="27" t="s">
        <v>8</v>
      </c>
      <c r="C26" s="9" t="s">
        <v>9</v>
      </c>
      <c r="D26" s="9" t="s">
        <v>10</v>
      </c>
      <c r="E26" s="9" t="s">
        <v>11</v>
      </c>
      <c r="F26" s="9" t="s">
        <v>12</v>
      </c>
      <c r="G26" s="27" t="s">
        <v>13</v>
      </c>
      <c r="H26" s="9" t="s">
        <v>14</v>
      </c>
      <c r="I26" s="9" t="s">
        <v>15</v>
      </c>
      <c r="J26" s="9" t="s">
        <v>16</v>
      </c>
      <c r="K26" s="9" t="s">
        <v>17</v>
      </c>
      <c r="L26" s="14" t="s">
        <v>18</v>
      </c>
      <c r="M26" s="14" t="s">
        <v>19</v>
      </c>
      <c r="N26" s="14" t="s">
        <v>20</v>
      </c>
      <c r="O26" s="14" t="s">
        <v>21</v>
      </c>
      <c r="P26" s="12"/>
      <c r="Q26" s="23"/>
      <c r="R26" s="23"/>
      <c r="S26" s="7"/>
      <c r="T26" s="7"/>
      <c r="U26" s="7"/>
      <c r="V26" s="7"/>
      <c r="W26" s="7"/>
      <c r="X26" s="7"/>
      <c r="Y26" s="7"/>
      <c r="AA26" s="1" t="s">
        <v>0</v>
      </c>
      <c r="AB26" s="8">
        <f t="shared" ref="AB26:AO26" si="68">AB6/AB$12*100</f>
        <v>10.655717301205508</v>
      </c>
      <c r="AC26" s="8">
        <f t="shared" si="68"/>
        <v>11.255540895538996</v>
      </c>
      <c r="AD26" s="8">
        <f t="shared" si="68"/>
        <v>14.14219028291196</v>
      </c>
      <c r="AE26" s="8">
        <f t="shared" si="68"/>
        <v>13.712496063750775</v>
      </c>
      <c r="AF26" s="8">
        <f t="shared" si="68"/>
        <v>13.588230898175294</v>
      </c>
      <c r="AG26" s="8">
        <f t="shared" si="68"/>
        <v>13.026766266183785</v>
      </c>
      <c r="AH26" s="8">
        <f t="shared" si="68"/>
        <v>11.444307734552821</v>
      </c>
      <c r="AI26" s="8">
        <f t="shared" si="68"/>
        <v>10.451989176180632</v>
      </c>
      <c r="AJ26" s="8">
        <f t="shared" si="68"/>
        <v>11.993941835067924</v>
      </c>
      <c r="AK26" s="8">
        <f t="shared" si="68"/>
        <v>11.132902485083704</v>
      </c>
      <c r="AL26" s="8">
        <f t="shared" si="68"/>
        <v>10.098969254732131</v>
      </c>
      <c r="AM26" s="8">
        <f t="shared" si="68"/>
        <v>11.2106230282212</v>
      </c>
      <c r="AN26" s="8">
        <f t="shared" si="68"/>
        <v>10.35007610350076</v>
      </c>
      <c r="AO26" s="8">
        <f t="shared" si="68"/>
        <v>10.121286197818735</v>
      </c>
      <c r="AP26" s="8">
        <f t="shared" si="63"/>
        <v>11.656074108780302</v>
      </c>
      <c r="AQ26" s="8">
        <f t="shared" si="51"/>
        <v>10.098969254732131</v>
      </c>
      <c r="AR26" s="8">
        <f t="shared" si="64"/>
        <v>14.14219028291196</v>
      </c>
      <c r="AS26" s="8">
        <f t="shared" si="52"/>
        <v>1.4073856810598933</v>
      </c>
      <c r="AT26" s="8">
        <f t="shared" si="53"/>
        <v>11.977857068460899</v>
      </c>
      <c r="AU26" s="32">
        <f t="shared" si="54"/>
        <v>10.451989176180632</v>
      </c>
      <c r="AV26" s="32">
        <f t="shared" si="55"/>
        <v>13.712496063750775</v>
      </c>
      <c r="AW26" s="8">
        <f t="shared" si="56"/>
        <v>1.2615054221626141</v>
      </c>
      <c r="AX26" s="7"/>
      <c r="AY26" s="7"/>
      <c r="AZ26" s="7"/>
      <c r="BA26" s="7"/>
      <c r="BB26" s="7"/>
      <c r="BC26" s="7"/>
      <c r="BD26" s="7"/>
      <c r="BE26" s="8"/>
      <c r="BF26" s="8"/>
      <c r="BG26" s="8"/>
      <c r="BH26" s="8"/>
      <c r="BI26" s="8"/>
      <c r="BJ26" s="8"/>
      <c r="BK26" s="8"/>
      <c r="BL26" s="8"/>
      <c r="BM26" s="8"/>
    </row>
    <row r="27" spans="1:66" x14ac:dyDescent="0.3">
      <c r="A27" s="6">
        <v>1</v>
      </c>
      <c r="B27" s="8">
        <f>(B2-$P2)/$P2*100</f>
        <v>8.3919189462558982E-2</v>
      </c>
      <c r="C27" s="8">
        <f t="shared" ref="C27:O27" si="69">(C2-$P2)/$P2*100</f>
        <v>7.4877055463255697</v>
      </c>
      <c r="D27" s="8">
        <f t="shared" si="69"/>
        <v>-15.648089299240556</v>
      </c>
      <c r="E27" s="8">
        <f t="shared" si="69"/>
        <v>-3.9458322434857545</v>
      </c>
      <c r="F27" s="8">
        <f t="shared" si="69"/>
        <v>18.447807202714067</v>
      </c>
      <c r="G27" s="8">
        <f t="shared" si="69"/>
        <v>-2.9000059192411558</v>
      </c>
      <c r="H27" s="8">
        <f t="shared" si="69"/>
        <v>-3.2585360374671311</v>
      </c>
      <c r="I27" s="8">
        <f t="shared" si="69"/>
        <v>8.6471409801979533</v>
      </c>
      <c r="J27" s="8">
        <f t="shared" si="69"/>
        <v>2.8530763891820143</v>
      </c>
      <c r="K27" s="8">
        <f t="shared" si="69"/>
        <v>3.8667394048891932</v>
      </c>
      <c r="L27" s="8">
        <f t="shared" si="69"/>
        <v>-4.9335571042348203</v>
      </c>
      <c r="M27" s="8">
        <f t="shared" si="69"/>
        <v>-12.868556836292816</v>
      </c>
      <c r="N27" s="8">
        <f t="shared" si="69"/>
        <v>-1.4308689399451355</v>
      </c>
      <c r="O27" s="8">
        <f t="shared" si="69"/>
        <v>3.5990576671360901</v>
      </c>
      <c r="Q27" s="23"/>
      <c r="R27" s="23"/>
      <c r="S27" s="7"/>
      <c r="T27" s="7"/>
      <c r="U27" s="7"/>
      <c r="V27" s="7"/>
      <c r="W27" s="7"/>
      <c r="X27" s="7"/>
      <c r="Y27" s="7"/>
      <c r="AA27" s="1" t="s">
        <v>1</v>
      </c>
      <c r="AB27" s="8">
        <f t="shared" ref="AB27:AO27" si="70">AB7/AB$12*100</f>
        <v>21.383871674260281</v>
      </c>
      <c r="AC27" s="8">
        <f t="shared" si="70"/>
        <v>20.560000418304959</v>
      </c>
      <c r="AD27" s="8">
        <f t="shared" si="70"/>
        <v>18.315973062399046</v>
      </c>
      <c r="AE27" s="8">
        <f t="shared" si="70"/>
        <v>15.492808901617423</v>
      </c>
      <c r="AF27" s="8">
        <f t="shared" si="70"/>
        <v>15.822826624596464</v>
      </c>
      <c r="AG27" s="8">
        <f t="shared" si="70"/>
        <v>16.684532356862235</v>
      </c>
      <c r="AH27" s="8">
        <f t="shared" si="70"/>
        <v>17.200204888816135</v>
      </c>
      <c r="AI27" s="8">
        <f t="shared" si="70"/>
        <v>17.279759099706425</v>
      </c>
      <c r="AJ27" s="8">
        <f t="shared" si="70"/>
        <v>15.529880434274929</v>
      </c>
      <c r="AK27" s="8">
        <f t="shared" si="70"/>
        <v>19.554331434112431</v>
      </c>
      <c r="AL27" s="8">
        <f t="shared" si="70"/>
        <v>20.281117224836088</v>
      </c>
      <c r="AM27" s="8">
        <f t="shared" si="70"/>
        <v>16.800320861233995</v>
      </c>
      <c r="AN27" s="8">
        <f t="shared" si="70"/>
        <v>17.239556907978184</v>
      </c>
      <c r="AO27" s="8">
        <f t="shared" si="70"/>
        <v>19.984016547574278</v>
      </c>
      <c r="AP27" s="8">
        <f t="shared" si="63"/>
        <v>18.009228602612346</v>
      </c>
      <c r="AQ27" s="8">
        <f t="shared" si="51"/>
        <v>15.492808901617423</v>
      </c>
      <c r="AR27" s="8">
        <f t="shared" si="64"/>
        <v>21.383871674260281</v>
      </c>
      <c r="AS27" s="8">
        <f t="shared" si="52"/>
        <v>1.9940789227849862</v>
      </c>
      <c r="AT27" s="8">
        <f t="shared" si="53"/>
        <v>17.424348073156256</v>
      </c>
      <c r="AU27" s="32">
        <f t="shared" si="54"/>
        <v>15.492808901617423</v>
      </c>
      <c r="AV27" s="32">
        <f t="shared" si="55"/>
        <v>20.560000418304959</v>
      </c>
      <c r="AW27" s="8">
        <f t="shared" si="56"/>
        <v>1.7595755438902714</v>
      </c>
      <c r="AX27" s="7"/>
      <c r="AY27" s="7"/>
      <c r="AZ27" s="7"/>
      <c r="BA27" s="7"/>
      <c r="BB27" s="7"/>
      <c r="BC27" s="7"/>
      <c r="BD27" s="7"/>
      <c r="BE27" s="8"/>
      <c r="BF27" s="8"/>
      <c r="BG27" s="8"/>
      <c r="BH27" s="8"/>
      <c r="BI27" s="8"/>
      <c r="BJ27" s="8"/>
      <c r="BK27" s="8"/>
      <c r="BL27" s="8"/>
      <c r="BM27" s="8"/>
    </row>
    <row r="28" spans="1:66" x14ac:dyDescent="0.3">
      <c r="A28" s="6">
        <v>2</v>
      </c>
      <c r="B28" s="8">
        <f t="shared" ref="B28:O29" si="71">(B3-$P3)/$P3*100</f>
        <v>6.7485325483141585</v>
      </c>
      <c r="C28" s="8">
        <f t="shared" si="71"/>
        <v>13.691894271750341</v>
      </c>
      <c r="D28" s="8">
        <f t="shared" si="71"/>
        <v>-4.3503359194764206</v>
      </c>
      <c r="E28" s="8">
        <f t="shared" si="71"/>
        <v>-13.149327254631807</v>
      </c>
      <c r="F28" s="8">
        <f t="shared" si="71"/>
        <v>29.222540017847543</v>
      </c>
      <c r="G28" s="8">
        <f t="shared" si="71"/>
        <v>-2.4190697488325927</v>
      </c>
      <c r="H28" s="8">
        <f t="shared" si="71"/>
        <v>-18.90596439011734</v>
      </c>
      <c r="I28" s="8">
        <f t="shared" si="71"/>
        <v>-1.8946812400702715</v>
      </c>
      <c r="J28" s="8">
        <f t="shared" si="71"/>
        <v>-8.7766703694419785</v>
      </c>
      <c r="K28" s="8">
        <f t="shared" si="71"/>
        <v>1.9629713287437525</v>
      </c>
      <c r="L28" s="8">
        <f t="shared" si="71"/>
        <v>-2.6791994740420493</v>
      </c>
      <c r="M28" s="8">
        <f t="shared" si="71"/>
        <v>8.4602086918857697</v>
      </c>
      <c r="N28" s="8">
        <f t="shared" si="71"/>
        <v>-2.4224480525063155</v>
      </c>
      <c r="O28" s="8">
        <f t="shared" si="71"/>
        <v>-5.4884504094228665</v>
      </c>
      <c r="Q28" s="23"/>
      <c r="R28" s="23"/>
      <c r="S28" s="7"/>
      <c r="T28" s="7"/>
      <c r="U28" s="7"/>
      <c r="V28" s="7"/>
      <c r="W28" s="7"/>
      <c r="X28" s="7"/>
      <c r="Y28" s="7"/>
      <c r="AA28" s="1" t="s">
        <v>7</v>
      </c>
      <c r="AB28" s="8">
        <f t="shared" ref="AB28:AO28" si="72">AB8/AB$12*100</f>
        <v>3.3555042222431317</v>
      </c>
      <c r="AC28" s="8">
        <f t="shared" si="72"/>
        <v>3.409115358683267</v>
      </c>
      <c r="AD28" s="8">
        <f t="shared" si="72"/>
        <v>4.1049084778886593</v>
      </c>
      <c r="AE28" s="8">
        <f t="shared" si="72"/>
        <v>3.1808797284351495</v>
      </c>
      <c r="AF28" s="8">
        <f t="shared" si="72"/>
        <v>7.8743722244164704</v>
      </c>
      <c r="AG28" s="8">
        <f t="shared" si="72"/>
        <v>3.8423387812790875</v>
      </c>
      <c r="AH28" s="8">
        <f t="shared" si="72"/>
        <v>1.7774632863532356</v>
      </c>
      <c r="AI28" s="8">
        <f t="shared" si="72"/>
        <v>3.8435238548802118</v>
      </c>
      <c r="AJ28" s="8">
        <f t="shared" si="72"/>
        <v>3.975524961598115</v>
      </c>
      <c r="AK28" s="8">
        <f t="shared" si="72"/>
        <v>3.5064111117368451</v>
      </c>
      <c r="AL28" s="8">
        <f t="shared" si="72"/>
        <v>4.4031055175661358</v>
      </c>
      <c r="AM28" s="8">
        <f t="shared" si="72"/>
        <v>9.5847183704239711</v>
      </c>
      <c r="AN28" s="8">
        <f t="shared" si="72"/>
        <v>6.756299679731101</v>
      </c>
      <c r="AO28" s="8">
        <f t="shared" si="72"/>
        <v>2.7735990974050337</v>
      </c>
      <c r="AP28" s="8">
        <f t="shared" si="63"/>
        <v>4.4562689051886002</v>
      </c>
      <c r="AQ28" s="8">
        <f t="shared" si="51"/>
        <v>1.7774632863532356</v>
      </c>
      <c r="AR28" s="8">
        <f t="shared" si="64"/>
        <v>9.5847183704239711</v>
      </c>
      <c r="AS28" s="8">
        <f t="shared" si="52"/>
        <v>2.1344926573125944</v>
      </c>
      <c r="AT28" s="8">
        <f t="shared" si="53"/>
        <v>4.6273528395260293</v>
      </c>
      <c r="AU28" s="32">
        <f t="shared" si="54"/>
        <v>1.7774632863532356</v>
      </c>
      <c r="AV28" s="32">
        <f t="shared" si="55"/>
        <v>9.5847183704239711</v>
      </c>
      <c r="AW28" s="8">
        <f t="shared" si="56"/>
        <v>2.6539461369501143</v>
      </c>
      <c r="AX28" s="7"/>
      <c r="AY28" s="7"/>
      <c r="AZ28" s="7"/>
      <c r="BA28" s="7"/>
      <c r="BB28" s="7"/>
      <c r="BC28" s="7"/>
      <c r="BD28" s="7"/>
      <c r="BE28" s="8"/>
      <c r="BF28" s="8"/>
      <c r="BG28" s="8"/>
      <c r="BH28" s="8"/>
      <c r="BI28" s="8"/>
      <c r="BJ28" s="8"/>
      <c r="BK28" s="8"/>
      <c r="BL28" s="8"/>
      <c r="BM28" s="8"/>
    </row>
    <row r="29" spans="1:66" x14ac:dyDescent="0.3">
      <c r="A29" s="6">
        <v>3</v>
      </c>
      <c r="B29" s="8">
        <f t="shared" si="71"/>
        <v>4.4258931428841661</v>
      </c>
      <c r="C29" s="8">
        <f t="shared" si="71"/>
        <v>11.762263656721061</v>
      </c>
      <c r="D29" s="8">
        <f t="shared" si="71"/>
        <v>-8.3625866706498346</v>
      </c>
      <c r="E29" s="8">
        <f t="shared" si="71"/>
        <v>-11.632754813472063</v>
      </c>
      <c r="F29" s="8">
        <f t="shared" si="71"/>
        <v>-4.0618070170953011</v>
      </c>
      <c r="G29" s="8">
        <f t="shared" si="71"/>
        <v>10.096118179587293</v>
      </c>
      <c r="H29" s="8">
        <f t="shared" si="71"/>
        <v>-5.0461693677168542</v>
      </c>
      <c r="I29" s="8">
        <f t="shared" si="71"/>
        <v>15.624460203027443</v>
      </c>
      <c r="J29" s="8">
        <f t="shared" si="71"/>
        <v>3.4450582703369133</v>
      </c>
      <c r="K29" s="8">
        <f t="shared" si="71"/>
        <v>-4.1098199068365613</v>
      </c>
      <c r="L29" s="8">
        <f t="shared" si="71"/>
        <v>-6.2451199772700594</v>
      </c>
      <c r="M29" s="8">
        <f t="shared" si="71"/>
        <v>12.6384500130616</v>
      </c>
      <c r="N29" s="8">
        <f t="shared" si="71"/>
        <v>-8.3670940068804338</v>
      </c>
      <c r="O29" s="8">
        <f t="shared" si="71"/>
        <v>-10.1668917056971</v>
      </c>
      <c r="Q29" s="23"/>
      <c r="R29" s="23"/>
      <c r="S29" s="7"/>
      <c r="T29" s="7"/>
      <c r="U29" s="7"/>
      <c r="V29" s="7"/>
      <c r="W29" s="7"/>
      <c r="X29" s="7"/>
      <c r="Y29" s="7"/>
      <c r="AA29" s="1" t="s">
        <v>52</v>
      </c>
      <c r="AB29" s="8">
        <f t="shared" ref="AB29:AO29" si="73">AB9/AB$12*100</f>
        <v>10.612902261676481</v>
      </c>
      <c r="AC29" s="8">
        <f t="shared" si="73"/>
        <v>11.034283045652547</v>
      </c>
      <c r="AD29" s="8">
        <f t="shared" si="73"/>
        <v>10.670925393848025</v>
      </c>
      <c r="AE29" s="8">
        <f t="shared" si="73"/>
        <v>10.499982502793156</v>
      </c>
      <c r="AF29" s="8">
        <f t="shared" si="73"/>
        <v>8.6238314999090147</v>
      </c>
      <c r="AG29" s="8">
        <f t="shared" si="73"/>
        <v>12.451686807375948</v>
      </c>
      <c r="AH29" s="8">
        <f t="shared" si="73"/>
        <v>10.490025751355811</v>
      </c>
      <c r="AI29" s="8">
        <f t="shared" si="73"/>
        <v>11.867366170127944</v>
      </c>
      <c r="AJ29" s="8">
        <f t="shared" si="73"/>
        <v>9.8299365247653014</v>
      </c>
      <c r="AK29" s="8">
        <f t="shared" si="73"/>
        <v>10.54138836553512</v>
      </c>
      <c r="AL29" s="8">
        <f t="shared" si="73"/>
        <v>10.529385563126608</v>
      </c>
      <c r="AM29" s="8">
        <f t="shared" si="73"/>
        <v>11.050615324950572</v>
      </c>
      <c r="AN29" s="8">
        <f t="shared" si="73"/>
        <v>11.087394828132933</v>
      </c>
      <c r="AO29" s="8">
        <f t="shared" si="73"/>
        <v>10.844720237871378</v>
      </c>
      <c r="AP29" s="8">
        <f t="shared" si="63"/>
        <v>10.723888876937206</v>
      </c>
      <c r="AQ29" s="8">
        <f t="shared" si="51"/>
        <v>8.6238314999090147</v>
      </c>
      <c r="AR29" s="8">
        <f t="shared" si="64"/>
        <v>12.451686807375948</v>
      </c>
      <c r="AS29" s="8">
        <f t="shared" si="52"/>
        <v>0.87894764306840656</v>
      </c>
      <c r="AT29" s="8">
        <f t="shared" si="53"/>
        <v>10.819897433462515</v>
      </c>
      <c r="AU29" s="32">
        <f t="shared" si="54"/>
        <v>8.6238314999090147</v>
      </c>
      <c r="AV29" s="32">
        <f t="shared" si="55"/>
        <v>12.451686807375948</v>
      </c>
      <c r="AW29" s="8">
        <f t="shared" si="56"/>
        <v>1.1320369142282631</v>
      </c>
      <c r="AX29" s="7"/>
      <c r="AY29" s="7"/>
      <c r="AZ29" s="7"/>
      <c r="BA29" s="7"/>
      <c r="BB29" s="7"/>
      <c r="BC29" s="7"/>
      <c r="BD29" s="7"/>
      <c r="BE29" s="18"/>
      <c r="BF29" s="8"/>
      <c r="BG29" s="8"/>
      <c r="BH29" s="7"/>
      <c r="BI29" s="7"/>
      <c r="BJ29" s="7"/>
      <c r="BK29" s="7"/>
      <c r="BL29" s="7"/>
      <c r="BM29" s="7"/>
      <c r="BN29" s="5"/>
    </row>
    <row r="30" spans="1:66" x14ac:dyDescent="0.3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Q30" s="23"/>
      <c r="R30" s="23"/>
      <c r="S30" s="7"/>
      <c r="T30" s="7"/>
      <c r="U30" s="7"/>
      <c r="V30" s="7"/>
      <c r="W30" s="7"/>
      <c r="X30" s="7"/>
      <c r="Y30" s="7"/>
      <c r="AA30" s="1" t="s">
        <v>53</v>
      </c>
      <c r="AB30" s="8">
        <f t="shared" ref="AB30:AO30" si="74">AB10/AB$12*100</f>
        <v>1.6410357256569714</v>
      </c>
      <c r="AC30" s="8">
        <f t="shared" si="74"/>
        <v>0.91916500021070691</v>
      </c>
      <c r="AD30" s="8">
        <f t="shared" si="74"/>
        <v>2.1236243535231916</v>
      </c>
      <c r="AE30" s="8">
        <f t="shared" si="74"/>
        <v>1.3609546138426731</v>
      </c>
      <c r="AF30" s="8">
        <f t="shared" si="74"/>
        <v>0.52872904660582976</v>
      </c>
      <c r="AG30" s="8">
        <f t="shared" si="74"/>
        <v>0.56759329575778583</v>
      </c>
      <c r="AH30" s="8">
        <f t="shared" si="74"/>
        <v>1.1886367682485688</v>
      </c>
      <c r="AI30" s="8">
        <f t="shared" si="74"/>
        <v>0.68346562284802037</v>
      </c>
      <c r="AJ30" s="8">
        <f t="shared" si="74"/>
        <v>2.3019471608627557</v>
      </c>
      <c r="AK30" s="8">
        <f t="shared" si="74"/>
        <v>0.39419588520475668</v>
      </c>
      <c r="AL30" s="8">
        <f t="shared" si="74"/>
        <v>0.34529228651579175</v>
      </c>
      <c r="AM30" s="8">
        <f t="shared" si="74"/>
        <v>1.7859123610678567</v>
      </c>
      <c r="AN30" s="8">
        <f t="shared" si="74"/>
        <v>0.72555967782851372</v>
      </c>
      <c r="AO30" s="8">
        <f t="shared" si="74"/>
        <v>0.37608123354644918</v>
      </c>
      <c r="AP30" s="8">
        <f t="shared" si="63"/>
        <v>1.067299502265705</v>
      </c>
      <c r="AQ30" s="8">
        <f t="shared" si="51"/>
        <v>0.34529228651579175</v>
      </c>
      <c r="AR30" s="8">
        <f t="shared" si="64"/>
        <v>2.3019471608627557</v>
      </c>
      <c r="AS30" s="8">
        <f t="shared" si="52"/>
        <v>0.67166149850919954</v>
      </c>
      <c r="AT30" s="8">
        <f t="shared" si="53"/>
        <v>0.92858157422327481</v>
      </c>
      <c r="AU30" s="32">
        <f t="shared" si="54"/>
        <v>0.39419588520475668</v>
      </c>
      <c r="AV30" s="32">
        <f t="shared" si="55"/>
        <v>1.7859123610678567</v>
      </c>
      <c r="AW30" s="8">
        <f t="shared" si="56"/>
        <v>0.48188978801394339</v>
      </c>
      <c r="AX30" s="7"/>
      <c r="AY30" s="7"/>
      <c r="AZ30" s="7"/>
      <c r="BA30" s="7"/>
      <c r="BB30" s="7"/>
      <c r="BC30" s="7"/>
      <c r="BD30" s="7"/>
      <c r="BE30" s="2"/>
      <c r="BH30" s="2"/>
      <c r="BI30" s="2"/>
      <c r="BJ30" s="2"/>
      <c r="BK30" s="2"/>
      <c r="BL30" s="2"/>
      <c r="BM30" s="2"/>
      <c r="BN30" s="5"/>
    </row>
    <row r="31" spans="1:66" x14ac:dyDescent="0.3">
      <c r="A31" s="35" t="s">
        <v>41</v>
      </c>
      <c r="B31" s="27"/>
      <c r="C31" s="9" t="s">
        <v>9</v>
      </c>
      <c r="D31" s="9"/>
      <c r="E31" s="9" t="s">
        <v>11</v>
      </c>
      <c r="F31" s="9" t="s">
        <v>12</v>
      </c>
      <c r="G31" s="27" t="s">
        <v>13</v>
      </c>
      <c r="H31" s="9" t="s">
        <v>14</v>
      </c>
      <c r="I31" s="9" t="s">
        <v>15</v>
      </c>
      <c r="J31" s="9"/>
      <c r="K31" s="9" t="s">
        <v>17</v>
      </c>
      <c r="L31" s="14"/>
      <c r="M31" s="14" t="s">
        <v>19</v>
      </c>
      <c r="N31" s="14"/>
      <c r="O31" s="14"/>
      <c r="P31" s="1" t="s">
        <v>2</v>
      </c>
      <c r="Q31" s="9"/>
      <c r="R31" s="9"/>
      <c r="S31" s="7"/>
      <c r="T31" s="7"/>
      <c r="U31" s="7"/>
      <c r="V31" s="7"/>
      <c r="W31" s="7"/>
      <c r="X31" s="7"/>
      <c r="Y31" s="7"/>
      <c r="AA31" s="1" t="s">
        <v>54</v>
      </c>
      <c r="AB31" s="8">
        <f t="shared" ref="AB31:AO31" si="75">AB11/AB$12*100</f>
        <v>4.3264348016352994</v>
      </c>
      <c r="AC31" s="8">
        <f t="shared" si="75"/>
        <v>4.6278070822497757</v>
      </c>
      <c r="AD31" s="8">
        <f t="shared" si="75"/>
        <v>3.9794639779860468</v>
      </c>
      <c r="AE31" s="8">
        <f t="shared" si="75"/>
        <v>3.9181859548368698</v>
      </c>
      <c r="AF31" s="8">
        <f t="shared" si="75"/>
        <v>4.1029774749202632</v>
      </c>
      <c r="AG31" s="8">
        <f t="shared" si="75"/>
        <v>5.1087914028374888</v>
      </c>
      <c r="AH31" s="8">
        <f t="shared" si="75"/>
        <v>5.3788594874611162</v>
      </c>
      <c r="AI31" s="8">
        <f t="shared" si="75"/>
        <v>5.2692303040846777</v>
      </c>
      <c r="AJ31" s="8">
        <f t="shared" si="75"/>
        <v>4.972614152010677</v>
      </c>
      <c r="AK31" s="8">
        <f t="shared" si="75"/>
        <v>4.463042641360607</v>
      </c>
      <c r="AL31" s="8">
        <f t="shared" si="75"/>
        <v>5.1711670370802691</v>
      </c>
      <c r="AM31" s="8">
        <f t="shared" si="75"/>
        <v>5.8599121015116173</v>
      </c>
      <c r="AN31" s="8">
        <f t="shared" si="75"/>
        <v>3.6318281757356616</v>
      </c>
      <c r="AO31" s="8">
        <f t="shared" si="75"/>
        <v>3.7440976134511668</v>
      </c>
      <c r="AP31" s="8">
        <f t="shared" si="63"/>
        <v>4.6110294433686807</v>
      </c>
      <c r="AQ31" s="8">
        <f t="shared" si="51"/>
        <v>3.6318281757356616</v>
      </c>
      <c r="AR31" s="8">
        <f t="shared" si="64"/>
        <v>5.8599121015116173</v>
      </c>
      <c r="AS31" s="8">
        <f t="shared" si="52"/>
        <v>0.69200763054826087</v>
      </c>
      <c r="AT31" s="8">
        <f t="shared" si="53"/>
        <v>4.8411008061578027</v>
      </c>
      <c r="AU31" s="32">
        <f t="shared" si="54"/>
        <v>3.9181859548368698</v>
      </c>
      <c r="AV31" s="32">
        <f t="shared" si="55"/>
        <v>5.8599121015116173</v>
      </c>
      <c r="AW31" s="8">
        <f t="shared" si="56"/>
        <v>0.67264234191281524</v>
      </c>
      <c r="AX31" s="7"/>
      <c r="AY31" s="7"/>
      <c r="AZ31" s="7"/>
      <c r="BA31" s="7"/>
      <c r="BB31" s="7"/>
      <c r="BC31" s="7"/>
      <c r="BD31" s="7"/>
      <c r="BE31" s="28"/>
      <c r="BF31" s="6"/>
      <c r="BG31" s="1"/>
      <c r="BH31" s="28"/>
      <c r="BI31" s="28"/>
      <c r="BJ31" s="28"/>
      <c r="BK31" s="6"/>
      <c r="BL31" s="19"/>
      <c r="BM31" s="19"/>
      <c r="BN31" s="5"/>
    </row>
    <row r="32" spans="1:66" x14ac:dyDescent="0.3">
      <c r="A32" s="6">
        <v>1</v>
      </c>
      <c r="B32" s="8"/>
      <c r="C32" s="8">
        <f>C9-$W9</f>
        <v>-1.1867740056534615</v>
      </c>
      <c r="D32" s="8"/>
      <c r="E32" s="8">
        <f t="shared" ref="E32:K32" si="76">E9-$W9</f>
        <v>2.4538300297107369</v>
      </c>
      <c r="F32" s="8">
        <f t="shared" si="76"/>
        <v>7.8170026363451939E-2</v>
      </c>
      <c r="G32" s="8">
        <f t="shared" si="76"/>
        <v>-1.0625711153095452</v>
      </c>
      <c r="H32" s="8">
        <f t="shared" si="76"/>
        <v>3.1396398781990982</v>
      </c>
      <c r="I32" s="8">
        <f t="shared" si="76"/>
        <v>1.2238035671588676</v>
      </c>
      <c r="J32" s="8"/>
      <c r="K32" s="8">
        <f t="shared" si="76"/>
        <v>1.0268658719533263</v>
      </c>
      <c r="L32" s="8"/>
      <c r="M32" s="8">
        <f>M9-$W9</f>
        <v>-5.6729642524224175</v>
      </c>
      <c r="N32" s="8"/>
      <c r="O32" s="8"/>
      <c r="P32" s="32">
        <f>T9-$W9</f>
        <v>-3.6491548879400568</v>
      </c>
      <c r="Q32" s="10"/>
      <c r="R32" s="10"/>
      <c r="Y32" s="7"/>
      <c r="AA32" s="20" t="s">
        <v>25</v>
      </c>
      <c r="AB32" s="16">
        <f>SUM(AB22:AB31)</f>
        <v>100</v>
      </c>
      <c r="AC32" s="16">
        <f t="shared" ref="AC32:AP32" si="77">SUM(AC22:AC31)</f>
        <v>100.00000000000001</v>
      </c>
      <c r="AD32" s="16">
        <f t="shared" si="77"/>
        <v>100.00000000000001</v>
      </c>
      <c r="AE32" s="16">
        <f t="shared" si="77"/>
        <v>100</v>
      </c>
      <c r="AF32" s="16">
        <f t="shared" si="77"/>
        <v>100.00000000000001</v>
      </c>
      <c r="AG32" s="16">
        <f t="shared" si="77"/>
        <v>100</v>
      </c>
      <c r="AH32" s="16">
        <f t="shared" si="77"/>
        <v>100.00000000000001</v>
      </c>
      <c r="AI32" s="16">
        <f t="shared" si="77"/>
        <v>99.999999999999986</v>
      </c>
      <c r="AJ32" s="16">
        <f t="shared" si="77"/>
        <v>99.999999999999986</v>
      </c>
      <c r="AK32" s="16">
        <f t="shared" si="77"/>
        <v>99.999999999999986</v>
      </c>
      <c r="AL32" s="16">
        <f t="shared" si="77"/>
        <v>99.999999999999986</v>
      </c>
      <c r="AM32" s="16">
        <f t="shared" si="77"/>
        <v>100</v>
      </c>
      <c r="AN32" s="16">
        <f t="shared" si="77"/>
        <v>100</v>
      </c>
      <c r="AO32" s="16">
        <f t="shared" si="77"/>
        <v>99.999999999999986</v>
      </c>
      <c r="AP32" s="16">
        <f t="shared" si="77"/>
        <v>100.00000000000001</v>
      </c>
      <c r="AQ32" s="8"/>
      <c r="AR32" s="8"/>
      <c r="AS32" s="8"/>
      <c r="AT32" s="8"/>
      <c r="AU32" s="32"/>
      <c r="AV32" s="32"/>
      <c r="AW32" s="8"/>
      <c r="AX32" s="7"/>
      <c r="AY32" s="7"/>
      <c r="AZ32" s="7"/>
      <c r="BA32" s="7"/>
      <c r="BB32" s="7"/>
      <c r="BC32" s="7"/>
      <c r="BD32" s="7"/>
      <c r="BE32" s="8"/>
      <c r="BF32" s="8"/>
      <c r="BG32" s="8"/>
      <c r="BH32" s="8"/>
      <c r="BI32" s="8"/>
      <c r="BJ32" s="8"/>
      <c r="BK32" s="8"/>
      <c r="BL32" s="11"/>
      <c r="BM32" s="13"/>
      <c r="BN32" s="5"/>
    </row>
    <row r="33" spans="1:66" x14ac:dyDescent="0.3">
      <c r="A33" s="6">
        <v>2</v>
      </c>
      <c r="B33" s="8"/>
      <c r="C33" s="8">
        <f t="shared" ref="C33:M34" si="78">C10-$W10</f>
        <v>1.1950986913840325</v>
      </c>
      <c r="D33" s="8"/>
      <c r="E33" s="8">
        <f t="shared" si="78"/>
        <v>-1.6433732873398412</v>
      </c>
      <c r="F33" s="8">
        <f t="shared" si="78"/>
        <v>3.2558717660450469</v>
      </c>
      <c r="G33" s="8">
        <f t="shared" si="78"/>
        <v>-0.47592057681807631</v>
      </c>
      <c r="H33" s="8">
        <f t="shared" si="78"/>
        <v>-3.6075820714209961</v>
      </c>
      <c r="I33" s="8">
        <f t="shared" si="78"/>
        <v>-2.4542858503759177</v>
      </c>
      <c r="J33" s="8"/>
      <c r="K33" s="8">
        <f t="shared" si="78"/>
        <v>0.16408704978979216</v>
      </c>
      <c r="L33" s="8"/>
      <c r="M33" s="8">
        <f>M10-$W10</f>
        <v>3.5661042787359776</v>
      </c>
      <c r="N33" s="8"/>
      <c r="O33" s="8"/>
      <c r="P33" s="32">
        <f>T10-$W10</f>
        <v>4.9948322627592532</v>
      </c>
      <c r="Q33" s="10"/>
      <c r="R33" s="10"/>
      <c r="Y33" s="7"/>
      <c r="AA33" s="20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32"/>
      <c r="AV33" s="32"/>
      <c r="AW33" s="8"/>
      <c r="AX33" s="7"/>
      <c r="AY33" s="7"/>
      <c r="AZ33" s="7"/>
      <c r="BA33" s="7"/>
      <c r="BB33" s="7"/>
      <c r="BC33" s="7"/>
      <c r="BD33" s="7"/>
      <c r="BE33" s="8"/>
      <c r="BF33" s="8"/>
      <c r="BG33" s="8"/>
      <c r="BH33" s="8"/>
      <c r="BI33" s="8"/>
      <c r="BJ33" s="8"/>
      <c r="BK33" s="8"/>
      <c r="BL33" s="11"/>
      <c r="BM33" s="13"/>
      <c r="BN33" s="5"/>
    </row>
    <row r="34" spans="1:66" x14ac:dyDescent="0.3">
      <c r="A34" s="6">
        <v>3</v>
      </c>
      <c r="B34" s="8"/>
      <c r="C34" s="8">
        <f>C11-$W11</f>
        <v>-8.3246857305638855E-3</v>
      </c>
      <c r="D34" s="8"/>
      <c r="E34" s="8">
        <f t="shared" si="78"/>
        <v>-0.81045674237088861</v>
      </c>
      <c r="F34" s="8">
        <f t="shared" si="78"/>
        <v>-3.3340417924084829</v>
      </c>
      <c r="G34" s="8">
        <f t="shared" si="78"/>
        <v>1.5384916921276321</v>
      </c>
      <c r="H34" s="8">
        <f t="shared" si="78"/>
        <v>0.467942193221905</v>
      </c>
      <c r="I34" s="8">
        <f t="shared" si="78"/>
        <v>1.2304822832170537</v>
      </c>
      <c r="J34" s="8"/>
      <c r="K34" s="8">
        <f t="shared" si="78"/>
        <v>-1.1909529217431043</v>
      </c>
      <c r="L34" s="8"/>
      <c r="M34" s="8">
        <f t="shared" si="78"/>
        <v>2.1068599736864577</v>
      </c>
      <c r="N34" s="8"/>
      <c r="O34" s="8"/>
      <c r="P34" s="32">
        <f>T11-$W11</f>
        <v>-1.3456773748191981</v>
      </c>
      <c r="Q34" s="10"/>
      <c r="R34" s="10"/>
      <c r="Y34" s="7"/>
      <c r="AA34" s="20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32"/>
      <c r="AV34" s="32"/>
      <c r="AW34" s="8"/>
      <c r="AX34" s="7"/>
      <c r="AY34" s="7"/>
      <c r="AZ34" s="7"/>
      <c r="BA34" s="7"/>
      <c r="BB34" s="7"/>
      <c r="BC34" s="7"/>
      <c r="BD34" s="7"/>
      <c r="BE34" s="8"/>
      <c r="BG34" s="11"/>
      <c r="BH34" s="8"/>
      <c r="BI34" s="8"/>
      <c r="BJ34" s="8"/>
      <c r="BK34" s="8"/>
      <c r="BL34" s="11"/>
      <c r="BM34" s="8"/>
      <c r="BN34" s="5"/>
    </row>
    <row r="35" spans="1:66" x14ac:dyDescent="0.3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Q35" s="10"/>
      <c r="R35" s="10"/>
      <c r="Y35" s="7"/>
      <c r="AA35" s="20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32"/>
      <c r="AV35" s="32"/>
      <c r="AW35" s="8"/>
      <c r="AX35" s="7"/>
      <c r="AY35" s="7"/>
      <c r="AZ35" s="7"/>
      <c r="BA35" s="7"/>
      <c r="BB35" s="7"/>
      <c r="BC35" s="7"/>
      <c r="BD35" s="7"/>
      <c r="BE35" s="2"/>
      <c r="BH35" s="2"/>
      <c r="BI35" s="2"/>
      <c r="BJ35" s="2"/>
      <c r="BK35" s="2"/>
      <c r="BL35" s="2"/>
      <c r="BM35" s="2"/>
      <c r="BN35" s="5"/>
    </row>
    <row r="36" spans="1:66" x14ac:dyDescent="0.3">
      <c r="A36" s="35" t="s">
        <v>42</v>
      </c>
      <c r="B36" s="27" t="s">
        <v>8</v>
      </c>
      <c r="C36" s="9" t="s">
        <v>9</v>
      </c>
      <c r="D36" s="9" t="s">
        <v>10</v>
      </c>
      <c r="E36" s="9" t="s">
        <v>11</v>
      </c>
      <c r="F36" s="9" t="s">
        <v>12</v>
      </c>
      <c r="G36" s="27" t="s">
        <v>13</v>
      </c>
      <c r="H36" s="9" t="s">
        <v>14</v>
      </c>
      <c r="I36" s="9" t="s">
        <v>15</v>
      </c>
      <c r="J36" s="9" t="s">
        <v>16</v>
      </c>
      <c r="K36" s="9" t="s">
        <v>17</v>
      </c>
      <c r="L36" s="14" t="s">
        <v>18</v>
      </c>
      <c r="M36" s="14" t="s">
        <v>19</v>
      </c>
      <c r="N36" s="14" t="s">
        <v>20</v>
      </c>
      <c r="O36" s="14" t="s">
        <v>21</v>
      </c>
      <c r="P36" s="14" t="s">
        <v>2</v>
      </c>
      <c r="Q36" s="10"/>
      <c r="R36" s="10"/>
      <c r="Y36" s="7"/>
      <c r="AA36" s="20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32"/>
      <c r="AV36" s="32"/>
      <c r="AW36" s="8"/>
      <c r="AX36" s="7"/>
      <c r="AY36" s="7"/>
      <c r="AZ36" s="7"/>
      <c r="BA36" s="7"/>
      <c r="BB36" s="7"/>
      <c r="BC36" s="7"/>
      <c r="BD36" s="7"/>
      <c r="BE36" s="28"/>
      <c r="BF36" s="6"/>
      <c r="BG36" s="1"/>
      <c r="BH36" s="28"/>
      <c r="BI36" s="28"/>
      <c r="BJ36" s="28"/>
      <c r="BK36" s="6"/>
      <c r="BL36" s="6"/>
      <c r="BM36" s="6"/>
      <c r="BN36" s="5"/>
    </row>
    <row r="37" spans="1:66" x14ac:dyDescent="0.3">
      <c r="A37" s="6">
        <v>1</v>
      </c>
      <c r="B37" s="8">
        <f>B9-$P9</f>
        <v>-1.4516765475248263</v>
      </c>
      <c r="C37" s="8">
        <f>C9-$P9</f>
        <v>-1.2821223614874029</v>
      </c>
      <c r="D37" s="8">
        <f t="shared" ref="D37:M37" si="79">D9-$P9</f>
        <v>-2.813296109404078</v>
      </c>
      <c r="E37" s="8">
        <f t="shared" si="79"/>
        <v>2.3584816738767955</v>
      </c>
      <c r="F37" s="8">
        <f t="shared" si="79"/>
        <v>-1.7178329470489473E-2</v>
      </c>
      <c r="G37" s="8">
        <f t="shared" si="79"/>
        <v>-1.1579194711434866</v>
      </c>
      <c r="H37" s="8">
        <f t="shared" si="79"/>
        <v>3.0442915223651568</v>
      </c>
      <c r="I37" s="8">
        <f t="shared" si="79"/>
        <v>1.1284552113249262</v>
      </c>
      <c r="J37" s="8">
        <f t="shared" si="79"/>
        <v>1.9199443705731341</v>
      </c>
      <c r="K37" s="8">
        <f t="shared" si="79"/>
        <v>0.93151751611938494</v>
      </c>
      <c r="L37" s="8">
        <f t="shared" si="79"/>
        <v>-0.30524744470418597</v>
      </c>
      <c r="M37" s="8">
        <f t="shared" si="79"/>
        <v>-5.7683126082563589</v>
      </c>
      <c r="N37" s="8">
        <f>N9-$P9</f>
        <v>0.73307406624569893</v>
      </c>
      <c r="O37" s="8">
        <f>O9-$P9</f>
        <v>2.6799885114857958</v>
      </c>
      <c r="P37" s="13">
        <f>T9-$P$9</f>
        <v>-3.7445032437739982</v>
      </c>
      <c r="Q37" s="10"/>
      <c r="R37" s="10"/>
      <c r="Y37" s="7"/>
      <c r="AQ37" s="25"/>
      <c r="AS37" s="13"/>
      <c r="AT37" s="13"/>
      <c r="AU37" s="3"/>
      <c r="AV37" s="3"/>
      <c r="AW37" s="13"/>
      <c r="AX37" s="7"/>
      <c r="AY37" s="7"/>
      <c r="AZ37" s="7"/>
      <c r="BA37" s="7"/>
      <c r="BB37" s="7"/>
      <c r="BC37" s="7"/>
      <c r="BD37" s="7"/>
      <c r="BE37" s="23"/>
      <c r="BF37" s="23"/>
      <c r="BG37" s="23"/>
      <c r="BH37" s="8"/>
      <c r="BI37" s="8"/>
      <c r="BJ37" s="8"/>
      <c r="BK37" s="8"/>
      <c r="BL37" s="18"/>
      <c r="BM37" s="18"/>
      <c r="BN37" s="5"/>
    </row>
    <row r="38" spans="1:66" x14ac:dyDescent="0.3">
      <c r="A38" s="6">
        <v>2</v>
      </c>
      <c r="B38" s="8">
        <f t="shared" ref="B38:N39" si="80">B10-$P10</f>
        <v>1.2735215811276817</v>
      </c>
      <c r="C38" s="8">
        <f t="shared" si="80"/>
        <v>1.1030850559459751</v>
      </c>
      <c r="D38" s="8">
        <f t="shared" si="80"/>
        <v>2.4415002066184215</v>
      </c>
      <c r="E38" s="8">
        <f t="shared" si="80"/>
        <v>-1.7353869227778986</v>
      </c>
      <c r="F38" s="8">
        <f t="shared" si="80"/>
        <v>3.1638581306069895</v>
      </c>
      <c r="G38" s="8">
        <f t="shared" si="80"/>
        <v>-0.56793421225613372</v>
      </c>
      <c r="H38" s="8">
        <f t="shared" si="80"/>
        <v>-3.6995957068590535</v>
      </c>
      <c r="I38" s="8">
        <f t="shared" si="80"/>
        <v>-2.5462994858139751</v>
      </c>
      <c r="J38" s="8">
        <f t="shared" si="80"/>
        <v>-2.6222243856402763</v>
      </c>
      <c r="K38" s="8">
        <f t="shared" si="80"/>
        <v>7.2073414351734755E-2</v>
      </c>
      <c r="L38" s="8">
        <f t="shared" si="80"/>
        <v>0.66162038055311001</v>
      </c>
      <c r="M38" s="8">
        <f t="shared" si="80"/>
        <v>3.4740906432979202</v>
      </c>
      <c r="N38" s="8">
        <f t="shared" si="80"/>
        <v>0.22436107462879562</v>
      </c>
      <c r="O38" s="8">
        <f>O10-$P10</f>
        <v>-1.2426697737831987</v>
      </c>
      <c r="P38" s="13">
        <f>T10-$P$10</f>
        <v>4.9028186273211958</v>
      </c>
      <c r="Q38" s="10"/>
      <c r="R38" s="10"/>
      <c r="Y38" s="7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2"/>
      <c r="AW38" s="2"/>
      <c r="AX38" s="7"/>
      <c r="AY38" s="7"/>
      <c r="AZ38" s="7"/>
      <c r="BA38" s="7"/>
      <c r="BB38" s="7"/>
      <c r="BC38" s="7"/>
      <c r="BD38" s="7"/>
      <c r="BE38" s="23"/>
      <c r="BF38" s="23"/>
      <c r="BG38" s="23"/>
      <c r="BH38" s="8"/>
      <c r="BI38" s="8"/>
      <c r="BJ38" s="8"/>
      <c r="BK38" s="8"/>
      <c r="BL38" s="18"/>
      <c r="BM38" s="18"/>
      <c r="BN38" s="5"/>
    </row>
    <row r="39" spans="1:66" x14ac:dyDescent="0.3">
      <c r="A39" s="6">
        <v>3</v>
      </c>
      <c r="B39" s="8">
        <f t="shared" si="80"/>
        <v>0.17815496639716244</v>
      </c>
      <c r="C39" s="8">
        <f t="shared" si="80"/>
        <v>0.17903730554143493</v>
      </c>
      <c r="D39" s="8">
        <f t="shared" si="80"/>
        <v>0.37179590278567076</v>
      </c>
      <c r="E39" s="8">
        <f t="shared" si="80"/>
        <v>-0.62309475109888979</v>
      </c>
      <c r="F39" s="8">
        <f t="shared" si="80"/>
        <v>-3.146679801136484</v>
      </c>
      <c r="G39" s="8">
        <f t="shared" si="80"/>
        <v>1.725853683399631</v>
      </c>
      <c r="H39" s="8">
        <f t="shared" si="80"/>
        <v>0.65530418449390382</v>
      </c>
      <c r="I39" s="8">
        <f t="shared" si="80"/>
        <v>1.4178442744890525</v>
      </c>
      <c r="J39" s="8">
        <f t="shared" si="80"/>
        <v>0.70228001506714577</v>
      </c>
      <c r="K39" s="8">
        <f t="shared" si="80"/>
        <v>-1.0035909304711055</v>
      </c>
      <c r="L39" s="8">
        <f t="shared" si="80"/>
        <v>-0.35637293584892049</v>
      </c>
      <c r="M39" s="8">
        <f t="shared" si="80"/>
        <v>2.2942219649584565</v>
      </c>
      <c r="N39" s="8">
        <f t="shared" si="80"/>
        <v>-0.95743514087448212</v>
      </c>
      <c r="O39" s="8">
        <f>O11-$P11</f>
        <v>-1.4373187377025936</v>
      </c>
      <c r="P39" s="13">
        <f>T11-$P$11</f>
        <v>-1.1583153835471993</v>
      </c>
      <c r="Q39" s="10"/>
      <c r="R39" s="10"/>
      <c r="Y39" s="7"/>
      <c r="AA39" s="1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2"/>
      <c r="AW39" s="2"/>
      <c r="AX39" s="7"/>
      <c r="AY39" s="7"/>
      <c r="AZ39" s="7"/>
      <c r="BA39" s="7"/>
      <c r="BB39" s="7"/>
      <c r="BC39" s="7"/>
      <c r="BD39" s="7"/>
      <c r="BE39" s="23"/>
      <c r="BF39" s="23"/>
      <c r="BG39" s="23"/>
      <c r="BH39" s="8"/>
      <c r="BI39" s="8"/>
      <c r="BJ39" s="8"/>
      <c r="BK39" s="8"/>
      <c r="BL39" s="11"/>
      <c r="BM39" s="11"/>
    </row>
    <row r="40" spans="1:66" x14ac:dyDescent="0.3">
      <c r="Q40" s="10"/>
      <c r="R40" s="10"/>
      <c r="Y40" s="7"/>
      <c r="AA40" s="1" t="s">
        <v>23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7" t="s">
        <v>13</v>
      </c>
      <c r="AH40" s="27" t="s">
        <v>14</v>
      </c>
      <c r="AI40" s="27" t="s">
        <v>15</v>
      </c>
      <c r="AJ40" s="27" t="s">
        <v>16</v>
      </c>
      <c r="AK40" s="27" t="s">
        <v>17</v>
      </c>
      <c r="AL40" s="12" t="s">
        <v>18</v>
      </c>
      <c r="AM40" s="12" t="s">
        <v>19</v>
      </c>
      <c r="AN40" s="12" t="s">
        <v>20</v>
      </c>
      <c r="AO40" s="12" t="s">
        <v>21</v>
      </c>
      <c r="AP40" s="6" t="s">
        <v>27</v>
      </c>
      <c r="AQ40" s="1" t="s">
        <v>28</v>
      </c>
      <c r="AR40" s="6" t="s">
        <v>29</v>
      </c>
      <c r="AS40" s="6" t="s">
        <v>30</v>
      </c>
      <c r="AT40" s="6" t="s">
        <v>31</v>
      </c>
      <c r="AU40" s="6" t="s">
        <v>34</v>
      </c>
      <c r="AV40" s="1" t="s">
        <v>32</v>
      </c>
      <c r="AW40" s="6" t="s">
        <v>33</v>
      </c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</row>
    <row r="41" spans="1:66" x14ac:dyDescent="0.3">
      <c r="AA41" s="1" t="s">
        <v>3</v>
      </c>
      <c r="AB41" s="23">
        <f>AB2/86400</f>
        <v>1.6197530864583333E-4</v>
      </c>
      <c r="AC41" s="23">
        <f t="shared" ref="AC41:AO41" si="81">AC2/86400</f>
        <v>1.7856288579861111E-4</v>
      </c>
      <c r="AD41" s="23">
        <f t="shared" si="81"/>
        <v>1.3687114197916668E-4</v>
      </c>
      <c r="AE41" s="23">
        <f t="shared" si="81"/>
        <v>1.6545138888888889E-4</v>
      </c>
      <c r="AF41" s="23">
        <f t="shared" si="81"/>
        <v>2.1555772569444441E-4</v>
      </c>
      <c r="AG41" s="23">
        <f t="shared" si="81"/>
        <v>1.5027006172453703E-4</v>
      </c>
      <c r="AH41" s="23">
        <f t="shared" si="81"/>
        <v>1.6662977430555555E-4</v>
      </c>
      <c r="AI41" s="23">
        <f t="shared" si="81"/>
        <v>1.8177083333333332E-4</v>
      </c>
      <c r="AJ41" s="23">
        <f t="shared" si="81"/>
        <v>1.7596064814814815E-4</v>
      </c>
      <c r="AK41" s="23">
        <f t="shared" si="81"/>
        <v>1.7318672839120372E-4</v>
      </c>
      <c r="AL41" s="23">
        <f t="shared" si="81"/>
        <v>1.55E-4</v>
      </c>
      <c r="AM41" s="23">
        <f t="shared" si="81"/>
        <v>1.3790895061342593E-4</v>
      </c>
      <c r="AN41" s="23">
        <f t="shared" si="81"/>
        <v>1.5382716049768517E-4</v>
      </c>
      <c r="AO41" s="23">
        <f t="shared" si="81"/>
        <v>1.5630401234953704E-4</v>
      </c>
      <c r="AP41" s="23">
        <f>AP2/86400</f>
        <v>1.6494833002645505E-4</v>
      </c>
      <c r="AQ41" s="23">
        <f>AQ2/86400</f>
        <v>1.3687114197916668E-4</v>
      </c>
      <c r="AR41" s="23">
        <f>AR2/86400</f>
        <v>2.1555772569444441E-4</v>
      </c>
      <c r="AS41" s="8">
        <f>AS2</f>
        <v>12.198245885878784</v>
      </c>
      <c r="AT41" s="23">
        <f>AT2/86400</f>
        <v>1.7116729359375002E-4</v>
      </c>
      <c r="AU41" s="23">
        <f>AU2/86400</f>
        <v>1.3790895061342593E-4</v>
      </c>
      <c r="AV41" s="23">
        <f>AV2/86400</f>
        <v>2.1555772569444441E-4</v>
      </c>
      <c r="AW41" s="8">
        <f>AW2</f>
        <v>13.500121844054277</v>
      </c>
    </row>
    <row r="42" spans="1:66" x14ac:dyDescent="0.3">
      <c r="AA42" s="1" t="s">
        <v>4</v>
      </c>
      <c r="AB42" s="23">
        <f t="shared" ref="AB42:AQ50" si="82">AB3/86400</f>
        <v>1.1410493827546298E-4</v>
      </c>
      <c r="AC42" s="23">
        <f t="shared" si="82"/>
        <v>1.1517168209490741E-4</v>
      </c>
      <c r="AD42" s="23">
        <f t="shared" si="82"/>
        <v>1.0001157407407407E-4</v>
      </c>
      <c r="AE42" s="23">
        <f t="shared" si="82"/>
        <v>1.0690104166666664E-4</v>
      </c>
      <c r="AF42" s="23">
        <f t="shared" si="82"/>
        <v>1.0969762731481483E-4</v>
      </c>
      <c r="AG42" s="23">
        <f t="shared" si="82"/>
        <v>1.1837191357638888E-4</v>
      </c>
      <c r="AH42" s="23">
        <f t="shared" si="82"/>
        <v>1.0880859375000002E-4</v>
      </c>
      <c r="AI42" s="23">
        <f t="shared" si="82"/>
        <v>1.1215277777777779E-4</v>
      </c>
      <c r="AJ42" s="23">
        <f t="shared" si="82"/>
        <v>1.1358024690972221E-4</v>
      </c>
      <c r="AK42" s="23">
        <f t="shared" si="82"/>
        <v>1.1595679012731478E-4</v>
      </c>
      <c r="AL42" s="23">
        <f t="shared" si="82"/>
        <v>1.1121141975694446E-4</v>
      </c>
      <c r="AM42" s="23">
        <f t="shared" si="82"/>
        <v>9.6257716053240759E-5</v>
      </c>
      <c r="AN42" s="23">
        <f t="shared" si="82"/>
        <v>1.1978395061342594E-4</v>
      </c>
      <c r="AO42" s="23">
        <f t="shared" si="82"/>
        <v>1.3616512344907406E-4</v>
      </c>
      <c r="AP42" s="23">
        <f t="shared" si="82"/>
        <v>1.1272681395998679E-4</v>
      </c>
      <c r="AQ42" s="23">
        <f t="shared" si="82"/>
        <v>9.6257716053240759E-5</v>
      </c>
      <c r="AR42" s="23">
        <f t="shared" ref="AR42:AR50" si="83">AR3/86400</f>
        <v>1.3616512344907406E-4</v>
      </c>
      <c r="AS42" s="8">
        <f t="shared" ref="AS42:AS50" si="84">AS3</f>
        <v>8.3219751926519674</v>
      </c>
      <c r="AT42" s="23">
        <f t="shared" ref="AT42:AV50" si="85">AT3/86400</f>
        <v>1.1041476779513889E-4</v>
      </c>
      <c r="AU42" s="23">
        <f t="shared" si="85"/>
        <v>9.6257716053240759E-5</v>
      </c>
      <c r="AV42" s="23">
        <f t="shared" si="85"/>
        <v>1.1837191357638888E-4</v>
      </c>
      <c r="AW42" s="8">
        <f t="shared" ref="AW42:AW50" si="86">AW3</f>
        <v>6.2704250137712609</v>
      </c>
    </row>
    <row r="43" spans="1:66" x14ac:dyDescent="0.3">
      <c r="AA43" s="1" t="s">
        <v>5</v>
      </c>
      <c r="AB43" s="23">
        <f t="shared" si="82"/>
        <v>5.5833333333333313E-5</v>
      </c>
      <c r="AC43" s="23">
        <f t="shared" si="82"/>
        <v>5.3361304016203691E-5</v>
      </c>
      <c r="AD43" s="23">
        <f t="shared" si="82"/>
        <v>4.2318672835648142E-5</v>
      </c>
      <c r="AE43" s="23">
        <f t="shared" si="82"/>
        <v>4.8604359571759274E-5</v>
      </c>
      <c r="AF43" s="23">
        <f t="shared" si="82"/>
        <v>6.2629243831018513E-5</v>
      </c>
      <c r="AG43" s="23">
        <f t="shared" si="82"/>
        <v>5.7962962962962996E-5</v>
      </c>
      <c r="AH43" s="23">
        <f t="shared" si="82"/>
        <v>4.5589554398148124E-5</v>
      </c>
      <c r="AI43" s="23">
        <f t="shared" si="82"/>
        <v>6.414930555555552E-5</v>
      </c>
      <c r="AJ43" s="23">
        <f t="shared" si="82"/>
        <v>5.2345679016203698E-5</v>
      </c>
      <c r="AK43" s="23">
        <f t="shared" si="82"/>
        <v>5.4953703703703714E-5</v>
      </c>
      <c r="AL43" s="23">
        <f t="shared" si="82"/>
        <v>4.8541666666666656E-5</v>
      </c>
      <c r="AM43" s="23">
        <f t="shared" si="82"/>
        <v>5.370370370370367E-5</v>
      </c>
      <c r="AN43" s="23">
        <f t="shared" si="82"/>
        <v>6.043209876157408E-5</v>
      </c>
      <c r="AO43" s="23">
        <f t="shared" si="82"/>
        <v>5.3364197534722269E-5</v>
      </c>
      <c r="AP43" s="23">
        <f t="shared" si="82"/>
        <v>5.3842127563657409E-5</v>
      </c>
      <c r="AQ43" s="23">
        <f t="shared" si="82"/>
        <v>4.2318672835648142E-5</v>
      </c>
      <c r="AR43" s="23">
        <f t="shared" si="83"/>
        <v>6.414930555555552E-5</v>
      </c>
      <c r="AS43" s="8">
        <f t="shared" si="84"/>
        <v>11.612473587838247</v>
      </c>
      <c r="AT43" s="23">
        <f t="shared" si="85"/>
        <v>5.5119267217881935E-5</v>
      </c>
      <c r="AU43" s="23">
        <f t="shared" si="85"/>
        <v>4.5589554398148124E-5</v>
      </c>
      <c r="AV43" s="23">
        <f t="shared" si="85"/>
        <v>6.414930555555552E-5</v>
      </c>
      <c r="AW43" s="8">
        <f t="shared" si="86"/>
        <v>11.5642975810562</v>
      </c>
    </row>
    <row r="44" spans="1:66" x14ac:dyDescent="0.3">
      <c r="AA44" s="1" t="s">
        <v>6</v>
      </c>
      <c r="AB44" s="23">
        <f t="shared" si="82"/>
        <v>4.0246913576388937E-5</v>
      </c>
      <c r="AC44" s="23">
        <f t="shared" si="82"/>
        <v>5.2595486111111129E-5</v>
      </c>
      <c r="AD44" s="23">
        <f t="shared" si="82"/>
        <v>3.4459876539351861E-5</v>
      </c>
      <c r="AE44" s="23">
        <f t="shared" si="82"/>
        <v>3.6219135798611132E-5</v>
      </c>
      <c r="AF44" s="23">
        <f t="shared" si="82"/>
        <v>5.2561728391203751E-5</v>
      </c>
      <c r="AG44" s="23">
        <f t="shared" si="82"/>
        <v>3.4459876550925895E-5</v>
      </c>
      <c r="AH44" s="23">
        <f t="shared" si="82"/>
        <v>3.8703703703703678E-5</v>
      </c>
      <c r="AI44" s="23">
        <f t="shared" si="82"/>
        <v>4.5929783946759302E-5</v>
      </c>
      <c r="AJ44" s="23">
        <f t="shared" si="82"/>
        <v>4.0570987650462953E-5</v>
      </c>
      <c r="AK44" s="23">
        <f t="shared" si="82"/>
        <v>4.2129629629629639E-5</v>
      </c>
      <c r="AL44" s="23">
        <f t="shared" si="82"/>
        <v>3.8749999999999986E-5</v>
      </c>
      <c r="AM44" s="23">
        <f t="shared" si="82"/>
        <v>3.612654320601855E-5</v>
      </c>
      <c r="AN44" s="23">
        <f t="shared" si="82"/>
        <v>3.2484567905092611E-5</v>
      </c>
      <c r="AO44" s="23">
        <f t="shared" si="82"/>
        <v>3.9398148148148105E-5</v>
      </c>
      <c r="AP44" s="23">
        <f t="shared" si="82"/>
        <v>4.033117008267197E-5</v>
      </c>
      <c r="AQ44" s="23">
        <f t="shared" si="82"/>
        <v>3.2484567905092611E-5</v>
      </c>
      <c r="AR44" s="23">
        <f t="shared" si="83"/>
        <v>5.2595486111111129E-5</v>
      </c>
      <c r="AS44" s="8">
        <f t="shared" si="84"/>
        <v>15.46540889641515</v>
      </c>
      <c r="AT44" s="23">
        <f t="shared" si="85"/>
        <v>4.2340735917245387E-5</v>
      </c>
      <c r="AU44" s="23">
        <f t="shared" si="85"/>
        <v>3.4459876550925895E-5</v>
      </c>
      <c r="AV44" s="23">
        <f t="shared" si="85"/>
        <v>5.2595486111111129E-5</v>
      </c>
      <c r="AW44" s="8">
        <f t="shared" si="86"/>
        <v>17.263032339718603</v>
      </c>
    </row>
    <row r="45" spans="1:66" x14ac:dyDescent="0.3">
      <c r="AA45" s="1" t="s">
        <v>0</v>
      </c>
      <c r="AB45" s="23">
        <f t="shared" si="82"/>
        <v>8.2575231481481432E-5</v>
      </c>
      <c r="AC45" s="23">
        <f t="shared" si="82"/>
        <v>9.3346354166666694E-5</v>
      </c>
      <c r="AD45" s="23">
        <f t="shared" si="82"/>
        <v>9.5061728402777754E-5</v>
      </c>
      <c r="AE45" s="23">
        <f t="shared" si="82"/>
        <v>9.4488329479166641E-5</v>
      </c>
      <c r="AF45" s="23">
        <f t="shared" si="82"/>
        <v>1.2100694444444443E-4</v>
      </c>
      <c r="AG45" s="23">
        <f t="shared" si="82"/>
        <v>9.7344232245370377E-5</v>
      </c>
      <c r="AH45" s="23">
        <f t="shared" si="82"/>
        <v>7.8386140046296369E-5</v>
      </c>
      <c r="AI45" s="23">
        <f t="shared" si="82"/>
        <v>8.3443528171296244E-5</v>
      </c>
      <c r="AJ45" s="23">
        <f t="shared" si="82"/>
        <v>8.9251302083333394E-5</v>
      </c>
      <c r="AK45" s="23">
        <f t="shared" si="82"/>
        <v>8.5300925925925898E-5</v>
      </c>
      <c r="AL45" s="23">
        <f t="shared" si="82"/>
        <v>7.2604166666666658E-5</v>
      </c>
      <c r="AM45" s="23">
        <f t="shared" si="82"/>
        <v>8.310185185185185E-5</v>
      </c>
      <c r="AN45" s="23">
        <f t="shared" si="82"/>
        <v>7.5555555555555543E-5</v>
      </c>
      <c r="AO45" s="23">
        <f t="shared" si="82"/>
        <v>7.4756944444444485E-5</v>
      </c>
      <c r="AP45" s="23">
        <f t="shared" si="82"/>
        <v>8.7587373926091249E-5</v>
      </c>
      <c r="AQ45" s="23">
        <f t="shared" si="82"/>
        <v>7.2604166666666658E-5</v>
      </c>
      <c r="AR45" s="23">
        <f t="shared" si="83"/>
        <v>1.2100694444444443E-4</v>
      </c>
      <c r="AS45" s="8">
        <f t="shared" si="84"/>
        <v>14.294006653026589</v>
      </c>
      <c r="AT45" s="23">
        <f t="shared" si="85"/>
        <v>9.2052288291377308E-5</v>
      </c>
      <c r="AU45" s="23">
        <f t="shared" si="85"/>
        <v>7.8386140046296369E-5</v>
      </c>
      <c r="AV45" s="23">
        <f t="shared" si="85"/>
        <v>1.2100694444444443E-4</v>
      </c>
      <c r="AW45" s="8">
        <f t="shared" si="86"/>
        <v>14.577956335547704</v>
      </c>
    </row>
    <row r="46" spans="1:66" x14ac:dyDescent="0.3">
      <c r="AA46" s="1" t="s">
        <v>1</v>
      </c>
      <c r="AB46" s="23">
        <f t="shared" si="82"/>
        <v>1.6571180555555558E-4</v>
      </c>
      <c r="AC46" s="23">
        <f t="shared" si="82"/>
        <v>1.7051167052083328E-4</v>
      </c>
      <c r="AD46" s="23">
        <f t="shared" si="82"/>
        <v>1.2311728394675926E-4</v>
      </c>
      <c r="AE46" s="23">
        <f t="shared" si="82"/>
        <v>1.0675588348379627E-4</v>
      </c>
      <c r="AF46" s="23">
        <f t="shared" si="82"/>
        <v>1.409066357986111E-4</v>
      </c>
      <c r="AG46" s="23">
        <f t="shared" si="82"/>
        <v>1.2467737268518522E-4</v>
      </c>
      <c r="AH46" s="23">
        <f t="shared" si="82"/>
        <v>1.1781032986111111E-4</v>
      </c>
      <c r="AI46" s="23">
        <f t="shared" si="82"/>
        <v>1.3795307677083336E-4</v>
      </c>
      <c r="AJ46" s="23">
        <f t="shared" si="82"/>
        <v>1.1556351273148148E-4</v>
      </c>
      <c r="AK46" s="23">
        <f t="shared" si="82"/>
        <v>1.498263888888889E-4</v>
      </c>
      <c r="AL46" s="23">
        <f t="shared" si="82"/>
        <v>1.4580632716435182E-4</v>
      </c>
      <c r="AM46" s="23">
        <f t="shared" si="82"/>
        <v>1.2453703703703702E-4</v>
      </c>
      <c r="AN46" s="23">
        <f t="shared" si="82"/>
        <v>1.2584876542824072E-4</v>
      </c>
      <c r="AO46" s="23">
        <f t="shared" si="82"/>
        <v>1.4760416666666668E-4</v>
      </c>
      <c r="AP46" s="23">
        <f t="shared" si="82"/>
        <v>1.3547358975281082E-4</v>
      </c>
      <c r="AQ46" s="23">
        <f t="shared" si="82"/>
        <v>1.0675588348379627E-4</v>
      </c>
      <c r="AR46" s="23">
        <f t="shared" si="83"/>
        <v>1.7051167052083328E-4</v>
      </c>
      <c r="AS46" s="8">
        <f t="shared" si="84"/>
        <v>13.963764657262768</v>
      </c>
      <c r="AT46" s="23">
        <f t="shared" si="85"/>
        <v>1.3412229938078701E-4</v>
      </c>
      <c r="AU46" s="23">
        <f t="shared" si="85"/>
        <v>1.0675588348379627E-4</v>
      </c>
      <c r="AV46" s="23">
        <f t="shared" si="85"/>
        <v>1.7051167052083328E-4</v>
      </c>
      <c r="AW46" s="8">
        <f t="shared" si="86"/>
        <v>14.98505517354535</v>
      </c>
    </row>
    <row r="47" spans="1:66" x14ac:dyDescent="0.3">
      <c r="AA47" s="1" t="s">
        <v>7</v>
      </c>
      <c r="AB47" s="23">
        <f t="shared" si="82"/>
        <v>2.6003086423611104E-5</v>
      </c>
      <c r="AC47" s="23">
        <f t="shared" si="82"/>
        <v>2.8273051701388906E-5</v>
      </c>
      <c r="AD47" s="23">
        <f t="shared" si="82"/>
        <v>2.7592592592592597E-5</v>
      </c>
      <c r="AE47" s="23">
        <f t="shared" si="82"/>
        <v>2.1918402777777828E-5</v>
      </c>
      <c r="AF47" s="23">
        <f t="shared" si="82"/>
        <v>7.0123456793981526E-5</v>
      </c>
      <c r="AG47" s="23">
        <f t="shared" si="82"/>
        <v>2.8712384259259264E-5</v>
      </c>
      <c r="AH47" s="23">
        <f t="shared" si="82"/>
        <v>1.2174479166666613E-5</v>
      </c>
      <c r="AI47" s="23">
        <f t="shared" si="82"/>
        <v>3.0684799386574052E-5</v>
      </c>
      <c r="AJ47" s="23">
        <f t="shared" si="82"/>
        <v>2.9583333333333301E-5</v>
      </c>
      <c r="AK47" s="23">
        <f t="shared" si="82"/>
        <v>2.6866319444444434E-5</v>
      </c>
      <c r="AL47" s="23">
        <f t="shared" si="82"/>
        <v>3.1655092592592584E-5</v>
      </c>
      <c r="AM47" s="23">
        <f t="shared" si="82"/>
        <v>7.1049382719907432E-5</v>
      </c>
      <c r="AN47" s="23">
        <f t="shared" si="82"/>
        <v>4.932098766203703E-5</v>
      </c>
      <c r="AO47" s="23">
        <f t="shared" si="82"/>
        <v>2.0486111111111065E-5</v>
      </c>
      <c r="AP47" s="23">
        <f t="shared" si="82"/>
        <v>3.3888819997519841E-5</v>
      </c>
      <c r="AQ47" s="23">
        <f t="shared" si="82"/>
        <v>1.2174479166666613E-5</v>
      </c>
      <c r="AR47" s="23">
        <f t="shared" si="83"/>
        <v>7.1049382719907432E-5</v>
      </c>
      <c r="AS47" s="8">
        <f t="shared" si="84"/>
        <v>51.56456619244166</v>
      </c>
      <c r="AT47" s="23">
        <f t="shared" si="85"/>
        <v>3.6225284531250008E-5</v>
      </c>
      <c r="AU47" s="23">
        <f t="shared" si="85"/>
        <v>1.2174479166666613E-5</v>
      </c>
      <c r="AV47" s="23">
        <f t="shared" si="85"/>
        <v>7.1049382719907432E-5</v>
      </c>
      <c r="AW47" s="8">
        <f t="shared" si="86"/>
        <v>60.685343050530228</v>
      </c>
    </row>
    <row r="48" spans="1:66" x14ac:dyDescent="0.3">
      <c r="B48" s="37" t="s">
        <v>44</v>
      </c>
      <c r="C48" s="6">
        <v>1</v>
      </c>
      <c r="D48" s="6">
        <v>2</v>
      </c>
      <c r="E48" s="6">
        <v>3</v>
      </c>
      <c r="F48" s="6" t="s">
        <v>25</v>
      </c>
      <c r="H48" s="35" t="s">
        <v>48</v>
      </c>
      <c r="I48" s="1" t="s">
        <v>3</v>
      </c>
      <c r="J48" s="1" t="s">
        <v>4</v>
      </c>
      <c r="K48" s="1" t="s">
        <v>5</v>
      </c>
      <c r="L48" s="1" t="s">
        <v>6</v>
      </c>
      <c r="M48" s="1" t="s">
        <v>0</v>
      </c>
      <c r="N48" s="1" t="s">
        <v>1</v>
      </c>
      <c r="O48" s="1" t="s">
        <v>7</v>
      </c>
      <c r="P48" s="1" t="s">
        <v>52</v>
      </c>
      <c r="Q48" s="1" t="s">
        <v>53</v>
      </c>
      <c r="R48" s="6" t="s">
        <v>54</v>
      </c>
      <c r="S48" s="20" t="s">
        <v>25</v>
      </c>
      <c r="T48" s="20"/>
      <c r="U48" s="20"/>
      <c r="V48" s="20"/>
      <c r="W48" s="20"/>
      <c r="X48" s="20"/>
      <c r="AA48" s="1" t="s">
        <v>52</v>
      </c>
      <c r="AB48" s="23">
        <f t="shared" si="82"/>
        <v>8.2243441354166584E-5</v>
      </c>
      <c r="AC48" s="23">
        <f t="shared" si="82"/>
        <v>9.1511381168981481E-5</v>
      </c>
      <c r="AD48" s="23">
        <f t="shared" si="82"/>
        <v>7.1728395057870411E-5</v>
      </c>
      <c r="AE48" s="23">
        <f t="shared" si="82"/>
        <v>7.2351948298611117E-5</v>
      </c>
      <c r="AF48" s="23">
        <f t="shared" si="82"/>
        <v>7.6797598379629609E-5</v>
      </c>
      <c r="AG48" s="23">
        <f t="shared" si="82"/>
        <v>9.3046874999999949E-5</v>
      </c>
      <c r="AH48" s="23">
        <f t="shared" si="82"/>
        <v>7.1849922835648186E-5</v>
      </c>
      <c r="AI48" s="23">
        <f t="shared" si="82"/>
        <v>9.4743200231481526E-5</v>
      </c>
      <c r="AJ48" s="23">
        <f t="shared" si="82"/>
        <v>7.3148148148148153E-5</v>
      </c>
      <c r="AK48" s="23">
        <f t="shared" si="82"/>
        <v>8.0768711423611085E-5</v>
      </c>
      <c r="AL48" s="23">
        <f t="shared" si="82"/>
        <v>7.5698543587962965E-5</v>
      </c>
      <c r="AM48" s="23">
        <f t="shared" si="82"/>
        <v>8.1915750381944465E-5</v>
      </c>
      <c r="AN48" s="23">
        <f t="shared" si="82"/>
        <v>8.0937982245370409E-5</v>
      </c>
      <c r="AO48" s="23">
        <f t="shared" si="82"/>
        <v>8.010030864583332E-5</v>
      </c>
      <c r="AP48" s="23">
        <f t="shared" si="82"/>
        <v>8.0488729054232816E-5</v>
      </c>
      <c r="AQ48" s="23">
        <f t="shared" si="82"/>
        <v>7.1728395057870411E-5</v>
      </c>
      <c r="AR48" s="23">
        <f t="shared" si="83"/>
        <v>9.4743200231481526E-5</v>
      </c>
      <c r="AS48" s="8">
        <f t="shared" si="84"/>
        <v>9.7217254487503926</v>
      </c>
      <c r="AT48" s="23">
        <f t="shared" si="85"/>
        <v>8.2873173464988431E-5</v>
      </c>
      <c r="AU48" s="23">
        <f t="shared" si="85"/>
        <v>7.1849922835648186E-5</v>
      </c>
      <c r="AV48" s="23">
        <f t="shared" si="85"/>
        <v>9.4743200231481526E-5</v>
      </c>
      <c r="AW48" s="8">
        <f t="shared" si="86"/>
        <v>11.110727146784788</v>
      </c>
    </row>
    <row r="49" spans="2:49" x14ac:dyDescent="0.3">
      <c r="B49" s="9" t="s">
        <v>8</v>
      </c>
      <c r="C49" s="23">
        <v>3.7216049383101852E-4</v>
      </c>
      <c r="D49" s="23">
        <v>2.7429012346064812E-4</v>
      </c>
      <c r="E49" s="23">
        <v>1.2848765431712963E-4</v>
      </c>
      <c r="F49" s="43">
        <v>7.749382716087963E-4</v>
      </c>
      <c r="H49" s="9" t="s">
        <v>8</v>
      </c>
      <c r="I49" s="43">
        <v>1.6197530864583333E-4</v>
      </c>
      <c r="J49" s="43">
        <v>1.1410493827546298E-4</v>
      </c>
      <c r="K49" s="43">
        <v>5.5833333333333313E-5</v>
      </c>
      <c r="L49" s="43">
        <v>4.0246913576388937E-5</v>
      </c>
      <c r="M49" s="43">
        <v>8.2575231481481432E-5</v>
      </c>
      <c r="N49" s="43">
        <v>1.6571180555555558E-4</v>
      </c>
      <c r="O49" s="43">
        <v>2.6003086423611104E-5</v>
      </c>
      <c r="P49" s="43">
        <v>8.2243441354166584E-5</v>
      </c>
      <c r="Q49" s="43">
        <v>1.2717013888889E-5</v>
      </c>
      <c r="R49" s="43">
        <v>3.3527199074074045E-5</v>
      </c>
      <c r="S49" s="43">
        <v>7.749382716087963E-4</v>
      </c>
      <c r="T49" s="43"/>
      <c r="U49" s="43"/>
      <c r="V49" s="43"/>
      <c r="W49" s="43"/>
      <c r="X49" s="43"/>
      <c r="AA49" s="1" t="s">
        <v>53</v>
      </c>
      <c r="AB49" s="23">
        <f t="shared" si="82"/>
        <v>1.2717013888889E-5</v>
      </c>
      <c r="AC49" s="23">
        <f t="shared" si="82"/>
        <v>7.622974537037045E-6</v>
      </c>
      <c r="AD49" s="23">
        <f t="shared" si="82"/>
        <v>1.4274691365740752E-5</v>
      </c>
      <c r="AE49" s="23">
        <f t="shared" si="82"/>
        <v>9.3778935185184757E-6</v>
      </c>
      <c r="AF49" s="23">
        <f t="shared" si="82"/>
        <v>4.7084780092592701E-6</v>
      </c>
      <c r="AG49" s="23">
        <f t="shared" si="82"/>
        <v>4.2414159027777864E-6</v>
      </c>
      <c r="AH49" s="23">
        <f t="shared" si="82"/>
        <v>8.1413966087962847E-6</v>
      </c>
      <c r="AI49" s="23">
        <f t="shared" si="82"/>
        <v>5.4564525462962191E-6</v>
      </c>
      <c r="AJ49" s="23">
        <f t="shared" si="82"/>
        <v>1.7129629629629594E-5</v>
      </c>
      <c r="AK49" s="23">
        <f t="shared" si="82"/>
        <v>3.020351076388946E-6</v>
      </c>
      <c r="AL49" s="23">
        <f t="shared" si="82"/>
        <v>2.4823977662037079E-6</v>
      </c>
      <c r="AM49" s="23">
        <f t="shared" si="82"/>
        <v>1.3238570601851802E-5</v>
      </c>
      <c r="AN49" s="23">
        <f t="shared" si="82"/>
        <v>5.2965856481481502E-6</v>
      </c>
      <c r="AO49" s="23">
        <f t="shared" si="82"/>
        <v>2.7777777777778008E-6</v>
      </c>
      <c r="AP49" s="23">
        <f t="shared" si="82"/>
        <v>7.8918306340939177E-6</v>
      </c>
      <c r="AQ49" s="23">
        <f t="shared" si="82"/>
        <v>2.4823977662037079E-6</v>
      </c>
      <c r="AR49" s="23">
        <f t="shared" si="83"/>
        <v>1.7129629629629594E-5</v>
      </c>
      <c r="AS49" s="8">
        <f t="shared" si="84"/>
        <v>60.419313305728508</v>
      </c>
      <c r="AT49" s="23">
        <f t="shared" si="85"/>
        <v>6.975941600115729E-6</v>
      </c>
      <c r="AU49" s="23">
        <f t="shared" si="85"/>
        <v>3.020351076388946E-6</v>
      </c>
      <c r="AV49" s="23">
        <f t="shared" si="85"/>
        <v>1.3238570601851802E-5</v>
      </c>
      <c r="AW49" s="8">
        <f t="shared" si="86"/>
        <v>47.649039530222396</v>
      </c>
    </row>
    <row r="50" spans="2:49" x14ac:dyDescent="0.3">
      <c r="B50" s="9" t="s">
        <v>9</v>
      </c>
      <c r="C50" s="23">
        <v>3.9969135802083334E-4</v>
      </c>
      <c r="D50" s="23">
        <v>2.9213107638888887E-4</v>
      </c>
      <c r="E50" s="23">
        <v>1.3751446759259253E-4</v>
      </c>
      <c r="F50" s="43">
        <v>8.2933690200231482E-4</v>
      </c>
      <c r="H50" s="9" t="s">
        <v>9</v>
      </c>
      <c r="I50" s="43">
        <v>1.7856288579861111E-4</v>
      </c>
      <c r="J50" s="43">
        <v>1.1517168209490741E-4</v>
      </c>
      <c r="K50" s="43">
        <v>5.3361304016203691E-5</v>
      </c>
      <c r="L50" s="43">
        <v>5.2595486111111129E-5</v>
      </c>
      <c r="M50" s="43">
        <v>9.3346354166666694E-5</v>
      </c>
      <c r="N50" s="43">
        <v>1.7051167052083328E-4</v>
      </c>
      <c r="O50" s="43">
        <v>2.8273051701388906E-5</v>
      </c>
      <c r="P50" s="43">
        <v>9.1511381168981481E-5</v>
      </c>
      <c r="Q50" s="43">
        <v>7.622974537037045E-6</v>
      </c>
      <c r="R50" s="43">
        <v>3.8380111886573996E-5</v>
      </c>
      <c r="S50" s="43">
        <v>8.2933690200231471E-4</v>
      </c>
      <c r="T50" s="43"/>
      <c r="U50" s="43"/>
      <c r="V50" s="43"/>
      <c r="W50" s="43"/>
      <c r="X50" s="43"/>
      <c r="AA50" s="1" t="s">
        <v>54</v>
      </c>
      <c r="AB50" s="23">
        <f t="shared" si="82"/>
        <v>3.3527199074074045E-5</v>
      </c>
      <c r="AC50" s="23">
        <f t="shared" si="82"/>
        <v>3.8380111886573996E-5</v>
      </c>
      <c r="AD50" s="23">
        <f t="shared" si="82"/>
        <v>2.6749373067129602E-5</v>
      </c>
      <c r="AE50" s="23">
        <f t="shared" si="82"/>
        <v>2.6998939050925962E-5</v>
      </c>
      <c r="AF50" s="23">
        <f t="shared" si="82"/>
        <v>3.6538146215277693E-5</v>
      </c>
      <c r="AG50" s="23">
        <f t="shared" si="82"/>
        <v>3.817611881944454E-5</v>
      </c>
      <c r="AH50" s="23">
        <f t="shared" si="82"/>
        <v>3.6841724537037004E-5</v>
      </c>
      <c r="AI50" s="23">
        <f t="shared" si="82"/>
        <v>4.2066936724537144E-5</v>
      </c>
      <c r="AJ50" s="23">
        <f t="shared" si="82"/>
        <v>3.7003038194444458E-5</v>
      </c>
      <c r="AK50" s="23">
        <f t="shared" si="82"/>
        <v>3.4196084108796306E-5</v>
      </c>
      <c r="AL50" s="23">
        <f t="shared" si="82"/>
        <v>3.7176890428240768E-5</v>
      </c>
      <c r="AM50" s="23">
        <f t="shared" si="82"/>
        <v>4.3438223379629613E-5</v>
      </c>
      <c r="AN50" s="23">
        <f t="shared" si="82"/>
        <v>2.6512345682870329E-5</v>
      </c>
      <c r="AO50" s="23">
        <f t="shared" si="82"/>
        <v>2.7654320983796251E-5</v>
      </c>
      <c r="AP50" s="23">
        <f t="shared" si="82"/>
        <v>3.4661389439484118E-5</v>
      </c>
      <c r="AQ50" s="23">
        <f t="shared" si="82"/>
        <v>2.6512345682870329E-5</v>
      </c>
      <c r="AR50" s="23">
        <f t="shared" si="83"/>
        <v>4.3438223379629613E-5</v>
      </c>
      <c r="AS50" s="8">
        <f t="shared" si="84"/>
        <v>16.329476962131416</v>
      </c>
      <c r="AT50" s="23">
        <f t="shared" si="85"/>
        <v>3.7079535590277785E-5</v>
      </c>
      <c r="AU50" s="23">
        <f t="shared" si="85"/>
        <v>2.6998939050925962E-5</v>
      </c>
      <c r="AV50" s="23">
        <f t="shared" si="85"/>
        <v>4.3438223379629613E-5</v>
      </c>
      <c r="AW50" s="8">
        <f t="shared" si="86"/>
        <v>13.618073359782167</v>
      </c>
    </row>
    <row r="51" spans="2:49" x14ac:dyDescent="0.3">
      <c r="B51" s="9" t="s">
        <v>10</v>
      </c>
      <c r="C51" s="23">
        <v>3.1366126542824071E-4</v>
      </c>
      <c r="D51" s="23">
        <v>2.4577160494212964E-4</v>
      </c>
      <c r="E51" s="23">
        <v>1.1275245949074077E-4</v>
      </c>
      <c r="F51" s="43">
        <v>6.7218532986111103E-4</v>
      </c>
      <c r="H51" s="9" t="s">
        <v>10</v>
      </c>
      <c r="I51" s="43">
        <v>1.3687114197916668E-4</v>
      </c>
      <c r="J51" s="43">
        <v>1.0001157407407407E-4</v>
      </c>
      <c r="K51" s="43">
        <v>4.2318672835648142E-5</v>
      </c>
      <c r="L51" s="43">
        <v>3.4459876539351861E-5</v>
      </c>
      <c r="M51" s="43">
        <v>9.5061728402777754E-5</v>
      </c>
      <c r="N51" s="43">
        <v>1.2311728394675926E-4</v>
      </c>
      <c r="O51" s="43">
        <v>2.7592592592592597E-5</v>
      </c>
      <c r="P51" s="43">
        <v>7.1728395057870411E-5</v>
      </c>
      <c r="Q51" s="43">
        <v>1.4274691365740752E-5</v>
      </c>
      <c r="R51" s="43">
        <v>2.6749373067129602E-5</v>
      </c>
      <c r="S51" s="43">
        <v>6.7218532986111103E-4</v>
      </c>
      <c r="T51" s="43"/>
      <c r="U51" s="43"/>
      <c r="V51" s="43"/>
      <c r="W51" s="43"/>
      <c r="X51" s="43"/>
      <c r="AA51" s="20" t="s">
        <v>25</v>
      </c>
      <c r="AB51" s="23">
        <f t="shared" ref="AB51:AR51" si="87">AB12/86400</f>
        <v>7.749382716087963E-4</v>
      </c>
      <c r="AC51" s="23">
        <f t="shared" si="87"/>
        <v>8.2933690200231471E-4</v>
      </c>
      <c r="AD51" s="23">
        <f t="shared" si="87"/>
        <v>6.7218532986111103E-4</v>
      </c>
      <c r="AE51" s="23">
        <f t="shared" si="87"/>
        <v>6.8906732253472226E-4</v>
      </c>
      <c r="AF51" s="23">
        <f t="shared" si="87"/>
        <v>8.9052758487268512E-4</v>
      </c>
      <c r="AG51" s="23">
        <f t="shared" si="87"/>
        <v>7.4726321372685194E-4</v>
      </c>
      <c r="AH51" s="23">
        <f t="shared" si="87"/>
        <v>6.8493561921296293E-4</v>
      </c>
      <c r="AI51" s="23">
        <f t="shared" si="87"/>
        <v>7.9835069444444452E-4</v>
      </c>
      <c r="AJ51" s="23">
        <f t="shared" si="87"/>
        <v>7.441365258449075E-4</v>
      </c>
      <c r="AK51" s="23">
        <f t="shared" si="87"/>
        <v>7.6620563271990745E-4</v>
      </c>
      <c r="AL51" s="23">
        <f t="shared" si="87"/>
        <v>7.1892650462962969E-4</v>
      </c>
      <c r="AM51" s="23">
        <f t="shared" si="87"/>
        <v>7.4127772954861101E-4</v>
      </c>
      <c r="AN51" s="23">
        <f t="shared" si="87"/>
        <v>7.2999999999999996E-4</v>
      </c>
      <c r="AO51" s="23">
        <f t="shared" si="87"/>
        <v>7.3861111111111111E-4</v>
      </c>
      <c r="AP51" s="23">
        <f t="shared" si="87"/>
        <v>7.5184017443700383E-4</v>
      </c>
      <c r="AQ51" s="23">
        <f t="shared" si="87"/>
        <v>6.7218532986111103E-4</v>
      </c>
      <c r="AR51" s="23">
        <f t="shared" si="87"/>
        <v>8.9052758487268512E-4</v>
      </c>
      <c r="AS51" s="8">
        <f>AS12</f>
        <v>7.8108042523992491</v>
      </c>
      <c r="AT51" s="23">
        <f>AT12/86400</f>
        <v>7.6837058738281252E-4</v>
      </c>
      <c r="AU51" s="23">
        <f>AU12/86400</f>
        <v>6.8493561921296293E-4</v>
      </c>
      <c r="AV51" s="23">
        <f>AV12/86400</f>
        <v>8.9052758487268512E-4</v>
      </c>
      <c r="AW51" s="8">
        <f>AW12</f>
        <v>9.0666123049612537</v>
      </c>
    </row>
    <row r="52" spans="2:49" x14ac:dyDescent="0.3">
      <c r="B52" s="9" t="s">
        <v>11</v>
      </c>
      <c r="C52" s="23">
        <v>3.5717592592592599E-4</v>
      </c>
      <c r="D52" s="23">
        <v>2.2316261574074073E-4</v>
      </c>
      <c r="E52" s="23">
        <v>1.0872878086805555E-4</v>
      </c>
      <c r="F52" s="43">
        <v>6.8906732253472226E-4</v>
      </c>
      <c r="H52" s="9" t="s">
        <v>11</v>
      </c>
      <c r="I52" s="43">
        <v>1.6545138888888889E-4</v>
      </c>
      <c r="J52" s="43">
        <v>1.0690104166666664E-4</v>
      </c>
      <c r="K52" s="43">
        <v>4.8604359571759274E-5</v>
      </c>
      <c r="L52" s="43">
        <v>3.6219135798611132E-5</v>
      </c>
      <c r="M52" s="43">
        <v>9.4488329479166641E-5</v>
      </c>
      <c r="N52" s="43">
        <v>1.0675588348379627E-4</v>
      </c>
      <c r="O52" s="43">
        <v>2.1918402777777828E-5</v>
      </c>
      <c r="P52" s="43">
        <v>7.2351948298611117E-5</v>
      </c>
      <c r="Q52" s="43">
        <v>9.3778935185184757E-6</v>
      </c>
      <c r="R52" s="43">
        <v>2.6998939050925962E-5</v>
      </c>
      <c r="S52" s="43">
        <v>6.8906732253472226E-4</v>
      </c>
      <c r="T52" s="43"/>
      <c r="U52" s="43"/>
      <c r="V52" s="43"/>
      <c r="W52" s="43"/>
      <c r="X52" s="43"/>
      <c r="AA52" s="20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8"/>
      <c r="AT52" s="23"/>
      <c r="AU52" s="23"/>
      <c r="AV52" s="23"/>
      <c r="AW52" s="8"/>
    </row>
    <row r="53" spans="2:49" x14ac:dyDescent="0.3">
      <c r="B53" s="9" t="s">
        <v>12</v>
      </c>
      <c r="C53" s="23">
        <v>4.4044632523148149E-4</v>
      </c>
      <c r="D53" s="23">
        <v>3.3203703703703704E-4</v>
      </c>
      <c r="E53" s="23">
        <v>1.1804422260416657E-4</v>
      </c>
      <c r="F53" s="43">
        <v>8.9052758487268512E-4</v>
      </c>
      <c r="H53" s="9" t="s">
        <v>12</v>
      </c>
      <c r="I53" s="43">
        <v>2.1555772569444441E-4</v>
      </c>
      <c r="J53" s="43">
        <v>1.0969762731481483E-4</v>
      </c>
      <c r="K53" s="43">
        <v>6.2629243831018513E-5</v>
      </c>
      <c r="L53" s="43">
        <v>5.2561728391203751E-5</v>
      </c>
      <c r="M53" s="43">
        <v>1.2100694444444443E-4</v>
      </c>
      <c r="N53" s="43">
        <v>1.409066357986111E-4</v>
      </c>
      <c r="O53" s="43">
        <v>7.0123456793981526E-5</v>
      </c>
      <c r="P53" s="43">
        <v>7.6797598379629609E-5</v>
      </c>
      <c r="Q53" s="43">
        <v>4.7084780092592701E-6</v>
      </c>
      <c r="R53" s="43">
        <v>3.6538146215277693E-5</v>
      </c>
      <c r="S53" s="43">
        <v>8.9052758487268512E-4</v>
      </c>
      <c r="T53" s="43"/>
      <c r="U53" s="43"/>
      <c r="V53" s="43"/>
      <c r="W53" s="43"/>
      <c r="X53" s="43"/>
      <c r="AA53" s="20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8"/>
      <c r="AT53" s="23"/>
      <c r="AU53" s="23"/>
      <c r="AV53" s="23"/>
      <c r="AW53" s="8"/>
    </row>
    <row r="54" spans="2:49" x14ac:dyDescent="0.3">
      <c r="B54" s="9" t="s">
        <v>13</v>
      </c>
      <c r="C54" s="23">
        <v>3.6106481481481477E-4</v>
      </c>
      <c r="D54" s="23">
        <v>2.5073398918981486E-4</v>
      </c>
      <c r="E54" s="23">
        <v>1.3546440972222228E-4</v>
      </c>
      <c r="F54" s="43">
        <v>7.4726321372685194E-4</v>
      </c>
      <c r="H54" s="9" t="s">
        <v>13</v>
      </c>
      <c r="I54" s="43">
        <v>1.5027006172453703E-4</v>
      </c>
      <c r="J54" s="43">
        <v>1.1837191357638888E-4</v>
      </c>
      <c r="K54" s="43">
        <v>5.7962962962962996E-5</v>
      </c>
      <c r="L54" s="43">
        <v>3.4459876550925895E-5</v>
      </c>
      <c r="M54" s="43">
        <v>9.7344232245370377E-5</v>
      </c>
      <c r="N54" s="43">
        <v>1.2467737268518522E-4</v>
      </c>
      <c r="O54" s="43">
        <v>2.8712384259259264E-5</v>
      </c>
      <c r="P54" s="43">
        <v>9.3046874999999949E-5</v>
      </c>
      <c r="Q54" s="43">
        <v>4.2414159027777864E-6</v>
      </c>
      <c r="R54" s="43">
        <v>3.817611881944454E-5</v>
      </c>
      <c r="S54" s="43">
        <v>7.4726321372685194E-4</v>
      </c>
      <c r="T54" s="43"/>
      <c r="U54" s="43"/>
      <c r="V54" s="43"/>
      <c r="W54" s="43"/>
      <c r="X54" s="43"/>
      <c r="AA54" s="20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8"/>
      <c r="AT54" s="23"/>
      <c r="AU54" s="23"/>
      <c r="AV54" s="23"/>
      <c r="AW54" s="8"/>
    </row>
    <row r="55" spans="2:49" x14ac:dyDescent="0.3">
      <c r="B55" s="9" t="s">
        <v>14</v>
      </c>
      <c r="C55" s="23">
        <v>3.5973162615740735E-4</v>
      </c>
      <c r="D55" s="23">
        <v>2.0837094907407409E-4</v>
      </c>
      <c r="E55" s="23">
        <v>1.1683304398148147E-4</v>
      </c>
      <c r="F55" s="43">
        <v>6.8493561921296293E-4</v>
      </c>
      <c r="H55" s="9" t="s">
        <v>14</v>
      </c>
      <c r="I55" s="43">
        <v>1.6662977430555555E-4</v>
      </c>
      <c r="J55" s="43">
        <v>1.0880859375000002E-4</v>
      </c>
      <c r="K55" s="43">
        <v>4.5589554398148124E-5</v>
      </c>
      <c r="L55" s="43">
        <v>3.8703703703703678E-5</v>
      </c>
      <c r="M55" s="43">
        <v>7.8386140046296369E-5</v>
      </c>
      <c r="N55" s="43">
        <v>1.1781032986111111E-4</v>
      </c>
      <c r="O55" s="43">
        <v>1.2174479166666613E-5</v>
      </c>
      <c r="P55" s="43">
        <v>7.1849922835648186E-5</v>
      </c>
      <c r="Q55" s="43">
        <v>8.1413966087962847E-6</v>
      </c>
      <c r="R55" s="43">
        <v>3.6841724537037004E-5</v>
      </c>
      <c r="S55" s="43">
        <v>6.8493561921296293E-4</v>
      </c>
      <c r="T55" s="43"/>
      <c r="U55" s="43"/>
      <c r="V55" s="43"/>
      <c r="W55" s="43"/>
      <c r="X55" s="43"/>
      <c r="AA55" s="20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8"/>
      <c r="AT55" s="23"/>
      <c r="AU55" s="23"/>
      <c r="AV55" s="23"/>
      <c r="AW55" s="8"/>
    </row>
    <row r="56" spans="2:49" x14ac:dyDescent="0.3">
      <c r="B56" s="9" t="s">
        <v>15</v>
      </c>
      <c r="C56" s="23">
        <v>4.0400270061342598E-4</v>
      </c>
      <c r="D56" s="23">
        <v>2.5208140432870363E-4</v>
      </c>
      <c r="E56" s="23">
        <v>1.4226658950231488E-4</v>
      </c>
      <c r="F56" s="43">
        <v>7.9835069444444452E-4</v>
      </c>
      <c r="H56" s="9" t="s">
        <v>15</v>
      </c>
      <c r="I56" s="43">
        <v>1.8177083333333332E-4</v>
      </c>
      <c r="J56" s="43">
        <v>1.1215277777777779E-4</v>
      </c>
      <c r="K56" s="43">
        <v>6.414930555555552E-5</v>
      </c>
      <c r="L56" s="43">
        <v>4.5929783946759302E-5</v>
      </c>
      <c r="M56" s="43">
        <v>8.3443528171296244E-5</v>
      </c>
      <c r="N56" s="43">
        <v>1.3795307677083336E-4</v>
      </c>
      <c r="O56" s="43">
        <v>3.0684799386574052E-5</v>
      </c>
      <c r="P56" s="43">
        <v>9.4743200231481526E-5</v>
      </c>
      <c r="Q56" s="43">
        <v>5.4564525462962191E-6</v>
      </c>
      <c r="R56" s="43">
        <v>4.2066936724537144E-5</v>
      </c>
      <c r="S56" s="43">
        <v>7.9835069444444452E-4</v>
      </c>
      <c r="T56" s="43"/>
      <c r="U56" s="43"/>
      <c r="V56" s="43"/>
      <c r="W56" s="43"/>
      <c r="X56" s="43"/>
    </row>
    <row r="57" spans="2:49" x14ac:dyDescent="0.3">
      <c r="B57" s="9" t="s">
        <v>16</v>
      </c>
      <c r="C57" s="23">
        <v>3.82457561724537E-4</v>
      </c>
      <c r="D57" s="23">
        <v>2.3439814814814818E-4</v>
      </c>
      <c r="E57" s="23">
        <v>1.272808159722222E-4</v>
      </c>
      <c r="F57" s="43">
        <v>7.441365258449075E-4</v>
      </c>
      <c r="H57" s="9" t="s">
        <v>16</v>
      </c>
      <c r="I57" s="43">
        <v>1.7596064814814815E-4</v>
      </c>
      <c r="J57" s="43">
        <v>1.1358024690972221E-4</v>
      </c>
      <c r="K57" s="43">
        <v>5.2345679016203698E-5</v>
      </c>
      <c r="L57" s="43">
        <v>4.0570987650462953E-5</v>
      </c>
      <c r="M57" s="43">
        <v>8.9251302083333394E-5</v>
      </c>
      <c r="N57" s="43">
        <v>1.1556351273148148E-4</v>
      </c>
      <c r="O57" s="43">
        <v>2.9583333333333301E-5</v>
      </c>
      <c r="P57" s="43">
        <v>7.3148148148148153E-5</v>
      </c>
      <c r="Q57" s="43">
        <v>1.7129629629629594E-5</v>
      </c>
      <c r="R57" s="43">
        <v>3.7003038194444458E-5</v>
      </c>
      <c r="S57" s="43">
        <v>7.441365258449075E-4</v>
      </c>
      <c r="T57" s="43"/>
      <c r="U57" s="43"/>
      <c r="V57" s="43"/>
      <c r="W57" s="43"/>
      <c r="X57" s="43"/>
      <c r="AA57" s="1"/>
      <c r="AB57"/>
      <c r="AD57" s="2"/>
      <c r="AE57"/>
      <c r="AG57" s="2"/>
      <c r="AP57" s="7"/>
      <c r="AQ57" s="7"/>
      <c r="AR57" s="7"/>
      <c r="AT57" s="7"/>
      <c r="AU57" s="7"/>
      <c r="AV57" s="7"/>
      <c r="AW57" s="7"/>
    </row>
    <row r="58" spans="2:49" x14ac:dyDescent="0.3">
      <c r="B58" s="9" t="s">
        <v>17</v>
      </c>
      <c r="C58" s="23">
        <v>3.862268518518519E-4</v>
      </c>
      <c r="D58" s="23">
        <v>2.6199363425925923E-4</v>
      </c>
      <c r="E58" s="23">
        <v>1.1798514660879634E-4</v>
      </c>
      <c r="F58" s="43">
        <v>7.6620563271990745E-4</v>
      </c>
      <c r="H58" s="9" t="s">
        <v>17</v>
      </c>
      <c r="I58" s="43">
        <v>1.7318672839120372E-4</v>
      </c>
      <c r="J58" s="43">
        <v>1.1595679012731478E-4</v>
      </c>
      <c r="K58" s="43">
        <v>5.4953703703703714E-5</v>
      </c>
      <c r="L58" s="43">
        <v>4.2129629629629639E-5</v>
      </c>
      <c r="M58" s="43">
        <v>8.5300925925925898E-5</v>
      </c>
      <c r="N58" s="43">
        <v>1.498263888888889E-4</v>
      </c>
      <c r="O58" s="43">
        <v>2.6866319444444434E-5</v>
      </c>
      <c r="P58" s="43">
        <v>8.0768711423611085E-5</v>
      </c>
      <c r="Q58" s="43">
        <v>3.020351076388946E-6</v>
      </c>
      <c r="R58" s="43">
        <v>3.4196084108796306E-5</v>
      </c>
      <c r="S58" s="43">
        <v>7.6620563271990745E-4</v>
      </c>
      <c r="T58" s="43"/>
      <c r="U58" s="43"/>
      <c r="V58" s="43"/>
      <c r="W58" s="43"/>
      <c r="X58" s="43"/>
      <c r="AA58" s="20" t="s">
        <v>26</v>
      </c>
      <c r="AB58" s="27" t="s">
        <v>8</v>
      </c>
      <c r="AC58" s="27" t="s">
        <v>9</v>
      </c>
      <c r="AD58" s="27" t="s">
        <v>10</v>
      </c>
      <c r="AE58" s="27" t="s">
        <v>11</v>
      </c>
      <c r="AF58" s="27" t="s">
        <v>12</v>
      </c>
      <c r="AG58" s="27" t="s">
        <v>13</v>
      </c>
      <c r="AH58" s="27" t="s">
        <v>14</v>
      </c>
      <c r="AI58" s="27" t="s">
        <v>15</v>
      </c>
      <c r="AJ58" s="27" t="s">
        <v>16</v>
      </c>
      <c r="AK58" s="27" t="s">
        <v>17</v>
      </c>
      <c r="AL58" s="12" t="s">
        <v>18</v>
      </c>
      <c r="AM58" s="12" t="s">
        <v>19</v>
      </c>
      <c r="AN58" s="12" t="s">
        <v>20</v>
      </c>
      <c r="AO58" s="12" t="s">
        <v>21</v>
      </c>
      <c r="AP58" s="7"/>
      <c r="AQ58" s="7"/>
      <c r="AR58" s="7"/>
      <c r="AT58" s="7"/>
      <c r="AU58" s="7"/>
      <c r="AV58" s="7"/>
      <c r="AW58" s="7"/>
    </row>
    <row r="59" spans="2:49" x14ac:dyDescent="0.3">
      <c r="B59" s="14" t="s">
        <v>18</v>
      </c>
      <c r="C59" s="23">
        <v>3.5350308642361107E-4</v>
      </c>
      <c r="D59" s="23">
        <v>2.5006558642361106E-4</v>
      </c>
      <c r="E59" s="23">
        <v>1.1535783178240744E-4</v>
      </c>
      <c r="F59" s="43">
        <v>7.1892650462962969E-4</v>
      </c>
      <c r="H59" s="14" t="s">
        <v>18</v>
      </c>
      <c r="I59" s="43">
        <v>1.55E-4</v>
      </c>
      <c r="J59" s="43">
        <v>1.1121141975694446E-4</v>
      </c>
      <c r="K59" s="43">
        <v>4.8541666666666656E-5</v>
      </c>
      <c r="L59" s="43">
        <v>3.8749999999999986E-5</v>
      </c>
      <c r="M59" s="43">
        <v>7.2604166666666658E-5</v>
      </c>
      <c r="N59" s="43">
        <v>1.4580632716435182E-4</v>
      </c>
      <c r="O59" s="43">
        <v>3.1655092592592584E-5</v>
      </c>
      <c r="P59" s="43">
        <v>7.5698543587962965E-5</v>
      </c>
      <c r="Q59" s="43">
        <v>2.4823977662037079E-6</v>
      </c>
      <c r="R59" s="43">
        <v>3.7176890428240768E-5</v>
      </c>
      <c r="S59" s="43">
        <v>7.1892650462962969E-4</v>
      </c>
      <c r="T59" s="43"/>
      <c r="U59" s="43"/>
      <c r="V59" s="43"/>
      <c r="W59" s="43"/>
      <c r="X59" s="43"/>
      <c r="AA59" s="1" t="s">
        <v>3</v>
      </c>
      <c r="AB59" s="13">
        <f>AB2-$AP2</f>
        <v>-0.25686904728571847</v>
      </c>
      <c r="AC59" s="13">
        <f t="shared" ref="AC59:AO59" si="88">AC2-$AP2</f>
        <v>1.1762976187142833</v>
      </c>
      <c r="AD59" s="13">
        <f t="shared" si="88"/>
        <v>-2.4258690472857172</v>
      </c>
      <c r="AE59" s="13">
        <f t="shared" si="88"/>
        <v>4.3464285714282624E-2</v>
      </c>
      <c r="AF59" s="13">
        <f t="shared" si="88"/>
        <v>4.3726517857142806</v>
      </c>
      <c r="AG59" s="13">
        <f t="shared" si="88"/>
        <v>-1.2682023812857182</v>
      </c>
      <c r="AH59" s="13">
        <f t="shared" si="88"/>
        <v>0.14527678571428204</v>
      </c>
      <c r="AI59" s="13">
        <f t="shared" si="88"/>
        <v>1.453464285714281</v>
      </c>
      <c r="AJ59" s="13">
        <f t="shared" si="88"/>
        <v>0.9514642857142821</v>
      </c>
      <c r="AK59" s="13">
        <f t="shared" si="88"/>
        <v>0.71179761871428404</v>
      </c>
      <c r="AL59" s="13">
        <f t="shared" si="88"/>
        <v>-0.85953571428571784</v>
      </c>
      <c r="AM59" s="13">
        <f t="shared" si="88"/>
        <v>-2.3362023812857178</v>
      </c>
      <c r="AN59" s="13">
        <f t="shared" si="88"/>
        <v>-0.96086904728571731</v>
      </c>
      <c r="AO59" s="13">
        <f t="shared" si="88"/>
        <v>-0.7468690472857169</v>
      </c>
      <c r="AP59" s="7"/>
      <c r="AQ59" s="7"/>
      <c r="AR59" s="7"/>
      <c r="AT59" s="7"/>
      <c r="AU59" s="7"/>
      <c r="AV59" s="7"/>
      <c r="AW59" s="7"/>
    </row>
    <row r="60" spans="2:49" x14ac:dyDescent="0.3">
      <c r="B60" s="14" t="s">
        <v>19</v>
      </c>
      <c r="C60" s="23">
        <v>3.2399691357638886E-4</v>
      </c>
      <c r="D60" s="23">
        <v>2.786882716087963E-4</v>
      </c>
      <c r="E60" s="23">
        <v>1.3859254436342588E-4</v>
      </c>
      <c r="F60" s="43">
        <v>7.4127772954861101E-4</v>
      </c>
      <c r="H60" s="14" t="s">
        <v>19</v>
      </c>
      <c r="I60" s="43">
        <v>1.3790895061342593E-4</v>
      </c>
      <c r="J60" s="43">
        <v>9.6257716053240759E-5</v>
      </c>
      <c r="K60" s="43">
        <v>5.370370370370367E-5</v>
      </c>
      <c r="L60" s="43">
        <v>3.612654320601855E-5</v>
      </c>
      <c r="M60" s="43">
        <v>8.310185185185185E-5</v>
      </c>
      <c r="N60" s="43">
        <v>1.2453703703703702E-4</v>
      </c>
      <c r="O60" s="43">
        <v>7.1049382719907432E-5</v>
      </c>
      <c r="P60" s="43">
        <v>8.1915750381944465E-5</v>
      </c>
      <c r="Q60" s="43">
        <v>1.3238570601851802E-5</v>
      </c>
      <c r="R60" s="43">
        <v>4.3438223379629613E-5</v>
      </c>
      <c r="S60" s="43">
        <v>7.4127772954861101E-4</v>
      </c>
      <c r="T60" s="43"/>
      <c r="U60" s="43"/>
      <c r="V60" s="43"/>
      <c r="W60" s="43"/>
      <c r="X60" s="43"/>
      <c r="AA60" s="1" t="s">
        <v>4</v>
      </c>
      <c r="AB60" s="13">
        <f t="shared" ref="AB60:AO68" si="89">AB3-$AP3</f>
        <v>0.11906994085714295</v>
      </c>
      <c r="AC60" s="13">
        <f t="shared" si="89"/>
        <v>0.21123660685714185</v>
      </c>
      <c r="AD60" s="13">
        <f t="shared" si="89"/>
        <v>-1.0985967261428584</v>
      </c>
      <c r="AE60" s="13">
        <f t="shared" si="89"/>
        <v>-0.50334672614286013</v>
      </c>
      <c r="AF60" s="13">
        <f t="shared" si="89"/>
        <v>-0.26172172614285749</v>
      </c>
      <c r="AG60" s="13">
        <f t="shared" si="89"/>
        <v>0.48773660685714049</v>
      </c>
      <c r="AH60" s="13">
        <f t="shared" si="89"/>
        <v>-0.33853422614285655</v>
      </c>
      <c r="AI60" s="13">
        <f t="shared" si="89"/>
        <v>-4.959672614285715E-2</v>
      </c>
      <c r="AJ60" s="13">
        <f t="shared" si="89"/>
        <v>7.3736606857140785E-2</v>
      </c>
      <c r="AK60" s="13">
        <f t="shared" si="89"/>
        <v>0.27906994085713954</v>
      </c>
      <c r="AL60" s="13">
        <f t="shared" si="89"/>
        <v>-0.13093005914285705</v>
      </c>
      <c r="AM60" s="13">
        <f t="shared" si="89"/>
        <v>-1.4229300591428569</v>
      </c>
      <c r="AN60" s="13">
        <f t="shared" si="89"/>
        <v>0.60973660685714215</v>
      </c>
      <c r="AO60" s="13">
        <f t="shared" si="89"/>
        <v>2.0250699398571399</v>
      </c>
      <c r="AP60" s="7"/>
      <c r="AQ60" s="7"/>
      <c r="AR60" s="7"/>
      <c r="AT60" s="7"/>
      <c r="AU60" s="7"/>
      <c r="AV60" s="7"/>
      <c r="AW60" s="7"/>
    </row>
    <row r="61" spans="2:49" x14ac:dyDescent="0.3">
      <c r="B61" s="14" t="s">
        <v>20</v>
      </c>
      <c r="C61" s="23">
        <v>3.6652777777777779E-4</v>
      </c>
      <c r="D61" s="23">
        <v>2.5072530864583327E-4</v>
      </c>
      <c r="E61" s="23">
        <v>1.1274691357638889E-4</v>
      </c>
      <c r="F61" s="43">
        <v>7.3000000000000007E-4</v>
      </c>
      <c r="H61" s="14" t="s">
        <v>20</v>
      </c>
      <c r="I61" s="43">
        <v>1.5382716049768517E-4</v>
      </c>
      <c r="J61" s="43">
        <v>1.1978395061342594E-4</v>
      </c>
      <c r="K61" s="43">
        <v>6.043209876157408E-5</v>
      </c>
      <c r="L61" s="43">
        <v>3.2484567905092611E-5</v>
      </c>
      <c r="M61" s="43">
        <v>7.5555555555555543E-5</v>
      </c>
      <c r="N61" s="43">
        <v>1.2584876542824072E-4</v>
      </c>
      <c r="O61" s="43">
        <v>4.932098766203703E-5</v>
      </c>
      <c r="P61" s="43">
        <v>8.0937982245370409E-5</v>
      </c>
      <c r="Q61" s="43">
        <v>5.2965856481481502E-6</v>
      </c>
      <c r="R61" s="43">
        <v>2.6512345682870329E-5</v>
      </c>
      <c r="S61" s="43">
        <v>7.2999999999999996E-4</v>
      </c>
      <c r="T61" s="43"/>
      <c r="U61" s="43"/>
      <c r="V61" s="43"/>
      <c r="W61" s="43"/>
      <c r="X61" s="43"/>
      <c r="AA61" s="1" t="s">
        <v>5</v>
      </c>
      <c r="AB61" s="13">
        <f t="shared" si="89"/>
        <v>0.17204017849999786</v>
      </c>
      <c r="AC61" s="13">
        <f t="shared" si="89"/>
        <v>-4.1543154500001123E-2</v>
      </c>
      <c r="AD61" s="13">
        <f t="shared" si="89"/>
        <v>-0.99562648850000102</v>
      </c>
      <c r="AE61" s="13">
        <f t="shared" si="89"/>
        <v>-0.45254315449999893</v>
      </c>
      <c r="AF61" s="13">
        <f t="shared" si="89"/>
        <v>0.75920684549999962</v>
      </c>
      <c r="AG61" s="13">
        <f t="shared" si="89"/>
        <v>0.35604017850000247</v>
      </c>
      <c r="AH61" s="13">
        <f t="shared" si="89"/>
        <v>-0.71302232150000222</v>
      </c>
      <c r="AI61" s="13">
        <f t="shared" si="89"/>
        <v>0.89054017849999667</v>
      </c>
      <c r="AJ61" s="13">
        <f t="shared" si="89"/>
        <v>-0.1292931545000009</v>
      </c>
      <c r="AK61" s="13">
        <f t="shared" si="89"/>
        <v>9.6040178500000906E-2</v>
      </c>
      <c r="AL61" s="13">
        <f t="shared" si="89"/>
        <v>-0.45795982150000114</v>
      </c>
      <c r="AM61" s="13">
        <f t="shared" si="89"/>
        <v>-1.1959821500003187E-2</v>
      </c>
      <c r="AN61" s="13">
        <f t="shared" si="89"/>
        <v>0.56937351150000026</v>
      </c>
      <c r="AO61" s="13">
        <f t="shared" si="89"/>
        <v>-4.1293154499996376E-2</v>
      </c>
    </row>
    <row r="62" spans="2:49" x14ac:dyDescent="0.3">
      <c r="B62" s="14" t="s">
        <v>21</v>
      </c>
      <c r="C62" s="23">
        <v>3.8523148148148146E-4</v>
      </c>
      <c r="D62" s="23">
        <v>2.4284722222222221E-4</v>
      </c>
      <c r="E62" s="23">
        <v>1.1053240740740738E-4</v>
      </c>
      <c r="F62" s="43">
        <v>7.3861111111111111E-4</v>
      </c>
      <c r="H62" s="14" t="s">
        <v>21</v>
      </c>
      <c r="I62" s="43">
        <v>1.5630401234953704E-4</v>
      </c>
      <c r="J62" s="43">
        <v>1.3616512344907406E-4</v>
      </c>
      <c r="K62" s="43">
        <v>5.3364197534722269E-5</v>
      </c>
      <c r="L62" s="43">
        <v>3.9398148148148105E-5</v>
      </c>
      <c r="M62" s="43">
        <v>7.4756944444444485E-5</v>
      </c>
      <c r="N62" s="43">
        <v>1.4760416666666668E-4</v>
      </c>
      <c r="O62" s="43">
        <v>2.0486111111111065E-5</v>
      </c>
      <c r="P62" s="43">
        <v>8.010030864583332E-5</v>
      </c>
      <c r="Q62" s="43">
        <v>2.7777777777778008E-6</v>
      </c>
      <c r="R62" s="43">
        <v>2.7654320983796251E-5</v>
      </c>
      <c r="S62" s="43">
        <v>7.3861111111111111E-4</v>
      </c>
      <c r="T62" s="43"/>
      <c r="U62" s="43"/>
      <c r="V62" s="43"/>
      <c r="W62" s="43"/>
      <c r="X62" s="43"/>
      <c r="AA62" s="1" t="s">
        <v>6</v>
      </c>
      <c r="AB62" s="13">
        <f t="shared" si="89"/>
        <v>-7.2797621428537518E-3</v>
      </c>
      <c r="AC62" s="13">
        <f t="shared" si="89"/>
        <v>1.0596369048571437</v>
      </c>
      <c r="AD62" s="13">
        <f t="shared" si="89"/>
        <v>-0.5072797621428573</v>
      </c>
      <c r="AE62" s="13">
        <f t="shared" si="89"/>
        <v>-0.35527976214285628</v>
      </c>
      <c r="AF62" s="13">
        <f t="shared" si="89"/>
        <v>1.0567202378571463</v>
      </c>
      <c r="AG62" s="13">
        <f t="shared" si="89"/>
        <v>-0.50727976114286077</v>
      </c>
      <c r="AH62" s="13">
        <f t="shared" si="89"/>
        <v>-0.14061309514286036</v>
      </c>
      <c r="AI62" s="13">
        <f t="shared" si="89"/>
        <v>0.48372023785714591</v>
      </c>
      <c r="AJ62" s="13">
        <f t="shared" si="89"/>
        <v>2.0720237857141388E-2</v>
      </c>
      <c r="AK62" s="13">
        <f t="shared" si="89"/>
        <v>0.15538690485714257</v>
      </c>
      <c r="AL62" s="13">
        <f t="shared" si="89"/>
        <v>-0.13661309514285902</v>
      </c>
      <c r="AM62" s="13">
        <f t="shared" si="89"/>
        <v>-0.3632797621428554</v>
      </c>
      <c r="AN62" s="13">
        <f t="shared" si="89"/>
        <v>-0.67794642814285622</v>
      </c>
      <c r="AO62" s="13">
        <f t="shared" si="89"/>
        <v>-8.0613095142861635E-2</v>
      </c>
    </row>
    <row r="63" spans="2:49" x14ac:dyDescent="0.3">
      <c r="B63" s="6" t="s">
        <v>27</v>
      </c>
      <c r="C63" s="23">
        <v>3.7184844163277113E-4</v>
      </c>
      <c r="D63" s="23">
        <v>2.5694978367642196E-4</v>
      </c>
      <c r="E63" s="23">
        <v>1.2304194912781083E-4</v>
      </c>
      <c r="F63" s="43">
        <v>7.5184017443700383E-4</v>
      </c>
      <c r="H63" s="6" t="s">
        <v>27</v>
      </c>
      <c r="I63" s="43">
        <v>1.6494833002645505E-4</v>
      </c>
      <c r="J63" s="43">
        <v>1.1272681395998679E-4</v>
      </c>
      <c r="K63" s="43">
        <v>5.3842127563657409E-5</v>
      </c>
      <c r="L63" s="43">
        <v>4.033117008267197E-5</v>
      </c>
      <c r="M63" s="43">
        <v>8.7587373926091249E-5</v>
      </c>
      <c r="N63" s="43">
        <v>1.3547358975281082E-4</v>
      </c>
      <c r="O63" s="43">
        <v>3.3888819997519841E-5</v>
      </c>
      <c r="P63" s="43">
        <v>8.0488729054232816E-5</v>
      </c>
      <c r="Q63" s="43">
        <v>7.8918306340939177E-6</v>
      </c>
      <c r="R63" s="43">
        <v>3.4661389439484118E-5</v>
      </c>
      <c r="S63" s="43">
        <v>7.5184017443700383E-4</v>
      </c>
      <c r="T63" s="43"/>
      <c r="U63" s="43"/>
      <c r="V63" s="43"/>
      <c r="W63" s="43"/>
      <c r="X63" s="43"/>
      <c r="AA63" s="1" t="s">
        <v>0</v>
      </c>
      <c r="AB63" s="13">
        <f t="shared" si="89"/>
        <v>-0.43304910721428858</v>
      </c>
      <c r="AC63" s="13">
        <f t="shared" si="89"/>
        <v>0.49757589278571768</v>
      </c>
      <c r="AD63" s="13">
        <f t="shared" si="89"/>
        <v>0.64578422678571368</v>
      </c>
      <c r="AE63" s="13">
        <f t="shared" si="89"/>
        <v>0.59624255978571394</v>
      </c>
      <c r="AF63" s="13">
        <f t="shared" si="89"/>
        <v>2.8874508927857141</v>
      </c>
      <c r="AG63" s="13">
        <f t="shared" si="89"/>
        <v>0.84299255878571611</v>
      </c>
      <c r="AH63" s="13">
        <f t="shared" si="89"/>
        <v>-0.79498660721427772</v>
      </c>
      <c r="AI63" s="13">
        <f t="shared" si="89"/>
        <v>-0.35802827321428854</v>
      </c>
      <c r="AJ63" s="13">
        <f t="shared" si="89"/>
        <v>0.14376339278572114</v>
      </c>
      <c r="AK63" s="13">
        <f t="shared" si="89"/>
        <v>-0.19754910721428676</v>
      </c>
      <c r="AL63" s="13">
        <f t="shared" si="89"/>
        <v>-1.2945491072142845</v>
      </c>
      <c r="AM63" s="13">
        <f t="shared" si="89"/>
        <v>-0.38754910721428448</v>
      </c>
      <c r="AN63" s="13">
        <f t="shared" si="89"/>
        <v>-1.0395491072142855</v>
      </c>
      <c r="AO63" s="13">
        <f t="shared" si="89"/>
        <v>-1.108549107214281</v>
      </c>
    </row>
    <row r="64" spans="2:49" x14ac:dyDescent="0.3">
      <c r="B64" s="6" t="s">
        <v>28</v>
      </c>
      <c r="C64" s="23">
        <v>3.1366126542824071E-4</v>
      </c>
      <c r="D64" s="23">
        <v>2.0837094907407409E-4</v>
      </c>
      <c r="E64" s="23">
        <v>1.0872878086805555E-4</v>
      </c>
      <c r="F64" s="43">
        <v>6.7218532986111103E-4</v>
      </c>
      <c r="G64" s="31" t="s">
        <v>57</v>
      </c>
      <c r="H64" s="6" t="s">
        <v>28</v>
      </c>
      <c r="I64" s="43">
        <v>1.3687114197916668E-4</v>
      </c>
      <c r="J64" s="43">
        <v>9.6257716053240759E-5</v>
      </c>
      <c r="K64" s="43">
        <v>4.2318672835648142E-5</v>
      </c>
      <c r="L64" s="43">
        <v>3.2484567905092611E-5</v>
      </c>
      <c r="M64" s="43">
        <v>7.2604166666666658E-5</v>
      </c>
      <c r="N64" s="43">
        <v>1.0675588348379627E-4</v>
      </c>
      <c r="O64" s="43">
        <v>1.2174479166666613E-5</v>
      </c>
      <c r="P64" s="43">
        <v>7.1728395057870411E-5</v>
      </c>
      <c r="Q64" s="43">
        <v>2.4823977662037079E-6</v>
      </c>
      <c r="R64" s="43">
        <v>2.6512345682870329E-5</v>
      </c>
      <c r="S64" s="43">
        <v>6.7218532986111103E-4</v>
      </c>
      <c r="T64" s="31" t="s">
        <v>57</v>
      </c>
      <c r="U64" s="43"/>
      <c r="V64" s="43"/>
      <c r="W64" s="43"/>
      <c r="X64" s="43"/>
      <c r="AA64" s="1" t="s">
        <v>1</v>
      </c>
      <c r="AB64" s="13">
        <f t="shared" si="89"/>
        <v>2.6125818453571483</v>
      </c>
      <c r="AC64" s="13">
        <f t="shared" si="89"/>
        <v>3.0272901783571413</v>
      </c>
      <c r="AD64" s="13">
        <f t="shared" si="89"/>
        <v>-1.0675848216428534</v>
      </c>
      <c r="AE64" s="13">
        <f t="shared" si="89"/>
        <v>-2.4812098216428566</v>
      </c>
      <c r="AF64" s="13">
        <f t="shared" si="89"/>
        <v>0.46941517835714563</v>
      </c>
      <c r="AG64" s="13">
        <f t="shared" si="89"/>
        <v>-0.93279315464285162</v>
      </c>
      <c r="AH64" s="13">
        <f t="shared" si="89"/>
        <v>-1.5261056546428549</v>
      </c>
      <c r="AI64" s="13">
        <f t="shared" si="89"/>
        <v>0.21422767835714751</v>
      </c>
      <c r="AJ64" s="13">
        <f t="shared" si="89"/>
        <v>-1.7202306546428545</v>
      </c>
      <c r="AK64" s="13">
        <f t="shared" si="89"/>
        <v>1.2400818453571461</v>
      </c>
      <c r="AL64" s="13">
        <f t="shared" si="89"/>
        <v>0.89274851235714436</v>
      </c>
      <c r="AM64" s="13">
        <f t="shared" si="89"/>
        <v>-0.94491815464285622</v>
      </c>
      <c r="AN64" s="13">
        <f t="shared" si="89"/>
        <v>-0.8315848216428563</v>
      </c>
      <c r="AO64" s="13">
        <f t="shared" si="89"/>
        <v>1.0480818453571459</v>
      </c>
    </row>
    <row r="65" spans="2:41" x14ac:dyDescent="0.3">
      <c r="B65" s="6" t="s">
        <v>29</v>
      </c>
      <c r="C65" s="23">
        <v>4.4044632523148149E-4</v>
      </c>
      <c r="D65" s="23">
        <v>3.3203703703703704E-4</v>
      </c>
      <c r="E65" s="23">
        <v>1.4226658950231488E-4</v>
      </c>
      <c r="F65" s="43">
        <v>8.9052758487268512E-4</v>
      </c>
      <c r="G65" s="31" t="s">
        <v>56</v>
      </c>
      <c r="H65" s="6" t="s">
        <v>29</v>
      </c>
      <c r="I65" s="43">
        <v>2.1555772569444441E-4</v>
      </c>
      <c r="J65" s="43">
        <v>1.3616512344907406E-4</v>
      </c>
      <c r="K65" s="43">
        <v>6.414930555555552E-5</v>
      </c>
      <c r="L65" s="43">
        <v>5.2595486111111129E-5</v>
      </c>
      <c r="M65" s="43">
        <v>1.2100694444444443E-4</v>
      </c>
      <c r="N65" s="43">
        <v>1.7051167052083328E-4</v>
      </c>
      <c r="O65" s="43">
        <v>7.1049382719907432E-5</v>
      </c>
      <c r="P65" s="43">
        <v>9.4743200231481526E-5</v>
      </c>
      <c r="Q65" s="43">
        <v>1.7129629629629594E-5</v>
      </c>
      <c r="R65" s="43">
        <v>4.3438223379629613E-5</v>
      </c>
      <c r="S65" s="43">
        <v>8.9052758487268512E-4</v>
      </c>
      <c r="T65" s="31" t="s">
        <v>56</v>
      </c>
      <c r="U65" s="43"/>
      <c r="V65" s="43"/>
      <c r="W65" s="43"/>
      <c r="X65" s="43"/>
      <c r="AA65" s="1" t="s">
        <v>7</v>
      </c>
      <c r="AB65" s="13">
        <f t="shared" si="89"/>
        <v>-0.68132738078571453</v>
      </c>
      <c r="AC65" s="13">
        <f t="shared" si="89"/>
        <v>-0.48520238078571243</v>
      </c>
      <c r="AD65" s="13">
        <f t="shared" si="89"/>
        <v>-0.5439940477857137</v>
      </c>
      <c r="AE65" s="13">
        <f t="shared" si="89"/>
        <v>-1.0342440477857098</v>
      </c>
      <c r="AF65" s="13">
        <f t="shared" si="89"/>
        <v>3.1306726192142902</v>
      </c>
      <c r="AG65" s="13">
        <f t="shared" si="89"/>
        <v>-0.44724404778571358</v>
      </c>
      <c r="AH65" s="13">
        <f t="shared" si="89"/>
        <v>-1.8761190477857186</v>
      </c>
      <c r="AI65" s="13">
        <f t="shared" si="89"/>
        <v>-0.27682738078571578</v>
      </c>
      <c r="AJ65" s="13">
        <f t="shared" si="89"/>
        <v>-0.37199404778571665</v>
      </c>
      <c r="AK65" s="13">
        <f t="shared" si="89"/>
        <v>-0.60674404778571489</v>
      </c>
      <c r="AL65" s="13">
        <f t="shared" si="89"/>
        <v>-0.19299404778571461</v>
      </c>
      <c r="AM65" s="13">
        <f t="shared" si="89"/>
        <v>3.2106726192142885</v>
      </c>
      <c r="AN65" s="13">
        <f t="shared" si="89"/>
        <v>1.3333392862142857</v>
      </c>
      <c r="AO65" s="13">
        <f t="shared" si="89"/>
        <v>-1.157994047785718</v>
      </c>
    </row>
    <row r="66" spans="2:41" x14ac:dyDescent="0.3">
      <c r="B66" s="6" t="s">
        <v>30</v>
      </c>
      <c r="C66" s="8">
        <v>8.6764928133467567</v>
      </c>
      <c r="D66" s="8">
        <v>11.901204602377522</v>
      </c>
      <c r="E66" s="8">
        <v>9.4138834248313028</v>
      </c>
      <c r="F66" s="30">
        <v>7.8108042523992491</v>
      </c>
      <c r="H66" s="6" t="s">
        <v>30</v>
      </c>
      <c r="I66" s="8">
        <v>12.198245885878784</v>
      </c>
      <c r="J66" s="8">
        <v>8.3219751926519674</v>
      </c>
      <c r="K66" s="8">
        <v>11.612473587838247</v>
      </c>
      <c r="L66" s="8">
        <v>15.46540889641515</v>
      </c>
      <c r="M66" s="8">
        <v>14.294006653026589</v>
      </c>
      <c r="N66" s="8">
        <v>13.963764657262768</v>
      </c>
      <c r="O66" s="8">
        <v>51.56456619244166</v>
      </c>
      <c r="P66" s="8">
        <v>9.7217254487503926</v>
      </c>
      <c r="Q66" s="32">
        <v>60.419313305728508</v>
      </c>
      <c r="R66" s="42">
        <v>16.329476962131416</v>
      </c>
      <c r="S66" s="32">
        <v>7.8108042523992491</v>
      </c>
      <c r="T66"/>
      <c r="U66" s="32"/>
      <c r="V66" s="32"/>
      <c r="W66" s="32"/>
      <c r="X66" s="32"/>
      <c r="AA66" s="1" t="s">
        <v>52</v>
      </c>
      <c r="AB66" s="13">
        <f t="shared" si="89"/>
        <v>0.15160714271427711</v>
      </c>
      <c r="AC66" s="13">
        <f t="shared" si="89"/>
        <v>0.95235714271428495</v>
      </c>
      <c r="AD66" s="13">
        <f t="shared" si="89"/>
        <v>-0.75689285728571232</v>
      </c>
      <c r="AE66" s="13">
        <f t="shared" si="89"/>
        <v>-0.70301785728571442</v>
      </c>
      <c r="AF66" s="13">
        <f t="shared" si="89"/>
        <v>-0.3189136902857177</v>
      </c>
      <c r="AG66" s="13">
        <f t="shared" si="89"/>
        <v>1.0850238097142801</v>
      </c>
      <c r="AH66" s="13">
        <f t="shared" si="89"/>
        <v>-0.74639285728571192</v>
      </c>
      <c r="AI66" s="13">
        <f t="shared" si="89"/>
        <v>1.231586309714289</v>
      </c>
      <c r="AJ66" s="13">
        <f t="shared" si="89"/>
        <v>-0.63422619028571514</v>
      </c>
      <c r="AK66" s="13">
        <f t="shared" si="89"/>
        <v>2.4190476714282205E-2</v>
      </c>
      <c r="AL66" s="13">
        <f t="shared" si="89"/>
        <v>-0.41387202428571523</v>
      </c>
      <c r="AM66" s="13">
        <f t="shared" si="89"/>
        <v>0.12329464271428581</v>
      </c>
      <c r="AN66" s="13">
        <f t="shared" si="89"/>
        <v>3.8815475714288006E-2</v>
      </c>
      <c r="AO66" s="13">
        <f t="shared" si="89"/>
        <v>-3.3559523285716431E-2</v>
      </c>
    </row>
    <row r="67" spans="2:41" x14ac:dyDescent="0.3">
      <c r="P67"/>
      <c r="Q67" s="2"/>
      <c r="T67"/>
      <c r="AA67" s="1" t="s">
        <v>53</v>
      </c>
      <c r="AB67" s="13">
        <f t="shared" si="89"/>
        <v>0.41689583321429524</v>
      </c>
      <c r="AC67" s="13">
        <f t="shared" si="89"/>
        <v>-2.322916678571374E-2</v>
      </c>
      <c r="AD67" s="13">
        <f t="shared" si="89"/>
        <v>0.55147916721428658</v>
      </c>
      <c r="AE67" s="13">
        <f t="shared" si="89"/>
        <v>0.12839583321428194</v>
      </c>
      <c r="AF67" s="13">
        <f t="shared" si="89"/>
        <v>-0.27504166678571351</v>
      </c>
      <c r="AG67" s="13">
        <f t="shared" si="89"/>
        <v>-0.3153958327857137</v>
      </c>
      <c r="AH67" s="13">
        <f t="shared" si="89"/>
        <v>2.156250021428463E-2</v>
      </c>
      <c r="AI67" s="13">
        <f t="shared" si="89"/>
        <v>-0.21041666678572113</v>
      </c>
      <c r="AJ67" s="13">
        <f t="shared" si="89"/>
        <v>0.79814583321428245</v>
      </c>
      <c r="AK67" s="13">
        <f t="shared" si="89"/>
        <v>-0.42089583378570949</v>
      </c>
      <c r="AL67" s="13">
        <f t="shared" si="89"/>
        <v>-0.46737499978571406</v>
      </c>
      <c r="AM67" s="13">
        <f t="shared" si="89"/>
        <v>0.46195833321428126</v>
      </c>
      <c r="AN67" s="13">
        <f t="shared" si="89"/>
        <v>-0.22422916678571425</v>
      </c>
      <c r="AO67" s="13">
        <f t="shared" si="89"/>
        <v>-0.44185416678571243</v>
      </c>
    </row>
    <row r="68" spans="2:41" x14ac:dyDescent="0.3">
      <c r="B68" s="37" t="s">
        <v>45</v>
      </c>
      <c r="C68" s="6">
        <v>1</v>
      </c>
      <c r="D68" s="6">
        <v>2</v>
      </c>
      <c r="E68" s="6">
        <v>3</v>
      </c>
      <c r="F68" s="6" t="s">
        <v>25</v>
      </c>
      <c r="H68" s="35" t="s">
        <v>49</v>
      </c>
      <c r="I68" s="1" t="s">
        <v>3</v>
      </c>
      <c r="J68" s="1" t="s">
        <v>4</v>
      </c>
      <c r="K68" s="1" t="s">
        <v>5</v>
      </c>
      <c r="L68" s="1" t="s">
        <v>6</v>
      </c>
      <c r="M68" s="1" t="s">
        <v>0</v>
      </c>
      <c r="N68" s="1" t="s">
        <v>1</v>
      </c>
      <c r="O68" s="1" t="s">
        <v>7</v>
      </c>
      <c r="P68" s="1" t="s">
        <v>52</v>
      </c>
      <c r="Q68" s="1" t="s">
        <v>53</v>
      </c>
      <c r="R68" s="6" t="s">
        <v>54</v>
      </c>
      <c r="S68" s="20" t="s">
        <v>25</v>
      </c>
      <c r="T68"/>
      <c r="U68" s="20"/>
      <c r="V68" s="20"/>
      <c r="W68" s="20"/>
      <c r="X68" s="20"/>
      <c r="AA68" s="1" t="s">
        <v>54</v>
      </c>
      <c r="AB68" s="13">
        <f t="shared" si="89"/>
        <v>-9.7994047571430709E-2</v>
      </c>
      <c r="AC68" s="13">
        <f t="shared" si="89"/>
        <v>0.32129761942856527</v>
      </c>
      <c r="AD68" s="13">
        <f t="shared" si="89"/>
        <v>-0.68359821457143033</v>
      </c>
      <c r="AE68" s="13">
        <f t="shared" si="89"/>
        <v>-0.66203571357142499</v>
      </c>
      <c r="AF68" s="13">
        <f t="shared" si="89"/>
        <v>0.16215178542856501</v>
      </c>
      <c r="AG68" s="13">
        <f t="shared" si="89"/>
        <v>0.30367261842858051</v>
      </c>
      <c r="AH68" s="13">
        <f t="shared" si="89"/>
        <v>0.18838095242856889</v>
      </c>
      <c r="AI68" s="13">
        <f t="shared" si="89"/>
        <v>0.63983928542858104</v>
      </c>
      <c r="AJ68" s="13">
        <f t="shared" si="89"/>
        <v>0.20231845242857327</v>
      </c>
      <c r="AK68" s="13">
        <f t="shared" si="89"/>
        <v>-4.020238057142711E-2</v>
      </c>
      <c r="AL68" s="13">
        <f t="shared" si="89"/>
        <v>0.2173392854285745</v>
      </c>
      <c r="AM68" s="13">
        <f t="shared" si="89"/>
        <v>0.75831845242857066</v>
      </c>
      <c r="AN68" s="13">
        <f t="shared" si="89"/>
        <v>-0.70407738057143154</v>
      </c>
      <c r="AO68" s="13">
        <f t="shared" si="89"/>
        <v>-0.60541071457143181</v>
      </c>
    </row>
    <row r="69" spans="2:41" x14ac:dyDescent="0.3">
      <c r="B69" s="9" t="s">
        <v>9</v>
      </c>
      <c r="C69" s="23">
        <v>3.9969135802083334E-4</v>
      </c>
      <c r="D69" s="23">
        <v>2.9213107638888887E-4</v>
      </c>
      <c r="E69" s="23">
        <v>1.3751446759259253E-4</v>
      </c>
      <c r="F69" s="43">
        <v>8.2933690200231482E-4</v>
      </c>
      <c r="H69" s="9" t="s">
        <v>9</v>
      </c>
      <c r="I69" s="43">
        <v>1.7856288579861111E-4</v>
      </c>
      <c r="J69" s="43">
        <v>1.1517168209490741E-4</v>
      </c>
      <c r="K69" s="43">
        <v>5.3361304016203691E-5</v>
      </c>
      <c r="L69" s="43">
        <v>5.2595486111111129E-5</v>
      </c>
      <c r="M69" s="43">
        <v>9.3346354166666694E-5</v>
      </c>
      <c r="N69" s="43">
        <v>1.7051167052083328E-4</v>
      </c>
      <c r="O69" s="43">
        <v>2.8273051701388906E-5</v>
      </c>
      <c r="P69" s="43">
        <v>9.1511381168981481E-5</v>
      </c>
      <c r="Q69" s="43">
        <v>7.622974537037045E-6</v>
      </c>
      <c r="R69" s="43">
        <v>3.8380111886573996E-5</v>
      </c>
      <c r="S69" s="43">
        <v>8.2933690200231471E-4</v>
      </c>
      <c r="T69" s="43"/>
      <c r="U69" s="43"/>
      <c r="V69" s="43"/>
      <c r="W69" s="43"/>
      <c r="X69" s="43"/>
      <c r="AA69" s="20" t="s">
        <v>25</v>
      </c>
      <c r="AB69" s="13">
        <f t="shared" ref="AB69:AO69" si="90">AB12-$AP12</f>
        <v>1.9956755956428651</v>
      </c>
      <c r="AC69" s="13">
        <f t="shared" si="90"/>
        <v>6.6957172616428551</v>
      </c>
      <c r="AD69" s="13">
        <f t="shared" si="90"/>
        <v>-6.8821785713571373</v>
      </c>
      <c r="AE69" s="13">
        <f t="shared" si="90"/>
        <v>-5.423574404357133</v>
      </c>
      <c r="AF69" s="13">
        <f t="shared" si="90"/>
        <v>11.982592261642864</v>
      </c>
      <c r="AG69" s="13">
        <f t="shared" si="90"/>
        <v>-0.39544940535712669</v>
      </c>
      <c r="AH69" s="13">
        <f t="shared" si="90"/>
        <v>-5.7805535713571388</v>
      </c>
      <c r="AI69" s="13">
        <f t="shared" si="90"/>
        <v>4.0185089286428735</v>
      </c>
      <c r="AJ69" s="13">
        <f t="shared" si="90"/>
        <v>-0.66559523835712753</v>
      </c>
      <c r="AK69" s="13">
        <f t="shared" si="90"/>
        <v>1.2411755956428721</v>
      </c>
      <c r="AL69" s="13">
        <f t="shared" si="90"/>
        <v>-2.8437410713571296</v>
      </c>
      <c r="AM69" s="13">
        <f t="shared" si="90"/>
        <v>-0.91259523835714162</v>
      </c>
      <c r="AN69" s="13">
        <f t="shared" si="90"/>
        <v>-1.8869910713571372</v>
      </c>
      <c r="AO69" s="13">
        <f t="shared" si="90"/>
        <v>-1.1429910713571374</v>
      </c>
    </row>
    <row r="70" spans="2:41" x14ac:dyDescent="0.3">
      <c r="B70" s="9" t="s">
        <v>11</v>
      </c>
      <c r="C70" s="23">
        <v>3.5717592592592599E-4</v>
      </c>
      <c r="D70" s="23">
        <v>2.2316261574074073E-4</v>
      </c>
      <c r="E70" s="23">
        <v>1.0872878086805555E-4</v>
      </c>
      <c r="F70" s="43">
        <v>6.8906732253472226E-4</v>
      </c>
      <c r="H70" s="9" t="s">
        <v>11</v>
      </c>
      <c r="I70" s="43">
        <v>1.6545138888888889E-4</v>
      </c>
      <c r="J70" s="43">
        <v>1.0690104166666664E-4</v>
      </c>
      <c r="K70" s="43">
        <v>4.8604359571759274E-5</v>
      </c>
      <c r="L70" s="43">
        <v>3.6219135798611132E-5</v>
      </c>
      <c r="M70" s="43">
        <v>9.4488329479166641E-5</v>
      </c>
      <c r="N70" s="43">
        <v>1.0675588348379627E-4</v>
      </c>
      <c r="O70" s="43">
        <v>2.1918402777777828E-5</v>
      </c>
      <c r="P70" s="43">
        <v>7.2351948298611117E-5</v>
      </c>
      <c r="Q70" s="43">
        <v>9.3778935185184757E-6</v>
      </c>
      <c r="R70" s="43">
        <v>2.6998939050925962E-5</v>
      </c>
      <c r="S70" s="43">
        <v>6.8906732253472226E-4</v>
      </c>
      <c r="T70" s="43"/>
      <c r="U70" s="43"/>
      <c r="V70" s="43"/>
      <c r="W70" s="43"/>
      <c r="X70" s="43"/>
      <c r="AA70" s="20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 spans="2:41" x14ac:dyDescent="0.3">
      <c r="B71" s="9" t="s">
        <v>12</v>
      </c>
      <c r="C71" s="23">
        <v>4.4044632523148149E-4</v>
      </c>
      <c r="D71" s="23">
        <v>3.3203703703703704E-4</v>
      </c>
      <c r="E71" s="23">
        <v>1.1804422260416657E-4</v>
      </c>
      <c r="F71" s="43">
        <v>8.9052758487268512E-4</v>
      </c>
      <c r="H71" s="9" t="s">
        <v>12</v>
      </c>
      <c r="I71" s="43">
        <v>2.1555772569444441E-4</v>
      </c>
      <c r="J71" s="43">
        <v>1.0969762731481483E-4</v>
      </c>
      <c r="K71" s="43">
        <v>6.2629243831018513E-5</v>
      </c>
      <c r="L71" s="43">
        <v>5.2561728391203751E-5</v>
      </c>
      <c r="M71" s="43">
        <v>1.2100694444444443E-4</v>
      </c>
      <c r="N71" s="43">
        <v>1.409066357986111E-4</v>
      </c>
      <c r="O71" s="43">
        <v>7.0123456793981526E-5</v>
      </c>
      <c r="P71" s="43">
        <v>7.6797598379629609E-5</v>
      </c>
      <c r="Q71" s="43">
        <v>4.7084780092592701E-6</v>
      </c>
      <c r="R71" s="43">
        <v>3.6538146215277693E-5</v>
      </c>
      <c r="S71" s="43">
        <v>8.9052758487268512E-4</v>
      </c>
      <c r="T71" s="43"/>
      <c r="U71" s="43"/>
      <c r="V71" s="43"/>
      <c r="W71" s="43"/>
      <c r="X71" s="43"/>
      <c r="AA71" s="20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spans="2:41" x14ac:dyDescent="0.3">
      <c r="B72" s="9" t="s">
        <v>13</v>
      </c>
      <c r="C72" s="23">
        <v>3.6106481481481477E-4</v>
      </c>
      <c r="D72" s="23">
        <v>2.5073398918981486E-4</v>
      </c>
      <c r="E72" s="23">
        <v>1.3546440972222228E-4</v>
      </c>
      <c r="F72" s="43">
        <v>7.4726321372685194E-4</v>
      </c>
      <c r="H72" s="9" t="s">
        <v>13</v>
      </c>
      <c r="I72" s="43">
        <v>1.5027006172453703E-4</v>
      </c>
      <c r="J72" s="43">
        <v>1.1837191357638888E-4</v>
      </c>
      <c r="K72" s="43">
        <v>5.7962962962962996E-5</v>
      </c>
      <c r="L72" s="43">
        <v>3.4459876550925895E-5</v>
      </c>
      <c r="M72" s="43">
        <v>9.7344232245370377E-5</v>
      </c>
      <c r="N72" s="43">
        <v>1.2467737268518522E-4</v>
      </c>
      <c r="O72" s="43">
        <v>2.8712384259259264E-5</v>
      </c>
      <c r="P72" s="43">
        <v>9.3046874999999949E-5</v>
      </c>
      <c r="Q72" s="43">
        <v>4.2414159027777864E-6</v>
      </c>
      <c r="R72" s="43">
        <v>3.817611881944454E-5</v>
      </c>
      <c r="S72" s="43">
        <v>7.4726321372685194E-4</v>
      </c>
      <c r="T72" s="43"/>
      <c r="U72" s="43"/>
      <c r="V72" s="43"/>
      <c r="W72" s="43"/>
      <c r="X72" s="43"/>
      <c r="AA72" s="20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 spans="2:41" x14ac:dyDescent="0.3">
      <c r="B73" s="9" t="s">
        <v>14</v>
      </c>
      <c r="C73" s="23">
        <v>3.5973162615740735E-4</v>
      </c>
      <c r="D73" s="23">
        <v>2.0837094907407409E-4</v>
      </c>
      <c r="E73" s="23">
        <v>1.1683304398148147E-4</v>
      </c>
      <c r="F73" s="43">
        <v>6.8493561921296293E-4</v>
      </c>
      <c r="H73" s="9" t="s">
        <v>14</v>
      </c>
      <c r="I73" s="43">
        <v>1.6662977430555555E-4</v>
      </c>
      <c r="J73" s="43">
        <v>1.0880859375000002E-4</v>
      </c>
      <c r="K73" s="43">
        <v>4.5589554398148124E-5</v>
      </c>
      <c r="L73" s="43">
        <v>3.8703703703703678E-5</v>
      </c>
      <c r="M73" s="43">
        <v>7.8386140046296369E-5</v>
      </c>
      <c r="N73" s="43">
        <v>1.1781032986111111E-4</v>
      </c>
      <c r="O73" s="43">
        <v>1.2174479166666613E-5</v>
      </c>
      <c r="P73" s="43">
        <v>7.1849922835648186E-5</v>
      </c>
      <c r="Q73" s="43">
        <v>8.1413966087962847E-6</v>
      </c>
      <c r="R73" s="43">
        <v>3.6841724537037004E-5</v>
      </c>
      <c r="S73" s="43">
        <v>6.8493561921296293E-4</v>
      </c>
      <c r="T73" s="43"/>
      <c r="U73" s="43"/>
      <c r="V73" s="43"/>
      <c r="W73" s="43"/>
      <c r="X73" s="43"/>
      <c r="AA73" s="20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 spans="2:41" x14ac:dyDescent="0.3">
      <c r="B74" s="9" t="s">
        <v>15</v>
      </c>
      <c r="C74" s="23">
        <v>4.0400270061342598E-4</v>
      </c>
      <c r="D74" s="23">
        <v>2.5208140432870363E-4</v>
      </c>
      <c r="E74" s="23">
        <v>1.4226658950231488E-4</v>
      </c>
      <c r="F74" s="43">
        <v>7.9835069444444452E-4</v>
      </c>
      <c r="H74" s="9" t="s">
        <v>15</v>
      </c>
      <c r="I74" s="43">
        <v>1.8177083333333332E-4</v>
      </c>
      <c r="J74" s="43">
        <v>1.1215277777777779E-4</v>
      </c>
      <c r="K74" s="43">
        <v>6.414930555555552E-5</v>
      </c>
      <c r="L74" s="43">
        <v>4.5929783946759302E-5</v>
      </c>
      <c r="M74" s="43">
        <v>8.3443528171296244E-5</v>
      </c>
      <c r="N74" s="43">
        <v>1.3795307677083336E-4</v>
      </c>
      <c r="O74" s="43">
        <v>3.0684799386574052E-5</v>
      </c>
      <c r="P74" s="43">
        <v>9.4743200231481526E-5</v>
      </c>
      <c r="Q74" s="43">
        <v>5.4564525462962191E-6</v>
      </c>
      <c r="R74" s="43">
        <v>4.2066936724537144E-5</v>
      </c>
      <c r="S74" s="43">
        <v>7.9835069444444452E-4</v>
      </c>
      <c r="T74" s="43"/>
      <c r="U74" s="43"/>
      <c r="V74" s="43"/>
      <c r="W74" s="43"/>
      <c r="X74" s="43"/>
    </row>
    <row r="75" spans="2:41" x14ac:dyDescent="0.3">
      <c r="B75" s="9" t="s">
        <v>17</v>
      </c>
      <c r="C75" s="23">
        <v>3.862268518518519E-4</v>
      </c>
      <c r="D75" s="23">
        <v>2.6199363425925923E-4</v>
      </c>
      <c r="E75" s="23">
        <v>1.1798514660879634E-4</v>
      </c>
      <c r="F75" s="43">
        <v>7.6620563271990745E-4</v>
      </c>
      <c r="H75" s="9" t="s">
        <v>17</v>
      </c>
      <c r="I75" s="43">
        <v>1.7318672839120372E-4</v>
      </c>
      <c r="J75" s="43">
        <v>1.1595679012731478E-4</v>
      </c>
      <c r="K75" s="43">
        <v>5.4953703703703714E-5</v>
      </c>
      <c r="L75" s="43">
        <v>4.2129629629629639E-5</v>
      </c>
      <c r="M75" s="43">
        <v>8.5300925925925898E-5</v>
      </c>
      <c r="N75" s="43">
        <v>1.498263888888889E-4</v>
      </c>
      <c r="O75" s="43">
        <v>2.6866319444444434E-5</v>
      </c>
      <c r="P75" s="43">
        <v>8.0768711423611085E-5</v>
      </c>
      <c r="Q75" s="43">
        <v>3.020351076388946E-6</v>
      </c>
      <c r="R75" s="43">
        <v>3.4196084108796306E-5</v>
      </c>
      <c r="S75" s="43">
        <v>7.6620563271990745E-4</v>
      </c>
      <c r="T75" s="43"/>
      <c r="U75" s="43"/>
      <c r="V75" s="43"/>
      <c r="W75" s="43"/>
      <c r="X75" s="43"/>
    </row>
    <row r="76" spans="2:41" x14ac:dyDescent="0.3">
      <c r="B76" s="14" t="s">
        <v>19</v>
      </c>
      <c r="C76" s="23">
        <v>3.2399691357638886E-4</v>
      </c>
      <c r="D76" s="23">
        <v>2.786882716087963E-4</v>
      </c>
      <c r="E76" s="23">
        <v>1.3859254436342588E-4</v>
      </c>
      <c r="F76" s="43">
        <v>7.4127772954861101E-4</v>
      </c>
      <c r="H76" s="14" t="s">
        <v>19</v>
      </c>
      <c r="I76" s="43">
        <v>1.3790895061342593E-4</v>
      </c>
      <c r="J76" s="43">
        <v>9.6257716053240759E-5</v>
      </c>
      <c r="K76" s="43">
        <v>5.370370370370367E-5</v>
      </c>
      <c r="L76" s="43">
        <v>3.612654320601855E-5</v>
      </c>
      <c r="M76" s="43">
        <v>8.310185185185185E-5</v>
      </c>
      <c r="N76" s="43">
        <v>1.2453703703703702E-4</v>
      </c>
      <c r="O76" s="43">
        <v>7.1049382719907432E-5</v>
      </c>
      <c r="P76" s="43">
        <v>8.1915750381944465E-5</v>
      </c>
      <c r="Q76" s="43">
        <v>1.3238570601851802E-5</v>
      </c>
      <c r="R76" s="43">
        <v>4.3438223379629613E-5</v>
      </c>
      <c r="S76" s="43">
        <v>7.4127772954861101E-4</v>
      </c>
      <c r="T76" s="43"/>
      <c r="U76" s="43"/>
      <c r="V76" s="43"/>
      <c r="W76" s="43"/>
      <c r="X76" s="43"/>
      <c r="AA76" s="1" t="s">
        <v>22</v>
      </c>
      <c r="AB76" s="9" t="s">
        <v>8</v>
      </c>
      <c r="AC76" s="9" t="s">
        <v>9</v>
      </c>
      <c r="AD76" s="9" t="s">
        <v>10</v>
      </c>
      <c r="AE76" s="9" t="s">
        <v>11</v>
      </c>
      <c r="AF76" s="9" t="s">
        <v>12</v>
      </c>
      <c r="AG76" s="9" t="s">
        <v>13</v>
      </c>
      <c r="AH76" s="9" t="s">
        <v>14</v>
      </c>
      <c r="AI76" s="9" t="s">
        <v>15</v>
      </c>
      <c r="AJ76" s="9" t="s">
        <v>16</v>
      </c>
      <c r="AK76" s="9" t="s">
        <v>17</v>
      </c>
      <c r="AL76" s="14" t="s">
        <v>18</v>
      </c>
      <c r="AM76" s="14" t="s">
        <v>19</v>
      </c>
      <c r="AN76" s="14" t="s">
        <v>20</v>
      </c>
      <c r="AO76" s="14" t="s">
        <v>21</v>
      </c>
    </row>
    <row r="77" spans="2:41" x14ac:dyDescent="0.3">
      <c r="B77" s="6" t="s">
        <v>31</v>
      </c>
      <c r="C77" s="23">
        <v>3.7904206452401624E-4</v>
      </c>
      <c r="D77" s="23">
        <v>2.6239987220341428E-4</v>
      </c>
      <c r="E77" s="23">
        <v>1.2692865065538195E-4</v>
      </c>
      <c r="F77" s="43">
        <v>7.6837058738281252E-4</v>
      </c>
      <c r="H77" s="6" t="s">
        <v>31</v>
      </c>
      <c r="I77" s="43">
        <v>1.7116729359375002E-4</v>
      </c>
      <c r="J77" s="43">
        <v>1.1041476779513889E-4</v>
      </c>
      <c r="K77" s="43">
        <v>5.5119267217881935E-5</v>
      </c>
      <c r="L77" s="43">
        <v>4.2340735917245387E-5</v>
      </c>
      <c r="M77" s="43">
        <v>9.2052288291377308E-5</v>
      </c>
      <c r="N77" s="43">
        <v>1.3412229938078701E-4</v>
      </c>
      <c r="O77" s="43">
        <v>3.6225284531250008E-5</v>
      </c>
      <c r="P77" s="43">
        <v>8.2873173464988431E-5</v>
      </c>
      <c r="Q77" s="43">
        <v>6.975941600115729E-6</v>
      </c>
      <c r="R77" s="43">
        <v>3.7079535590277785E-5</v>
      </c>
      <c r="S77" s="43">
        <v>7.6837058738281252E-4</v>
      </c>
      <c r="T77" s="43"/>
      <c r="U77" s="43"/>
      <c r="V77" s="43"/>
      <c r="W77" s="43"/>
      <c r="X77" s="43"/>
      <c r="AA77" s="1" t="s">
        <v>3</v>
      </c>
      <c r="AB77" s="44">
        <v>1.173333333</v>
      </c>
      <c r="AC77" s="44">
        <v>0.19466666699999999</v>
      </c>
      <c r="AD77" s="44">
        <v>0.32100000000000001</v>
      </c>
      <c r="AE77" s="44">
        <v>0.24</v>
      </c>
      <c r="AF77" s="44">
        <v>1.7854375</v>
      </c>
      <c r="AG77" s="44">
        <v>1.770666667</v>
      </c>
      <c r="AH77" s="44">
        <v>1.2071875000000001</v>
      </c>
      <c r="AI77" s="44">
        <v>1.2375</v>
      </c>
      <c r="AJ77" s="44">
        <v>0.95699999999999996</v>
      </c>
      <c r="AK77" s="44">
        <v>2.13</v>
      </c>
      <c r="AL77" s="44">
        <v>1.0293333330000001</v>
      </c>
      <c r="AM77" s="44">
        <v>0.91466666699999999</v>
      </c>
      <c r="AN77" s="44">
        <v>1.4159999999999999</v>
      </c>
      <c r="AO77" s="44">
        <v>2.3199999999999998</v>
      </c>
    </row>
    <row r="78" spans="2:41" x14ac:dyDescent="0.3">
      <c r="B78" s="6" t="s">
        <v>34</v>
      </c>
      <c r="C78" s="23">
        <v>3.2399691357638886E-4</v>
      </c>
      <c r="D78" s="23">
        <v>2.0837094907407409E-4</v>
      </c>
      <c r="E78" s="23">
        <v>1.0872878086805555E-4</v>
      </c>
      <c r="F78" s="43">
        <v>6.8493561921296293E-4</v>
      </c>
      <c r="G78" s="31" t="s">
        <v>58</v>
      </c>
      <c r="H78" s="6" t="s">
        <v>34</v>
      </c>
      <c r="I78" s="43">
        <v>1.3790895061342593E-4</v>
      </c>
      <c r="J78" s="43">
        <v>9.6257716053240759E-5</v>
      </c>
      <c r="K78" s="43">
        <v>4.5589554398148124E-5</v>
      </c>
      <c r="L78" s="43">
        <v>3.4459876550925895E-5</v>
      </c>
      <c r="M78" s="43">
        <v>7.8386140046296369E-5</v>
      </c>
      <c r="N78" s="43">
        <v>1.0675588348379627E-4</v>
      </c>
      <c r="O78" s="43">
        <v>1.2174479166666613E-5</v>
      </c>
      <c r="P78" s="43">
        <v>7.1849922835648186E-5</v>
      </c>
      <c r="Q78" s="43">
        <v>3.020351076388946E-6</v>
      </c>
      <c r="R78" s="43">
        <v>2.6998939050925962E-5</v>
      </c>
      <c r="S78" s="43">
        <v>6.8493561921296293E-4</v>
      </c>
      <c r="T78" s="31" t="s">
        <v>58</v>
      </c>
      <c r="U78" s="43"/>
      <c r="V78" s="43"/>
      <c r="W78" s="43"/>
      <c r="X78" s="43"/>
      <c r="AA78" s="1" t="s">
        <v>4</v>
      </c>
      <c r="AB78" s="44">
        <v>15.167999999999999</v>
      </c>
      <c r="AC78" s="44">
        <v>15.6225</v>
      </c>
      <c r="AD78" s="44">
        <v>12.146666667</v>
      </c>
      <c r="AE78" s="44">
        <v>14.535</v>
      </c>
      <c r="AF78" s="44">
        <v>20.409624999999998</v>
      </c>
      <c r="AG78" s="44">
        <v>14.754</v>
      </c>
      <c r="AH78" s="44">
        <v>15.603999999999999</v>
      </c>
      <c r="AI78" s="44">
        <v>16.942499999999999</v>
      </c>
      <c r="AJ78" s="44">
        <v>16.16</v>
      </c>
      <c r="AK78" s="44">
        <v>17.093333333</v>
      </c>
      <c r="AL78" s="44">
        <v>14.421333333</v>
      </c>
      <c r="AM78" s="44">
        <v>12.83</v>
      </c>
      <c r="AN78" s="44">
        <v>14.706666667</v>
      </c>
      <c r="AO78" s="44">
        <v>15.824666667000001</v>
      </c>
    </row>
    <row r="79" spans="2:41" x14ac:dyDescent="0.3">
      <c r="B79" s="6" t="s">
        <v>32</v>
      </c>
      <c r="C79" s="23">
        <v>4.4044632523148149E-4</v>
      </c>
      <c r="D79" s="23">
        <v>3.3203703703703704E-4</v>
      </c>
      <c r="E79" s="23">
        <v>1.4226658950231488E-4</v>
      </c>
      <c r="F79" s="43">
        <v>8.9052758487268512E-4</v>
      </c>
      <c r="G79" s="31" t="s">
        <v>56</v>
      </c>
      <c r="H79" s="6" t="s">
        <v>32</v>
      </c>
      <c r="I79" s="43">
        <v>2.1555772569444441E-4</v>
      </c>
      <c r="J79" s="43">
        <v>1.1837191357638888E-4</v>
      </c>
      <c r="K79" s="43">
        <v>6.414930555555552E-5</v>
      </c>
      <c r="L79" s="43">
        <v>5.2595486111111129E-5</v>
      </c>
      <c r="M79" s="43">
        <v>1.2100694444444443E-4</v>
      </c>
      <c r="N79" s="43">
        <v>1.7051167052083328E-4</v>
      </c>
      <c r="O79" s="43">
        <v>7.1049382719907432E-5</v>
      </c>
      <c r="P79" s="43">
        <v>9.4743200231481526E-5</v>
      </c>
      <c r="Q79" s="43">
        <v>1.3238570601851802E-5</v>
      </c>
      <c r="R79" s="43">
        <v>4.3438223379629613E-5</v>
      </c>
      <c r="S79" s="43">
        <v>8.9052758487268512E-4</v>
      </c>
      <c r="T79" s="31" t="s">
        <v>56</v>
      </c>
      <c r="U79" s="43"/>
      <c r="V79" s="43"/>
      <c r="W79" s="43"/>
      <c r="X79" s="43"/>
      <c r="AA79" s="1" t="s">
        <v>5</v>
      </c>
      <c r="AB79" s="44">
        <v>25.026666667000001</v>
      </c>
      <c r="AC79" s="44">
        <v>25.573333333000001</v>
      </c>
      <c r="AD79" s="44">
        <v>20.787666667</v>
      </c>
      <c r="AE79" s="44">
        <v>23.771249999999998</v>
      </c>
      <c r="AF79" s="44">
        <v>29.887499999999999</v>
      </c>
      <c r="AG79" s="44">
        <v>24.981333332999998</v>
      </c>
      <c r="AH79" s="44">
        <v>25.005062500000001</v>
      </c>
      <c r="AI79" s="44">
        <v>26.6325</v>
      </c>
      <c r="AJ79" s="44">
        <v>25.973333332999999</v>
      </c>
      <c r="AK79" s="44">
        <v>27.111999999999998</v>
      </c>
      <c r="AL79" s="44">
        <v>24.03</v>
      </c>
      <c r="AM79" s="44">
        <v>21.146666667000002</v>
      </c>
      <c r="AN79" s="44">
        <v>25.056000000000001</v>
      </c>
      <c r="AO79" s="44">
        <v>27.589333332999999</v>
      </c>
    </row>
    <row r="80" spans="2:41" x14ac:dyDescent="0.3">
      <c r="B80" s="6" t="s">
        <v>43</v>
      </c>
      <c r="C80" s="8">
        <v>9.4995644031023545</v>
      </c>
      <c r="D80" s="8">
        <v>14.899763827046886</v>
      </c>
      <c r="E80" s="8">
        <v>10.090617440843404</v>
      </c>
      <c r="F80" s="30">
        <v>9.0666123049612537</v>
      </c>
      <c r="H80" s="6" t="s">
        <v>33</v>
      </c>
      <c r="I80" s="8">
        <v>13.500121844054277</v>
      </c>
      <c r="J80" s="8">
        <v>6.2704250137712609</v>
      </c>
      <c r="K80" s="8">
        <v>11.5642975810562</v>
      </c>
      <c r="L80" s="8">
        <v>17.263032339718603</v>
      </c>
      <c r="M80" s="8">
        <v>14.577956335547704</v>
      </c>
      <c r="N80" s="8">
        <v>14.98505517354535</v>
      </c>
      <c r="O80" s="8">
        <v>60.685343050530228</v>
      </c>
      <c r="P80" s="8">
        <v>11.110727146784788</v>
      </c>
      <c r="Q80" s="32">
        <v>47.649039530222396</v>
      </c>
      <c r="R80" s="42">
        <v>13.618073359782167</v>
      </c>
      <c r="S80" s="32">
        <v>9.0666123049612537</v>
      </c>
      <c r="T80"/>
      <c r="U80" s="32"/>
      <c r="V80" s="32"/>
      <c r="W80" s="32"/>
      <c r="X80" s="32"/>
      <c r="AA80" s="1" t="s">
        <v>6</v>
      </c>
      <c r="AB80" s="44">
        <v>29.850666666999999</v>
      </c>
      <c r="AC80" s="44">
        <v>30.18375</v>
      </c>
      <c r="AD80" s="44">
        <v>24.443999999999999</v>
      </c>
      <c r="AE80" s="44">
        <v>27.970666667</v>
      </c>
      <c r="AF80" s="44">
        <v>35.298666666999999</v>
      </c>
      <c r="AG80" s="44">
        <v>29.989333333000001</v>
      </c>
      <c r="AH80" s="44">
        <v>28.943999999999999</v>
      </c>
      <c r="AI80" s="44">
        <v>32.174999999999997</v>
      </c>
      <c r="AJ80" s="44">
        <v>30.495999999999999</v>
      </c>
      <c r="AK80" s="44">
        <v>31.86</v>
      </c>
      <c r="AL80" s="44">
        <v>28.224</v>
      </c>
      <c r="AM80" s="44">
        <v>25.786666666999999</v>
      </c>
      <c r="AN80" s="44">
        <v>30.277333333000001</v>
      </c>
      <c r="AO80" s="44">
        <v>32.200000000000003</v>
      </c>
    </row>
    <row r="81" spans="2:41" x14ac:dyDescent="0.3">
      <c r="P81"/>
      <c r="Q81" s="2"/>
      <c r="AA81" s="1" t="s">
        <v>0</v>
      </c>
      <c r="AB81" s="44">
        <v>33.328000000000003</v>
      </c>
      <c r="AC81" s="44">
        <v>34.728000000000002</v>
      </c>
      <c r="AD81" s="44">
        <v>27.421333333</v>
      </c>
      <c r="AE81" s="44">
        <v>31.1</v>
      </c>
      <c r="AF81" s="44">
        <v>39.840000000000003</v>
      </c>
      <c r="AG81" s="44">
        <v>32.966666666999998</v>
      </c>
      <c r="AH81" s="44">
        <v>32.287999999999997</v>
      </c>
      <c r="AI81" s="44">
        <v>36.143333333000001</v>
      </c>
      <c r="AJ81" s="44">
        <v>34.001333332999998</v>
      </c>
      <c r="AK81" s="44">
        <v>35.5</v>
      </c>
      <c r="AL81" s="44">
        <v>31.571999999999999</v>
      </c>
      <c r="AM81" s="44">
        <v>28.908000000000001</v>
      </c>
      <c r="AN81" s="44">
        <v>33.084000000000003</v>
      </c>
      <c r="AO81" s="44">
        <v>35.603999999999999</v>
      </c>
    </row>
    <row r="82" spans="2:41" x14ac:dyDescent="0.3">
      <c r="B82" s="35" t="s">
        <v>46</v>
      </c>
      <c r="C82" s="6">
        <v>1</v>
      </c>
      <c r="D82" s="6">
        <v>2</v>
      </c>
      <c r="E82" s="6">
        <v>3</v>
      </c>
      <c r="H82" s="35" t="s">
        <v>50</v>
      </c>
      <c r="I82" s="1" t="s">
        <v>3</v>
      </c>
      <c r="J82" s="1" t="s">
        <v>4</v>
      </c>
      <c r="K82" s="1" t="s">
        <v>5</v>
      </c>
      <c r="L82" s="1" t="s">
        <v>6</v>
      </c>
      <c r="M82" s="1" t="s">
        <v>0</v>
      </c>
      <c r="N82" s="1" t="s">
        <v>1</v>
      </c>
      <c r="O82" s="1" t="s">
        <v>7</v>
      </c>
      <c r="P82" s="1" t="s">
        <v>52</v>
      </c>
      <c r="Q82" s="1" t="s">
        <v>53</v>
      </c>
      <c r="R82" s="6" t="s">
        <v>54</v>
      </c>
      <c r="S82" s="20"/>
      <c r="T82" s="20"/>
      <c r="U82" s="20"/>
      <c r="V82" s="20"/>
      <c r="W82" s="20"/>
      <c r="AA82" s="1" t="s">
        <v>1</v>
      </c>
      <c r="AB82" s="44">
        <v>40.462499999999999</v>
      </c>
      <c r="AC82" s="44">
        <v>42.793125000000003</v>
      </c>
      <c r="AD82" s="44">
        <v>35.634666666999998</v>
      </c>
      <c r="AE82" s="44">
        <v>39.263791667</v>
      </c>
      <c r="AF82" s="44">
        <v>50.295000000000002</v>
      </c>
      <c r="AG82" s="44">
        <v>41.377208332999999</v>
      </c>
      <c r="AH82" s="44">
        <v>39.060562500000003</v>
      </c>
      <c r="AI82" s="44">
        <v>43.352854166999997</v>
      </c>
      <c r="AJ82" s="44">
        <v>41.712645833000003</v>
      </c>
      <c r="AK82" s="44">
        <v>42.87</v>
      </c>
      <c r="AL82" s="44">
        <v>37.844999999999999</v>
      </c>
      <c r="AM82" s="44">
        <v>36.088000000000001</v>
      </c>
      <c r="AN82" s="44">
        <v>39.612000000000002</v>
      </c>
      <c r="AO82" s="44">
        <v>42.063000000000002</v>
      </c>
    </row>
    <row r="83" spans="2:41" x14ac:dyDescent="0.3">
      <c r="B83" s="38" t="s">
        <v>2</v>
      </c>
      <c r="C83" s="30">
        <v>45.731707317073159</v>
      </c>
      <c r="D83" s="30">
        <v>39.024390243902438</v>
      </c>
      <c r="E83" s="8">
        <v>15.24390243902439</v>
      </c>
      <c r="AA83" s="1" t="s">
        <v>7</v>
      </c>
      <c r="AB83" s="44">
        <v>54.78</v>
      </c>
      <c r="AC83" s="44">
        <v>57.525333332999999</v>
      </c>
      <c r="AD83" s="44">
        <v>46.271999999999998</v>
      </c>
      <c r="AE83" s="44">
        <v>48.487499999999997</v>
      </c>
      <c r="AF83" s="44">
        <v>62.469333333000002</v>
      </c>
      <c r="AG83" s="44">
        <v>52.149333333000001</v>
      </c>
      <c r="AH83" s="44">
        <v>49.239375000000003</v>
      </c>
      <c r="AI83" s="44">
        <v>55.271999999999998</v>
      </c>
      <c r="AJ83" s="44">
        <v>51.697333333000003</v>
      </c>
      <c r="AK83" s="44">
        <v>55.814999999999998</v>
      </c>
      <c r="AL83" s="44">
        <v>50.442666666999997</v>
      </c>
      <c r="AM83" s="44">
        <v>46.847999999999999</v>
      </c>
      <c r="AN83" s="44">
        <v>50.485333333</v>
      </c>
      <c r="AO83" s="44">
        <v>54.816000000000003</v>
      </c>
    </row>
    <row r="84" spans="2:41" x14ac:dyDescent="0.3">
      <c r="B84" s="9" t="s">
        <v>8</v>
      </c>
      <c r="C84" s="8">
        <v>48.024534013322331</v>
      </c>
      <c r="D84" s="8">
        <v>35.395093197708924</v>
      </c>
      <c r="E84" s="8">
        <v>16.580372788968752</v>
      </c>
      <c r="H84" s="9" t="s">
        <v>8</v>
      </c>
      <c r="I84" s="8">
        <v>20.901704636366389</v>
      </c>
      <c r="J84" s="8">
        <v>14.724390632892288</v>
      </c>
      <c r="K84" s="8">
        <v>7.2048749402222123</v>
      </c>
      <c r="L84" s="8">
        <v>5.1935638038414433</v>
      </c>
      <c r="M84" s="8">
        <v>10.655717301205508</v>
      </c>
      <c r="N84" s="8">
        <v>21.383871674260281</v>
      </c>
      <c r="O84" s="8">
        <v>3.3555042222431317</v>
      </c>
      <c r="P84" s="8">
        <v>10.612902261676481</v>
      </c>
      <c r="Q84" s="8">
        <v>1.6410357256569714</v>
      </c>
      <c r="R84" s="8">
        <v>4.3264348016352994</v>
      </c>
      <c r="S84" s="8"/>
      <c r="T84" s="8"/>
      <c r="U84" s="8"/>
      <c r="V84" s="8"/>
      <c r="W84" s="8"/>
      <c r="AA84" s="1" t="s">
        <v>52</v>
      </c>
      <c r="AB84" s="44">
        <v>57.026666667000001</v>
      </c>
      <c r="AC84" s="44">
        <v>59.968125000000001</v>
      </c>
      <c r="AD84" s="44">
        <v>48.655999999999999</v>
      </c>
      <c r="AE84" s="44">
        <v>50.381250000000001</v>
      </c>
      <c r="AF84" s="44">
        <v>68.528000000000006</v>
      </c>
      <c r="AG84" s="44">
        <v>54.630083333000002</v>
      </c>
      <c r="AH84" s="44">
        <v>50.291249999999998</v>
      </c>
      <c r="AI84" s="44">
        <v>57.923166666999997</v>
      </c>
      <c r="AJ84" s="44">
        <v>54.253333333</v>
      </c>
      <c r="AK84" s="44">
        <v>58.136249999999997</v>
      </c>
      <c r="AL84" s="44">
        <v>53.177666666999997</v>
      </c>
      <c r="AM84" s="44">
        <v>52.986666667000001</v>
      </c>
      <c r="AN84" s="44">
        <v>54.746666667</v>
      </c>
      <c r="AO84" s="44">
        <v>56.585999999999999</v>
      </c>
    </row>
    <row r="85" spans="2:41" x14ac:dyDescent="0.3">
      <c r="B85" s="9" t="s">
        <v>9</v>
      </c>
      <c r="C85" s="8">
        <v>48.194088199359754</v>
      </c>
      <c r="D85" s="8">
        <v>35.224656672527217</v>
      </c>
      <c r="E85" s="8">
        <v>16.581255128113025</v>
      </c>
      <c r="H85" s="9" t="s">
        <v>9</v>
      </c>
      <c r="I85" s="8">
        <v>21.530801941586912</v>
      </c>
      <c r="J85" s="8">
        <v>13.887200945338613</v>
      </c>
      <c r="K85" s="8">
        <v>6.4342131511778273</v>
      </c>
      <c r="L85" s="8">
        <v>6.3418721612564077</v>
      </c>
      <c r="M85" s="8">
        <v>11.255540895538996</v>
      </c>
      <c r="N85" s="8">
        <v>20.560000418304959</v>
      </c>
      <c r="O85" s="8">
        <v>3.409115358683267</v>
      </c>
      <c r="P85" s="8">
        <v>11.034283045652547</v>
      </c>
      <c r="Q85" s="8">
        <v>0.91916500021070691</v>
      </c>
      <c r="R85" s="8">
        <v>4.6278070822497757</v>
      </c>
      <c r="S85" s="8"/>
      <c r="T85" s="8"/>
      <c r="U85" s="8"/>
      <c r="V85" s="8"/>
      <c r="W85" s="8"/>
      <c r="AA85" s="1" t="s">
        <v>53</v>
      </c>
      <c r="AB85" s="44">
        <v>64.132499999999993</v>
      </c>
      <c r="AC85" s="44">
        <v>67.874708333000001</v>
      </c>
      <c r="AD85" s="44">
        <v>54.853333333000002</v>
      </c>
      <c r="AE85" s="44">
        <v>56.632458333000002</v>
      </c>
      <c r="AF85" s="44">
        <v>75.163312500000004</v>
      </c>
      <c r="AG85" s="44">
        <v>62.669333332999997</v>
      </c>
      <c r="AH85" s="44">
        <v>56.499083333000002</v>
      </c>
      <c r="AI85" s="44">
        <v>66.108979167000001</v>
      </c>
      <c r="AJ85" s="44">
        <v>60.573333333000001</v>
      </c>
      <c r="AK85" s="44">
        <v>65.114666666999995</v>
      </c>
      <c r="AL85" s="44">
        <v>59.718020832999997</v>
      </c>
      <c r="AM85" s="44">
        <v>60.064187500000003</v>
      </c>
      <c r="AN85" s="44">
        <v>61.739708333000003</v>
      </c>
      <c r="AO85" s="44">
        <v>63.506666666999998</v>
      </c>
    </row>
    <row r="86" spans="2:41" x14ac:dyDescent="0.3">
      <c r="B86" s="9" t="s">
        <v>10</v>
      </c>
      <c r="C86" s="8">
        <v>46.662914451443079</v>
      </c>
      <c r="D86" s="8">
        <v>36.563071823199664</v>
      </c>
      <c r="E86" s="8">
        <v>16.774013725357261</v>
      </c>
      <c r="H86" s="9" t="s">
        <v>10</v>
      </c>
      <c r="I86" s="8">
        <v>20.362113824686919</v>
      </c>
      <c r="J86" s="8">
        <v>14.87857137476338</v>
      </c>
      <c r="K86" s="8">
        <v>6.2956852754272621</v>
      </c>
      <c r="L86" s="8">
        <v>5.1265439765655199</v>
      </c>
      <c r="M86" s="8">
        <v>14.14219028291196</v>
      </c>
      <c r="N86" s="8">
        <v>18.315973062399046</v>
      </c>
      <c r="O86" s="8">
        <v>4.1049084778886593</v>
      </c>
      <c r="P86" s="8">
        <v>10.670925393848025</v>
      </c>
      <c r="Q86" s="8">
        <v>2.1236243535231916</v>
      </c>
      <c r="R86" s="8">
        <v>3.9794639779860468</v>
      </c>
      <c r="S86" s="8"/>
      <c r="T86" s="8"/>
      <c r="U86" s="8"/>
      <c r="V86" s="8"/>
      <c r="W86" s="8"/>
      <c r="AA86" s="1" t="s">
        <v>54</v>
      </c>
      <c r="AB86" s="44">
        <v>65.231250000000003</v>
      </c>
      <c r="AC86" s="44">
        <v>68.533333333000002</v>
      </c>
      <c r="AD86" s="44">
        <v>56.086666667000003</v>
      </c>
      <c r="AE86" s="44">
        <v>57.442708332999999</v>
      </c>
      <c r="AF86" s="44">
        <v>75.570125000000004</v>
      </c>
      <c r="AG86" s="44">
        <v>63.035791666999998</v>
      </c>
      <c r="AH86" s="44">
        <v>57.202500000000001</v>
      </c>
      <c r="AI86" s="44">
        <v>66.580416666999994</v>
      </c>
      <c r="AJ86" s="44">
        <v>62.053333332999998</v>
      </c>
      <c r="AK86" s="44">
        <v>65.375624999999999</v>
      </c>
      <c r="AL86" s="44">
        <v>59.932499999999997</v>
      </c>
      <c r="AM86" s="44">
        <v>61.207999999999998</v>
      </c>
      <c r="AN86" s="44">
        <v>62.197333333000003</v>
      </c>
      <c r="AO86" s="44">
        <v>63.746666667</v>
      </c>
    </row>
    <row r="87" spans="2:41" x14ac:dyDescent="0.3">
      <c r="B87" s="9" t="s">
        <v>11</v>
      </c>
      <c r="C87" s="8">
        <v>51.834692234723953</v>
      </c>
      <c r="D87" s="8">
        <v>32.386184693803344</v>
      </c>
      <c r="E87" s="8">
        <v>15.7791230714727</v>
      </c>
      <c r="H87" s="9" t="s">
        <v>11</v>
      </c>
      <c r="I87" s="8">
        <v>24.010917870880714</v>
      </c>
      <c r="J87" s="8">
        <v>15.513874794328226</v>
      </c>
      <c r="K87" s="8">
        <v>7.0536445398352337</v>
      </c>
      <c r="L87" s="8">
        <v>5.2562550296797799</v>
      </c>
      <c r="M87" s="8">
        <v>13.712496063750775</v>
      </c>
      <c r="N87" s="8">
        <v>15.492808901617423</v>
      </c>
      <c r="O87" s="8">
        <v>3.1808797284351495</v>
      </c>
      <c r="P87" s="8">
        <v>10.499982502793156</v>
      </c>
      <c r="Q87" s="8">
        <v>1.3609546138426731</v>
      </c>
      <c r="R87" s="8">
        <v>3.9181859548368698</v>
      </c>
      <c r="S87" s="8"/>
      <c r="T87" s="8"/>
      <c r="U87" s="8"/>
      <c r="V87" s="8"/>
      <c r="W87" s="8"/>
      <c r="AA87" s="45"/>
      <c r="AB87" s="44">
        <v>68.128</v>
      </c>
      <c r="AC87" s="44">
        <v>71.849374999999995</v>
      </c>
      <c r="AD87" s="44">
        <v>58.397812500000001</v>
      </c>
      <c r="AE87" s="44">
        <v>59.775416667000002</v>
      </c>
      <c r="AF87" s="44">
        <v>78.727020832999997</v>
      </c>
      <c r="AG87" s="44">
        <v>66.334208333000007</v>
      </c>
      <c r="AH87" s="44">
        <v>60.385624999999997</v>
      </c>
      <c r="AI87" s="44">
        <v>70.215000000000003</v>
      </c>
      <c r="AJ87" s="44">
        <v>65.250395832999999</v>
      </c>
      <c r="AK87" s="44">
        <v>68.330166667</v>
      </c>
      <c r="AL87" s="44">
        <v>63.144583333</v>
      </c>
      <c r="AM87" s="44">
        <v>64.961062499999997</v>
      </c>
      <c r="AN87" s="44">
        <v>64.488</v>
      </c>
      <c r="AO87" s="44">
        <v>66.135999999999996</v>
      </c>
    </row>
    <row r="88" spans="2:41" x14ac:dyDescent="0.3">
      <c r="B88" s="9" t="s">
        <v>12</v>
      </c>
      <c r="C88" s="8">
        <v>49.459032231376668</v>
      </c>
      <c r="D88" s="8">
        <v>37.285429747188232</v>
      </c>
      <c r="E88" s="8">
        <v>13.255538021435106</v>
      </c>
      <c r="H88" s="9" t="s">
        <v>12</v>
      </c>
      <c r="I88" s="8">
        <v>24.205620281292216</v>
      </c>
      <c r="J88" s="8">
        <v>12.318273928650713</v>
      </c>
      <c r="K88" s="8">
        <v>7.0328246867245943</v>
      </c>
      <c r="L88" s="8">
        <v>5.9023133347091399</v>
      </c>
      <c r="M88" s="8">
        <v>13.588230898175294</v>
      </c>
      <c r="N88" s="8">
        <v>15.822826624596464</v>
      </c>
      <c r="O88" s="8">
        <v>7.8743722244164704</v>
      </c>
      <c r="P88" s="8">
        <v>8.6238314999090147</v>
      </c>
      <c r="Q88" s="8">
        <v>0.52872904660582976</v>
      </c>
      <c r="R88" s="8">
        <v>4.1029774749202632</v>
      </c>
      <c r="S88" s="8"/>
      <c r="T88" s="8"/>
      <c r="U88" s="8"/>
      <c r="V88" s="8"/>
      <c r="W88" s="8"/>
      <c r="AA88" s="20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</row>
    <row r="89" spans="2:41" x14ac:dyDescent="0.3">
      <c r="B89" s="9" t="s">
        <v>13</v>
      </c>
      <c r="C89" s="8">
        <v>48.318291089703671</v>
      </c>
      <c r="D89" s="8">
        <v>33.553637404325109</v>
      </c>
      <c r="E89" s="8">
        <v>18.128071505971221</v>
      </c>
      <c r="H89" s="9" t="s">
        <v>13</v>
      </c>
      <c r="I89" s="8">
        <v>20.109388360640676</v>
      </c>
      <c r="J89" s="8">
        <v>15.840725383232568</v>
      </c>
      <c r="K89" s="8">
        <v>7.7566996338388305</v>
      </c>
      <c r="L89" s="8">
        <v>4.6114777119915944</v>
      </c>
      <c r="M89" s="8">
        <v>13.026766266183785</v>
      </c>
      <c r="N89" s="8">
        <v>16.684532356862235</v>
      </c>
      <c r="O89" s="8">
        <v>3.8423387812790875</v>
      </c>
      <c r="P89" s="8">
        <v>12.451686807375948</v>
      </c>
      <c r="Q89" s="8">
        <v>0.56759329575778583</v>
      </c>
      <c r="R89" s="8">
        <v>5.1087914028374888</v>
      </c>
      <c r="S89" s="8"/>
      <c r="T89" s="8"/>
      <c r="U89" s="8"/>
      <c r="V89" s="8"/>
      <c r="W89" s="8"/>
      <c r="AA89" s="20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</row>
    <row r="90" spans="2:41" x14ac:dyDescent="0.3">
      <c r="B90" s="9" t="s">
        <v>14</v>
      </c>
      <c r="C90" s="8">
        <v>52.520502083212314</v>
      </c>
      <c r="D90" s="8">
        <v>30.421975909722189</v>
      </c>
      <c r="E90" s="8">
        <v>17.057522007065494</v>
      </c>
      <c r="H90" s="9" t="s">
        <v>14</v>
      </c>
      <c r="I90" s="8">
        <v>24.327800983255095</v>
      </c>
      <c r="J90" s="8">
        <v>15.885959307391314</v>
      </c>
      <c r="K90" s="8">
        <v>6.6560349789566491</v>
      </c>
      <c r="L90" s="8">
        <v>5.6507068136092613</v>
      </c>
      <c r="M90" s="8">
        <v>11.444307734552821</v>
      </c>
      <c r="N90" s="8">
        <v>17.200204888816135</v>
      </c>
      <c r="O90" s="8">
        <v>1.7774632863532356</v>
      </c>
      <c r="P90" s="8">
        <v>10.490025751355811</v>
      </c>
      <c r="Q90" s="8">
        <v>1.1886367682485688</v>
      </c>
      <c r="R90" s="8">
        <v>5.3788594874611162</v>
      </c>
      <c r="S90" s="8"/>
      <c r="T90" s="8"/>
      <c r="U90" s="8"/>
      <c r="V90" s="8"/>
      <c r="W90" s="8"/>
      <c r="AA90" s="20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</row>
    <row r="91" spans="2:41" x14ac:dyDescent="0.3">
      <c r="B91" s="9" t="s">
        <v>15</v>
      </c>
      <c r="C91" s="8">
        <v>50.604665772172083</v>
      </c>
      <c r="D91" s="8">
        <v>31.575272130767267</v>
      </c>
      <c r="E91" s="8">
        <v>17.820062097060642</v>
      </c>
      <c r="H91" s="9" t="s">
        <v>15</v>
      </c>
      <c r="I91" s="8">
        <v>22.768294008915944</v>
      </c>
      <c r="J91" s="8">
        <v>14.048059149722736</v>
      </c>
      <c r="K91" s="8">
        <v>8.0352288789822719</v>
      </c>
      <c r="L91" s="8">
        <v>5.7530837345511268</v>
      </c>
      <c r="M91" s="8">
        <v>10.451989176180632</v>
      </c>
      <c r="N91" s="8">
        <v>17.279759099706425</v>
      </c>
      <c r="O91" s="8">
        <v>3.8435238548802118</v>
      </c>
      <c r="P91" s="8">
        <v>11.867366170127944</v>
      </c>
      <c r="Q91" s="8">
        <v>0.68346562284802037</v>
      </c>
      <c r="R91" s="8">
        <v>5.2692303040846777</v>
      </c>
      <c r="S91" s="8"/>
      <c r="T91" s="8"/>
      <c r="U91" s="8"/>
      <c r="V91" s="8"/>
      <c r="W91" s="8"/>
      <c r="AA91" s="20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</row>
    <row r="92" spans="2:41" x14ac:dyDescent="0.3">
      <c r="B92" s="9" t="s">
        <v>16</v>
      </c>
      <c r="C92" s="8">
        <v>51.396154931420291</v>
      </c>
      <c r="D92" s="8">
        <v>31.499347230940966</v>
      </c>
      <c r="E92" s="8">
        <v>17.104497837638736</v>
      </c>
      <c r="H92" s="9" t="s">
        <v>16</v>
      </c>
      <c r="I92" s="8">
        <v>23.646285599051719</v>
      </c>
      <c r="J92" s="8">
        <v>15.263361354391378</v>
      </c>
      <c r="K92" s="8">
        <v>7.0344187119116848</v>
      </c>
      <c r="L92" s="8">
        <v>5.4520892660655038</v>
      </c>
      <c r="M92" s="8">
        <v>11.993941835067924</v>
      </c>
      <c r="N92" s="8">
        <v>15.529880434274929</v>
      </c>
      <c r="O92" s="8">
        <v>3.975524961598115</v>
      </c>
      <c r="P92" s="8">
        <v>9.8299365247653014</v>
      </c>
      <c r="Q92" s="8">
        <v>2.3019471608627557</v>
      </c>
      <c r="R92" s="8">
        <v>4.972614152010677</v>
      </c>
      <c r="S92" s="8"/>
      <c r="T92" s="8"/>
      <c r="U92" s="8"/>
      <c r="V92" s="8"/>
      <c r="W92" s="8"/>
      <c r="AA92" s="20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</row>
    <row r="93" spans="2:41" x14ac:dyDescent="0.3">
      <c r="B93" s="9" t="s">
        <v>17</v>
      </c>
      <c r="C93" s="8">
        <v>50.407728076966542</v>
      </c>
      <c r="D93" s="8">
        <v>34.193645030932977</v>
      </c>
      <c r="E93" s="8">
        <v>15.398626892100484</v>
      </c>
      <c r="H93" s="9" t="s">
        <v>17</v>
      </c>
      <c r="I93" s="8">
        <v>22.603165651030068</v>
      </c>
      <c r="J93" s="8">
        <v>15.133899461909033</v>
      </c>
      <c r="K93" s="8">
        <v>7.1721873811638348</v>
      </c>
      <c r="L93" s="8">
        <v>5.4984755828635965</v>
      </c>
      <c r="M93" s="8">
        <v>11.132902485083704</v>
      </c>
      <c r="N93" s="8">
        <v>19.554331434112431</v>
      </c>
      <c r="O93" s="8">
        <v>3.5064111117368451</v>
      </c>
      <c r="P93" s="8">
        <v>10.54138836553512</v>
      </c>
      <c r="Q93" s="8">
        <v>0.39419588520475668</v>
      </c>
      <c r="R93" s="8">
        <v>4.463042641360607</v>
      </c>
      <c r="S93" s="8"/>
      <c r="T93" s="8"/>
      <c r="U93" s="8"/>
      <c r="V93" s="8"/>
      <c r="W93" s="8"/>
    </row>
    <row r="94" spans="2:41" x14ac:dyDescent="0.3">
      <c r="B94" s="14" t="s">
        <v>18</v>
      </c>
      <c r="C94" s="8">
        <v>49.170963116142971</v>
      </c>
      <c r="D94" s="8">
        <v>34.783191997134352</v>
      </c>
      <c r="E94" s="8">
        <v>16.045844886722669</v>
      </c>
      <c r="H94" s="14" t="s">
        <v>18</v>
      </c>
      <c r="I94" s="8">
        <v>21.559922885281793</v>
      </c>
      <c r="J94" s="8">
        <v>15.469094412402754</v>
      </c>
      <c r="K94" s="8">
        <v>6.7519650971379797</v>
      </c>
      <c r="L94" s="8">
        <v>5.3899807213204465</v>
      </c>
      <c r="M94" s="8">
        <v>10.098969254732131</v>
      </c>
      <c r="N94" s="8">
        <v>20.281117224836088</v>
      </c>
      <c r="O94" s="8">
        <v>4.4031055175661358</v>
      </c>
      <c r="P94" s="8">
        <v>10.529385563126608</v>
      </c>
      <c r="Q94" s="8">
        <v>0.34529228651579175</v>
      </c>
      <c r="R94" s="8">
        <v>5.1711670370802691</v>
      </c>
      <c r="S94" s="8"/>
      <c r="T94" s="8"/>
      <c r="U94" s="8"/>
      <c r="V94" s="8"/>
      <c r="W94" s="8"/>
    </row>
    <row r="95" spans="2:41" x14ac:dyDescent="0.3">
      <c r="B95" s="14" t="s">
        <v>19</v>
      </c>
      <c r="C95" s="8">
        <v>43.707897952590798</v>
      </c>
      <c r="D95" s="8">
        <v>37.595662259879163</v>
      </c>
      <c r="E95" s="8">
        <v>18.696439787530046</v>
      </c>
      <c r="H95" s="14" t="s">
        <v>19</v>
      </c>
      <c r="I95" s="8">
        <v>18.604221483546162</v>
      </c>
      <c r="J95" s="8">
        <v>12.985378113525051</v>
      </c>
      <c r="K95" s="8">
        <v>7.2447480293797124</v>
      </c>
      <c r="L95" s="8">
        <v>4.8735503261398696</v>
      </c>
      <c r="M95" s="8">
        <v>11.2106230282212</v>
      </c>
      <c r="N95" s="8">
        <v>16.800320861233995</v>
      </c>
      <c r="O95" s="8">
        <v>9.5847183704239711</v>
      </c>
      <c r="P95" s="8">
        <v>11.050615324950572</v>
      </c>
      <c r="Q95" s="8">
        <v>1.7859123610678567</v>
      </c>
      <c r="R95" s="8">
        <v>5.8599121015116173</v>
      </c>
      <c r="S95" s="8"/>
      <c r="T95" s="8"/>
      <c r="U95" s="8"/>
      <c r="V95" s="8"/>
      <c r="W95" s="8"/>
    </row>
    <row r="96" spans="2:41" x14ac:dyDescent="0.3">
      <c r="B96" s="14" t="s">
        <v>20</v>
      </c>
      <c r="C96" s="8">
        <v>50.209284627092856</v>
      </c>
      <c r="D96" s="8">
        <v>34.345932691210038</v>
      </c>
      <c r="E96" s="8">
        <v>15.444782681697108</v>
      </c>
      <c r="H96" s="14" t="s">
        <v>20</v>
      </c>
      <c r="I96" s="8">
        <v>21.072213766806193</v>
      </c>
      <c r="J96" s="8">
        <v>16.408760358003555</v>
      </c>
      <c r="K96" s="8">
        <v>8.2783696933663116</v>
      </c>
      <c r="L96" s="8">
        <v>4.4499408089167964</v>
      </c>
      <c r="M96" s="8">
        <v>10.35007610350076</v>
      </c>
      <c r="N96" s="8">
        <v>17.239556907978184</v>
      </c>
      <c r="O96" s="8">
        <v>6.756299679731101</v>
      </c>
      <c r="P96" s="8">
        <v>11.087394828132933</v>
      </c>
      <c r="Q96" s="8">
        <v>0.72555967782851372</v>
      </c>
      <c r="R96" s="8">
        <v>3.6318281757356616</v>
      </c>
      <c r="S96" s="8"/>
      <c r="T96" s="8"/>
      <c r="U96" s="8"/>
      <c r="V96" s="8"/>
      <c r="W96" s="8"/>
      <c r="AA96" s="1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</row>
    <row r="97" spans="2:44" x14ac:dyDescent="0.3">
      <c r="B97" s="14" t="s">
        <v>21</v>
      </c>
      <c r="C97" s="8">
        <v>52.156199072332953</v>
      </c>
      <c r="D97" s="8">
        <v>32.878901842798044</v>
      </c>
      <c r="E97" s="8">
        <v>14.964899084868996</v>
      </c>
      <c r="H97" s="14" t="s">
        <v>21</v>
      </c>
      <c r="I97" s="8">
        <v>21.161882078162218</v>
      </c>
      <c r="J97" s="8">
        <v>18.435293133383475</v>
      </c>
      <c r="K97" s="8">
        <v>7.2249383649868442</v>
      </c>
      <c r="L97" s="8">
        <v>5.3340854958004211</v>
      </c>
      <c r="M97" s="8">
        <v>10.121286197818735</v>
      </c>
      <c r="N97" s="8">
        <v>19.984016547574278</v>
      </c>
      <c r="O97" s="8">
        <v>2.7735990974050337</v>
      </c>
      <c r="P97" s="8">
        <v>10.844720237871378</v>
      </c>
      <c r="Q97" s="8">
        <v>0.37608123354644918</v>
      </c>
      <c r="R97" s="8">
        <v>3.7440976134511668</v>
      </c>
      <c r="S97" s="8"/>
      <c r="T97" s="8"/>
      <c r="U97" s="8"/>
      <c r="V97" s="8"/>
      <c r="W97" s="8"/>
      <c r="AA97" s="1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"/>
      <c r="AR97" s="4"/>
    </row>
    <row r="98" spans="2:44" x14ac:dyDescent="0.3">
      <c r="B98" s="6" t="s">
        <v>27</v>
      </c>
      <c r="C98" s="8">
        <v>49.476210560847157</v>
      </c>
      <c r="D98" s="8">
        <v>34.121571616581242</v>
      </c>
      <c r="E98" s="8">
        <v>16.40221782257159</v>
      </c>
      <c r="H98" s="6" t="s">
        <v>27</v>
      </c>
      <c r="I98" s="8">
        <v>21.918880955107358</v>
      </c>
      <c r="J98" s="8">
        <v>15.056631596423935</v>
      </c>
      <c r="K98" s="8">
        <v>7.1554166687936602</v>
      </c>
      <c r="L98" s="8">
        <v>5.3452813405222077</v>
      </c>
      <c r="M98" s="8">
        <v>11.656074108780302</v>
      </c>
      <c r="N98" s="8">
        <v>18.009228602612346</v>
      </c>
      <c r="O98" s="8">
        <v>4.4562689051886002</v>
      </c>
      <c r="P98" s="8">
        <v>10.723888876937206</v>
      </c>
      <c r="Q98" s="8">
        <v>1.067299502265705</v>
      </c>
      <c r="R98" s="8">
        <v>4.6110294433686807</v>
      </c>
      <c r="S98" s="8"/>
      <c r="T98" s="8"/>
      <c r="U98" s="8"/>
      <c r="V98" s="8"/>
      <c r="W98" s="8"/>
      <c r="AA98" s="1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</row>
    <row r="99" spans="2:44" x14ac:dyDescent="0.3">
      <c r="B99" s="6" t="s">
        <v>28</v>
      </c>
      <c r="C99" s="8">
        <v>43.707897952590798</v>
      </c>
      <c r="D99" s="8">
        <v>30.421975909722189</v>
      </c>
      <c r="E99" s="8">
        <v>13.255538021435106</v>
      </c>
      <c r="H99" s="6" t="s">
        <v>28</v>
      </c>
      <c r="I99" s="8">
        <v>18.604221483546162</v>
      </c>
      <c r="J99" s="8">
        <v>12.318273928650713</v>
      </c>
      <c r="K99" s="8">
        <v>6.2956852754272621</v>
      </c>
      <c r="L99" s="8">
        <v>4.4499408089167964</v>
      </c>
      <c r="M99" s="8">
        <v>10.098969254732131</v>
      </c>
      <c r="N99" s="8">
        <v>15.492808901617423</v>
      </c>
      <c r="O99" s="8">
        <v>1.7774632863532356</v>
      </c>
      <c r="P99" s="8">
        <v>8.6238314999090147</v>
      </c>
      <c r="Q99" s="8">
        <v>0.34529228651579175</v>
      </c>
      <c r="R99" s="8">
        <v>3.6318281757356616</v>
      </c>
      <c r="S99" s="8"/>
      <c r="T99" s="8"/>
      <c r="U99" s="8"/>
      <c r="V99" s="8"/>
      <c r="W99" s="8"/>
      <c r="AA99" s="1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</row>
    <row r="100" spans="2:44" x14ac:dyDescent="0.3">
      <c r="B100" s="6" t="s">
        <v>29</v>
      </c>
      <c r="C100" s="8">
        <v>52.520502083212314</v>
      </c>
      <c r="D100" s="8">
        <v>37.595662259879163</v>
      </c>
      <c r="E100" s="8">
        <v>18.696439787530046</v>
      </c>
      <c r="H100" s="6" t="s">
        <v>29</v>
      </c>
      <c r="I100" s="8">
        <v>24.327800983255095</v>
      </c>
      <c r="J100" s="8">
        <v>18.435293133383475</v>
      </c>
      <c r="K100" s="8">
        <v>8.2783696933663116</v>
      </c>
      <c r="L100" s="8">
        <v>6.3418721612564077</v>
      </c>
      <c r="M100" s="8">
        <v>14.14219028291196</v>
      </c>
      <c r="N100" s="8">
        <v>21.383871674260281</v>
      </c>
      <c r="O100" s="8">
        <v>9.5847183704239711</v>
      </c>
      <c r="P100" s="8">
        <v>12.451686807375948</v>
      </c>
      <c r="Q100" s="8">
        <v>2.3019471608627557</v>
      </c>
      <c r="R100" s="8">
        <v>5.8599121015116173</v>
      </c>
      <c r="S100" s="8"/>
      <c r="T100" s="8"/>
      <c r="U100" s="8"/>
      <c r="V100" s="8"/>
      <c r="W100" s="8"/>
      <c r="AA100" s="1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</row>
    <row r="101" spans="2:44" x14ac:dyDescent="0.3">
      <c r="B101" s="6" t="s">
        <v>35</v>
      </c>
      <c r="C101" s="8">
        <v>2.3979273360025233</v>
      </c>
      <c r="D101" s="8">
        <v>2.2065847363784785</v>
      </c>
      <c r="E101" s="8">
        <v>1.4083148345349608</v>
      </c>
      <c r="H101" s="6" t="s">
        <v>35</v>
      </c>
      <c r="I101" s="8">
        <v>1.7291864929795993</v>
      </c>
      <c r="J101" s="8">
        <v>1.5010167722061405</v>
      </c>
      <c r="K101" s="8">
        <v>0.56320713852598991</v>
      </c>
      <c r="L101" s="8">
        <v>0.49934478000935284</v>
      </c>
      <c r="M101" s="8">
        <v>1.4073856810598933</v>
      </c>
      <c r="N101" s="8">
        <v>1.9940789227849862</v>
      </c>
      <c r="O101" s="8">
        <v>2.1344926573125944</v>
      </c>
      <c r="P101" s="8">
        <v>0.87894764306840656</v>
      </c>
      <c r="Q101" s="8">
        <v>0.67166149850919954</v>
      </c>
      <c r="R101" s="8">
        <v>0.69200763054826087</v>
      </c>
      <c r="S101" s="8"/>
      <c r="T101" s="8"/>
      <c r="U101" s="8"/>
      <c r="V101" s="8"/>
      <c r="W101" s="8"/>
      <c r="AA101" s="1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</row>
    <row r="102" spans="2:44" x14ac:dyDescent="0.3">
      <c r="H102" s="38"/>
      <c r="I102" s="6"/>
      <c r="J102" s="6"/>
      <c r="K102" s="6"/>
      <c r="L102" s="6"/>
      <c r="M102" s="6"/>
      <c r="N102" s="6"/>
      <c r="O102" s="6"/>
      <c r="P102"/>
      <c r="Q102" s="2"/>
      <c r="AA102" s="1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</row>
    <row r="103" spans="2:44" x14ac:dyDescent="0.3">
      <c r="B103" s="35" t="s">
        <v>47</v>
      </c>
      <c r="C103" s="6">
        <v>1</v>
      </c>
      <c r="D103" s="6">
        <v>2</v>
      </c>
      <c r="E103" s="6">
        <v>3</v>
      </c>
      <c r="H103" s="35" t="s">
        <v>51</v>
      </c>
      <c r="I103" s="1" t="s">
        <v>3</v>
      </c>
      <c r="J103" s="1" t="s">
        <v>4</v>
      </c>
      <c r="K103" s="1" t="s">
        <v>5</v>
      </c>
      <c r="L103" s="1" t="s">
        <v>6</v>
      </c>
      <c r="M103" s="1" t="s">
        <v>0</v>
      </c>
      <c r="N103" s="1" t="s">
        <v>1</v>
      </c>
      <c r="O103" s="1" t="s">
        <v>7</v>
      </c>
      <c r="P103" s="1" t="s">
        <v>52</v>
      </c>
      <c r="Q103" s="1" t="s">
        <v>53</v>
      </c>
      <c r="R103" s="6" t="s">
        <v>54</v>
      </c>
      <c r="S103" s="20"/>
      <c r="T103" s="20"/>
      <c r="U103" s="20"/>
      <c r="V103" s="20"/>
      <c r="W103" s="20"/>
      <c r="AA103" s="1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</row>
    <row r="104" spans="2:44" x14ac:dyDescent="0.3">
      <c r="B104" s="38" t="s">
        <v>2</v>
      </c>
      <c r="C104" s="30">
        <v>45.731707317073159</v>
      </c>
      <c r="D104" s="30">
        <v>39.024390243902438</v>
      </c>
      <c r="E104" s="8">
        <v>15.24390243902439</v>
      </c>
      <c r="AA104" s="1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</row>
    <row r="105" spans="2:44" x14ac:dyDescent="0.3">
      <c r="B105" s="9" t="s">
        <v>9</v>
      </c>
      <c r="C105" s="8">
        <v>48.194088199359754</v>
      </c>
      <c r="D105" s="8">
        <v>35.224656672527217</v>
      </c>
      <c r="E105" s="8">
        <v>16.581255128113025</v>
      </c>
      <c r="H105" s="9" t="s">
        <v>9</v>
      </c>
      <c r="I105" s="8">
        <v>21.530801941586912</v>
      </c>
      <c r="J105" s="8">
        <v>13.887200945338613</v>
      </c>
      <c r="K105" s="8">
        <v>6.4342131511778273</v>
      </c>
      <c r="L105" s="8">
        <v>6.3418721612564077</v>
      </c>
      <c r="M105" s="8">
        <v>11.255540895538996</v>
      </c>
      <c r="N105" s="8">
        <v>20.560000418304959</v>
      </c>
      <c r="O105" s="8">
        <v>3.409115358683267</v>
      </c>
      <c r="P105" s="8">
        <v>11.034283045652547</v>
      </c>
      <c r="Q105" s="8">
        <v>0.91916500021070691</v>
      </c>
      <c r="R105" s="8">
        <v>4.6278070822497757</v>
      </c>
      <c r="S105" s="8"/>
      <c r="T105" s="8"/>
      <c r="U105" s="8"/>
      <c r="V105" s="8"/>
      <c r="W105" s="8"/>
      <c r="AA105" s="1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</row>
    <row r="106" spans="2:44" x14ac:dyDescent="0.3">
      <c r="B106" s="9" t="s">
        <v>11</v>
      </c>
      <c r="C106" s="8">
        <v>51.834692234723953</v>
      </c>
      <c r="D106" s="8">
        <v>32.386184693803344</v>
      </c>
      <c r="E106" s="8">
        <v>15.7791230714727</v>
      </c>
      <c r="H106" s="9" t="s">
        <v>11</v>
      </c>
      <c r="I106" s="8">
        <v>24.010917870880714</v>
      </c>
      <c r="J106" s="8">
        <v>15.513874794328226</v>
      </c>
      <c r="K106" s="8">
        <v>7.0536445398352337</v>
      </c>
      <c r="L106" s="8">
        <v>5.2562550296797799</v>
      </c>
      <c r="M106" s="8">
        <v>13.712496063750775</v>
      </c>
      <c r="N106" s="8">
        <v>15.492808901617423</v>
      </c>
      <c r="O106" s="8">
        <v>3.1808797284351495</v>
      </c>
      <c r="P106" s="8">
        <v>10.499982502793156</v>
      </c>
      <c r="Q106" s="8">
        <v>1.3609546138426731</v>
      </c>
      <c r="R106" s="8">
        <v>3.9181859548368698</v>
      </c>
      <c r="S106" s="8"/>
      <c r="T106" s="8"/>
      <c r="U106" s="8"/>
      <c r="V106" s="8"/>
      <c r="W106" s="8"/>
      <c r="AA106" s="45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</row>
    <row r="107" spans="2:44" x14ac:dyDescent="0.3">
      <c r="B107" s="9" t="s">
        <v>12</v>
      </c>
      <c r="C107" s="8">
        <v>49.459032231376668</v>
      </c>
      <c r="D107" s="8">
        <v>37.285429747188232</v>
      </c>
      <c r="E107" s="8">
        <v>13.255538021435106</v>
      </c>
      <c r="H107" s="9" t="s">
        <v>12</v>
      </c>
      <c r="I107" s="8">
        <v>24.205620281292216</v>
      </c>
      <c r="J107" s="8">
        <v>12.318273928650713</v>
      </c>
      <c r="K107" s="8">
        <v>7.0328246867245943</v>
      </c>
      <c r="L107" s="8">
        <v>5.9023133347091399</v>
      </c>
      <c r="M107" s="8">
        <v>13.588230898175294</v>
      </c>
      <c r="N107" s="8">
        <v>15.822826624596464</v>
      </c>
      <c r="O107" s="8">
        <v>7.8743722244164704</v>
      </c>
      <c r="P107" s="8">
        <v>8.6238314999090147</v>
      </c>
      <c r="Q107" s="8">
        <v>0.52872904660582976</v>
      </c>
      <c r="R107" s="8">
        <v>4.1029774749202632</v>
      </c>
      <c r="S107" s="8"/>
      <c r="T107" s="8"/>
      <c r="U107" s="8"/>
      <c r="V107" s="8"/>
      <c r="W107" s="8"/>
    </row>
    <row r="108" spans="2:44" x14ac:dyDescent="0.3">
      <c r="B108" s="9" t="s">
        <v>13</v>
      </c>
      <c r="C108" s="8">
        <v>48.318291089703671</v>
      </c>
      <c r="D108" s="8">
        <v>33.553637404325109</v>
      </c>
      <c r="E108" s="8">
        <v>18.128071505971221</v>
      </c>
      <c r="H108" s="9" t="s">
        <v>13</v>
      </c>
      <c r="I108" s="8">
        <v>20.109388360640676</v>
      </c>
      <c r="J108" s="8">
        <v>15.840725383232568</v>
      </c>
      <c r="K108" s="8">
        <v>7.7566996338388305</v>
      </c>
      <c r="L108" s="8">
        <v>4.6114777119915944</v>
      </c>
      <c r="M108" s="8">
        <v>13.026766266183785</v>
      </c>
      <c r="N108" s="8">
        <v>16.684532356862235</v>
      </c>
      <c r="O108" s="8">
        <v>3.8423387812790875</v>
      </c>
      <c r="P108" s="8">
        <v>12.451686807375948</v>
      </c>
      <c r="Q108" s="8">
        <v>0.56759329575778583</v>
      </c>
      <c r="R108" s="8">
        <v>5.1087914028374888</v>
      </c>
      <c r="S108" s="8"/>
      <c r="T108" s="8"/>
      <c r="U108" s="8"/>
      <c r="V108" s="8"/>
      <c r="W108" s="8"/>
    </row>
    <row r="109" spans="2:44" x14ac:dyDescent="0.3">
      <c r="B109" s="9" t="s">
        <v>14</v>
      </c>
      <c r="C109" s="8">
        <v>52.520502083212314</v>
      </c>
      <c r="D109" s="8">
        <v>30.421975909722189</v>
      </c>
      <c r="E109" s="8">
        <v>17.057522007065494</v>
      </c>
      <c r="H109" s="9" t="s">
        <v>14</v>
      </c>
      <c r="I109" s="8">
        <v>24.327800983255095</v>
      </c>
      <c r="J109" s="8">
        <v>15.885959307391314</v>
      </c>
      <c r="K109" s="8">
        <v>6.6560349789566491</v>
      </c>
      <c r="L109" s="8">
        <v>5.6507068136092613</v>
      </c>
      <c r="M109" s="8">
        <v>11.444307734552821</v>
      </c>
      <c r="N109" s="8">
        <v>17.200204888816135</v>
      </c>
      <c r="O109" s="8">
        <v>1.7774632863532356</v>
      </c>
      <c r="P109" s="8">
        <v>10.490025751355811</v>
      </c>
      <c r="Q109" s="8">
        <v>1.1886367682485688</v>
      </c>
      <c r="R109" s="8">
        <v>5.3788594874611162</v>
      </c>
      <c r="S109" s="8"/>
      <c r="T109" s="8"/>
      <c r="U109" s="8"/>
      <c r="V109" s="8"/>
      <c r="W109" s="8"/>
    </row>
    <row r="110" spans="2:44" x14ac:dyDescent="0.3">
      <c r="B110" s="9" t="s">
        <v>15</v>
      </c>
      <c r="C110" s="8">
        <v>50.604665772172083</v>
      </c>
      <c r="D110" s="8">
        <v>31.575272130767267</v>
      </c>
      <c r="E110" s="8">
        <v>17.820062097060642</v>
      </c>
      <c r="H110" s="9" t="s">
        <v>15</v>
      </c>
      <c r="I110" s="8">
        <v>22.768294008915944</v>
      </c>
      <c r="J110" s="8">
        <v>14.048059149722736</v>
      </c>
      <c r="K110" s="8">
        <v>8.0352288789822719</v>
      </c>
      <c r="L110" s="8">
        <v>5.7530837345511268</v>
      </c>
      <c r="M110" s="8">
        <v>10.451989176180632</v>
      </c>
      <c r="N110" s="8">
        <v>17.279759099706425</v>
      </c>
      <c r="O110" s="8">
        <v>3.8435238548802118</v>
      </c>
      <c r="P110" s="8">
        <v>11.867366170127944</v>
      </c>
      <c r="Q110" s="8">
        <v>0.68346562284802037</v>
      </c>
      <c r="R110" s="8">
        <v>5.2692303040846777</v>
      </c>
      <c r="S110" s="8"/>
      <c r="T110" s="8"/>
      <c r="U110" s="8"/>
      <c r="V110" s="8"/>
      <c r="W110" s="8"/>
    </row>
    <row r="111" spans="2:44" x14ac:dyDescent="0.3">
      <c r="B111" s="9" t="s">
        <v>17</v>
      </c>
      <c r="C111" s="8">
        <v>50.407728076966542</v>
      </c>
      <c r="D111" s="8">
        <v>34.193645030932977</v>
      </c>
      <c r="E111" s="8">
        <v>15.398626892100484</v>
      </c>
      <c r="H111" s="9" t="s">
        <v>17</v>
      </c>
      <c r="I111" s="8">
        <v>22.603165651030068</v>
      </c>
      <c r="J111" s="8">
        <v>15.133899461909033</v>
      </c>
      <c r="K111" s="8">
        <v>7.1721873811638348</v>
      </c>
      <c r="L111" s="8">
        <v>5.4984755828635965</v>
      </c>
      <c r="M111" s="8">
        <v>11.132902485083704</v>
      </c>
      <c r="N111" s="8">
        <v>19.554331434112431</v>
      </c>
      <c r="O111" s="8">
        <v>3.5064111117368451</v>
      </c>
      <c r="P111" s="8">
        <v>10.54138836553512</v>
      </c>
      <c r="Q111" s="8">
        <v>0.39419588520475668</v>
      </c>
      <c r="R111" s="8">
        <v>4.463042641360607</v>
      </c>
      <c r="S111" s="8"/>
      <c r="T111" s="8"/>
      <c r="U111" s="8"/>
      <c r="V111" s="8"/>
      <c r="W111" s="8"/>
    </row>
    <row r="112" spans="2:44" x14ac:dyDescent="0.3">
      <c r="B112" s="14" t="s">
        <v>19</v>
      </c>
      <c r="C112" s="8">
        <v>43.707897952590798</v>
      </c>
      <c r="D112" s="8">
        <v>37.595662259879163</v>
      </c>
      <c r="E112" s="8">
        <v>18.696439787530046</v>
      </c>
      <c r="H112" s="14" t="s">
        <v>19</v>
      </c>
      <c r="I112" s="8">
        <v>18.604221483546162</v>
      </c>
      <c r="J112" s="8">
        <v>12.985378113525051</v>
      </c>
      <c r="K112" s="8">
        <v>7.2447480293797124</v>
      </c>
      <c r="L112" s="8">
        <v>4.8735503261398696</v>
      </c>
      <c r="M112" s="8">
        <v>11.2106230282212</v>
      </c>
      <c r="N112" s="8">
        <v>16.800320861233995</v>
      </c>
      <c r="O112" s="8">
        <v>9.5847183704239711</v>
      </c>
      <c r="P112" s="8">
        <v>11.050615324950572</v>
      </c>
      <c r="Q112" s="8">
        <v>1.7859123610678567</v>
      </c>
      <c r="R112" s="8">
        <v>5.8599121015116173</v>
      </c>
      <c r="S112" s="8"/>
      <c r="T112" s="8"/>
      <c r="U112" s="8"/>
      <c r="V112" s="8"/>
      <c r="W112" s="8"/>
    </row>
    <row r="113" spans="2:23" x14ac:dyDescent="0.3">
      <c r="B113" s="6" t="s">
        <v>31</v>
      </c>
      <c r="C113" s="8">
        <v>49.380862205013216</v>
      </c>
      <c r="D113" s="8">
        <v>34.029557981143185</v>
      </c>
      <c r="E113" s="8">
        <v>16.589579813843589</v>
      </c>
      <c r="H113" s="6" t="s">
        <v>31</v>
      </c>
      <c r="I113" s="8">
        <v>22.270026322643474</v>
      </c>
      <c r="J113" s="8">
        <v>14.451671385512281</v>
      </c>
      <c r="K113" s="8">
        <v>7.1731976600073706</v>
      </c>
      <c r="L113" s="8">
        <v>5.4859668368500971</v>
      </c>
      <c r="M113" s="8">
        <v>11.977857068460899</v>
      </c>
      <c r="N113" s="8">
        <v>17.424348073156256</v>
      </c>
      <c r="O113" s="8">
        <v>4.6273528395260293</v>
      </c>
      <c r="P113" s="8">
        <v>10.819897433462515</v>
      </c>
      <c r="Q113" s="8">
        <v>0.92858157422327481</v>
      </c>
      <c r="R113" s="8">
        <v>4.8411008061578027</v>
      </c>
      <c r="S113" s="8"/>
      <c r="T113" s="8"/>
      <c r="U113" s="8"/>
      <c r="V113" s="8"/>
      <c r="W113" s="8"/>
    </row>
    <row r="114" spans="2:23" x14ac:dyDescent="0.3">
      <c r="B114" s="6" t="s">
        <v>34</v>
      </c>
      <c r="C114" s="8">
        <v>43.707897952590798</v>
      </c>
      <c r="D114" s="8">
        <v>30.421975909722189</v>
      </c>
      <c r="E114" s="8">
        <v>13.255538021435106</v>
      </c>
      <c r="H114" s="6" t="s">
        <v>34</v>
      </c>
      <c r="I114" s="8">
        <v>18.604221483546162</v>
      </c>
      <c r="J114" s="8">
        <v>12.318273928650713</v>
      </c>
      <c r="K114" s="8">
        <v>6.4342131511778273</v>
      </c>
      <c r="L114" s="8">
        <v>4.6114777119915944</v>
      </c>
      <c r="M114" s="8">
        <v>10.451989176180632</v>
      </c>
      <c r="N114" s="8">
        <v>15.492808901617423</v>
      </c>
      <c r="O114" s="8">
        <v>1.7774632863532356</v>
      </c>
      <c r="P114" s="8">
        <v>8.6238314999090147</v>
      </c>
      <c r="Q114" s="8">
        <v>0.39419588520475668</v>
      </c>
      <c r="R114" s="8">
        <v>3.9181859548368698</v>
      </c>
      <c r="S114" s="8"/>
      <c r="T114" s="8"/>
      <c r="U114" s="8"/>
      <c r="V114" s="8"/>
      <c r="W114" s="8"/>
    </row>
    <row r="115" spans="2:23" x14ac:dyDescent="0.3">
      <c r="B115" s="6" t="s">
        <v>32</v>
      </c>
      <c r="C115" s="8">
        <v>52.520502083212314</v>
      </c>
      <c r="D115" s="8">
        <v>37.595662259879163</v>
      </c>
      <c r="E115" s="8">
        <v>18.696439787530046</v>
      </c>
      <c r="H115" s="6" t="s">
        <v>32</v>
      </c>
      <c r="I115" s="8">
        <v>24.327800983255095</v>
      </c>
      <c r="J115" s="8">
        <v>15.885959307391314</v>
      </c>
      <c r="K115" s="8">
        <v>8.0352288789822719</v>
      </c>
      <c r="L115" s="8">
        <v>6.3418721612564077</v>
      </c>
      <c r="M115" s="8">
        <v>13.712496063750775</v>
      </c>
      <c r="N115" s="8">
        <v>20.560000418304959</v>
      </c>
      <c r="O115" s="8">
        <v>9.5847183704239711</v>
      </c>
      <c r="P115" s="8">
        <v>12.451686807375948</v>
      </c>
      <c r="Q115" s="8">
        <v>1.7859123610678567</v>
      </c>
      <c r="R115" s="8">
        <v>5.8599121015116173</v>
      </c>
      <c r="S115" s="8"/>
      <c r="T115" s="8"/>
      <c r="U115" s="8"/>
      <c r="V115" s="8"/>
      <c r="W115" s="8"/>
    </row>
    <row r="116" spans="2:23" x14ac:dyDescent="0.3">
      <c r="B116" s="6" t="s">
        <v>55</v>
      </c>
      <c r="C116" s="8">
        <v>2.7556926261139272</v>
      </c>
      <c r="D116" s="8">
        <v>2.5839706356187437</v>
      </c>
      <c r="E116" s="8">
        <v>1.7618977247744618</v>
      </c>
      <c r="H116" s="6" t="s">
        <v>36</v>
      </c>
      <c r="I116" s="8">
        <v>2.0710194389438521</v>
      </c>
      <c r="J116" s="8">
        <v>1.3503065506174263</v>
      </c>
      <c r="K116" s="8">
        <v>0.52593396042604545</v>
      </c>
      <c r="L116" s="8">
        <v>0.5602446178453987</v>
      </c>
      <c r="M116" s="8">
        <v>1.2615054221626141</v>
      </c>
      <c r="N116" s="8">
        <v>1.7595755438902714</v>
      </c>
      <c r="O116" s="8">
        <v>2.6539461369501143</v>
      </c>
      <c r="P116" s="8">
        <v>1.1320369142282631</v>
      </c>
      <c r="Q116" s="8">
        <v>0.48188978801394339</v>
      </c>
      <c r="R116" s="8">
        <v>0.67264234191281524</v>
      </c>
    </row>
  </sheetData>
  <conditionalFormatting sqref="BK26:BK28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6:BJ28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2:BK34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2:BM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AZ20 AX21:AY21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21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:BB20 BA21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4:BD20 BC21 AX22:AY22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3:AW1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5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C65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:D65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:E6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9:I6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9:J65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:K65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9:L65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:M65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:N65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:O65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9:P65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4:I100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:J100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4:K100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4:L100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:M100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:N100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:O100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0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0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:F65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:Q65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:R6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:S65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9:T6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9:U6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9:V65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9:W65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:X65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0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0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100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4:P100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4:Q100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4:R100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:S100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4:T100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4:U100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4:V100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4:W100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9:U79">
    <cfRule type="colorScale" priority="1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9:V79">
    <cfRule type="colorScale" priority="1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9:W79">
    <cfRule type="colorScale" priority="1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X79">
    <cfRule type="colorScale" priority="1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:C79">
    <cfRule type="colorScale" priority="1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:D79">
    <cfRule type="colorScale" priority="1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9:E79">
    <cfRule type="colorScale" priority="1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:I79">
    <cfRule type="colorScale" priority="1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:J79">
    <cfRule type="colorScale" priority="1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:K79">
    <cfRule type="colorScale" priority="1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L79">
    <cfRule type="colorScale" priority="1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:M79">
    <cfRule type="colorScale" priority="1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9:N79">
    <cfRule type="colorScale" priority="1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:O79">
    <cfRule type="colorScale" priority="1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9:P79">
    <cfRule type="colorScale" priority="1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:F79">
    <cfRule type="colorScale" priority="1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:Q79">
    <cfRule type="colorScale" priority="1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9:R79">
    <cfRule type="colorScale" priority="1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:S79">
    <cfRule type="colorScale" priority="1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9:T77">
    <cfRule type="colorScale" priority="1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:S114">
    <cfRule type="colorScale" priority="1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5:T114">
    <cfRule type="colorScale" priority="1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5:U114">
    <cfRule type="colorScale" priority="1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5:V114">
    <cfRule type="colorScale" priority="1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5:W114">
    <cfRule type="colorScale" priority="1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5:I115">
    <cfRule type="colorScale" priority="1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5:J115">
    <cfRule type="colorScale" priority="1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5:K115">
    <cfRule type="colorScale" priority="1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5:L115">
    <cfRule type="colorScale" priority="1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:M115">
    <cfRule type="colorScale" priority="1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5:N115">
    <cfRule type="colorScale" priority="1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:O115">
    <cfRule type="colorScale" priority="1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5">
    <cfRule type="colorScale" priority="1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5">
    <cfRule type="colorScale" priority="1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5">
    <cfRule type="colorScale" priority="1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5:P115">
    <cfRule type="colorScale" priority="1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5:Q115">
    <cfRule type="colorScale" priority="1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5:R115">
    <cfRule type="colorScale" priority="1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:AR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59</vt:i4>
      </vt:variant>
    </vt:vector>
  </HeadingPairs>
  <TitlesOfParts>
    <vt:vector size="69" baseType="lpstr">
      <vt:lpstr>score</vt:lpstr>
      <vt:lpstr>KF_19_dur+rat</vt:lpstr>
      <vt:lpstr>diag dur sec 14</vt:lpstr>
      <vt:lpstr>diag dur sec 8</vt:lpstr>
      <vt:lpstr>perc sec 14</vt:lpstr>
      <vt:lpstr>perc sec 8</vt:lpstr>
      <vt:lpstr>dur sec rel dev (%) 14</vt:lpstr>
      <vt:lpstr>dur rel dev (%) 8</vt:lpstr>
      <vt:lpstr>perc 14 dev</vt:lpstr>
      <vt:lpstr>perc 8 dev</vt:lpstr>
      <vt:lpstr>'KF_19_dur+rat'!AP_27</vt:lpstr>
      <vt:lpstr>'KF_19_dur+rat'!Arnold_Pogossian_2006__live_DVD__14_dur</vt:lpstr>
      <vt:lpstr>'KF_19_dur+rat'!Arnold_Pogossian_2006__live_DVD__19_dur</vt:lpstr>
      <vt:lpstr>'KF_19_dur+rat'!Arnold_Pogossian_2006__live_DVD__19_dur_1</vt:lpstr>
      <vt:lpstr>'KF_19_dur+rat'!Arnold_Pogossian_2006__live_DVD__27_dur</vt:lpstr>
      <vt:lpstr>'KF_19_dur+rat'!Arnold_Pogossian_2009_14</vt:lpstr>
      <vt:lpstr>'KF_19_dur+rat'!Arnold_Pogossian_2009_19</vt:lpstr>
      <vt:lpstr>'KF_19_dur+rat'!Arnold_Pogossian_2009_20</vt:lpstr>
      <vt:lpstr>'KF_19_dur+rat'!Banse_Keller_2005_14</vt:lpstr>
      <vt:lpstr>'KF_19_dur+rat'!Banse_Keller_2005_19</vt:lpstr>
      <vt:lpstr>'KF_19_dur+rat'!Banse_Keller_2005_20</vt:lpstr>
      <vt:lpstr>'KF_19_dur+rat'!BK_27</vt:lpstr>
      <vt:lpstr>'KF_19_dur+rat'!CK_1990_32_dur</vt:lpstr>
      <vt:lpstr>'KF_19_dur+rat'!CK_27</vt:lpstr>
      <vt:lpstr>'KF_19_dur+rat'!CK87_27</vt:lpstr>
      <vt:lpstr>'KF_19_dur+rat'!Csengery_Keller_1987_12__Umpanzert</vt:lpstr>
      <vt:lpstr>'KF_19_dur+rat'!Csengery_Keller_1987_17__Nichts_dergleichen</vt:lpstr>
      <vt:lpstr>'KF_19_dur+rat'!Csengery_Keller_1987_17__Nichts_dergleichen__2</vt:lpstr>
      <vt:lpstr>'KF_19_dur+rat'!Csengery_Keller_1987_17__Nichts_dergleichen__3</vt:lpstr>
      <vt:lpstr>'KF_19_dur+rat'!Csengery_Keller_1987_17__Nichts_dergleichen__4</vt:lpstr>
      <vt:lpstr>'KF_19_dur+rat'!Csengery_Keller_1990_14</vt:lpstr>
      <vt:lpstr>'KF_19_dur+rat'!Csengery_Keller_1990_19</vt:lpstr>
      <vt:lpstr>'KF_19_dur+rat'!Csengery_Keller_1990_20</vt:lpstr>
      <vt:lpstr>'KF_19_dur+rat'!Kammer_Widmann_2017_14_Abschnitte_Dauern</vt:lpstr>
      <vt:lpstr>'KF_19_dur+rat'!Kammer_Widmann_2017_19_Abschnitte_Dauern</vt:lpstr>
      <vt:lpstr>'KF_19_dur+rat'!Kammer_Widmann_2017_19_Abschnitte_Dauern_1</vt:lpstr>
      <vt:lpstr>'KF_19_dur+rat'!Kammer_Widmann_2017_27_Abschnitte_Dauern</vt:lpstr>
      <vt:lpstr>'KF_19_dur+rat'!KO_27</vt:lpstr>
      <vt:lpstr>'KF_19_dur+rat'!KO_94_27</vt:lpstr>
      <vt:lpstr>'KF_19_dur+rat'!Komsi_Oramo_1994_14</vt:lpstr>
      <vt:lpstr>'KF_19_dur+rat'!Komsi_Oramo_1994_19</vt:lpstr>
      <vt:lpstr>'KF_19_dur+rat'!Komsi_Oramo_1994_20</vt:lpstr>
      <vt:lpstr>'KF_19_dur+rat'!Komsi_Oramo_1996_14</vt:lpstr>
      <vt:lpstr>'KF_19_dur+rat'!Komsi_Oramo_1996_19</vt:lpstr>
      <vt:lpstr>'KF_19_dur+rat'!Komsi_Oramo_1996_20</vt:lpstr>
      <vt:lpstr>'KF_19_dur+rat'!Melzer_Stark_2012_14</vt:lpstr>
      <vt:lpstr>'KF_19_dur+rat'!Melzer_Stark_2012_19</vt:lpstr>
      <vt:lpstr>'KF_19_dur+rat'!Melzer_Stark_2012_20</vt:lpstr>
      <vt:lpstr>'KF_19_dur+rat'!Melzer_Stark_2013_19</vt:lpstr>
      <vt:lpstr>'KF_19_dur+rat'!Melzer_Stark_2013_20</vt:lpstr>
      <vt:lpstr>'KF_19_dur+rat'!Melzer_Stark_2014_14</vt:lpstr>
      <vt:lpstr>'KF_19_dur+rat'!Melzer_Stark_2017_Wien_modern_14_dur</vt:lpstr>
      <vt:lpstr>'KF_19_dur+rat'!Melzer_Stark_2017_Wien_modern_19_dur</vt:lpstr>
      <vt:lpstr>'KF_19_dur+rat'!Melzer_Stark_2017_Wien_modern_19_dur_1</vt:lpstr>
      <vt:lpstr>'KF_19_dur+rat'!Melzer_Stark_2017_Wien_modern_27_dur</vt:lpstr>
      <vt:lpstr>'KF_19_dur+rat'!Melzer_Stark_2019_14</vt:lpstr>
      <vt:lpstr>'KF_19_dur+rat'!Melzer_Stark_2019_19</vt:lpstr>
      <vt:lpstr>'KF_19_dur+rat'!Melzer_Stark_2019_20</vt:lpstr>
      <vt:lpstr>'KF_19_dur+rat'!MS_27</vt:lpstr>
      <vt:lpstr>'KF_19_dur+rat'!MS13_27</vt:lpstr>
      <vt:lpstr>'KF_19_dur+rat'!MS19_27</vt:lpstr>
      <vt:lpstr>'KF_19_dur+rat'!Pammer_Kopatchinskaja_2004_12</vt:lpstr>
      <vt:lpstr>'KF_19_dur+rat'!Pammer_Kopatchinskaja_2004_19</vt:lpstr>
      <vt:lpstr>'KF_19_dur+rat'!Pammer_Kopatchinskaja_2004_20</vt:lpstr>
      <vt:lpstr>'KF_19_dur+rat'!PK_27</vt:lpstr>
      <vt:lpstr>'KF_19_dur+rat'!Whittlesey_Sallaberger_1997_14</vt:lpstr>
      <vt:lpstr>'KF_19_dur+rat'!Whittlesey_Sallaberger_1997_19</vt:lpstr>
      <vt:lpstr>'KF_19_dur+rat'!Whittlesey_Sallaberger_1997_20</vt:lpstr>
      <vt:lpstr>'KF_19_dur+rat'!WS_27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Author2</cp:lastModifiedBy>
  <cp:lastPrinted>2019-04-01T14:57:22Z</cp:lastPrinted>
  <dcterms:created xsi:type="dcterms:W3CDTF">2019-03-12T16:44:39Z</dcterms:created>
  <dcterms:modified xsi:type="dcterms:W3CDTF">2020-12-09T09:21:52Z</dcterms:modified>
</cp:coreProperties>
</file>