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56F8BDD3-43B9-4C62-9420-417502B28728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6" r:id="rId1"/>
    <sheet name="KF_20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  <sheet name="KF20_tpo" sheetId="35" r:id="rId11"/>
  </sheets>
  <definedNames>
    <definedName name="AP_2009_21" localSheetId="1">'KF_20_dur+rat'!$AH$77:$AH$85</definedName>
    <definedName name="AP_2009_23" localSheetId="1">'KF_20_dur+rat'!$AH$77:$AH$85</definedName>
    <definedName name="AP_27" localSheetId="1">'KF_20_dur+rat'!$AH$77:$AH$92</definedName>
    <definedName name="Arnold_Pogossian_2006__live_DVD__14_dur" localSheetId="1">'KF_20_dur+rat'!$AJ$77:$AJ$92</definedName>
    <definedName name="Arnold_Pogossian_2006__live_DVD__20_dur_1" localSheetId="1">'KF_20_dur+rat'!$AJ$77:$AJ$85</definedName>
    <definedName name="Arnold_Pogossian_2006__live_DVD__20_dur_3" localSheetId="1">'KF_20_dur+rat'!$AJ$77:$AJ$85</definedName>
    <definedName name="Arnold_Pogossian_2006__live_DVD__27_dur" localSheetId="1">'KF_20_dur+rat'!$AJ$77:$AJ$92</definedName>
    <definedName name="Arnold_Pogossian_2009_14" localSheetId="1">'KF_20_dur+rat'!$AH$77:$AH$92</definedName>
    <definedName name="Arnold_Pogossian_2009_6" localSheetId="1">'KF_20_dur+rat'!#REF!</definedName>
    <definedName name="Banse_Keller_2005_06" localSheetId="1">'KF_20_dur+rat'!#REF!</definedName>
    <definedName name="Banse_Keller_2005_14" localSheetId="1">'KF_20_dur+rat'!$AI$77:$AI$92</definedName>
    <definedName name="BK_2005_21" localSheetId="1">'KF_20_dur+rat'!$AI$77:$AI$85</definedName>
    <definedName name="BK_2005_23" localSheetId="1">'KF_20_dur+rat'!$AI$77:$AI$85</definedName>
    <definedName name="BK_27" localSheetId="1">'KF_20_dur+rat'!$AI$77:$AI$92</definedName>
    <definedName name="CK_1987_20_tpo" localSheetId="10">KF20_tpo!$B$2:$B$20</definedName>
    <definedName name="CK_1987_21" localSheetId="1">'KF_20_dur+rat'!$AB$77:$AB$85</definedName>
    <definedName name="CK_1987_23" localSheetId="1">'KF_20_dur+rat'!$AB$77:$AB$85</definedName>
    <definedName name="CK_1990_21" localSheetId="1">'KF_20_dur+rat'!$AC$77:$AC$85</definedName>
    <definedName name="CK_1990_23" localSheetId="1">'KF_20_dur+rat'!$AC$77:$AC$85</definedName>
    <definedName name="CK_1990_32_dur" localSheetId="1">'KF_20_dur+rat'!$AA$2:$AA$20</definedName>
    <definedName name="CK_27" localSheetId="1">'KF_20_dur+rat'!$AC$77:$AC$88</definedName>
    <definedName name="CK87_27" localSheetId="1">'KF_20_dur+rat'!$AB$77:$AB$88</definedName>
    <definedName name="Csengery_Keller_1987_04__Nimmermehr" localSheetId="1">'KF_20_dur+rat'!#REF!</definedName>
    <definedName name="Csengery_Keller_1987_12__Umpanzert" localSheetId="1">'KF_20_dur+rat'!$AB$77:$AB$88</definedName>
    <definedName name="Csengery_Keller_1990_06" localSheetId="1">'KF_20_dur+rat'!#REF!</definedName>
    <definedName name="Csengery_Keller_1990_14" localSheetId="1">'KF_20_dur+rat'!$AC$77:$AC$88</definedName>
    <definedName name="Kammer_Widmann_2017_14_Abschnitte_Dauern" localSheetId="1">'KF_20_dur+rat'!$AM$77:$AM$92</definedName>
    <definedName name="Kammer_Widmann_2017_20_Abschnitte_Dauern_1" localSheetId="1">'KF_20_dur+rat'!$AM$77:$AM$85</definedName>
    <definedName name="Kammer_Widmann_2017_20_Abschnitte_Dauern_3" localSheetId="1">'KF_20_dur+rat'!$AM$77:$AM$85</definedName>
    <definedName name="Kammer_Widmann_2017_27_Abschnitte_Dauern" localSheetId="1">'KF_20_dur+rat'!$AM$77:$AM$92</definedName>
    <definedName name="KO_1994_20_tpo" localSheetId="10">KF20_tpo!$C$2:$C$20</definedName>
    <definedName name="KO_1994_21" localSheetId="1">'KF_20_dur+rat'!$AD$77:$AD$85</definedName>
    <definedName name="KO_1994_23" localSheetId="1">'KF_20_dur+rat'!$AD$77:$AD$85</definedName>
    <definedName name="KO_1996_21" localSheetId="1">'KF_20_dur+rat'!$AE$77:$AE$85</definedName>
    <definedName name="KO_1996_23" localSheetId="1">'KF_20_dur+rat'!$AE$77:$AE$85</definedName>
    <definedName name="KO_27" localSheetId="1">'KF_20_dur+rat'!$AE$77:$AE$92</definedName>
    <definedName name="KO_94_27" localSheetId="1">'KF_20_dur+rat'!$AD$77:$AD$92</definedName>
    <definedName name="Komsi_Oramo_1994_14" localSheetId="1">'KF_20_dur+rat'!$AD$77:$AD$92</definedName>
    <definedName name="Komsi_Oramo_1996_06" localSheetId="1">'KF_20_dur+rat'!#REF!</definedName>
    <definedName name="Komsi_Oramo_1996_14" localSheetId="1">'KF_20_dur+rat'!$AE$77:$AE$92</definedName>
    <definedName name="Melzer_Stark_2012_06" localSheetId="1">'KF_20_dur+rat'!#REF!</definedName>
    <definedName name="Melzer_Stark_2012_14" localSheetId="1">'KF_20_dur+rat'!$AK$77:$AK$92</definedName>
    <definedName name="Melzer_Stark_2013_06" localSheetId="1">'KF_20_dur+rat'!#REF!</definedName>
    <definedName name="Melzer_Stark_2014_14" localSheetId="1">'KF_20_dur+rat'!$AL$77:$AL$92</definedName>
    <definedName name="Melzer_Stark_2017_Wien_modern_14_dur" localSheetId="1">'KF_20_dur+rat'!$AN$77:$AN$92</definedName>
    <definedName name="Melzer_Stark_2017_Wien_modern_20_dur_1" localSheetId="1">'KF_20_dur+rat'!$AN$77:$AN$85</definedName>
    <definedName name="Melzer_Stark_2017_Wien_modern_20_dur_3" localSheetId="1">'KF_20_dur+rat'!$AN$77:$AN$85</definedName>
    <definedName name="Melzer_Stark_2017_Wien_modern_27_dur" localSheetId="1">'KF_20_dur+rat'!$AN$77:$AN$92</definedName>
    <definedName name="Melzer_Stark_2019_14" localSheetId="1">'KF_20_dur+rat'!$AO$77:$AO$92</definedName>
    <definedName name="MS_2012_21" localSheetId="1">'KF_20_dur+rat'!$AK$77:$AK$85</definedName>
    <definedName name="MS_2012_23" localSheetId="1">'KF_20_dur+rat'!$AK$77:$AK$85</definedName>
    <definedName name="MS_2013_21" localSheetId="1">'KF_20_dur+rat'!$AL$77:$AL$85</definedName>
    <definedName name="MS_2013_23" localSheetId="1">'KF_20_dur+rat'!$AL$77:$AL$85</definedName>
    <definedName name="MS_2019_21" localSheetId="1">'KF_20_dur+rat'!$AO$77:$AO$85</definedName>
    <definedName name="MS_2019_23" localSheetId="1">'KF_20_dur+rat'!$AO$77:$AO$85</definedName>
    <definedName name="MS_27" localSheetId="1">'KF_20_dur+rat'!$AK$77:$AK$92</definedName>
    <definedName name="MS13_27" localSheetId="1">'KF_20_dur+rat'!$AL$77:$AL$92</definedName>
    <definedName name="MS19_27" localSheetId="1">'KF_20_dur+rat'!$AO$77:$AO$92</definedName>
    <definedName name="Pammer_Kopatchinskaja_2004_06" localSheetId="1">'KF_20_dur+rat'!#REF!</definedName>
    <definedName name="Pammer_Kopatchinskaja_2004_12" localSheetId="1">'KF_20_dur+rat'!$AG$77:$AG$92</definedName>
    <definedName name="PK_2004_21" localSheetId="1">'KF_20_dur+rat'!$AG$77:$AG$85</definedName>
    <definedName name="PK_2004_23" localSheetId="1">'KF_20_dur+rat'!$AG$77:$AG$85</definedName>
    <definedName name="PK_27" localSheetId="1">'KF_20_dur+rat'!$AG$77:$AG$92</definedName>
    <definedName name="Whittlesey_Sallaberger_1997_06" localSheetId="1">'KF_20_dur+rat'!#REF!</definedName>
    <definedName name="Whittlesey_Sallaberger_1997_14" localSheetId="1">'KF_20_dur+rat'!$AF$77:$AF$92</definedName>
    <definedName name="WS_1997_21" localSheetId="1">'KF_20_dur+rat'!$AF$77:$AF$85</definedName>
    <definedName name="WS_1997_23" localSheetId="1">'KF_20_dur+rat'!$AF$77:$AF$85</definedName>
    <definedName name="WS_27" localSheetId="1">'KF_20_dur+rat'!$AF$77:$AF$92</definedName>
  </definedNames>
  <calcPr calcId="181029"/>
</workbook>
</file>

<file path=xl/calcChain.xml><?xml version="1.0" encoding="utf-8"?>
<calcChain xmlns="http://schemas.openxmlformats.org/spreadsheetml/2006/main">
  <c r="C21" i="35" l="1"/>
  <c r="C22" i="35" s="1"/>
  <c r="B21" i="35"/>
  <c r="B22" i="35" s="1"/>
  <c r="C12" i="35"/>
  <c r="C13" i="35" s="1"/>
  <c r="B12" i="35"/>
  <c r="B13" i="35" s="1"/>
  <c r="T13" i="3" l="1"/>
  <c r="T18" i="3"/>
  <c r="T17" i="3"/>
  <c r="T16" i="3"/>
  <c r="T15" i="3"/>
  <c r="T14" i="3"/>
  <c r="B4" i="3"/>
  <c r="AX10" i="3"/>
  <c r="AB3" i="3"/>
  <c r="AB4" i="3"/>
  <c r="AB5" i="3"/>
  <c r="AB6" i="3"/>
  <c r="AB7" i="3"/>
  <c r="B5" i="3" s="1"/>
  <c r="AB8" i="3"/>
  <c r="B6" i="3" s="1"/>
  <c r="AB9" i="3"/>
  <c r="B7" i="3" s="1"/>
  <c r="B3" i="3" l="1"/>
  <c r="T19" i="3"/>
  <c r="B24" i="3"/>
  <c r="B28" i="3"/>
  <c r="B27" i="3"/>
  <c r="B26" i="3"/>
  <c r="B25" i="3"/>
  <c r="AC6" i="3" l="1"/>
  <c r="AC45" i="3" s="1"/>
  <c r="AC7" i="3"/>
  <c r="C5" i="3" s="1"/>
  <c r="AC8" i="3"/>
  <c r="C6" i="3" s="1"/>
  <c r="AE6" i="3"/>
  <c r="AE45" i="3" s="1"/>
  <c r="AE7" i="3"/>
  <c r="E5" i="3" s="1"/>
  <c r="AE8" i="3"/>
  <c r="AF6" i="3"/>
  <c r="AF7" i="3"/>
  <c r="F5" i="3" s="1"/>
  <c r="AF8" i="3"/>
  <c r="AG6" i="3"/>
  <c r="AG7" i="3"/>
  <c r="G5" i="3" s="1"/>
  <c r="AG8" i="3"/>
  <c r="G6" i="3" s="1"/>
  <c r="AH6" i="3"/>
  <c r="AH45" i="3" s="1"/>
  <c r="AH7" i="3"/>
  <c r="AH8" i="3"/>
  <c r="H6" i="3" s="1"/>
  <c r="AI6" i="3"/>
  <c r="AI45" i="3" s="1"/>
  <c r="AI7" i="3"/>
  <c r="AI8" i="3"/>
  <c r="AK6" i="3"/>
  <c r="AK7" i="3"/>
  <c r="AK8" i="3"/>
  <c r="K6" i="3" s="1"/>
  <c r="AM6" i="3"/>
  <c r="AM45" i="3" s="1"/>
  <c r="AM7" i="3"/>
  <c r="AM8" i="3"/>
  <c r="M6" i="3" s="1"/>
  <c r="AC4" i="3"/>
  <c r="AC43" i="3" s="1"/>
  <c r="AC5" i="3"/>
  <c r="AE4" i="3"/>
  <c r="AE43" i="3" s="1"/>
  <c r="AE5" i="3"/>
  <c r="AF4" i="3"/>
  <c r="AF43" i="3" s="1"/>
  <c r="AF5" i="3"/>
  <c r="AG4" i="3"/>
  <c r="AG43" i="3" s="1"/>
  <c r="AG5" i="3"/>
  <c r="AH4" i="3"/>
  <c r="AH43" i="3" s="1"/>
  <c r="AH5" i="3"/>
  <c r="AI4" i="3"/>
  <c r="AI43" i="3" s="1"/>
  <c r="AI5" i="3"/>
  <c r="AK4" i="3"/>
  <c r="AK43" i="3" s="1"/>
  <c r="AK5" i="3"/>
  <c r="K4" i="3" s="1"/>
  <c r="AM4" i="3"/>
  <c r="AM43" i="3" s="1"/>
  <c r="AM5" i="3"/>
  <c r="M4" i="3" s="1"/>
  <c r="AE2" i="3"/>
  <c r="E2" i="3" s="1"/>
  <c r="AE3" i="3"/>
  <c r="AG2" i="3"/>
  <c r="G2" i="3" s="1"/>
  <c r="AG3" i="3"/>
  <c r="AH2" i="3"/>
  <c r="H2" i="3" s="1"/>
  <c r="AH3" i="3"/>
  <c r="AI2" i="3"/>
  <c r="I2" i="3" s="1"/>
  <c r="AI3" i="3"/>
  <c r="AJ2" i="3"/>
  <c r="J2" i="3" s="1"/>
  <c r="AJ3" i="3"/>
  <c r="AJ4" i="3"/>
  <c r="AJ43" i="3" s="1"/>
  <c r="AJ5" i="3"/>
  <c r="AJ6" i="3"/>
  <c r="AJ45" i="3" s="1"/>
  <c r="AJ7" i="3"/>
  <c r="AJ8" i="3"/>
  <c r="AK2" i="3"/>
  <c r="K2" i="3" s="1"/>
  <c r="AK3" i="3"/>
  <c r="AM2" i="3"/>
  <c r="M2" i="3" s="1"/>
  <c r="AM3" i="3"/>
  <c r="AO2" i="3"/>
  <c r="O2" i="3" s="1"/>
  <c r="AO3" i="3"/>
  <c r="AO4" i="3"/>
  <c r="AO5" i="3"/>
  <c r="AO6" i="3"/>
  <c r="AO45" i="3" s="1"/>
  <c r="AO7" i="3"/>
  <c r="AO8" i="3"/>
  <c r="AC2" i="3"/>
  <c r="C2" i="3" s="1"/>
  <c r="AC3" i="3"/>
  <c r="AF2" i="3"/>
  <c r="F2" i="3" s="1"/>
  <c r="AF3" i="3"/>
  <c r="AB43" i="3"/>
  <c r="AB44" i="3"/>
  <c r="AB46" i="3"/>
  <c r="AB2" i="3"/>
  <c r="AB42" i="3"/>
  <c r="AD4" i="3"/>
  <c r="AD43" i="3" s="1"/>
  <c r="AD5" i="3"/>
  <c r="AD6" i="3"/>
  <c r="AD45" i="3" s="1"/>
  <c r="AD7" i="3"/>
  <c r="D5" i="3" s="1"/>
  <c r="AD2" i="3"/>
  <c r="D2" i="3" s="1"/>
  <c r="AD3" i="3"/>
  <c r="AD8" i="3"/>
  <c r="AL4" i="3"/>
  <c r="AL43" i="3" s="1"/>
  <c r="AL5" i="3"/>
  <c r="AL6" i="3"/>
  <c r="AL45" i="3" s="1"/>
  <c r="AL7" i="3"/>
  <c r="AL2" i="3"/>
  <c r="L2" i="3" s="1"/>
  <c r="AL3" i="3"/>
  <c r="L3" i="3" s="1"/>
  <c r="AL8" i="3"/>
  <c r="AN4" i="3"/>
  <c r="AN43" i="3" s="1"/>
  <c r="AN5" i="3"/>
  <c r="AN6" i="3"/>
  <c r="AN7" i="3"/>
  <c r="AN2" i="3"/>
  <c r="N2" i="3" s="1"/>
  <c r="AN3" i="3"/>
  <c r="AN8" i="3"/>
  <c r="AC9" i="3"/>
  <c r="C7" i="3" s="1"/>
  <c r="AD9" i="3"/>
  <c r="D7" i="3" s="1"/>
  <c r="AE9" i="3"/>
  <c r="E7" i="3" s="1"/>
  <c r="AF9" i="3"/>
  <c r="AG9" i="3"/>
  <c r="AH9" i="3"/>
  <c r="AI9" i="3"/>
  <c r="AJ9" i="3"/>
  <c r="AK9" i="3"/>
  <c r="K7" i="3" s="1"/>
  <c r="AL9" i="3"/>
  <c r="AM9" i="3"/>
  <c r="AN9" i="3"/>
  <c r="AO9" i="3"/>
  <c r="AN41" i="3"/>
  <c r="AO42" i="3"/>
  <c r="AG44" i="3"/>
  <c r="AK47" i="3"/>
  <c r="AE48" i="3"/>
  <c r="AB47" i="3"/>
  <c r="G4" i="3" l="1"/>
  <c r="AE46" i="3"/>
  <c r="K23" i="3"/>
  <c r="N23" i="3"/>
  <c r="F23" i="3"/>
  <c r="H23" i="3"/>
  <c r="O23" i="3"/>
  <c r="D23" i="3"/>
  <c r="I23" i="3"/>
  <c r="C23" i="3"/>
  <c r="G23" i="3"/>
  <c r="L23" i="3"/>
  <c r="AB10" i="3"/>
  <c r="B2" i="3"/>
  <c r="M23" i="3"/>
  <c r="J23" i="3"/>
  <c r="E23" i="3"/>
  <c r="F4" i="3"/>
  <c r="F25" i="3" s="1"/>
  <c r="M27" i="3"/>
  <c r="F26" i="3"/>
  <c r="AI48" i="3"/>
  <c r="I7" i="3"/>
  <c r="AJ47" i="3"/>
  <c r="J6" i="3"/>
  <c r="AM46" i="3"/>
  <c r="M5" i="3"/>
  <c r="H27" i="3"/>
  <c r="G25" i="3"/>
  <c r="AF42" i="3"/>
  <c r="F3" i="3"/>
  <c r="AJ46" i="3"/>
  <c r="J5" i="3"/>
  <c r="AH42" i="3"/>
  <c r="H3" i="3"/>
  <c r="K25" i="3"/>
  <c r="AH46" i="3"/>
  <c r="H5" i="3"/>
  <c r="AE47" i="3"/>
  <c r="E6" i="3"/>
  <c r="W6" i="3" s="1"/>
  <c r="W27" i="3" s="1"/>
  <c r="AJ48" i="3"/>
  <c r="J7" i="3"/>
  <c r="AI10" i="3"/>
  <c r="AI49" i="3" s="1"/>
  <c r="AH48" i="3"/>
  <c r="H7" i="3"/>
  <c r="X7" i="3" s="1"/>
  <c r="X28" i="3" s="1"/>
  <c r="AN46" i="3"/>
  <c r="N5" i="3"/>
  <c r="AF10" i="3"/>
  <c r="AF49" i="3" s="1"/>
  <c r="O3" i="3"/>
  <c r="K27" i="3"/>
  <c r="E26" i="3"/>
  <c r="L24" i="3"/>
  <c r="D26" i="3"/>
  <c r="AL46" i="3"/>
  <c r="L5" i="3"/>
  <c r="AJ44" i="3"/>
  <c r="J4" i="3"/>
  <c r="AE44" i="3"/>
  <c r="E4" i="3"/>
  <c r="AK46" i="3"/>
  <c r="K5" i="3"/>
  <c r="G27" i="3"/>
  <c r="AI42" i="3"/>
  <c r="I3" i="3"/>
  <c r="AO44" i="3"/>
  <c r="O4" i="3"/>
  <c r="AG48" i="3"/>
  <c r="G7" i="3"/>
  <c r="AF46" i="3"/>
  <c r="AF48" i="3"/>
  <c r="F7" i="3"/>
  <c r="AC42" i="3"/>
  <c r="C3" i="3"/>
  <c r="AI44" i="3"/>
  <c r="I4" i="3"/>
  <c r="AM48" i="3"/>
  <c r="M7" i="3"/>
  <c r="E28" i="3"/>
  <c r="AN44" i="3"/>
  <c r="N4" i="3"/>
  <c r="M3" i="3"/>
  <c r="G26" i="3"/>
  <c r="C27" i="3"/>
  <c r="AN47" i="3"/>
  <c r="N6" i="3"/>
  <c r="G3" i="3"/>
  <c r="AL48" i="3"/>
  <c r="L7" i="3"/>
  <c r="D28" i="3"/>
  <c r="AD47" i="3"/>
  <c r="D6" i="3"/>
  <c r="AO47" i="3"/>
  <c r="O6" i="3"/>
  <c r="AJ42" i="3"/>
  <c r="J3" i="3"/>
  <c r="AE42" i="3"/>
  <c r="E3" i="3"/>
  <c r="AH44" i="3"/>
  <c r="H4" i="3"/>
  <c r="AC44" i="3"/>
  <c r="C4" i="3"/>
  <c r="AI47" i="3"/>
  <c r="I6" i="3"/>
  <c r="C26" i="3"/>
  <c r="M25" i="3"/>
  <c r="AN42" i="3"/>
  <c r="N3" i="3"/>
  <c r="AO48" i="3"/>
  <c r="O7" i="3"/>
  <c r="AD44" i="3"/>
  <c r="D4" i="3"/>
  <c r="AN48" i="3"/>
  <c r="N7" i="3"/>
  <c r="AL44" i="3"/>
  <c r="L4" i="3"/>
  <c r="AM44" i="3"/>
  <c r="K28" i="3"/>
  <c r="C28" i="3"/>
  <c r="AL47" i="3"/>
  <c r="L6" i="3"/>
  <c r="AD42" i="3"/>
  <c r="D3" i="3"/>
  <c r="AO46" i="3"/>
  <c r="O5" i="3"/>
  <c r="AK42" i="3"/>
  <c r="K3" i="3"/>
  <c r="AI46" i="3"/>
  <c r="I5" i="3"/>
  <c r="AF47" i="3"/>
  <c r="F6" i="3"/>
  <c r="AN10" i="3"/>
  <c r="AN49" i="3" s="1"/>
  <c r="AK41" i="3"/>
  <c r="AK10" i="3"/>
  <c r="AK49" i="3" s="1"/>
  <c r="AH10" i="3"/>
  <c r="AH49" i="3" s="1"/>
  <c r="AC10" i="3"/>
  <c r="AC49" i="3" s="1"/>
  <c r="AO41" i="3"/>
  <c r="AO10" i="3"/>
  <c r="AO49" i="3" s="1"/>
  <c r="AG10" i="3"/>
  <c r="AG49" i="3" s="1"/>
  <c r="AD10" i="3"/>
  <c r="AD49" i="3" s="1"/>
  <c r="AM10" i="3"/>
  <c r="AM49" i="3" s="1"/>
  <c r="AL41" i="3"/>
  <c r="AL10" i="3"/>
  <c r="AL49" i="3" s="1"/>
  <c r="AJ10" i="3"/>
  <c r="AJ49" i="3" s="1"/>
  <c r="AE41" i="3"/>
  <c r="AE10" i="3"/>
  <c r="AE49" i="3" s="1"/>
  <c r="AT2" i="3"/>
  <c r="AW2" i="3" s="1"/>
  <c r="AW41" i="3" s="1"/>
  <c r="AC41" i="3"/>
  <c r="AT7" i="3"/>
  <c r="AT46" i="3" s="1"/>
  <c r="AQ9" i="3"/>
  <c r="AQ48" i="3" s="1"/>
  <c r="AV7" i="3"/>
  <c r="AV46" i="3" s="1"/>
  <c r="AG46" i="3"/>
  <c r="AR2" i="3"/>
  <c r="AR41" i="3" s="1"/>
  <c r="AQ2" i="3"/>
  <c r="AQ41" i="3" s="1"/>
  <c r="AD41" i="3"/>
  <c r="AB48" i="3"/>
  <c r="AD48" i="3"/>
  <c r="AR9" i="3"/>
  <c r="AR48" i="3" s="1"/>
  <c r="AB41" i="3"/>
  <c r="AL42" i="3"/>
  <c r="AB45" i="3"/>
  <c r="AU7" i="3"/>
  <c r="AU46" i="3" s="1"/>
  <c r="AG45" i="3"/>
  <c r="AC46" i="3"/>
  <c r="AH41" i="3"/>
  <c r="AQ7" i="3"/>
  <c r="AQ46" i="3" s="1"/>
  <c r="AT8" i="3"/>
  <c r="AT47" i="3" s="1"/>
  <c r="AK44" i="3"/>
  <c r="AU5" i="3"/>
  <c r="AU44" i="3" s="1"/>
  <c r="AQ5" i="3"/>
  <c r="AQ44" i="3" s="1"/>
  <c r="AF44" i="3"/>
  <c r="AT5" i="3"/>
  <c r="AR5" i="3"/>
  <c r="AR44" i="3" s="1"/>
  <c r="AH47" i="3"/>
  <c r="AF45" i="3"/>
  <c r="AQ6" i="3"/>
  <c r="AQ45" i="3" s="1"/>
  <c r="AV6" i="3"/>
  <c r="AV45" i="3" s="1"/>
  <c r="AP6" i="3"/>
  <c r="AF63" i="3" s="1"/>
  <c r="AU6" i="3"/>
  <c r="AU45" i="3" s="1"/>
  <c r="AM41" i="3"/>
  <c r="AV3" i="3"/>
  <c r="AV42" i="3" s="1"/>
  <c r="AP3" i="3"/>
  <c r="AE60" i="3" s="1"/>
  <c r="AQ3" i="3"/>
  <c r="AQ42" i="3" s="1"/>
  <c r="AG42" i="3"/>
  <c r="AU3" i="3"/>
  <c r="AU42" i="3" s="1"/>
  <c r="AT41" i="3"/>
  <c r="AK45" i="3"/>
  <c r="AC47" i="3"/>
  <c r="AU8" i="3"/>
  <c r="AU47" i="3" s="1"/>
  <c r="AV8" i="3"/>
  <c r="AV47" i="3" s="1"/>
  <c r="AP4" i="3"/>
  <c r="AO61" i="3" s="1"/>
  <c r="AQ4" i="3"/>
  <c r="AQ43" i="3" s="1"/>
  <c r="AO43" i="3"/>
  <c r="AN45" i="3"/>
  <c r="AI41" i="3"/>
  <c r="AV2" i="3"/>
  <c r="AV41" i="3" s="1"/>
  <c r="AR8" i="3"/>
  <c r="AR47" i="3" s="1"/>
  <c r="AP8" i="3"/>
  <c r="AK65" i="3" s="1"/>
  <c r="AQ8" i="3"/>
  <c r="AQ47" i="3" s="1"/>
  <c r="AR4" i="3"/>
  <c r="AR43" i="3" s="1"/>
  <c r="AU9" i="3"/>
  <c r="AU48" i="3" s="1"/>
  <c r="AM42" i="3"/>
  <c r="AV4" i="3"/>
  <c r="AV43" i="3" s="1"/>
  <c r="AU4" i="3"/>
  <c r="AU43" i="3" s="1"/>
  <c r="AM47" i="3"/>
  <c r="AG41" i="3"/>
  <c r="AP7" i="3"/>
  <c r="AD64" i="3" s="1"/>
  <c r="AR7" i="3"/>
  <c r="AR46" i="3" s="1"/>
  <c r="AD46" i="3"/>
  <c r="AF41" i="3"/>
  <c r="AU2" i="3"/>
  <c r="AU41" i="3" s="1"/>
  <c r="AJ41" i="3"/>
  <c r="AG47" i="3"/>
  <c r="AT4" i="3"/>
  <c r="AT6" i="3"/>
  <c r="AR6" i="3"/>
  <c r="AR45" i="3" s="1"/>
  <c r="AK48" i="3"/>
  <c r="AP9" i="3"/>
  <c r="AN66" i="3" s="1"/>
  <c r="AT9" i="3"/>
  <c r="AV9" i="3"/>
  <c r="AV48" i="3" s="1"/>
  <c r="AC48" i="3"/>
  <c r="AR3" i="3"/>
  <c r="AR42" i="3" s="1"/>
  <c r="AP2" i="3"/>
  <c r="AT3" i="3"/>
  <c r="AP5" i="3"/>
  <c r="AM62" i="3" s="1"/>
  <c r="AV5" i="3"/>
  <c r="AV44" i="3" s="1"/>
  <c r="Y7" i="3" l="1"/>
  <c r="Y28" i="3" s="1"/>
  <c r="B8" i="3"/>
  <c r="B13" i="3" s="1"/>
  <c r="W5" i="3"/>
  <c r="K36" i="3" s="1"/>
  <c r="L8" i="3"/>
  <c r="L29" i="3" s="1"/>
  <c r="R7" i="3"/>
  <c r="R28" i="3" s="1"/>
  <c r="Z5" i="3"/>
  <c r="W7" i="3"/>
  <c r="F38" i="3" s="1"/>
  <c r="P5" i="3"/>
  <c r="E45" i="3" s="1"/>
  <c r="N28" i="3"/>
  <c r="I27" i="3"/>
  <c r="I37" i="3"/>
  <c r="J24" i="3"/>
  <c r="J8" i="3"/>
  <c r="J14" i="3" s="1"/>
  <c r="R6" i="3"/>
  <c r="R27" i="3" s="1"/>
  <c r="O25" i="3"/>
  <c r="K26" i="3"/>
  <c r="E27" i="3"/>
  <c r="E37" i="3"/>
  <c r="F24" i="3"/>
  <c r="F8" i="3"/>
  <c r="F14" i="3" s="1"/>
  <c r="H37" i="3"/>
  <c r="F37" i="3"/>
  <c r="F27" i="3"/>
  <c r="D8" i="3"/>
  <c r="D14" i="3" s="1"/>
  <c r="D24" i="3"/>
  <c r="C36" i="3"/>
  <c r="L28" i="3"/>
  <c r="L18" i="3"/>
  <c r="C37" i="3"/>
  <c r="Z6" i="3"/>
  <c r="C24" i="3"/>
  <c r="P3" i="3"/>
  <c r="J43" i="3" s="1"/>
  <c r="Q3" i="3"/>
  <c r="Q24" i="3" s="1"/>
  <c r="Y3" i="3"/>
  <c r="Y24" i="3" s="1"/>
  <c r="W3" i="3"/>
  <c r="W24" i="3" s="1"/>
  <c r="R3" i="3"/>
  <c r="R24" i="3" s="1"/>
  <c r="X3" i="3"/>
  <c r="X24" i="3" s="1"/>
  <c r="C8" i="3"/>
  <c r="N26" i="3"/>
  <c r="F36" i="3"/>
  <c r="P7" i="3"/>
  <c r="N47" i="3" s="1"/>
  <c r="D25" i="3"/>
  <c r="D15" i="3"/>
  <c r="X4" i="3"/>
  <c r="X25" i="3" s="1"/>
  <c r="P4" i="3"/>
  <c r="O44" i="3" s="1"/>
  <c r="Y4" i="3"/>
  <c r="Y25" i="3" s="1"/>
  <c r="C25" i="3"/>
  <c r="W4" i="3"/>
  <c r="I35" i="3" s="1"/>
  <c r="R4" i="3"/>
  <c r="R25" i="3" s="1"/>
  <c r="C44" i="3"/>
  <c r="Q4" i="3"/>
  <c r="Q25" i="3" s="1"/>
  <c r="O27" i="3"/>
  <c r="I8" i="3"/>
  <c r="I17" i="3" s="1"/>
  <c r="I24" i="3"/>
  <c r="E25" i="3"/>
  <c r="E36" i="3"/>
  <c r="H26" i="3"/>
  <c r="M36" i="3"/>
  <c r="M26" i="3"/>
  <c r="I26" i="3"/>
  <c r="I36" i="3"/>
  <c r="L27" i="3"/>
  <c r="L17" i="3"/>
  <c r="K38" i="3"/>
  <c r="Q5" i="3"/>
  <c r="Q26" i="3" s="1"/>
  <c r="G8" i="3"/>
  <c r="G14" i="3" s="1"/>
  <c r="G24" i="3"/>
  <c r="F28" i="3"/>
  <c r="F47" i="3"/>
  <c r="K37" i="3"/>
  <c r="H47" i="3"/>
  <c r="H28" i="3"/>
  <c r="O28" i="3"/>
  <c r="H25" i="3"/>
  <c r="D27" i="3"/>
  <c r="D17" i="3"/>
  <c r="N27" i="3"/>
  <c r="Q6" i="3"/>
  <c r="Q27" i="3" s="1"/>
  <c r="J25" i="3"/>
  <c r="H24" i="3"/>
  <c r="H43" i="3"/>
  <c r="H8" i="3"/>
  <c r="H18" i="3" s="1"/>
  <c r="J27" i="3"/>
  <c r="J17" i="3"/>
  <c r="K24" i="3"/>
  <c r="K43" i="3"/>
  <c r="K8" i="3"/>
  <c r="Q7" i="3"/>
  <c r="Q28" i="3" s="1"/>
  <c r="X5" i="3"/>
  <c r="X26" i="3" s="1"/>
  <c r="M47" i="3"/>
  <c r="M28" i="3"/>
  <c r="M38" i="3"/>
  <c r="G37" i="3"/>
  <c r="L15" i="3"/>
  <c r="L25" i="3"/>
  <c r="N24" i="3"/>
  <c r="N8" i="3"/>
  <c r="N17" i="3" s="1"/>
  <c r="E43" i="3"/>
  <c r="E8" i="3"/>
  <c r="E17" i="3" s="1"/>
  <c r="E24" i="3"/>
  <c r="Y6" i="3"/>
  <c r="Y27" i="3" s="1"/>
  <c r="M43" i="3"/>
  <c r="M8" i="3"/>
  <c r="M14" i="3" s="1"/>
  <c r="M24" i="3"/>
  <c r="G28" i="3"/>
  <c r="G38" i="3"/>
  <c r="L26" i="3"/>
  <c r="L16" i="3"/>
  <c r="J28" i="3"/>
  <c r="J26" i="3"/>
  <c r="I28" i="3"/>
  <c r="M37" i="3"/>
  <c r="O26" i="3"/>
  <c r="Y5" i="3"/>
  <c r="Y26" i="3" s="1"/>
  <c r="R5" i="3"/>
  <c r="R26" i="3" s="1"/>
  <c r="X6" i="3"/>
  <c r="X27" i="3" s="1"/>
  <c r="P6" i="3"/>
  <c r="L46" i="3" s="1"/>
  <c r="N25" i="3"/>
  <c r="I25" i="3"/>
  <c r="I44" i="3"/>
  <c r="O43" i="3"/>
  <c r="O8" i="3"/>
  <c r="O14" i="3" s="1"/>
  <c r="O24" i="3"/>
  <c r="AJ59" i="3"/>
  <c r="AP12" i="3"/>
  <c r="AW7" i="3"/>
  <c r="AW46" i="3" s="1"/>
  <c r="AB61" i="3"/>
  <c r="AC63" i="3"/>
  <c r="AN63" i="3"/>
  <c r="AD66" i="3"/>
  <c r="AO63" i="3"/>
  <c r="AD63" i="3"/>
  <c r="AK63" i="3"/>
  <c r="AB66" i="3"/>
  <c r="AG61" i="3"/>
  <c r="AW8" i="3"/>
  <c r="AW47" i="3" s="1"/>
  <c r="AE61" i="3"/>
  <c r="AF65" i="3"/>
  <c r="AB65" i="3"/>
  <c r="AG59" i="3"/>
  <c r="AE59" i="3"/>
  <c r="AN65" i="3"/>
  <c r="AC65" i="3"/>
  <c r="AO64" i="3"/>
  <c r="AF64" i="3"/>
  <c r="AO60" i="3"/>
  <c r="AF62" i="3"/>
  <c r="AG65" i="3"/>
  <c r="AE66" i="3"/>
  <c r="AM66" i="3"/>
  <c r="AK59" i="3"/>
  <c r="AD59" i="3"/>
  <c r="AH59" i="3"/>
  <c r="AO59" i="3"/>
  <c r="AS2" i="3"/>
  <c r="AS41" i="3" s="1"/>
  <c r="AB59" i="3"/>
  <c r="AP41" i="3"/>
  <c r="AN59" i="3"/>
  <c r="W2" i="3"/>
  <c r="Y2" i="3"/>
  <c r="Y23" i="3" s="1"/>
  <c r="X2" i="3"/>
  <c r="X23" i="3" s="1"/>
  <c r="AN64" i="3"/>
  <c r="AC59" i="3"/>
  <c r="AI59" i="3"/>
  <c r="AM59" i="3"/>
  <c r="AH65" i="3"/>
  <c r="AC66" i="3"/>
  <c r="AH60" i="3"/>
  <c r="AL63" i="3"/>
  <c r="AE63" i="3"/>
  <c r="AS6" i="3"/>
  <c r="AS45" i="3" s="1"/>
  <c r="AI63" i="3"/>
  <c r="AB63" i="3"/>
  <c r="AM63" i="3"/>
  <c r="AG63" i="3"/>
  <c r="AP45" i="3"/>
  <c r="AH63" i="3"/>
  <c r="AJ63" i="3"/>
  <c r="B23" i="3"/>
  <c r="Q2" i="3"/>
  <c r="Q23" i="3" s="1"/>
  <c r="R2" i="3"/>
  <c r="R23" i="3" s="1"/>
  <c r="P2" i="3"/>
  <c r="AE64" i="3"/>
  <c r="AM64" i="3"/>
  <c r="AK64" i="3"/>
  <c r="AG64" i="3"/>
  <c r="AL64" i="3"/>
  <c r="AC64" i="3"/>
  <c r="AJ64" i="3"/>
  <c r="AP46" i="3"/>
  <c r="AB64" i="3"/>
  <c r="AS7" i="3"/>
  <c r="AS46" i="3" s="1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L59" i="3"/>
  <c r="AJ66" i="3"/>
  <c r="AI62" i="3"/>
  <c r="AK66" i="3"/>
  <c r="AW6" i="3"/>
  <c r="AW45" i="3" s="1"/>
  <c r="AT45" i="3"/>
  <c r="AF59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K62" i="3"/>
  <c r="AW3" i="3"/>
  <c r="AW42" i="3" s="1"/>
  <c r="AT42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AM60" i="3"/>
  <c r="AO65" i="3"/>
  <c r="AL65" i="3"/>
  <c r="AS8" i="3"/>
  <c r="AS47" i="3" s="1"/>
  <c r="AD65" i="3"/>
  <c r="AP47" i="3"/>
  <c r="AI65" i="3"/>
  <c r="AE65" i="3"/>
  <c r="AM65" i="3"/>
  <c r="AJ65" i="3"/>
  <c r="AG60" i="3"/>
  <c r="AT44" i="3"/>
  <c r="AW5" i="3"/>
  <c r="AW44" i="3" s="1"/>
  <c r="AW4" i="3"/>
  <c r="AW43" i="3" s="1"/>
  <c r="AT43" i="3"/>
  <c r="M34" i="3" l="1"/>
  <c r="F18" i="3"/>
  <c r="H45" i="3"/>
  <c r="J18" i="3"/>
  <c r="J16" i="3"/>
  <c r="N45" i="3"/>
  <c r="L45" i="3"/>
  <c r="J15" i="3"/>
  <c r="S5" i="3"/>
  <c r="K45" i="3"/>
  <c r="D45" i="3"/>
  <c r="O45" i="3"/>
  <c r="F45" i="3"/>
  <c r="E34" i="3"/>
  <c r="E38" i="3"/>
  <c r="G34" i="3"/>
  <c r="M45" i="3"/>
  <c r="C45" i="3"/>
  <c r="P26" i="3"/>
  <c r="L44" i="3"/>
  <c r="I16" i="3"/>
  <c r="Z3" i="3"/>
  <c r="L14" i="3"/>
  <c r="L19" i="3" s="1"/>
  <c r="J44" i="3"/>
  <c r="L13" i="3"/>
  <c r="Z27" i="3"/>
  <c r="C43" i="3"/>
  <c r="F17" i="3"/>
  <c r="G18" i="3"/>
  <c r="H36" i="3"/>
  <c r="J45" i="3"/>
  <c r="H44" i="3"/>
  <c r="I45" i="3"/>
  <c r="G45" i="3"/>
  <c r="W26" i="3"/>
  <c r="G33" i="3"/>
  <c r="M33" i="3"/>
  <c r="H33" i="3"/>
  <c r="I33" i="3"/>
  <c r="N14" i="3"/>
  <c r="S4" i="3"/>
  <c r="D44" i="3"/>
  <c r="B45" i="3"/>
  <c r="M42" i="3"/>
  <c r="N42" i="3"/>
  <c r="O42" i="3"/>
  <c r="I42" i="3"/>
  <c r="D42" i="3"/>
  <c r="L42" i="3"/>
  <c r="F42" i="3"/>
  <c r="G42" i="3"/>
  <c r="J42" i="3"/>
  <c r="E42" i="3"/>
  <c r="H42" i="3"/>
  <c r="K42" i="3"/>
  <c r="C42" i="3"/>
  <c r="N44" i="3"/>
  <c r="G36" i="3"/>
  <c r="E44" i="3"/>
  <c r="B14" i="3"/>
  <c r="B18" i="3"/>
  <c r="B15" i="3"/>
  <c r="B17" i="3"/>
  <c r="B16" i="3"/>
  <c r="Z28" i="3"/>
  <c r="N15" i="3"/>
  <c r="J47" i="3"/>
  <c r="H35" i="3"/>
  <c r="G43" i="3"/>
  <c r="I43" i="3"/>
  <c r="I18" i="3"/>
  <c r="M16" i="3"/>
  <c r="S3" i="3"/>
  <c r="C38" i="3"/>
  <c r="J46" i="3"/>
  <c r="I38" i="3"/>
  <c r="H34" i="3"/>
  <c r="O47" i="3"/>
  <c r="I15" i="3"/>
  <c r="I47" i="3"/>
  <c r="N43" i="3"/>
  <c r="M18" i="3"/>
  <c r="I14" i="3"/>
  <c r="W28" i="3"/>
  <c r="Z7" i="3"/>
  <c r="G47" i="3"/>
  <c r="K34" i="3"/>
  <c r="H38" i="3"/>
  <c r="S26" i="3"/>
  <c r="I34" i="3"/>
  <c r="L47" i="3"/>
  <c r="O13" i="3"/>
  <c r="O29" i="3"/>
  <c r="W8" i="3"/>
  <c r="Z8" i="3" s="1"/>
  <c r="K13" i="3"/>
  <c r="K29" i="3"/>
  <c r="K17" i="3"/>
  <c r="K15" i="3"/>
  <c r="K18" i="3"/>
  <c r="Q8" i="3"/>
  <c r="Q29" i="3" s="1"/>
  <c r="C13" i="3"/>
  <c r="C29" i="3"/>
  <c r="P8" i="3"/>
  <c r="Y8" i="3"/>
  <c r="Y29" i="3" s="1"/>
  <c r="R8" i="3"/>
  <c r="R29" i="3" s="1"/>
  <c r="C16" i="3"/>
  <c r="C18" i="3"/>
  <c r="C17" i="3"/>
  <c r="B46" i="3"/>
  <c r="P27" i="3"/>
  <c r="S27" i="3" s="1"/>
  <c r="M46" i="3"/>
  <c r="K46" i="3"/>
  <c r="G46" i="3"/>
  <c r="C46" i="3"/>
  <c r="H46" i="3"/>
  <c r="H13" i="3"/>
  <c r="H29" i="3"/>
  <c r="H17" i="3"/>
  <c r="O46" i="3"/>
  <c r="W25" i="3"/>
  <c r="Z25" i="3" s="1"/>
  <c r="F35" i="3"/>
  <c r="G35" i="3"/>
  <c r="M35" i="3"/>
  <c r="K35" i="3"/>
  <c r="O15" i="3"/>
  <c r="I46" i="3"/>
  <c r="N18" i="3"/>
  <c r="E14" i="3"/>
  <c r="H15" i="3"/>
  <c r="E15" i="3"/>
  <c r="O17" i="3"/>
  <c r="C15" i="3"/>
  <c r="B43" i="3"/>
  <c r="P24" i="3"/>
  <c r="S24" i="3" s="1"/>
  <c r="P9" i="3"/>
  <c r="L43" i="3"/>
  <c r="F46" i="3"/>
  <c r="X8" i="3"/>
  <c r="X29" i="3" s="1"/>
  <c r="E29" i="3"/>
  <c r="E13" i="3"/>
  <c r="E16" i="3"/>
  <c r="E18" i="3"/>
  <c r="K14" i="3"/>
  <c r="H14" i="3"/>
  <c r="G29" i="3"/>
  <c r="G13" i="3"/>
  <c r="G17" i="3"/>
  <c r="G15" i="3"/>
  <c r="G16" i="3"/>
  <c r="E35" i="3"/>
  <c r="P28" i="3"/>
  <c r="S28" i="3" s="1"/>
  <c r="B47" i="3"/>
  <c r="D47" i="3"/>
  <c r="C47" i="3"/>
  <c r="K47" i="3"/>
  <c r="E47" i="3"/>
  <c r="C14" i="3"/>
  <c r="S6" i="3"/>
  <c r="N46" i="3"/>
  <c r="Z4" i="3"/>
  <c r="C35" i="3"/>
  <c r="Z24" i="3"/>
  <c r="F34" i="3"/>
  <c r="E46" i="3"/>
  <c r="N29" i="3"/>
  <c r="N13" i="3"/>
  <c r="D46" i="3"/>
  <c r="D29" i="3"/>
  <c r="D13" i="3"/>
  <c r="D18" i="3"/>
  <c r="D16" i="3"/>
  <c r="F29" i="3"/>
  <c r="F13" i="3"/>
  <c r="F15" i="3"/>
  <c r="F16" i="3"/>
  <c r="Z26" i="3"/>
  <c r="M29" i="3"/>
  <c r="M13" i="3"/>
  <c r="M17" i="3"/>
  <c r="M15" i="3"/>
  <c r="O16" i="3"/>
  <c r="O18" i="3"/>
  <c r="H16" i="3"/>
  <c r="I13" i="3"/>
  <c r="I29" i="3"/>
  <c r="B44" i="3"/>
  <c r="P25" i="3"/>
  <c r="S25" i="3" s="1"/>
  <c r="G44" i="3"/>
  <c r="F44" i="3"/>
  <c r="M44" i="3"/>
  <c r="K44" i="3"/>
  <c r="N16" i="3"/>
  <c r="C34" i="3"/>
  <c r="D43" i="3"/>
  <c r="F43" i="3"/>
  <c r="K16" i="3"/>
  <c r="J29" i="3"/>
  <c r="J13" i="3"/>
  <c r="S7" i="3"/>
  <c r="K33" i="3"/>
  <c r="F33" i="3"/>
  <c r="C33" i="3"/>
  <c r="E33" i="3"/>
  <c r="B42" i="3"/>
  <c r="B29" i="3"/>
  <c r="P23" i="3"/>
  <c r="S23" i="3" s="1"/>
  <c r="S2" i="3"/>
  <c r="W23" i="3"/>
  <c r="Z23" i="3" s="1"/>
  <c r="Z2" i="3"/>
  <c r="B19" i="3" l="1"/>
  <c r="N19" i="3"/>
  <c r="E19" i="3"/>
  <c r="F19" i="3"/>
  <c r="O19" i="3"/>
  <c r="G19" i="3"/>
  <c r="R15" i="3"/>
  <c r="X15" i="3"/>
  <c r="P15" i="3"/>
  <c r="F62" i="3" s="1"/>
  <c r="S15" i="3"/>
  <c r="W15" i="3"/>
  <c r="M53" i="3" s="1"/>
  <c r="Q15" i="3"/>
  <c r="Y15" i="3"/>
  <c r="Z15" i="3"/>
  <c r="S8" i="3"/>
  <c r="P29" i="3"/>
  <c r="S29" i="3" s="1"/>
  <c r="I19" i="3"/>
  <c r="K19" i="3"/>
  <c r="D19" i="3"/>
  <c r="X14" i="3"/>
  <c r="S14" i="3"/>
  <c r="Y14" i="3"/>
  <c r="W14" i="3"/>
  <c r="E52" i="3" s="1"/>
  <c r="Q14" i="3"/>
  <c r="Z14" i="3"/>
  <c r="R14" i="3"/>
  <c r="P14" i="3"/>
  <c r="K61" i="3" s="1"/>
  <c r="E53" i="3"/>
  <c r="H19" i="3"/>
  <c r="W17" i="3"/>
  <c r="M55" i="3" s="1"/>
  <c r="Q17" i="3"/>
  <c r="Z17" i="3"/>
  <c r="P17" i="3"/>
  <c r="M64" i="3" s="1"/>
  <c r="X17" i="3"/>
  <c r="R17" i="3"/>
  <c r="S17" i="3"/>
  <c r="Y17" i="3"/>
  <c r="C19" i="3"/>
  <c r="M19" i="3"/>
  <c r="H53" i="3"/>
  <c r="W18" i="3"/>
  <c r="E56" i="3" s="1"/>
  <c r="Q18" i="3"/>
  <c r="R18" i="3"/>
  <c r="S18" i="3"/>
  <c r="X18" i="3"/>
  <c r="P18" i="3"/>
  <c r="K65" i="3" s="1"/>
  <c r="Z18" i="3"/>
  <c r="Y18" i="3"/>
  <c r="J19" i="3"/>
  <c r="Z16" i="3"/>
  <c r="P16" i="3"/>
  <c r="H63" i="3" s="1"/>
  <c r="R16" i="3"/>
  <c r="S16" i="3"/>
  <c r="Y16" i="3"/>
  <c r="X16" i="3"/>
  <c r="W16" i="3"/>
  <c r="F54" i="3" s="1"/>
  <c r="Q16" i="3"/>
  <c r="Y13" i="3"/>
  <c r="R13" i="3"/>
  <c r="W29" i="3"/>
  <c r="Z29" i="3" s="1"/>
  <c r="X13" i="3"/>
  <c r="Z13" i="3"/>
  <c r="S13" i="3"/>
  <c r="W13" i="3"/>
  <c r="P13" i="3"/>
  <c r="F60" i="3" s="1"/>
  <c r="Q13" i="3"/>
  <c r="G51" i="3" l="1"/>
  <c r="W19" i="3"/>
  <c r="E63" i="3"/>
  <c r="G63" i="3"/>
  <c r="C63" i="3"/>
  <c r="D63" i="3"/>
  <c r="K63" i="3"/>
  <c r="C64" i="3"/>
  <c r="C52" i="3"/>
  <c r="O64" i="3"/>
  <c r="H52" i="3"/>
  <c r="K53" i="3"/>
  <c r="M62" i="3"/>
  <c r="K54" i="3"/>
  <c r="H64" i="3"/>
  <c r="G53" i="3"/>
  <c r="J60" i="3"/>
  <c r="C54" i="3"/>
  <c r="E65" i="3"/>
  <c r="P55" i="3"/>
  <c r="E55" i="3"/>
  <c r="I55" i="3"/>
  <c r="F55" i="3"/>
  <c r="P61" i="3"/>
  <c r="B61" i="3"/>
  <c r="U14" i="3"/>
  <c r="G61" i="3"/>
  <c r="I61" i="3"/>
  <c r="M61" i="3"/>
  <c r="O61" i="3"/>
  <c r="F61" i="3"/>
  <c r="D61" i="3"/>
  <c r="J61" i="3"/>
  <c r="L61" i="3"/>
  <c r="N61" i="3"/>
  <c r="E54" i="3"/>
  <c r="N63" i="3"/>
  <c r="C62" i="3"/>
  <c r="O60" i="3"/>
  <c r="F51" i="3"/>
  <c r="E60" i="3"/>
  <c r="D60" i="3"/>
  <c r="K55" i="3"/>
  <c r="K62" i="3"/>
  <c r="G62" i="3"/>
  <c r="B64" i="3"/>
  <c r="P64" i="3"/>
  <c r="U17" i="3"/>
  <c r="J64" i="3"/>
  <c r="D64" i="3"/>
  <c r="E64" i="3"/>
  <c r="N64" i="3"/>
  <c r="I64" i="3"/>
  <c r="L64" i="3"/>
  <c r="F64" i="3"/>
  <c r="H61" i="3"/>
  <c r="K64" i="3"/>
  <c r="N60" i="3"/>
  <c r="O65" i="3"/>
  <c r="H60" i="3"/>
  <c r="H51" i="3"/>
  <c r="P56" i="3"/>
  <c r="F56" i="3"/>
  <c r="G56" i="3"/>
  <c r="H56" i="3"/>
  <c r="M56" i="3"/>
  <c r="I56" i="3"/>
  <c r="M60" i="3"/>
  <c r="P53" i="3"/>
  <c r="I53" i="3"/>
  <c r="N65" i="3"/>
  <c r="C65" i="3"/>
  <c r="R19" i="3"/>
  <c r="Q19" i="3"/>
  <c r="E62" i="3"/>
  <c r="P52" i="3"/>
  <c r="G52" i="3"/>
  <c r="F52" i="3"/>
  <c r="M52" i="3"/>
  <c r="I52" i="3"/>
  <c r="D65" i="3"/>
  <c r="C53" i="3"/>
  <c r="G55" i="3"/>
  <c r="G54" i="3"/>
  <c r="H54" i="3"/>
  <c r="K56" i="3"/>
  <c r="P63" i="3"/>
  <c r="B63" i="3"/>
  <c r="U16" i="3"/>
  <c r="L63" i="3"/>
  <c r="J63" i="3"/>
  <c r="I63" i="3"/>
  <c r="M63" i="3"/>
  <c r="F63" i="3"/>
  <c r="C56" i="3"/>
  <c r="H62" i="3"/>
  <c r="C60" i="3"/>
  <c r="C55" i="3"/>
  <c r="K52" i="3"/>
  <c r="C61" i="3"/>
  <c r="K60" i="3"/>
  <c r="I51" i="3"/>
  <c r="H55" i="3"/>
  <c r="G64" i="3"/>
  <c r="E61" i="3"/>
  <c r="I60" i="3"/>
  <c r="U15" i="3"/>
  <c r="B62" i="3"/>
  <c r="P62" i="3"/>
  <c r="D62" i="3"/>
  <c r="L62" i="3"/>
  <c r="J62" i="3"/>
  <c r="N62" i="3"/>
  <c r="I62" i="3"/>
  <c r="G60" i="3"/>
  <c r="F53" i="3"/>
  <c r="P60" i="3"/>
  <c r="P19" i="3"/>
  <c r="L60" i="3"/>
  <c r="B65" i="3"/>
  <c r="P65" i="3"/>
  <c r="U18" i="3"/>
  <c r="G65" i="3"/>
  <c r="I65" i="3"/>
  <c r="J65" i="3"/>
  <c r="H65" i="3"/>
  <c r="L65" i="3"/>
  <c r="F65" i="3"/>
  <c r="M65" i="3"/>
  <c r="P54" i="3"/>
  <c r="M54" i="3"/>
  <c r="I54" i="3"/>
  <c r="O62" i="3"/>
  <c r="O63" i="3"/>
  <c r="P51" i="3"/>
  <c r="K51" i="3"/>
  <c r="C51" i="3"/>
  <c r="M51" i="3"/>
  <c r="E51" i="3"/>
  <c r="U13" i="3"/>
  <c r="B60" i="3"/>
  <c r="AB49" i="3"/>
  <c r="AB11" i="3"/>
  <c r="AB28" i="3"/>
  <c r="AB23" i="3"/>
  <c r="AB29" i="3"/>
  <c r="AB24" i="3"/>
  <c r="AB27" i="3"/>
  <c r="AB22" i="3"/>
  <c r="AB25" i="3"/>
  <c r="AB26" i="3"/>
  <c r="AB30" i="3" l="1"/>
  <c r="AL25" i="3"/>
  <c r="AL11" i="3"/>
  <c r="AL24" i="3"/>
  <c r="AL26" i="3"/>
  <c r="AL23" i="3"/>
  <c r="AL28" i="3"/>
  <c r="AL27" i="3"/>
  <c r="AL29" i="3"/>
  <c r="AO28" i="3"/>
  <c r="AO27" i="3"/>
  <c r="AO11" i="3"/>
  <c r="AO25" i="3"/>
  <c r="AO24" i="3"/>
  <c r="AO26" i="3"/>
  <c r="AO23" i="3"/>
  <c r="AO29" i="3"/>
  <c r="AJ26" i="3"/>
  <c r="AJ29" i="3"/>
  <c r="AJ23" i="3"/>
  <c r="AJ24" i="3"/>
  <c r="AJ27" i="3"/>
  <c r="AJ28" i="3"/>
  <c r="AJ11" i="3"/>
  <c r="AJ25" i="3"/>
  <c r="AD29" i="3"/>
  <c r="AD24" i="3"/>
  <c r="AD26" i="3"/>
  <c r="AD27" i="3"/>
  <c r="AD23" i="3"/>
  <c r="AD25" i="3"/>
  <c r="AD28" i="3"/>
  <c r="AD11" i="3"/>
  <c r="AF24" i="3"/>
  <c r="AF26" i="3"/>
  <c r="AF23" i="3"/>
  <c r="AF11" i="3"/>
  <c r="AF25" i="3"/>
  <c r="AF29" i="3"/>
  <c r="AF28" i="3"/>
  <c r="AF27" i="3"/>
  <c r="AM23" i="3"/>
  <c r="AM28" i="3"/>
  <c r="AM11" i="3"/>
  <c r="AM26" i="3"/>
  <c r="AM25" i="3"/>
  <c r="AM29" i="3"/>
  <c r="AM24" i="3"/>
  <c r="AM27" i="3"/>
  <c r="AE11" i="3"/>
  <c r="AE26" i="3"/>
  <c r="AE23" i="3"/>
  <c r="AE24" i="3"/>
  <c r="AE27" i="3"/>
  <c r="AE25" i="3"/>
  <c r="AE29" i="3"/>
  <c r="AE28" i="3"/>
  <c r="AH25" i="3"/>
  <c r="AH27" i="3"/>
  <c r="AH24" i="3"/>
  <c r="AH11" i="3"/>
  <c r="AH23" i="3"/>
  <c r="AH28" i="3"/>
  <c r="AH29" i="3"/>
  <c r="AH26" i="3"/>
  <c r="AN29" i="3"/>
  <c r="AN24" i="3"/>
  <c r="AN26" i="3"/>
  <c r="AN11" i="3"/>
  <c r="AN28" i="3"/>
  <c r="AN27" i="3"/>
  <c r="AN25" i="3"/>
  <c r="AN23" i="3"/>
  <c r="AG26" i="3"/>
  <c r="AG11" i="3"/>
  <c r="AG24" i="3"/>
  <c r="AG23" i="3"/>
  <c r="AG27" i="3"/>
  <c r="AG28" i="3"/>
  <c r="AG29" i="3"/>
  <c r="AG25" i="3"/>
  <c r="AK25" i="3"/>
  <c r="AK27" i="3"/>
  <c r="AK26" i="3"/>
  <c r="AK29" i="3"/>
  <c r="AK24" i="3"/>
  <c r="AK23" i="3"/>
  <c r="AK11" i="3"/>
  <c r="AK28" i="3"/>
  <c r="AH22" i="3"/>
  <c r="AJ22" i="3"/>
  <c r="AC23" i="3"/>
  <c r="AC25" i="3"/>
  <c r="AC24" i="3"/>
  <c r="AC11" i="3"/>
  <c r="AC28" i="3"/>
  <c r="AC27" i="3"/>
  <c r="AI26" i="3"/>
  <c r="AI29" i="3"/>
  <c r="AI23" i="3"/>
  <c r="AI11" i="3"/>
  <c r="AI27" i="3"/>
  <c r="AI28" i="3"/>
  <c r="AI24" i="3"/>
  <c r="AI25" i="3"/>
  <c r="AE22" i="3"/>
  <c r="AC29" i="3"/>
  <c r="AU10" i="3"/>
  <c r="AU49" i="3" s="1"/>
  <c r="AC26" i="3"/>
  <c r="AM22" i="3"/>
  <c r="AO22" i="3"/>
  <c r="AD22" i="3"/>
  <c r="AG22" i="3"/>
  <c r="AP10" i="3"/>
  <c r="AF22" i="3"/>
  <c r="AT10" i="3"/>
  <c r="AT49" i="3" s="1"/>
  <c r="AI22" i="3"/>
  <c r="AC22" i="3"/>
  <c r="AQ10" i="3"/>
  <c r="AQ49" i="3" s="1"/>
  <c r="AN22" i="3"/>
  <c r="AV10" i="3"/>
  <c r="AV49" i="3" s="1"/>
  <c r="AR10" i="3"/>
  <c r="AR49" i="3" s="1"/>
  <c r="AL22" i="3"/>
  <c r="AK22" i="3"/>
  <c r="AP23" i="3" l="1"/>
  <c r="AP26" i="3"/>
  <c r="AL30" i="3"/>
  <c r="AI30" i="3"/>
  <c r="AT29" i="3"/>
  <c r="AG30" i="3"/>
  <c r="AQ27" i="3"/>
  <c r="AU24" i="3"/>
  <c r="AN30" i="3"/>
  <c r="AD30" i="3"/>
  <c r="AW28" i="3"/>
  <c r="AP25" i="3"/>
  <c r="AP29" i="3"/>
  <c r="AV23" i="3"/>
  <c r="AR23" i="3"/>
  <c r="AO30" i="3"/>
  <c r="AQ29" i="3"/>
  <c r="AJ30" i="3"/>
  <c r="AK30" i="3"/>
  <c r="AW22" i="3"/>
  <c r="AC30" i="3"/>
  <c r="AM30" i="3"/>
  <c r="AE30" i="3"/>
  <c r="AH30" i="3"/>
  <c r="AS29" i="3"/>
  <c r="AP27" i="3"/>
  <c r="AT26" i="3"/>
  <c r="AS26" i="3"/>
  <c r="AS27" i="3"/>
  <c r="AF30" i="3"/>
  <c r="AO67" i="3"/>
  <c r="AP49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P28" i="3"/>
  <c r="AN67" i="3"/>
  <c r="AJ67" i="3"/>
  <c r="AP22" i="3"/>
  <c r="AU29" i="3"/>
  <c r="AR22" i="3"/>
  <c r="AR27" i="3"/>
  <c r="AS23" i="3"/>
  <c r="AS25" i="3"/>
  <c r="AT28" i="3"/>
  <c r="AG67" i="3"/>
  <c r="AM67" i="3"/>
  <c r="AW25" i="3"/>
  <c r="AR28" i="3"/>
  <c r="AR26" i="3"/>
  <c r="AV29" i="3"/>
  <c r="AW29" i="3"/>
  <c r="AQ22" i="3"/>
  <c r="AW27" i="3"/>
  <c r="AS24" i="3"/>
  <c r="AU23" i="3"/>
  <c r="AU25" i="3"/>
  <c r="AQ28" i="3"/>
  <c r="AF67" i="3"/>
  <c r="AW10" i="3"/>
  <c r="AW49" i="3" s="1"/>
  <c r="AS22" i="3"/>
  <c r="AP11" i="3"/>
  <c r="AU22" i="3"/>
  <c r="AC67" i="3"/>
  <c r="AV27" i="3"/>
  <c r="AP24" i="3"/>
  <c r="AT23" i="3"/>
  <c r="AQ25" i="3"/>
  <c r="AS28" i="3"/>
  <c r="AK67" i="3"/>
  <c r="AD67" i="3"/>
  <c r="AB67" i="3"/>
  <c r="AV26" i="3"/>
  <c r="AR29" i="3"/>
  <c r="AT22" i="3"/>
  <c r="AU27" i="3"/>
  <c r="AT24" i="3"/>
  <c r="AV25" i="3"/>
  <c r="AU28" i="3"/>
  <c r="AH67" i="3"/>
  <c r="AI67" i="3"/>
  <c r="AV28" i="3"/>
  <c r="AE67" i="3"/>
  <c r="AL67" i="3"/>
  <c r="AS10" i="3"/>
  <c r="AS49" i="3" s="1"/>
  <c r="AP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xr16:uid="{00000000-0015-0000-FFFF-FFFF01000000}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4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5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7" xr16:uid="{00000000-0015-0000-FFFF-FFFF06000000}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8" xr16:uid="{00000000-0015-0000-FFFF-FFFF07000000}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2" xr16:uid="{00000000-0015-0000-FFFF-FFFF0B000000}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3" xr16:uid="{00000000-0015-0000-FFFF-FFFF0C000000}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4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5" xr16:uid="{1A18CDFA-5160-471F-97C7-2E40BD974D4B}" name="CK_1987_20_tpo" type="6" refreshedVersion="6" background="1" saveData="1">
    <textPr codePage="850" sourceFile="D:\Dropbox (PETAL)\Team-Ordner „PETAL“\Audio\Kurtag_Kafka-Fragmente\_tempo mapping\20_Der wahre Weg\_data_KF20\CK_1987_20_tpo.txt">
      <textFields count="3">
        <textField type="skip"/>
        <textField/>
        <textField/>
      </textFields>
    </textPr>
  </connection>
  <connection id="16" xr16:uid="{00000000-0015-0000-FFFF-FFFF0E000000}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7" xr16:uid="{00000000-0015-0000-FFFF-FFFF0F000000}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8" xr16:uid="{00000000-0015-0000-FFFF-FFFF10000000}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19" xr16:uid="{00000000-0015-0000-FFFF-FFFF11000000}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0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1" xr16:uid="{00000000-0015-0000-FFFF-FFFF13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2" xr16:uid="{00000000-0015-0000-FFFF-FFFF14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3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4" xr16:uid="{00000000-0015-0000-FFFF-FFFF16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5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6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27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8" xr16:uid="{00000000-0015-0000-FFFF-FFFF1A000000}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29" xr16:uid="{00000000-0015-0000-FFFF-FFFF1B000000}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0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1" xr16:uid="{FA947365-02F3-4D9A-8275-C54BB407C8A2}" name="KO_1994_20_tpo" type="6" refreshedVersion="6" background="1" saveData="1">
    <textPr codePage="850" sourceFile="D:\Dropbox (PETAL)\Team-Ordner „PETAL“\Audio\Kurtag_Kafka-Fragmente\_tempo mapping\20_Der wahre Weg\_data_KF20\KO_1994_20_tpo.txt">
      <textFields count="3">
        <textField type="skip"/>
        <textField/>
        <textField type="skip"/>
      </textFields>
    </textPr>
  </connection>
  <connection id="32" xr16:uid="{00000000-0015-0000-FFFF-FFFF1D000000}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3" xr16:uid="{00000000-0015-0000-FFFF-FFFF1E000000}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4" xr16:uid="{00000000-0015-0000-FFFF-FFFF1F000000}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5" xr16:uid="{00000000-0015-0000-FFFF-FFFF20000000}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6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37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38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9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0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1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2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3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4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5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46" xr16:uid="{00000000-0015-0000-FFFF-FFFF2B000000}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47" xr16:uid="{00000000-0015-0000-FFFF-FFFF2C000000}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48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9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0" xr16:uid="{00000000-0015-0000-FFFF-FFFF2F000000}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1" xr16:uid="{00000000-0015-0000-FFFF-FFFF30000000}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2" xr16:uid="{00000000-0015-0000-FFFF-FFFF31000000}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53" xr16:uid="{00000000-0015-0000-FFFF-FFFF32000000}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54" xr16:uid="{00000000-0015-0000-FFFF-FFFF33000000}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55" xr16:uid="{00000000-0015-0000-FFFF-FFFF34000000}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56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7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8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9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60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61" xr16:uid="{00000000-0015-0000-FFFF-FFFF3A000000}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62" xr16:uid="{00000000-0015-0000-FFFF-FFFF3B000000}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63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64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5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6" xr16:uid="{00000000-0015-0000-FFFF-FFFF3F000000}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67" xr16:uid="{00000000-0015-0000-FFFF-FFFF40000000}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68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<sst xmlns="http://schemas.openxmlformats.org/spreadsheetml/2006/main" count="447" uniqueCount="76">
  <si>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</si>
  <si>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</si>
  <si>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</si>
  <si>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</si>
  <si>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</si>
  <si>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</si>
  <si>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</si>
  <si>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</si>
  <si>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</si>
  <si>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</si>
  <si>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</si>
  <si>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</si>
  <si>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</si>
  <si>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</si>
  <si>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</si>
  <si>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</si>
  <si>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</si>
  <si>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</si>
  <si>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</si>
  <si>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</si>
  <si>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</si>
  <si>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</si>
  <si>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</si>
  <si>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</si>
  <si>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</si>
  <si>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</si>
  <si>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</si>
  <si>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</si>
  <si>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</si>
  <si>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</si>
  <si>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</si>
  <si>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</si>
  <si>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</si>
  <si>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</si>
  <si>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</si>
  <si>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</si>
  <si>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</si>
  <si>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</si>
  <si>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</si>
  <si>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</si>
  <si>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</si>
  <si>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</si>
  <si>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</si>
  <si>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</si>
  <si>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</si>
  <si>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</si>
  <si>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</si>
  <si>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</si>
  <si>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</si>
  <si>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</si>
  <si>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CS 1987</t>
  </si>
  <si>
    <t>KO 1994</t>
  </si>
  <si>
    <t>MS 2012</t>
  </si>
  <si>
    <t>WS 1997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</si>
  <si>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</si>
  <si>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</si>
  <si>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</si>
  <si>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</si>
  <si>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</si>
  <si>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</si>
  <si>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</si>
  <si>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</si>
  <si>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</si>
  <si>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</si>
  <si>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8.1</t>
  </si>
  <si>
    <t>8.2</t>
  </si>
  <si>
    <t>8.3</t>
  </si>
  <si>
    <t>8.4</t>
  </si>
  <si>
    <t>8.5</t>
  </si>
  <si>
    <t>8.6</t>
  </si>
  <si>
    <t>8.7</t>
  </si>
  <si>
    <t>MW</t>
  </si>
  <si>
    <t>Stabw</t>
  </si>
  <si>
    <t>dotted quarters</t>
  </si>
  <si>
    <t>percentage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</si>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</sst>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'KF_20_dur+rat'!$B$23:$P$23</c:f>
              <c:numCache>
                <c:formatCode>mm:ss</c:formatCode>
                <c:ptCount val="15"/>
                <c:pt idx="0">
                  <c:v>4.9268654993055551E-4</c:v>
                </c:pt>
                <c:pt idx="1">
                  <c:v>4.5401077097222218E-4</c:v>
                </c:pt>
                <c:pt idx="2">
                  <c:v>2.9254220207175925E-4</c:v>
                </c:pt>
                <c:pt idx="3">
                  <c:v>3.2726337447916664E-4</c:v>
                </c:pt>
                <c:pt idx="4">
                  <c:v>3.7675317040509256E-4</c:v>
                </c:pt>
                <c:pt idx="5">
                  <c:v>3.5103300578703703E-4</c:v>
                </c:pt>
                <c:pt idx="6">
                  <c:v>4.1909853447916667E-4</c:v>
                </c:pt>
                <c:pt idx="7">
                  <c:v>4.3314069454861116E-4</c:v>
                </c:pt>
                <c:pt idx="8">
                  <c:v>4.0085663894675927E-4</c:v>
                </c:pt>
                <c:pt idx="9">
                  <c:v>5.1032165952546299E-4</c:v>
                </c:pt>
                <c:pt idx="10">
                  <c:v>4.5593978332175922E-4</c:v>
                </c:pt>
                <c:pt idx="11">
                  <c:v>2.9970605526620373E-4</c:v>
                </c:pt>
                <c:pt idx="12">
                  <c:v>4.8935920046296294E-4</c:v>
                </c:pt>
                <c:pt idx="13">
                  <c:v>4.9950449314814819E-4</c:v>
                </c:pt>
                <c:pt idx="14">
                  <c:v>4.1444400952463627E-4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B-444A-9B7E-1A79ECAD6213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'KF_20_dur+rat'!$B$24:$P$24</c:f>
              <c:numCache>
                <c:formatCode>mm:ss</c:formatCode>
                <c:ptCount val="15"/>
                <c:pt idx="0">
                  <c:v>2.039942890740741E-3</c:v>
                </c:pt>
                <c:pt idx="1">
                  <c:v>1.8182292978935186E-3</c:v>
                </c:pt>
                <c:pt idx="2">
                  <c:v>1.1752414546064814E-3</c:v>
                </c:pt>
                <c:pt idx="3">
                  <c:v>1.298439993287037E-3</c:v>
                </c:pt>
                <c:pt idx="4">
                  <c:v>1.0918970983449074E-3</c:v>
                </c:pt>
                <c:pt idx="5">
                  <c:v>1.364458931724537E-3</c:v>
                </c:pt>
                <c:pt idx="6">
                  <c:v>1.8997160283912037E-3</c:v>
                </c:pt>
                <c:pt idx="7">
                  <c:v>2.0114507222685186E-3</c:v>
                </c:pt>
                <c:pt idx="8">
                  <c:v>1.7918871252199074E-3</c:v>
                </c:pt>
                <c:pt idx="9">
                  <c:v>1.8915732342361111E-3</c:v>
                </c:pt>
                <c:pt idx="10">
                  <c:v>1.8084068195138889E-3</c:v>
                </c:pt>
                <c:pt idx="11">
                  <c:v>1.3685059208796296E-3</c:v>
                </c:pt>
                <c:pt idx="12">
                  <c:v>1.8507936507986113E-3</c:v>
                </c:pt>
                <c:pt idx="13">
                  <c:v>1.8618627698032406E-3</c:v>
                </c:pt>
                <c:pt idx="14">
                  <c:v>1.6623147098363095E-3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B-444A-9B7E-1A79ECAD621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'KF_20_dur+rat'!$B$25:$P$25</c:f>
              <c:numCache>
                <c:formatCode>mm:ss</c:formatCode>
                <c:ptCount val="15"/>
                <c:pt idx="0">
                  <c:v>7.1471193415509262E-4</c:v>
                </c:pt>
                <c:pt idx="1">
                  <c:v>6.1568825061342561E-4</c:v>
                </c:pt>
                <c:pt idx="2">
                  <c:v>4.299487696296296E-4</c:v>
                </c:pt>
                <c:pt idx="3">
                  <c:v>4.906252624421294E-4</c:v>
                </c:pt>
                <c:pt idx="4">
                  <c:v>4.5358035189814802E-4</c:v>
                </c:pt>
                <c:pt idx="5">
                  <c:v>5.1720626521990732E-4</c:v>
                </c:pt>
                <c:pt idx="6">
                  <c:v>6.124506592708333E-4</c:v>
                </c:pt>
                <c:pt idx="7">
                  <c:v>6.6068384143518543E-4</c:v>
                </c:pt>
                <c:pt idx="8">
                  <c:v>6.0068867053240731E-4</c:v>
                </c:pt>
                <c:pt idx="9">
                  <c:v>6.5217834046296251E-4</c:v>
                </c:pt>
                <c:pt idx="10">
                  <c:v>6.2311875368055534E-4</c:v>
                </c:pt>
                <c:pt idx="11">
                  <c:v>4.3765852019675921E-4</c:v>
                </c:pt>
                <c:pt idx="12">
                  <c:v>6.399428907407405E-4</c:v>
                </c:pt>
                <c:pt idx="13">
                  <c:v>6.6528932560185213E-4</c:v>
                </c:pt>
                <c:pt idx="14">
                  <c:v>5.7955513113425899E-4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B-444A-9B7E-1A79ECAD6213}"/>
            </c:ext>
          </c:extLst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'KF_20_dur+rat'!$B$26:$P$26</c:f>
              <c:numCache>
                <c:formatCode>mm:ss</c:formatCode>
                <c:ptCount val="15"/>
                <c:pt idx="0">
                  <c:v>1.0655055849537035E-3</c:v>
                </c:pt>
                <c:pt idx="1">
                  <c:v>8.3384563701388885E-4</c:v>
                </c:pt>
                <c:pt idx="2">
                  <c:v>5.8437893675925944E-4</c:v>
                </c:pt>
                <c:pt idx="3">
                  <c:v>7.2856407995370404E-4</c:v>
                </c:pt>
                <c:pt idx="4">
                  <c:v>6.1061560427083357E-4</c:v>
                </c:pt>
                <c:pt idx="5">
                  <c:v>6.7512072730324072E-4</c:v>
                </c:pt>
                <c:pt idx="6">
                  <c:v>9.4238893087962941E-4</c:v>
                </c:pt>
                <c:pt idx="7">
                  <c:v>8.9455992273148157E-4</c:v>
                </c:pt>
                <c:pt idx="8">
                  <c:v>9.072068951041667E-4</c:v>
                </c:pt>
                <c:pt idx="9">
                  <c:v>9.3296590241898189E-4</c:v>
                </c:pt>
                <c:pt idx="10">
                  <c:v>8.9547325103009269E-4</c:v>
                </c:pt>
                <c:pt idx="11">
                  <c:v>6.6885576761574093E-4</c:v>
                </c:pt>
                <c:pt idx="12">
                  <c:v>8.9513731417824132E-4</c:v>
                </c:pt>
                <c:pt idx="13">
                  <c:v>9.61988746122685E-4</c:v>
                </c:pt>
                <c:pt idx="14">
                  <c:v>8.2832909288111777E-4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B-444A-9B7E-1A79ECAD6213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'KF_20_dur+rat'!$B$27:$P$27</c:f>
              <c:numCache>
                <c:formatCode>mm:ss</c:formatCode>
                <c:ptCount val="15"/>
                <c:pt idx="0">
                  <c:v>3.1839464180555581E-4</c:v>
                </c:pt>
                <c:pt idx="1">
                  <c:v>4.1464684638888884E-4</c:v>
                </c:pt>
                <c:pt idx="2">
                  <c:v>2.8390022675925906E-4</c:v>
                </c:pt>
                <c:pt idx="3">
                  <c:v>3.2686339968749967E-4</c:v>
                </c:pt>
                <c:pt idx="4">
                  <c:v>2.8123713990740732E-4</c:v>
                </c:pt>
                <c:pt idx="5">
                  <c:v>2.5895691609953696E-4</c:v>
                </c:pt>
                <c:pt idx="6">
                  <c:v>3.4344083312500039E-4</c:v>
                </c:pt>
                <c:pt idx="7">
                  <c:v>2.5033173763888873E-4</c:v>
                </c:pt>
                <c:pt idx="8">
                  <c:v>3.4002582515046297E-4</c:v>
                </c:pt>
                <c:pt idx="9">
                  <c:v>3.0432518686342608E-4</c:v>
                </c:pt>
                <c:pt idx="10">
                  <c:v>2.49770093217593E-4</c:v>
                </c:pt>
                <c:pt idx="11">
                  <c:v>2.2613877341435157E-4</c:v>
                </c:pt>
                <c:pt idx="12">
                  <c:v>2.7244478038194439E-4</c:v>
                </c:pt>
                <c:pt idx="13">
                  <c:v>2.3663391282407385E-4</c:v>
                </c:pt>
                <c:pt idx="14">
                  <c:v>2.9336502237599203E-4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B-444A-9B7E-1A79ECAD6213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'KF_20_dur+rat'!$B$28:$P$28</c:f>
              <c:numCache>
                <c:formatCode>mm:ss</c:formatCode>
                <c:ptCount val="15"/>
                <c:pt idx="0">
                  <c:v>7.5859788359953692E-4</c:v>
                </c:pt>
                <c:pt idx="1">
                  <c:v>7.3210716385416718E-4</c:v>
                </c:pt>
                <c:pt idx="2">
                  <c:v>4.5989045309027815E-4</c:v>
                </c:pt>
                <c:pt idx="3">
                  <c:v>6.2135902200231494E-4</c:v>
                </c:pt>
                <c:pt idx="4">
                  <c:v>6.2473413748842608E-4</c:v>
                </c:pt>
                <c:pt idx="5">
                  <c:v>4.9723901906250018E-4</c:v>
                </c:pt>
                <c:pt idx="6">
                  <c:v>7.3085159989583334E-4</c:v>
                </c:pt>
                <c:pt idx="7">
                  <c:v>8.1105442177083307E-4</c:v>
                </c:pt>
                <c:pt idx="8">
                  <c:v>7.0753128412037064E-4</c:v>
                </c:pt>
                <c:pt idx="9">
                  <c:v>8.058836188773146E-4</c:v>
                </c:pt>
                <c:pt idx="10">
                  <c:v>7.9338755563657375E-4</c:v>
                </c:pt>
                <c:pt idx="11">
                  <c:v>6.1138747165509271E-4</c:v>
                </c:pt>
                <c:pt idx="12">
                  <c:v>8.381094104282403E-4</c:v>
                </c:pt>
                <c:pt idx="13">
                  <c:v>8.870115793171298E-4</c:v>
                </c:pt>
                <c:pt idx="14">
                  <c:v>7.0565318719990086E-4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B-444A-9B7E-1A79ECAD6213}"/>
            </c:ext>
          </c:extLst>
        </c:ser>
        <c:ser>
          <c:idx val="6"/>
          <c:order val="6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'KF_20_dur+rat'!$B$29:$P$29</c:f>
              <c:numCache>
                <c:formatCode>mm:ss</c:formatCode>
                <c:ptCount val="15"/>
                <c:pt idx="0">
                  <c:v>5.389839485185185E-3</c:v>
                </c:pt>
                <c:pt idx="1">
                  <c:v>4.8685279667361114E-3</c:v>
                </c:pt>
                <c:pt idx="2">
                  <c:v>3.2259020429166664E-3</c:v>
                </c:pt>
                <c:pt idx="3">
                  <c:v>3.7931151318518516E-3</c:v>
                </c:pt>
                <c:pt idx="4">
                  <c:v>3.4388175023148146E-3</c:v>
                </c:pt>
                <c:pt idx="5">
                  <c:v>3.664014865196759E-3</c:v>
                </c:pt>
                <c:pt idx="6">
                  <c:v>4.9479465860416665E-3</c:v>
                </c:pt>
                <c:pt idx="7">
                  <c:v>5.0612213403935184E-3</c:v>
                </c:pt>
                <c:pt idx="8">
                  <c:v>4.7481964390740745E-3</c:v>
                </c:pt>
                <c:pt idx="9">
                  <c:v>5.0972479423842592E-3</c:v>
                </c:pt>
                <c:pt idx="10">
                  <c:v>4.8260962564004627E-3</c:v>
                </c:pt>
                <c:pt idx="11">
                  <c:v>3.6122525090277781E-3</c:v>
                </c:pt>
                <c:pt idx="12">
                  <c:v>4.9857872469907406E-3</c:v>
                </c:pt>
                <c:pt idx="13">
                  <c:v>5.1122908268171298E-3</c:v>
                </c:pt>
                <c:pt idx="14">
                  <c:v>4.483661152952215E-3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B-444A-9B7E-1A79ECAD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5.5555520000000001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98272"/>
        <c:crosses val="autoZero"/>
        <c:crossBetween val="between"/>
        <c:majorUnit val="3.4722200000000006E-4"/>
        <c:minorUnit val="3.4722200000000006E-4"/>
      </c:valAx>
    </c:plotArea>
    <c:legend>
      <c:legendPos val="b"/>
      <c:legendEntry>
        <c:idx val="3"/>
        <c:delete val="1"/>
      </c:legendEntry>
      <c:legendEntry>
        <c:idx val="6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'KF_20_dur+rat'!$C$91:$C$99</c:f>
              <c:numCache>
                <c:formatCode>mm:ss</c:formatCode>
                <c:ptCount val="9"/>
                <c:pt idx="0">
                  <c:v>4.5401077097222218E-4</c:v>
                </c:pt>
                <c:pt idx="1">
                  <c:v>3.2726337447916664E-4</c:v>
                </c:pt>
                <c:pt idx="2">
                  <c:v>3.7675317040509256E-4</c:v>
                </c:pt>
                <c:pt idx="3">
                  <c:v>3.5103300578703703E-4</c:v>
                </c:pt>
                <c:pt idx="4">
                  <c:v>4.1909853447916667E-4</c:v>
                </c:pt>
                <c:pt idx="5">
                  <c:v>4.3314069454861116E-4</c:v>
                </c:pt>
                <c:pt idx="6">
                  <c:v>5.1032165952546299E-4</c:v>
                </c:pt>
                <c:pt idx="7">
                  <c:v>2.9970605526620373E-4</c:v>
                </c:pt>
                <c:pt idx="8">
                  <c:v>3.9641590818287038E-4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5CB-A05E-FE7513B04962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'KF_20_dur+rat'!$D$91:$D$99</c:f>
              <c:numCache>
                <c:formatCode>mm:ss</c:formatCode>
                <c:ptCount val="9"/>
                <c:pt idx="0">
                  <c:v>1.8182292978935186E-3</c:v>
                </c:pt>
                <c:pt idx="1">
                  <c:v>1.298439993287037E-3</c:v>
                </c:pt>
                <c:pt idx="2">
                  <c:v>1.0918970983449074E-3</c:v>
                </c:pt>
                <c:pt idx="3">
                  <c:v>1.364458931724537E-3</c:v>
                </c:pt>
                <c:pt idx="4">
                  <c:v>1.8997160283912037E-3</c:v>
                </c:pt>
                <c:pt idx="5">
                  <c:v>2.0114507222685186E-3</c:v>
                </c:pt>
                <c:pt idx="6">
                  <c:v>1.8915732342361111E-3</c:v>
                </c:pt>
                <c:pt idx="7">
                  <c:v>1.3685059208796296E-3</c:v>
                </c:pt>
                <c:pt idx="8">
                  <c:v>1.5930339033781828E-3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9-45CB-A05E-FE7513B04962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'KF_20_dur+rat'!$E$91:$E$99</c:f>
              <c:numCache>
                <c:formatCode>mm:ss</c:formatCode>
                <c:ptCount val="9"/>
                <c:pt idx="0">
                  <c:v>6.1568825061342561E-4</c:v>
                </c:pt>
                <c:pt idx="1">
                  <c:v>4.906252624421294E-4</c:v>
                </c:pt>
                <c:pt idx="2">
                  <c:v>4.5358035189814802E-4</c:v>
                </c:pt>
                <c:pt idx="3">
                  <c:v>5.1720626521990732E-4</c:v>
                </c:pt>
                <c:pt idx="4">
                  <c:v>6.124506592708333E-4</c:v>
                </c:pt>
                <c:pt idx="5">
                  <c:v>6.6068384143518543E-4</c:v>
                </c:pt>
                <c:pt idx="6">
                  <c:v>6.5217834046296251E-4</c:v>
                </c:pt>
                <c:pt idx="7">
                  <c:v>4.3765852019675921E-4</c:v>
                </c:pt>
                <c:pt idx="8">
                  <c:v>5.5500893644241879E-4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9-45CB-A05E-FE7513B04962}"/>
            </c:ext>
          </c:extLst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'KF_20_dur+rat'!$F$91:$F$99</c:f>
              <c:numCache>
                <c:formatCode>mm:ss</c:formatCode>
                <c:ptCount val="9"/>
                <c:pt idx="0">
                  <c:v>8.3384563701388885E-4</c:v>
                </c:pt>
                <c:pt idx="1">
                  <c:v>7.2856407995370404E-4</c:v>
                </c:pt>
                <c:pt idx="2">
                  <c:v>6.1061560427083357E-4</c:v>
                </c:pt>
                <c:pt idx="3">
                  <c:v>6.7512072730324072E-4</c:v>
                </c:pt>
                <c:pt idx="4">
                  <c:v>9.4238893087962941E-4</c:v>
                </c:pt>
                <c:pt idx="5">
                  <c:v>8.9455992273148157E-4</c:v>
                </c:pt>
                <c:pt idx="6">
                  <c:v>9.3296590241898189E-4</c:v>
                </c:pt>
                <c:pt idx="7">
                  <c:v>6.6885576761574093E-4</c:v>
                </c:pt>
                <c:pt idx="8">
                  <c:v>7.8586457152343757E-4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9-45CB-A05E-FE7513B04962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'KF_20_dur+rat'!$G$91:$G$99</c:f>
              <c:numCache>
                <c:formatCode>mm:ss</c:formatCode>
                <c:ptCount val="9"/>
                <c:pt idx="0">
                  <c:v>4.1464684638888884E-4</c:v>
                </c:pt>
                <c:pt idx="1">
                  <c:v>3.2686339968749967E-4</c:v>
                </c:pt>
                <c:pt idx="2">
                  <c:v>2.8123713990740732E-4</c:v>
                </c:pt>
                <c:pt idx="3">
                  <c:v>2.5895691609953696E-4</c:v>
                </c:pt>
                <c:pt idx="4">
                  <c:v>3.4344083312500039E-4</c:v>
                </c:pt>
                <c:pt idx="5">
                  <c:v>2.5033173763888873E-4</c:v>
                </c:pt>
                <c:pt idx="6">
                  <c:v>3.0432518686342608E-4</c:v>
                </c:pt>
                <c:pt idx="7">
                  <c:v>2.2613877341435157E-4</c:v>
                </c:pt>
                <c:pt idx="8">
                  <c:v>3.0074260414062495E-4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9-45CB-A05E-FE7513B04962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'KF_20_dur+rat'!$H$91:$H$99</c:f>
              <c:numCache>
                <c:formatCode>mm:ss</c:formatCode>
                <c:ptCount val="9"/>
                <c:pt idx="0">
                  <c:v>7.3210716385416718E-4</c:v>
                </c:pt>
                <c:pt idx="1">
                  <c:v>6.2135902200231494E-4</c:v>
                </c:pt>
                <c:pt idx="2">
                  <c:v>6.2473413748842608E-4</c:v>
                </c:pt>
                <c:pt idx="3">
                  <c:v>4.9723901906250018E-4</c:v>
                </c:pt>
                <c:pt idx="4">
                  <c:v>7.3085159989583334E-4</c:v>
                </c:pt>
                <c:pt idx="5">
                  <c:v>8.1105442177083307E-4</c:v>
                </c:pt>
                <c:pt idx="6">
                  <c:v>8.058836188773146E-4</c:v>
                </c:pt>
                <c:pt idx="7">
                  <c:v>6.1138747165509271E-4</c:v>
                </c:pt>
                <c:pt idx="8">
                  <c:v>6.793270568258103E-4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9-45CB-A05E-FE7513B04962}"/>
            </c:ext>
          </c:extLst>
        </c:ser>
        <c:ser>
          <c:idx val="6"/>
          <c:order val="6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'KF_20_dur+rat'!$I$91:$I$99</c:f>
              <c:numCache>
                <c:formatCode>mm:ss</c:formatCode>
                <c:ptCount val="9"/>
                <c:pt idx="0">
                  <c:v>4.8685279667361114E-3</c:v>
                </c:pt>
                <c:pt idx="1">
                  <c:v>3.7931151318518516E-3</c:v>
                </c:pt>
                <c:pt idx="2">
                  <c:v>3.4388175023148146E-3</c:v>
                </c:pt>
                <c:pt idx="3">
                  <c:v>3.664014865196759E-3</c:v>
                </c:pt>
                <c:pt idx="4">
                  <c:v>4.9479465860416665E-3</c:v>
                </c:pt>
                <c:pt idx="5">
                  <c:v>5.0612213403935184E-3</c:v>
                </c:pt>
                <c:pt idx="6">
                  <c:v>5.0972479423842592E-3</c:v>
                </c:pt>
                <c:pt idx="7">
                  <c:v>3.6122525090277781E-3</c:v>
                </c:pt>
                <c:pt idx="8">
                  <c:v>4.3103929804933459E-3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9-45CB-A05E-FE7513B0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5.5555520000000001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6624"/>
        <c:crosses val="autoZero"/>
        <c:crossBetween val="between"/>
        <c:majorUnit val="3.4722200000000006E-4"/>
        <c:minorUnit val="3.4722200000000006E-4"/>
      </c:valAx>
    </c:plotArea>
    <c:legend>
      <c:legendPos val="b"/>
      <c:legendEntry>
        <c:idx val="6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'KF_20_dur+rat'!$B$13:$P$13</c:f>
              <c:numCache>
                <c:formatCode>0.00</c:formatCode>
                <c:ptCount val="15"/>
                <c:pt idx="0">
                  <c:v>9.1410245385745057</c:v>
                </c:pt>
                <c:pt idx="1">
                  <c:v>9.325421853879039</c:v>
                </c:pt>
                <c:pt idx="2">
                  <c:v>9.0685395334341958</c:v>
                </c:pt>
                <c:pt idx="3">
                  <c:v>8.6278260243419531</c:v>
                </c:pt>
                <c:pt idx="4">
                  <c:v>10.955893127549919</c:v>
                </c:pt>
                <c:pt idx="5">
                  <c:v>9.5805562668803859</c:v>
                </c:pt>
                <c:pt idx="6">
                  <c:v>8.4701507421575357</c:v>
                </c:pt>
                <c:pt idx="7">
                  <c:v>8.5580271127785483</c:v>
                </c:pt>
                <c:pt idx="8">
                  <c:v>8.4422926492259585</c:v>
                </c:pt>
                <c:pt idx="9">
                  <c:v>10.011709559624794</c:v>
                </c:pt>
                <c:pt idx="10">
                  <c:v>9.4473827105516808</c:v>
                </c:pt>
                <c:pt idx="11">
                  <c:v>8.2969298108915499</c:v>
                </c:pt>
                <c:pt idx="12">
                  <c:v>9.8150838818548518</c:v>
                </c:pt>
                <c:pt idx="13">
                  <c:v>9.7706587921003614</c:v>
                </c:pt>
                <c:pt idx="14">
                  <c:v>9.2508211859889489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169-8BB0-2144FCD896A1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'KF_20_dur+rat'!$B$14:$P$14</c:f>
              <c:numCache>
                <c:formatCode>0.00</c:formatCode>
                <c:ptCount val="15"/>
                <c:pt idx="0">
                  <c:v>37.847933994098383</c:v>
                </c:pt>
                <c:pt idx="1">
                  <c:v>37.346592446761065</c:v>
                </c:pt>
                <c:pt idx="2">
                  <c:v>36.431405509880236</c:v>
                </c:pt>
                <c:pt idx="3">
                  <c:v>34.231494382642708</c:v>
                </c:pt>
                <c:pt idx="4">
                  <c:v>31.75210948559803</c:v>
                </c:pt>
                <c:pt idx="5">
                  <c:v>37.239448580983442</c:v>
                </c:pt>
                <c:pt idx="6">
                  <c:v>38.394028620890339</c:v>
                </c:pt>
                <c:pt idx="7">
                  <c:v>39.742397871738305</c:v>
                </c:pt>
                <c:pt idx="8">
                  <c:v>37.738268587079261</c:v>
                </c:pt>
                <c:pt idx="9">
                  <c:v>37.109696361980774</c:v>
                </c:pt>
                <c:pt idx="10">
                  <c:v>37.471420449095774</c:v>
                </c:pt>
                <c:pt idx="11">
                  <c:v>37.885112335293442</c:v>
                </c:pt>
                <c:pt idx="12">
                  <c:v>37.121392452429461</c:v>
                </c:pt>
                <c:pt idx="13">
                  <c:v>36.419343751662524</c:v>
                </c:pt>
                <c:pt idx="14">
                  <c:v>36.90933177358098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D-4169-8BB0-2144FCD896A1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'KF_20_dur+rat'!$B$15:$P$15</c:f>
              <c:numCache>
                <c:formatCode>0.00</c:formatCode>
                <c:ptCount val="15"/>
                <c:pt idx="0">
                  <c:v>13.260356567567364</c:v>
                </c:pt>
                <c:pt idx="1">
                  <c:v>12.646291750197882</c:v>
                </c:pt>
                <c:pt idx="2">
                  <c:v>13.328016905339624</c:v>
                </c:pt>
                <c:pt idx="3">
                  <c:v>12.934626168402099</c:v>
                </c:pt>
                <c:pt idx="4">
                  <c:v>13.19000940273288</c:v>
                </c:pt>
                <c:pt idx="5">
                  <c:v>14.115834248727404</c:v>
                </c:pt>
                <c:pt idx="6">
                  <c:v>12.377875318997548</c:v>
                </c:pt>
                <c:pt idx="7">
                  <c:v>13.053842086736639</c:v>
                </c:pt>
                <c:pt idx="8">
                  <c:v>12.650880776313144</c:v>
                </c:pt>
                <c:pt idx="9">
                  <c:v>12.794714870352244</c:v>
                </c:pt>
                <c:pt idx="10">
                  <c:v>12.91144479047974</c:v>
                </c:pt>
                <c:pt idx="11">
                  <c:v>12.115944804604844</c:v>
                </c:pt>
                <c:pt idx="12">
                  <c:v>12.835342926575724</c:v>
                </c:pt>
                <c:pt idx="13">
                  <c:v>13.013526580138942</c:v>
                </c:pt>
                <c:pt idx="14">
                  <c:v>12.944907656940435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D-4169-8BB0-2144FCD896A1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'KF_20_dur+rat'!$B$16:$P$16</c:f>
              <c:numCache>
                <c:formatCode>0.00</c:formatCode>
                <c:ptCount val="15"/>
                <c:pt idx="0">
                  <c:v>19.768781387319827</c:v>
                </c:pt>
                <c:pt idx="1">
                  <c:v>17.127263984331258</c:v>
                </c:pt>
                <c:pt idx="2">
                  <c:v>18.115210226002372</c:v>
                </c:pt>
                <c:pt idx="3">
                  <c:v>19.207539308146675</c:v>
                </c:pt>
                <c:pt idx="4">
                  <c:v>17.7565574171878</c:v>
                </c:pt>
                <c:pt idx="5">
                  <c:v>18.425709287262578</c:v>
                </c:pt>
                <c:pt idx="6">
                  <c:v>19.046061118326179</c:v>
                </c:pt>
                <c:pt idx="7">
                  <c:v>17.674783665199829</c:v>
                </c:pt>
                <c:pt idx="8">
                  <c:v>19.106347151910953</c:v>
                </c:pt>
                <c:pt idx="9">
                  <c:v>18.303325892022102</c:v>
                </c:pt>
                <c:pt idx="10">
                  <c:v>18.554815392305915</c:v>
                </c:pt>
                <c:pt idx="11">
                  <c:v>18.516307094925665</c:v>
                </c:pt>
                <c:pt idx="12">
                  <c:v>17.953780814023244</c:v>
                </c:pt>
                <c:pt idx="13">
                  <c:v>18.81717567937369</c:v>
                </c:pt>
                <c:pt idx="14">
                  <c:v>18.455261315595578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D-4169-8BB0-2144FCD896A1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'KF_20_dur+rat'!$B$17:$P$17</c:f>
              <c:numCache>
                <c:formatCode>0.00</c:formatCode>
                <c:ptCount val="15"/>
                <c:pt idx="0">
                  <c:v>5.9073121320349742</c:v>
                </c:pt>
                <c:pt idx="1">
                  <c:v>8.5168833212407407</c:v>
                </c:pt>
                <c:pt idx="2">
                  <c:v>8.8006462373102181</c:v>
                </c:pt>
                <c:pt idx="3">
                  <c:v>8.6172812668599477</c:v>
                </c:pt>
                <c:pt idx="4">
                  <c:v>8.1783095415239284</c:v>
                </c:pt>
                <c:pt idx="5">
                  <c:v>7.0675727481152251</c:v>
                </c:pt>
                <c:pt idx="6">
                  <c:v>6.9410780240405021</c:v>
                </c:pt>
                <c:pt idx="7">
                  <c:v>4.94607370045241</c:v>
                </c:pt>
                <c:pt idx="8">
                  <c:v>7.1611574945026906</c:v>
                </c:pt>
                <c:pt idx="9">
                  <c:v>5.9703822592761044</c:v>
                </c:pt>
                <c:pt idx="10">
                  <c:v>5.1754063729322226</c:v>
                </c:pt>
                <c:pt idx="11">
                  <c:v>6.2603257344048684</c:v>
                </c:pt>
                <c:pt idx="12">
                  <c:v>5.4644285222235114</c:v>
                </c:pt>
                <c:pt idx="13">
                  <c:v>4.6287255721599898</c:v>
                </c:pt>
                <c:pt idx="14">
                  <c:v>6.6882559233626671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D-4169-8BB0-2144FCD896A1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'KF_20_dur+rat'!$B$18:$P$18</c:f>
              <c:numCache>
                <c:formatCode>0.00</c:formatCode>
                <c:ptCount val="15"/>
                <c:pt idx="0">
                  <c:v>14.074591380404957</c:v>
                </c:pt>
                <c:pt idx="1">
                  <c:v>15.03754664359001</c:v>
                </c:pt>
                <c:pt idx="2">
                  <c:v>14.256181588033371</c:v>
                </c:pt>
                <c:pt idx="3">
                  <c:v>16.381232849606619</c:v>
                </c:pt>
                <c:pt idx="4">
                  <c:v>18.16712102540745</c:v>
                </c:pt>
                <c:pt idx="5">
                  <c:v>13.570878868030963</c:v>
                </c:pt>
                <c:pt idx="6">
                  <c:v>14.770806175587904</c:v>
                </c:pt>
                <c:pt idx="7">
                  <c:v>16.02487556309427</c:v>
                </c:pt>
                <c:pt idx="8">
                  <c:v>14.901053340967993</c:v>
                </c:pt>
                <c:pt idx="9">
                  <c:v>15.810171056743988</c:v>
                </c:pt>
                <c:pt idx="10">
                  <c:v>16.43953028463466</c:v>
                </c:pt>
                <c:pt idx="11">
                  <c:v>16.925380219879614</c:v>
                </c:pt>
                <c:pt idx="12">
                  <c:v>16.809971402893211</c:v>
                </c:pt>
                <c:pt idx="13">
                  <c:v>17.350569624564489</c:v>
                </c:pt>
                <c:pt idx="14">
                  <c:v>15.751422144531393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D-4169-8BB0-2144FCD8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'KF_20_dur+rat'!$C$127:$C$135</c:f>
              <c:numCache>
                <c:formatCode>0.00</c:formatCode>
                <c:ptCount val="9"/>
                <c:pt idx="0">
                  <c:v>9.325421853879039</c:v>
                </c:pt>
                <c:pt idx="1">
                  <c:v>8.6278260243419531</c:v>
                </c:pt>
                <c:pt idx="2">
                  <c:v>10.955893127549919</c:v>
                </c:pt>
                <c:pt idx="3">
                  <c:v>9.5805562668803859</c:v>
                </c:pt>
                <c:pt idx="4">
                  <c:v>8.4701507421575357</c:v>
                </c:pt>
                <c:pt idx="5">
                  <c:v>8.5580271127785483</c:v>
                </c:pt>
                <c:pt idx="6">
                  <c:v>10.011709559624794</c:v>
                </c:pt>
                <c:pt idx="7">
                  <c:v>8.2969298108915499</c:v>
                </c:pt>
                <c:pt idx="8">
                  <c:v>9.2283143122629667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D-4333-AC41-AA0DA41CEEA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'KF_20_dur+rat'!$D$127:$D$135</c:f>
              <c:numCache>
                <c:formatCode>0.00</c:formatCode>
                <c:ptCount val="9"/>
                <c:pt idx="0">
                  <c:v>37.346592446761065</c:v>
                </c:pt>
                <c:pt idx="1">
                  <c:v>34.231494382642708</c:v>
                </c:pt>
                <c:pt idx="2">
                  <c:v>31.75210948559803</c:v>
                </c:pt>
                <c:pt idx="3">
                  <c:v>37.239448580983442</c:v>
                </c:pt>
                <c:pt idx="4">
                  <c:v>38.394028620890339</c:v>
                </c:pt>
                <c:pt idx="5">
                  <c:v>39.742397871738305</c:v>
                </c:pt>
                <c:pt idx="6">
                  <c:v>37.109696361980774</c:v>
                </c:pt>
                <c:pt idx="7">
                  <c:v>37.885112335293442</c:v>
                </c:pt>
                <c:pt idx="8">
                  <c:v>36.712610010736014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D-4333-AC41-AA0DA41CEEA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'KF_20_dur+rat'!$E$127:$E$135</c:f>
              <c:numCache>
                <c:formatCode>0.00</c:formatCode>
                <c:ptCount val="9"/>
                <c:pt idx="0">
                  <c:v>12.646291750197882</c:v>
                </c:pt>
                <c:pt idx="1">
                  <c:v>12.934626168402099</c:v>
                </c:pt>
                <c:pt idx="2">
                  <c:v>13.19000940273288</c:v>
                </c:pt>
                <c:pt idx="3">
                  <c:v>14.115834248727404</c:v>
                </c:pt>
                <c:pt idx="4">
                  <c:v>12.377875318997548</c:v>
                </c:pt>
                <c:pt idx="5">
                  <c:v>13.053842086736639</c:v>
                </c:pt>
                <c:pt idx="6">
                  <c:v>12.794714870352244</c:v>
                </c:pt>
                <c:pt idx="7">
                  <c:v>12.115944804604844</c:v>
                </c:pt>
                <c:pt idx="8">
                  <c:v>12.903642331343942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D-4333-AC41-AA0DA41CEEAD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'KF_20_dur+rat'!$F$127:$F$135</c:f>
              <c:numCache>
                <c:formatCode>0.00</c:formatCode>
                <c:ptCount val="9"/>
                <c:pt idx="0">
                  <c:v>17.127263984331258</c:v>
                </c:pt>
                <c:pt idx="1">
                  <c:v>19.207539308146675</c:v>
                </c:pt>
                <c:pt idx="2">
                  <c:v>17.7565574171878</c:v>
                </c:pt>
                <c:pt idx="3">
                  <c:v>18.425709287262578</c:v>
                </c:pt>
                <c:pt idx="4">
                  <c:v>19.046061118326179</c:v>
                </c:pt>
                <c:pt idx="5">
                  <c:v>17.674783665199829</c:v>
                </c:pt>
                <c:pt idx="6">
                  <c:v>18.303325892022102</c:v>
                </c:pt>
                <c:pt idx="7">
                  <c:v>18.516307094925665</c:v>
                </c:pt>
                <c:pt idx="8">
                  <c:v>18.257193470925259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D-4333-AC41-AA0DA41CEEAD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'KF_20_dur+rat'!$G$127:$G$135</c:f>
              <c:numCache>
                <c:formatCode>0.00</c:formatCode>
                <c:ptCount val="9"/>
                <c:pt idx="0">
                  <c:v>8.5168833212407407</c:v>
                </c:pt>
                <c:pt idx="1">
                  <c:v>8.6172812668599477</c:v>
                </c:pt>
                <c:pt idx="2">
                  <c:v>8.1783095415239284</c:v>
                </c:pt>
                <c:pt idx="3">
                  <c:v>7.0675727481152251</c:v>
                </c:pt>
                <c:pt idx="4">
                  <c:v>6.9410780240405021</c:v>
                </c:pt>
                <c:pt idx="5">
                  <c:v>4.94607370045241</c:v>
                </c:pt>
                <c:pt idx="6">
                  <c:v>5.9703822592761044</c:v>
                </c:pt>
                <c:pt idx="7">
                  <c:v>6.2603257344048684</c:v>
                </c:pt>
                <c:pt idx="8">
                  <c:v>7.0622383244892157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ED-4333-AC41-AA0DA41CEEAD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'KF_20_dur+rat'!$B$127:$B$135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'KF_20_dur+rat'!$H$127:$H$135</c:f>
              <c:numCache>
                <c:formatCode>0.00</c:formatCode>
                <c:ptCount val="9"/>
                <c:pt idx="0">
                  <c:v>15.03754664359001</c:v>
                </c:pt>
                <c:pt idx="1">
                  <c:v>16.381232849606619</c:v>
                </c:pt>
                <c:pt idx="2">
                  <c:v>18.16712102540745</c:v>
                </c:pt>
                <c:pt idx="3">
                  <c:v>13.570878868030963</c:v>
                </c:pt>
                <c:pt idx="4">
                  <c:v>14.770806175587904</c:v>
                </c:pt>
                <c:pt idx="5">
                  <c:v>16.02487556309427</c:v>
                </c:pt>
                <c:pt idx="6">
                  <c:v>15.810171056743988</c:v>
                </c:pt>
                <c:pt idx="7">
                  <c:v>16.925380219879614</c:v>
                </c:pt>
                <c:pt idx="8">
                  <c:v>15.836001550242601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D-4333-AC41-AA0DA41C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'KF_20_dur+rat'!$B$41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'KF_20_dur+rat'!$B$42:$B$47</c:f>
              <c:numCache>
                <c:formatCode>0.00</c:formatCode>
                <c:ptCount val="6"/>
                <c:pt idx="0">
                  <c:v>18.878916960499144</c:v>
                </c:pt>
                <c:pt idx="1">
                  <c:v>22.717008919545506</c:v>
                </c:pt>
                <c:pt idx="2">
                  <c:v>23.320784470722483</c:v>
                </c:pt>
                <c:pt idx="3">
                  <c:v>28.633123490523765</c:v>
                </c:pt>
                <c:pt idx="4">
                  <c:v>8.5319030969835552</c:v>
                </c:pt>
                <c:pt idx="5">
                  <c:v>7.5029344953043724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1-4786-BED7-81C4FEA7C78A}"/>
            </c:ext>
          </c:extLst>
        </c:ser>
        <c:ser>
          <c:idx val="1"/>
          <c:order val="1"/>
          <c:tx>
            <c:strRef>
              <c:f>'KF_20_dur+rat'!$C$41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'KF_20_dur+rat'!$C$42:$C$47</c:f>
              <c:numCache>
                <c:formatCode>0.00</c:formatCode>
                <c:ptCount val="6"/>
                <c:pt idx="0">
                  <c:v>9.5469497780818777</c:v>
                </c:pt>
                <c:pt idx="1">
                  <c:v>9.3793664421439296</c:v>
                </c:pt>
                <c:pt idx="2">
                  <c:v>6.2346302427604758</c:v>
                </c:pt>
                <c:pt idx="3">
                  <c:v>0.66598459237780494</c:v>
                </c:pt>
                <c:pt idx="4">
                  <c:v>41.341610199683466</c:v>
                </c:pt>
                <c:pt idx="5">
                  <c:v>3.7488637668084794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1-4786-BED7-81C4FEA7C78A}"/>
            </c:ext>
          </c:extLst>
        </c:ser>
        <c:ser>
          <c:idx val="2"/>
          <c:order val="2"/>
          <c:tx>
            <c:strRef>
              <c:f>'KF_20_dur+rat'!$D$41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'KF_20_dur+rat'!$D$42:$D$47</c:f>
              <c:numCache>
                <c:formatCode>0.00</c:formatCode>
                <c:ptCount val="6"/>
                <c:pt idx="0">
                  <c:v>-29.413335613825708</c:v>
                </c:pt>
                <c:pt idx="1">
                  <c:v>-29.300905078184076</c:v>
                </c:pt>
                <c:pt idx="2">
                  <c:v>-25.813999991999349</c:v>
                </c:pt>
                <c:pt idx="3">
                  <c:v>-29.450873839689002</c:v>
                </c:pt>
                <c:pt idx="4">
                  <c:v>-3.2262863309595184</c:v>
                </c:pt>
                <c:pt idx="5">
                  <c:v>-34.827694194202209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1-4786-BED7-81C4FEA7C78A}"/>
            </c:ext>
          </c:extLst>
        </c:ser>
        <c:ser>
          <c:idx val="3"/>
          <c:order val="3"/>
          <c:tx>
            <c:strRef>
              <c:f>'KF_20_dur+rat'!$E$41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'KF_20_dur+rat'!$E$42:$E$47</c:f>
              <c:numCache>
                <c:formatCode>0.00</c:formatCode>
                <c:ptCount val="6"/>
                <c:pt idx="0">
                  <c:v>-21.03556404288847</c:v>
                </c:pt>
                <c:pt idx="1">
                  <c:v>-21.889640655655612</c:v>
                </c:pt>
                <c:pt idx="2">
                  <c:v>-15.344505451635488</c:v>
                </c:pt>
                <c:pt idx="3">
                  <c:v>-12.044127603970574</c:v>
                </c:pt>
                <c:pt idx="4">
                  <c:v>11.418667788068596</c:v>
                </c:pt>
                <c:pt idx="5">
                  <c:v>-11.945551543821855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1-4786-BED7-81C4FEA7C78A}"/>
            </c:ext>
          </c:extLst>
        </c:ser>
        <c:ser>
          <c:idx val="4"/>
          <c:order val="4"/>
          <c:tx>
            <c:strRef>
              <c:f>'KF_20_dur+rat'!$F$41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'KF_20_dur+rat'!$F$42:$F$47</c:f>
              <c:numCache>
                <c:formatCode>0.00</c:formatCode>
                <c:ptCount val="6"/>
                <c:pt idx="0">
                  <c:v>-9.0943138888108948</c:v>
                </c:pt>
                <c:pt idx="1">
                  <c:v>-34.314658236259717</c:v>
                </c:pt>
                <c:pt idx="2">
                  <c:v>-21.73646172186643</c:v>
                </c:pt>
                <c:pt idx="3">
                  <c:v>-26.283453096284109</c:v>
                </c:pt>
                <c:pt idx="4">
                  <c:v>-4.1340587812274991</c:v>
                </c:pt>
                <c:pt idx="5">
                  <c:v>-11.46725490358363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1-4786-BED7-81C4FEA7C78A}"/>
            </c:ext>
          </c:extLst>
        </c:ser>
        <c:ser>
          <c:idx val="5"/>
          <c:order val="5"/>
          <c:tx>
            <c:strRef>
              <c:f>'KF_20_dur+rat'!$G$41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'KF_20_dur+rat'!$G$42:$G$47</c:f>
              <c:numCache>
                <c:formatCode>0.00</c:formatCode>
                <c:ptCount val="6"/>
                <c:pt idx="0">
                  <c:v>-15.300258244854625</c:v>
                </c:pt>
                <c:pt idx="1">
                  <c:v>-17.918134054237111</c:v>
                </c:pt>
                <c:pt idx="2">
                  <c:v>-10.758056061435848</c:v>
                </c:pt>
                <c:pt idx="3">
                  <c:v>-18.496074434013096</c:v>
                </c:pt>
                <c:pt idx="4">
                  <c:v>-11.728769161974551</c:v>
                </c:pt>
                <c:pt idx="5">
                  <c:v>-29.534929044167995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1-4786-BED7-81C4FEA7C78A}"/>
            </c:ext>
          </c:extLst>
        </c:ser>
        <c:ser>
          <c:idx val="6"/>
          <c:order val="6"/>
          <c:tx>
            <c:strRef>
              <c:f>'KF_20_dur+rat'!$H$41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'KF_20_dur+rat'!$H$42:$H$47</c:f>
              <c:numCache>
                <c:formatCode>0.00</c:formatCode>
                <c:ptCount val="6"/>
                <c:pt idx="0">
                  <c:v>1.1230769048559939</c:v>
                </c:pt>
                <c:pt idx="1">
                  <c:v>14.281370257396775</c:v>
                </c:pt>
                <c:pt idx="2">
                  <c:v>5.6759963581365858</c:v>
                </c:pt>
                <c:pt idx="3">
                  <c:v>13.769869847476382</c:v>
                </c:pt>
                <c:pt idx="4">
                  <c:v>17.069455091625937</c:v>
                </c:pt>
                <c:pt idx="5">
                  <c:v>3.5709344410279238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71-4786-BED7-81C4FEA7C78A}"/>
            </c:ext>
          </c:extLst>
        </c:ser>
        <c:ser>
          <c:idx val="7"/>
          <c:order val="7"/>
          <c:tx>
            <c:strRef>
              <c:f>'KF_20_dur+rat'!$I$41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'KF_20_dur+rat'!$I$42:$I$47</c:f>
              <c:numCache>
                <c:formatCode>0.00</c:formatCode>
                <c:ptCount val="6"/>
                <c:pt idx="0">
                  <c:v>4.5112692171422104</c:v>
                </c:pt>
                <c:pt idx="1">
                  <c:v>21.003003243987948</c:v>
                </c:pt>
                <c:pt idx="2">
                  <c:v>13.99844569439801</c:v>
                </c:pt>
                <c:pt idx="3">
                  <c:v>7.9957145559137395</c:v>
                </c:pt>
                <c:pt idx="4">
                  <c:v>-14.668853290202255</c:v>
                </c:pt>
                <c:pt idx="5">
                  <c:v>14.936690782787279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71-4786-BED7-81C4FEA7C78A}"/>
            </c:ext>
          </c:extLst>
        </c:ser>
        <c:ser>
          <c:idx val="8"/>
          <c:order val="8"/>
          <c:tx>
            <c:strRef>
              <c:f>'KF_20_dur+rat'!$J$41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'KF_20_dur+rat'!$J$42:$J$47</c:f>
              <c:numCache>
                <c:formatCode>0.00</c:formatCode>
                <c:ptCount val="6"/>
                <c:pt idx="0">
                  <c:v>-3.2784574672611697</c:v>
                </c:pt>
                <c:pt idx="1">
                  <c:v>7.7946982371561333</c:v>
                </c:pt>
                <c:pt idx="2">
                  <c:v>3.6465106187201592</c:v>
                </c:pt>
                <c:pt idx="3">
                  <c:v>9.5225198415636818</c:v>
                </c:pt>
                <c:pt idx="4">
                  <c:v>15.905373584267304</c:v>
                </c:pt>
                <c:pt idx="5">
                  <c:v>0.2661501364320677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71-4786-BED7-81C4FEA7C78A}"/>
            </c:ext>
          </c:extLst>
        </c:ser>
        <c:ser>
          <c:idx val="9"/>
          <c:order val="9"/>
          <c:tx>
            <c:strRef>
              <c:f>'KF_20_dur+rat'!$K$41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'KF_20_dur+rat'!$K$42:$K$47</c:f>
              <c:numCache>
                <c:formatCode>0.00</c:formatCode>
                <c:ptCount val="6"/>
                <c:pt idx="0">
                  <c:v>23.134041703437219</c:v>
                </c:pt>
                <c:pt idx="1">
                  <c:v>13.791523533012413</c:v>
                </c:pt>
                <c:pt idx="2">
                  <c:v>12.530854344533404</c:v>
                </c:pt>
                <c:pt idx="3">
                  <c:v>12.632275074863465</c:v>
                </c:pt>
                <c:pt idx="4">
                  <c:v>3.7360161067146249</c:v>
                </c:pt>
                <c:pt idx="5">
                  <c:v>14.20392247856736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71-4786-BED7-81C4FEA7C78A}"/>
            </c:ext>
          </c:extLst>
        </c:ser>
        <c:ser>
          <c:idx val="10"/>
          <c:order val="10"/>
          <c:tx>
            <c:strRef>
              <c:f>'KF_20_dur+rat'!$L$41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'KF_20_dur+rat'!$L$42:$L$47</c:f>
              <c:numCache>
                <c:formatCode>0.00</c:formatCode>
                <c:ptCount val="6"/>
                <c:pt idx="0">
                  <c:v>10.012395605553149</c:v>
                </c:pt>
                <c:pt idx="1">
                  <c:v>8.788474818463536</c:v>
                </c:pt>
                <c:pt idx="2">
                  <c:v>7.5167348550667006</c:v>
                </c:pt>
                <c:pt idx="3">
                  <c:v>8.1059760819739122</c:v>
                </c:pt>
                <c:pt idx="4">
                  <c:v>-14.860302296885783</c:v>
                </c:pt>
                <c:pt idx="5">
                  <c:v>12.433071943572061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71-4786-BED7-81C4FEA7C78A}"/>
            </c:ext>
          </c:extLst>
        </c:ser>
        <c:ser>
          <c:idx val="11"/>
          <c:order val="11"/>
          <c:tx>
            <c:strRef>
              <c:f>'KF_20_dur+rat'!$M$41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'KF_20_dur+rat'!$M$42:$M$47</c:f>
              <c:numCache>
                <c:formatCode>0.00</c:formatCode>
                <c:ptCount val="6"/>
                <c:pt idx="0">
                  <c:v>-27.684790133662695</c:v>
                </c:pt>
                <c:pt idx="1">
                  <c:v>-17.674679001403508</c:v>
                </c:pt>
                <c:pt idx="2">
                  <c:v>-24.483712301846261</c:v>
                </c:pt>
                <c:pt idx="3">
                  <c:v>-19.252411467366457</c:v>
                </c:pt>
                <c:pt idx="4">
                  <c:v>-22.915563831423558</c:v>
                </c:pt>
                <c:pt idx="5">
                  <c:v>-13.35864660639648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71-4786-BED7-81C4FEA7C78A}"/>
            </c:ext>
          </c:extLst>
        </c:ser>
        <c:ser>
          <c:idx val="12"/>
          <c:order val="12"/>
          <c:tx>
            <c:strRef>
              <c:f>'KF_20_dur+rat'!$N$41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'KF_20_dur+rat'!$N$42:$N$47</c:f>
              <c:numCache>
                <c:formatCode>0.00</c:formatCode>
                <c:ptCount val="6"/>
                <c:pt idx="0">
                  <c:v>18.076070401947351</c:v>
                </c:pt>
                <c:pt idx="1">
                  <c:v>11.338342844891352</c:v>
                </c:pt>
                <c:pt idx="2">
                  <c:v>10.419674740571345</c:v>
                </c:pt>
                <c:pt idx="3">
                  <c:v>8.0654201175947193</c:v>
                </c:pt>
                <c:pt idx="4">
                  <c:v>-7.131130297883689</c:v>
                </c:pt>
                <c:pt idx="5">
                  <c:v>18.770725567603304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71-4786-BED7-81C4FEA7C78A}"/>
            </c:ext>
          </c:extLst>
        </c:ser>
        <c:ser>
          <c:idx val="13"/>
          <c:order val="13"/>
          <c:tx>
            <c:strRef>
              <c:f>'KF_20_dur+rat'!$O$41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'KF_20_dur+rat'!$O$42:$O$47</c:f>
              <c:numCache>
                <c:formatCode>0.00</c:formatCode>
                <c:ptCount val="6"/>
                <c:pt idx="0">
                  <c:v>20.523998819786417</c:v>
                </c:pt>
                <c:pt idx="1">
                  <c:v>12.004228729142442</c:v>
                </c:pt>
                <c:pt idx="2">
                  <c:v>14.793104203874611</c:v>
                </c:pt>
                <c:pt idx="3">
                  <c:v>16.136056839035852</c:v>
                </c:pt>
                <c:pt idx="4">
                  <c:v>-19.338061876786597</c:v>
                </c:pt>
                <c:pt idx="5">
                  <c:v>25.700782680069274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71-4786-BED7-81C4FEA7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'KF_20_dur+rat'!$C$32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'KF_20_dur+rat'!$C$33:$C$38</c:f>
              <c:numCache>
                <c:formatCode>0.00</c:formatCode>
                <c:ptCount val="6"/>
                <c:pt idx="0">
                  <c:v>14.528897958046313</c:v>
                </c:pt>
                <c:pt idx="1">
                  <c:v>14.136258747399353</c:v>
                </c:pt>
                <c:pt idx="2">
                  <c:v>10.933033720134022</c:v>
                </c:pt>
                <c:pt idx="3">
                  <c:v>6.1055132435144079</c:v>
                </c:pt>
                <c:pt idx="4">
                  <c:v>37.874328638520119</c:v>
                </c:pt>
                <c:pt idx="5">
                  <c:v>7.7694692855271485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C-40A6-B0F4-32992061E18F}"/>
            </c:ext>
          </c:extLst>
        </c:ser>
        <c:ser>
          <c:idx val="2"/>
          <c:order val="1"/>
          <c:tx>
            <c:strRef>
              <c:f>'KF_20_dur+rat'!$E$32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'KF_20_dur+rat'!$E$33:$E$38</c:f>
              <c:numCache>
                <c:formatCode>0.00</c:formatCode>
                <c:ptCount val="6"/>
                <c:pt idx="0">
                  <c:v>-17.444439609069132</c:v>
                </c:pt>
                <c:pt idx="1">
                  <c:v>-18.49263279748352</c:v>
                </c:pt>
                <c:pt idx="2">
                  <c:v>-11.600475194685277</c:v>
                </c:pt>
                <c:pt idx="3">
                  <c:v>-7.291395190223902</c:v>
                </c:pt>
                <c:pt idx="4">
                  <c:v>8.685432388774835</c:v>
                </c:pt>
                <c:pt idx="5">
                  <c:v>-8.5331556046587984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C-40A6-B0F4-32992061E18F}"/>
            </c:ext>
          </c:extLst>
        </c:ser>
        <c:ser>
          <c:idx val="3"/>
          <c:order val="2"/>
          <c:tx>
            <c:strRef>
              <c:f>'KF_20_dur+rat'!$F$32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'KF_20_dur+rat'!$F$33:$F$38</c:f>
              <c:numCache>
                <c:formatCode>0.00</c:formatCode>
                <c:ptCount val="6"/>
                <c:pt idx="0">
                  <c:v>-4.9601283328688313</c:v>
                </c:pt>
                <c:pt idx="1">
                  <c:v>-31.458012536366375</c:v>
                </c:pt>
                <c:pt idx="2">
                  <c:v>-18.27512637804055</c:v>
                </c:pt>
                <c:pt idx="3">
                  <c:v>-22.30014860103379</c:v>
                </c:pt>
                <c:pt idx="4">
                  <c:v>-6.4857668865888423</c:v>
                </c:pt>
                <c:pt idx="5">
                  <c:v>-8.0363234157744845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C-40A6-B0F4-32992061E18F}"/>
            </c:ext>
          </c:extLst>
        </c:ser>
        <c:ser>
          <c:idx val="4"/>
          <c:order val="3"/>
          <c:tx>
            <c:strRef>
              <c:f>'KF_20_dur+rat'!$G$32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'KF_20_dur+rat'!$G$33:$G$38</c:f>
              <c:numCache>
                <c:formatCode>0.00</c:formatCode>
                <c:ptCount val="6"/>
                <c:pt idx="0">
                  <c:v>-11.448305039992944</c:v>
                </c:pt>
                <c:pt idx="1">
                  <c:v>-14.348405967313724</c:v>
                </c:pt>
                <c:pt idx="2">
                  <c:v>-6.811182440561188</c:v>
                </c:pt>
                <c:pt idx="3">
                  <c:v>-14.091975670249951</c:v>
                </c:pt>
                <c:pt idx="4">
                  <c:v>-13.894169786981472</c:v>
                </c:pt>
                <c:pt idx="5">
                  <c:v>-26.804178625554176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C-40A6-B0F4-32992061E18F}"/>
            </c:ext>
          </c:extLst>
        </c:ser>
        <c:ser>
          <c:idx val="5"/>
          <c:order val="4"/>
          <c:tx>
            <c:strRef>
              <c:f>'KF_20_dur+rat'!$H$32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'KF_20_dur+rat'!$H$33:$H$38</c:f>
              <c:numCache>
                <c:formatCode>0.00</c:formatCode>
                <c:ptCount val="6"/>
                <c:pt idx="0">
                  <c:v>5.7219263475754758</c:v>
                </c:pt>
                <c:pt idx="1">
                  <c:v>19.251449976216556</c:v>
                </c:pt>
                <c:pt idx="2">
                  <c:v>10.349693321446894</c:v>
                </c:pt>
                <c:pt idx="3">
                  <c:v>19.917472428202426</c:v>
                </c:pt>
                <c:pt idx="4">
                  <c:v>14.197599008755695</c:v>
                </c:pt>
                <c:pt idx="5">
                  <c:v>7.5846446203356175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C-40A6-B0F4-32992061E18F}"/>
            </c:ext>
          </c:extLst>
        </c:ser>
        <c:ser>
          <c:idx val="6"/>
          <c:order val="5"/>
          <c:tx>
            <c:strRef>
              <c:f>'KF_20_dur+rat'!$I$32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'KF_20_dur+rat'!$I$33:$I$38</c:f>
              <c:numCache>
                <c:formatCode>0.00</c:formatCode>
                <c:ptCount val="6"/>
                <c:pt idx="0">
                  <c:v>9.2642060037608935</c:v>
                </c:pt>
                <c:pt idx="1">
                  <c:v>26.265405777180394</c:v>
                </c:pt>
                <c:pt idx="2">
                  <c:v>19.040216842297674</c:v>
                </c:pt>
                <c:pt idx="3">
                  <c:v>13.83130823639658</c:v>
                </c:pt>
                <c:pt idx="4">
                  <c:v>-16.762130076576867</c:v>
                </c:pt>
                <c:pt idx="5">
                  <c:v>19.390860944141629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C-40A6-B0F4-32992061E18F}"/>
            </c:ext>
          </c:extLst>
        </c:ser>
        <c:ser>
          <c:idx val="8"/>
          <c:order val="6"/>
          <c:tx>
            <c:strRef>
              <c:f>'KF_20_dur+rat'!$K$32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'KF_20_dur+rat'!$K$33:$K$38</c:f>
              <c:numCache>
                <c:formatCode>0.00</c:formatCode>
                <c:ptCount val="6"/>
                <c:pt idx="0">
                  <c:v>28.733900176893702</c:v>
                </c:pt>
                <c:pt idx="1">
                  <c:v>18.740299890971979</c:v>
                </c:pt>
                <c:pt idx="2">
                  <c:v>17.507718820420276</c:v>
                </c:pt>
                <c:pt idx="3">
                  <c:v>18.718407245459733</c:v>
                </c:pt>
                <c:pt idx="4">
                  <c:v>1.1912454948105504</c:v>
                </c:pt>
                <c:pt idx="5">
                  <c:v>18.629695487597125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C-40A6-B0F4-32992061E18F}"/>
            </c:ext>
          </c:extLst>
        </c:ser>
        <c:ser>
          <c:idx val="10"/>
          <c:order val="7"/>
          <c:tx>
            <c:strRef>
              <c:f>'KF_20_dur+rat'!$M$32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'KF_20_dur+rat'!$M$33:$M$38</c:f>
              <c:numCache>
                <c:formatCode>0.00</c:formatCode>
                <c:ptCount val="6"/>
                <c:pt idx="0">
                  <c:v>-24.396057504345542</c:v>
                </c:pt>
                <c:pt idx="1">
                  <c:v>-14.094363090604652</c:v>
                </c:pt>
                <c:pt idx="2">
                  <c:v>-21.143878691011761</c:v>
                </c:pt>
                <c:pt idx="3">
                  <c:v>-14.889181692065506</c:v>
                </c:pt>
                <c:pt idx="4">
                  <c:v>-24.806538780714014</c:v>
                </c:pt>
                <c:pt idx="5">
                  <c:v>-10.001012691614061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C-40A6-B0F4-32992061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'KF_20_dur+rat'!$B$59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'KF_20_dur+rat'!$B$60:$B$65</c:f>
              <c:numCache>
                <c:formatCode>0.00</c:formatCode>
                <c:ptCount val="6"/>
                <c:pt idx="0">
                  <c:v>-0.10979664741444317</c:v>
                </c:pt>
                <c:pt idx="1">
                  <c:v>0.93860222051740294</c:v>
                </c:pt>
                <c:pt idx="2">
                  <c:v>0.31544891062692848</c:v>
                </c:pt>
                <c:pt idx="3">
                  <c:v>1.3135200717242483</c:v>
                </c:pt>
                <c:pt idx="4">
                  <c:v>-0.78094379132769287</c:v>
                </c:pt>
                <c:pt idx="5">
                  <c:v>-1.6768307641264357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274-A20F-341D993B9B28}"/>
            </c:ext>
          </c:extLst>
        </c:ser>
        <c:ser>
          <c:idx val="1"/>
          <c:order val="1"/>
          <c:tx>
            <c:strRef>
              <c:f>'KF_20_dur+rat'!$C$59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'KF_20_dur+rat'!$C$60:$C$65</c:f>
              <c:numCache>
                <c:formatCode>0.00</c:formatCode>
                <c:ptCount val="6"/>
                <c:pt idx="0">
                  <c:v>7.4600667890090122E-2</c:v>
                </c:pt>
                <c:pt idx="1">
                  <c:v>0.43726067318008432</c:v>
                </c:pt>
                <c:pt idx="2">
                  <c:v>-0.29861590674255289</c:v>
                </c:pt>
                <c:pt idx="3">
                  <c:v>-1.3279973312643207</c:v>
                </c:pt>
                <c:pt idx="4">
                  <c:v>1.8286273978780736</c:v>
                </c:pt>
                <c:pt idx="5">
                  <c:v>-0.71387550094138241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0-4274-A20F-341D993B9B28}"/>
            </c:ext>
          </c:extLst>
        </c:ser>
        <c:ser>
          <c:idx val="2"/>
          <c:order val="2"/>
          <c:tx>
            <c:strRef>
              <c:f>'KF_20_dur+rat'!$D$59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'KF_20_dur+rat'!$D$60:$D$65</c:f>
              <c:numCache>
                <c:formatCode>0.00</c:formatCode>
                <c:ptCount val="6"/>
                <c:pt idx="0">
                  <c:v>-0.18228165255475304</c:v>
                </c:pt>
                <c:pt idx="1">
                  <c:v>-0.47792626370074487</c:v>
                </c:pt>
                <c:pt idx="2">
                  <c:v>0.38310924839918847</c:v>
                </c:pt>
                <c:pt idx="3">
                  <c:v>-0.34005108959320651</c:v>
                </c:pt>
                <c:pt idx="4">
                  <c:v>2.1123903139475511</c:v>
                </c:pt>
                <c:pt idx="5">
                  <c:v>-1.4952405564980218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0-4274-A20F-341D993B9B28}"/>
            </c:ext>
          </c:extLst>
        </c:ser>
        <c:ser>
          <c:idx val="3"/>
          <c:order val="3"/>
          <c:tx>
            <c:strRef>
              <c:f>'KF_20_dur+rat'!$E$59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'KF_20_dur+rat'!$E$60:$E$65</c:f>
              <c:numCache>
                <c:formatCode>0.00</c:formatCode>
                <c:ptCount val="6"/>
                <c:pt idx="0">
                  <c:v>-0.62299516164699575</c:v>
                </c:pt>
                <c:pt idx="1">
                  <c:v>-2.6778373909382722</c:v>
                </c:pt>
                <c:pt idx="2">
                  <c:v>-1.0281488538335992E-2</c:v>
                </c:pt>
                <c:pt idx="3">
                  <c:v>0.75227799255109673</c:v>
                </c:pt>
                <c:pt idx="4">
                  <c:v>1.9290253434972806</c:v>
                </c:pt>
                <c:pt idx="5">
                  <c:v>0.62981070507522574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0-4274-A20F-341D993B9B28}"/>
            </c:ext>
          </c:extLst>
        </c:ser>
        <c:ser>
          <c:idx val="4"/>
          <c:order val="4"/>
          <c:tx>
            <c:strRef>
              <c:f>'KF_20_dur+rat'!$F$59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'KF_20_dur+rat'!$F$60:$F$65</c:f>
              <c:numCache>
                <c:formatCode>0.00</c:formatCode>
                <c:ptCount val="6"/>
                <c:pt idx="0">
                  <c:v>1.7050719415609699</c:v>
                </c:pt>
                <c:pt idx="1">
                  <c:v>-5.1572222879829503</c:v>
                </c:pt>
                <c:pt idx="2">
                  <c:v>0.2451017457924447</c:v>
                </c:pt>
                <c:pt idx="3">
                  <c:v>-0.69870389840777847</c:v>
                </c:pt>
                <c:pt idx="4">
                  <c:v>1.4900536181612614</c:v>
                </c:pt>
                <c:pt idx="5">
                  <c:v>2.4156988808760573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0-4274-A20F-341D993B9B28}"/>
            </c:ext>
          </c:extLst>
        </c:ser>
        <c:ser>
          <c:idx val="5"/>
          <c:order val="5"/>
          <c:tx>
            <c:strRef>
              <c:f>'KF_20_dur+rat'!$G$59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'KF_20_dur+rat'!$G$60:$G$65</c:f>
              <c:numCache>
                <c:formatCode>0.00</c:formatCode>
                <c:ptCount val="6"/>
                <c:pt idx="0">
                  <c:v>0.32973508089143699</c:v>
                </c:pt>
                <c:pt idx="1">
                  <c:v>0.33011680740246163</c:v>
                </c:pt>
                <c:pt idx="2">
                  <c:v>1.1709265917869693</c:v>
                </c:pt>
                <c:pt idx="3">
                  <c:v>-2.9552028333000635E-2</c:v>
                </c:pt>
                <c:pt idx="4">
                  <c:v>0.37931682475255801</c:v>
                </c:pt>
                <c:pt idx="5">
                  <c:v>-2.1805432765004298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0-4274-A20F-341D993B9B28}"/>
            </c:ext>
          </c:extLst>
        </c:ser>
        <c:ser>
          <c:idx val="6"/>
          <c:order val="6"/>
          <c:tx>
            <c:strRef>
              <c:f>'KF_20_dur+rat'!$H$59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'KF_20_dur+rat'!$H$60:$H$65</c:f>
              <c:numCache>
                <c:formatCode>0.00</c:formatCode>
                <c:ptCount val="6"/>
                <c:pt idx="0">
                  <c:v>-0.78067044383141315</c:v>
                </c:pt>
                <c:pt idx="1">
                  <c:v>1.4846968473093582</c:v>
                </c:pt>
                <c:pt idx="2">
                  <c:v>-0.56703233794288721</c:v>
                </c:pt>
                <c:pt idx="3">
                  <c:v>0.59079980273060073</c:v>
                </c:pt>
                <c:pt idx="4">
                  <c:v>0.25282210067783506</c:v>
                </c:pt>
                <c:pt idx="5">
                  <c:v>-0.98061596894348924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0-4274-A20F-341D993B9B28}"/>
            </c:ext>
          </c:extLst>
        </c:ser>
        <c:ser>
          <c:idx val="7"/>
          <c:order val="7"/>
          <c:tx>
            <c:strRef>
              <c:f>'KF_20_dur+rat'!$I$59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'KF_20_dur+rat'!$I$60:$I$65</c:f>
              <c:numCache>
                <c:formatCode>0.00</c:formatCode>
                <c:ptCount val="6"/>
                <c:pt idx="0">
                  <c:v>-0.69279407321040054</c:v>
                </c:pt>
                <c:pt idx="1">
                  <c:v>2.8330660981573246</c:v>
                </c:pt>
                <c:pt idx="2">
                  <c:v>0.1089344297962036</c:v>
                </c:pt>
                <c:pt idx="3">
                  <c:v>-0.78047765039574912</c:v>
                </c:pt>
                <c:pt idx="4">
                  <c:v>-1.742182222910257</c:v>
                </c:pt>
                <c:pt idx="5">
                  <c:v>0.27345341856287675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0-4274-A20F-341D993B9B28}"/>
            </c:ext>
          </c:extLst>
        </c:ser>
        <c:ser>
          <c:idx val="8"/>
          <c:order val="8"/>
          <c:tx>
            <c:strRef>
              <c:f>'KF_20_dur+rat'!$J$59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'KF_20_dur+rat'!$J$60:$J$65</c:f>
              <c:numCache>
                <c:formatCode>0.00</c:formatCode>
                <c:ptCount val="6"/>
                <c:pt idx="0">
                  <c:v>-0.80852853676299041</c:v>
                </c:pt>
                <c:pt idx="1">
                  <c:v>0.82893681349828086</c:v>
                </c:pt>
                <c:pt idx="2">
                  <c:v>-0.29402688062729077</c:v>
                </c:pt>
                <c:pt idx="3">
                  <c:v>0.65108583631537442</c:v>
                </c:pt>
                <c:pt idx="4">
                  <c:v>0.47290157114002351</c:v>
                </c:pt>
                <c:pt idx="5">
                  <c:v>-0.85036880356340028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0-4274-A20F-341D993B9B28}"/>
            </c:ext>
          </c:extLst>
        </c:ser>
        <c:ser>
          <c:idx val="9"/>
          <c:order val="9"/>
          <c:tx>
            <c:strRef>
              <c:f>'KF_20_dur+rat'!$K$59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'KF_20_dur+rat'!$K$60:$K$65</c:f>
              <c:numCache>
                <c:formatCode>0.00</c:formatCode>
                <c:ptCount val="6"/>
                <c:pt idx="0">
                  <c:v>0.76088837363584538</c:v>
                </c:pt>
                <c:pt idx="1">
                  <c:v>0.20036458839979332</c:v>
                </c:pt>
                <c:pt idx="2">
                  <c:v>-0.15019278658819069</c:v>
                </c:pt>
                <c:pt idx="3">
                  <c:v>-0.15193542357347667</c:v>
                </c:pt>
                <c:pt idx="4">
                  <c:v>-0.71787366408656261</c:v>
                </c:pt>
                <c:pt idx="5">
                  <c:v>5.8748912212594817E-2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B0-4274-A20F-341D993B9B28}"/>
            </c:ext>
          </c:extLst>
        </c:ser>
        <c:ser>
          <c:idx val="10"/>
          <c:order val="10"/>
          <c:tx>
            <c:strRef>
              <c:f>'KF_20_dur+rat'!$L$59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'KF_20_dur+rat'!$L$60:$L$65</c:f>
              <c:numCache>
                <c:formatCode>0.00</c:formatCode>
                <c:ptCount val="6"/>
                <c:pt idx="0">
                  <c:v>0.1965615245627319</c:v>
                </c:pt>
                <c:pt idx="1">
                  <c:v>0.56208867551479358</c:v>
                </c:pt>
                <c:pt idx="2">
                  <c:v>-3.3462866460695295E-2</c:v>
                </c:pt>
                <c:pt idx="3">
                  <c:v>9.9554076710337114E-2</c:v>
                </c:pt>
                <c:pt idx="4">
                  <c:v>-1.5128495504304444</c:v>
                </c:pt>
                <c:pt idx="5">
                  <c:v>0.68810814010326737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B0-4274-A20F-341D993B9B28}"/>
            </c:ext>
          </c:extLst>
        </c:ser>
        <c:ser>
          <c:idx val="11"/>
          <c:order val="11"/>
          <c:tx>
            <c:strRef>
              <c:f>'KF_20_dur+rat'!$M$59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'KF_20_dur+rat'!$M$60:$M$65</c:f>
              <c:numCache>
                <c:formatCode>0.00</c:formatCode>
                <c:ptCount val="6"/>
                <c:pt idx="0">
                  <c:v>-0.95389137509739896</c:v>
                </c:pt>
                <c:pt idx="1">
                  <c:v>0.97578056171246175</c:v>
                </c:pt>
                <c:pt idx="2">
                  <c:v>-0.82896285233559119</c:v>
                </c:pt>
                <c:pt idx="3">
                  <c:v>6.1045779330086702E-2</c:v>
                </c:pt>
                <c:pt idx="4">
                  <c:v>-0.42793018895779866</c:v>
                </c:pt>
                <c:pt idx="5">
                  <c:v>1.1739580753482208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B0-4274-A20F-341D993B9B28}"/>
            </c:ext>
          </c:extLst>
        </c:ser>
        <c:ser>
          <c:idx val="12"/>
          <c:order val="12"/>
          <c:tx>
            <c:strRef>
              <c:f>'KF_20_dur+rat'!$N$59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'KF_20_dur+rat'!$N$60:$N$65</c:f>
              <c:numCache>
                <c:formatCode>0.00</c:formatCode>
                <c:ptCount val="6"/>
                <c:pt idx="0">
                  <c:v>0.56426269586590294</c:v>
                </c:pt>
                <c:pt idx="1">
                  <c:v>0.21206067884848068</c:v>
                </c:pt>
                <c:pt idx="2">
                  <c:v>-0.10956473036471159</c:v>
                </c:pt>
                <c:pt idx="3">
                  <c:v>-0.5014805015723347</c:v>
                </c:pt>
                <c:pt idx="4">
                  <c:v>-1.2238274011391557</c:v>
                </c:pt>
                <c:pt idx="5">
                  <c:v>1.0585492583618183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B0-4274-A20F-341D993B9B28}"/>
            </c:ext>
          </c:extLst>
        </c:ser>
        <c:ser>
          <c:idx val="13"/>
          <c:order val="13"/>
          <c:tx>
            <c:strRef>
              <c:f>'KF_20_dur+rat'!$O$59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'KF_20_dur+rat'!$O$60:$O$65</c:f>
              <c:numCache>
                <c:formatCode>0.00</c:formatCode>
                <c:ptCount val="6"/>
                <c:pt idx="0">
                  <c:v>0.5198376061114125</c:v>
                </c:pt>
                <c:pt idx="1">
                  <c:v>-0.4899880219184567</c:v>
                </c:pt>
                <c:pt idx="2">
                  <c:v>6.861892319850682E-2</c:v>
                </c:pt>
                <c:pt idx="3">
                  <c:v>0.36191436377811215</c:v>
                </c:pt>
                <c:pt idx="4">
                  <c:v>-2.0595303512026772</c:v>
                </c:pt>
                <c:pt idx="5">
                  <c:v>1.5991474800330963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B0-4274-A20F-341D993B9B28}"/>
            </c:ext>
          </c:extLst>
        </c:ser>
        <c:ser>
          <c:idx val="14"/>
          <c:order val="14"/>
          <c:tx>
            <c:strRef>
              <c:f>'KF_20_dur+rat'!$P$59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'KF_20_dur+rat'!$P$60:$P$65</c:f>
              <c:numCache>
                <c:formatCode>0.00</c:formatCode>
                <c:ptCount val="6"/>
                <c:pt idx="0">
                  <c:v>1.1077445510628436</c:v>
                </c:pt>
                <c:pt idx="1">
                  <c:v>-1.8495708174056844</c:v>
                </c:pt>
                <c:pt idx="2">
                  <c:v>0.60090907612729438</c:v>
                </c:pt>
                <c:pt idx="3">
                  <c:v>-0.92538083750792666</c:v>
                </c:pt>
                <c:pt idx="4">
                  <c:v>0.48305881767319025</c:v>
                </c:pt>
                <c:pt idx="5">
                  <c:v>0.58323921005028012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B0-4274-A20F-341D993B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3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'KF_20_dur+rat'!$C$50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'KF_20_dur+rat'!$C$51:$C$56</c:f>
              <c:numCache>
                <c:formatCode>0.00</c:formatCode>
                <c:ptCount val="6"/>
                <c:pt idx="0">
                  <c:v>9.7107541616072268E-2</c:v>
                </c:pt>
                <c:pt idx="1">
                  <c:v>0.63398243602505033</c:v>
                </c:pt>
                <c:pt idx="2">
                  <c:v>-0.25735058114605991</c:v>
                </c:pt>
                <c:pt idx="3">
                  <c:v>-1.1299294865940013</c:v>
                </c:pt>
                <c:pt idx="4">
                  <c:v>1.4546449967515249</c:v>
                </c:pt>
                <c:pt idx="5">
                  <c:v>-0.79845490665259078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291-9240-2D1A614B7E75}"/>
            </c:ext>
          </c:extLst>
        </c:ser>
        <c:ser>
          <c:idx val="4"/>
          <c:order val="1"/>
          <c:tx>
            <c:strRef>
              <c:f>'KF_20_dur+rat'!$E$50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'KF_20_dur+rat'!$E$51:$E$56</c:f>
              <c:numCache>
                <c:formatCode>0.00</c:formatCode>
                <c:ptCount val="6"/>
                <c:pt idx="0">
                  <c:v>-0.60048828792101361</c:v>
                </c:pt>
                <c:pt idx="1">
                  <c:v>-2.4811156280933062</c:v>
                </c:pt>
                <c:pt idx="2">
                  <c:v>3.0983837058156993E-2</c:v>
                </c:pt>
                <c:pt idx="3">
                  <c:v>0.95034583722141619</c:v>
                </c:pt>
                <c:pt idx="4">
                  <c:v>1.5550429423707319</c:v>
                </c:pt>
                <c:pt idx="5">
                  <c:v>0.54523129936401737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A-4291-9240-2D1A614B7E75}"/>
            </c:ext>
          </c:extLst>
        </c:ser>
        <c:ser>
          <c:idx val="5"/>
          <c:order val="2"/>
          <c:tx>
            <c:strRef>
              <c:f>'KF_20_dur+rat'!$F$50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'KF_20_dur+rat'!$F$51:$F$56</c:f>
              <c:numCache>
                <c:formatCode>0.00</c:formatCode>
                <c:ptCount val="6"/>
                <c:pt idx="0">
                  <c:v>1.727578815286952</c:v>
                </c:pt>
                <c:pt idx="1">
                  <c:v>-4.9605005251379843</c:v>
                </c:pt>
                <c:pt idx="2">
                  <c:v>0.28636707138893769</c:v>
                </c:pt>
                <c:pt idx="3">
                  <c:v>-0.50063605373745901</c:v>
                </c:pt>
                <c:pt idx="4">
                  <c:v>1.1160712170347127</c:v>
                </c:pt>
                <c:pt idx="5">
                  <c:v>2.331119475164849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A-4291-9240-2D1A614B7E75}"/>
            </c:ext>
          </c:extLst>
        </c:ser>
        <c:ser>
          <c:idx val="6"/>
          <c:order val="3"/>
          <c:tx>
            <c:strRef>
              <c:f>'KF_20_dur+rat'!$G$50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'KF_20_dur+rat'!$G$51:$G$56</c:f>
              <c:numCache>
                <c:formatCode>0.00</c:formatCode>
                <c:ptCount val="6"/>
                <c:pt idx="0">
                  <c:v>0.35224195461741914</c:v>
                </c:pt>
                <c:pt idx="1">
                  <c:v>0.52683857024742764</c:v>
                </c:pt>
                <c:pt idx="2">
                  <c:v>1.2121919173834623</c:v>
                </c:pt>
                <c:pt idx="3">
                  <c:v>0.16851581633731882</c:v>
                </c:pt>
                <c:pt idx="4">
                  <c:v>5.3344236260093325E-3</c:v>
                </c:pt>
                <c:pt idx="5">
                  <c:v>-2.2651226822116381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A-4291-9240-2D1A614B7E75}"/>
            </c:ext>
          </c:extLst>
        </c:ser>
        <c:ser>
          <c:idx val="7"/>
          <c:order val="4"/>
          <c:tx>
            <c:strRef>
              <c:f>'KF_20_dur+rat'!$H$50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'KF_20_dur+rat'!$H$51:$H$56</c:f>
              <c:numCache>
                <c:formatCode>0.00</c:formatCode>
                <c:ptCount val="6"/>
                <c:pt idx="0">
                  <c:v>-0.75816357010543101</c:v>
                </c:pt>
                <c:pt idx="1">
                  <c:v>1.6814186101543243</c:v>
                </c:pt>
                <c:pt idx="2">
                  <c:v>-0.52576701234639422</c:v>
                </c:pt>
                <c:pt idx="3">
                  <c:v>0.78886764740092019</c:v>
                </c:pt>
                <c:pt idx="4">
                  <c:v>-0.12116030044871362</c:v>
                </c:pt>
                <c:pt idx="5">
                  <c:v>-1.0651953746546976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A-4291-9240-2D1A614B7E75}"/>
            </c:ext>
          </c:extLst>
        </c:ser>
        <c:ser>
          <c:idx val="9"/>
          <c:order val="5"/>
          <c:tx>
            <c:strRef>
              <c:f>'KF_20_dur+rat'!$I$50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'KF_20_dur+rat'!$I$51:$I$56</c:f>
              <c:numCache>
                <c:formatCode>0.00</c:formatCode>
                <c:ptCount val="6"/>
                <c:pt idx="0">
                  <c:v>-0.67028719948441839</c:v>
                </c:pt>
                <c:pt idx="1">
                  <c:v>3.0297878610022906</c:v>
                </c:pt>
                <c:pt idx="2">
                  <c:v>0.15019975539269659</c:v>
                </c:pt>
                <c:pt idx="3">
                  <c:v>-0.58240980572542966</c:v>
                </c:pt>
                <c:pt idx="4">
                  <c:v>-2.1161646240368057</c:v>
                </c:pt>
                <c:pt idx="5">
                  <c:v>0.18887401285166838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A-4291-9240-2D1A614B7E75}"/>
            </c:ext>
          </c:extLst>
        </c:ser>
        <c:ser>
          <c:idx val="14"/>
          <c:order val="6"/>
          <c:tx>
            <c:strRef>
              <c:f>'KF_20_dur+rat'!$K$50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'KF_20_dur+rat'!$K$51:$K$56</c:f>
              <c:numCache>
                <c:formatCode>0.00</c:formatCode>
                <c:ptCount val="6"/>
                <c:pt idx="0">
                  <c:v>0.78339524736182753</c:v>
                </c:pt>
                <c:pt idx="1">
                  <c:v>0.39708635124475933</c:v>
                </c:pt>
                <c:pt idx="2">
                  <c:v>-0.1089274609916977</c:v>
                </c:pt>
                <c:pt idx="3">
                  <c:v>4.6132421096842791E-2</c:v>
                </c:pt>
                <c:pt idx="4">
                  <c:v>-1.0918560652131113</c:v>
                </c:pt>
                <c:pt idx="5">
                  <c:v>-2.5830493498613549E-2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A-4291-9240-2D1A614B7E75}"/>
            </c:ext>
          </c:extLst>
        </c:ser>
        <c:ser>
          <c:idx val="2"/>
          <c:order val="7"/>
          <c:tx>
            <c:strRef>
              <c:f>'KF_20_dur+rat'!$M$50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'KF_20_dur+rat'!$M$51:$M$56</c:f>
              <c:numCache>
                <c:formatCode>0.00</c:formatCode>
                <c:ptCount val="6"/>
                <c:pt idx="0">
                  <c:v>-0.93138450137141682</c:v>
                </c:pt>
                <c:pt idx="1">
                  <c:v>1.1725023245574278</c:v>
                </c:pt>
                <c:pt idx="2">
                  <c:v>-0.78769752673909821</c:v>
                </c:pt>
                <c:pt idx="3">
                  <c:v>0.25911362400040616</c:v>
                </c:pt>
                <c:pt idx="4">
                  <c:v>-0.80191259008434734</c:v>
                </c:pt>
                <c:pt idx="5">
                  <c:v>1.0893786696370125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A-4291-9240-2D1A614B7E75}"/>
            </c:ext>
          </c:extLst>
        </c:ser>
        <c:ser>
          <c:idx val="12"/>
          <c:order val="8"/>
          <c:tx>
            <c:strRef>
              <c:f>'KF_20_dur+rat'!$P$50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'KF_20_dur+rat'!$P$51:$P$56</c:f>
              <c:numCache>
                <c:formatCode>0.00</c:formatCode>
                <c:ptCount val="6"/>
                <c:pt idx="0">
                  <c:v>1.1302514247888258</c:v>
                </c:pt>
                <c:pt idx="1">
                  <c:v>-1.6528490545607184</c:v>
                </c:pt>
                <c:pt idx="2">
                  <c:v>0.64217440172378737</c:v>
                </c:pt>
                <c:pt idx="3">
                  <c:v>-0.7273129928376072</c:v>
                </c:pt>
                <c:pt idx="4">
                  <c:v>0.10907641654664157</c:v>
                </c:pt>
                <c:pt idx="5">
                  <c:v>0.49865980433907175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1A-4291-9240-2D1A614B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4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60" xr16:uid="{00000000-0016-0000-0000-000013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48" xr16:uid="{00000000-0016-0000-0000-00000F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3" connectionId="8" xr16:uid="{00000000-0016-0000-0000-00001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8" xr16:uid="{00000000-0016-0000-0000-00001C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1" connectionId="7" xr16:uid="{00000000-0016-0000-0000-00001F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3" connectionId="55" xr16:uid="{00000000-0016-0000-0000-000024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3" connectionId="51" xr16:uid="{00000000-0016-0000-0000-00002C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3" connectionId="2" xr16:uid="{00000000-0016-0000-0000-00003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3" connectionId="35" xr16:uid="{00000000-0016-0000-0000-000036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1" connectionId="16" xr16:uid="{00000000-0016-0000-0000-000006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1" connectionId="50" xr16:uid="{00000000-0016-0000-0000-00000E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3" connectionId="17" xr16:uid="{00000000-0016-0000-0000-000020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5" xr16:uid="{00000000-0016-0000-0000-00001B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7" xr16:uid="{00000000-0016-0000-0000-000027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7" xr16:uid="{00000000-0016-0000-0000-000030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01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3" connectionId="33" xr16:uid="{00000000-0016-0000-0000-000009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26" xr16:uid="{00000000-0016-0000-0000-000016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1" connectionId="28" xr16:uid="{00000000-0016-0000-0000-00001E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6" xr16:uid="{00000000-0016-0000-0000-000023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5" xr16:uid="{00000000-0016-0000-0000-00002B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42" xr16:uid="{00000000-0016-0000-0000-00003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8" xr16:uid="{00000000-0016-0000-0000-000028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8" xr16:uid="{00000000-0016-0000-0000-000000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3" connectionId="13" xr16:uid="{00000000-0016-0000-0000-000005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3" connectionId="53" xr16:uid="{00000000-0016-0000-0000-00000D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4" xr16:uid="{00000000-0016-0000-0000-000012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1" connectionId="34" xr16:uid="{00000000-0016-0000-0000-000015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1" connectionId="66" xr16:uid="{00000000-0016-0000-0000-00001A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6" xr16:uid="{00000000-0016-0000-0000-00002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5" xr16:uid="{00000000-0016-0000-0000-00002F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1" connectionId="46" xr16:uid="{00000000-0016-0000-0000-000034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49" xr16:uid="{00000000-0016-0000-0000-00000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1" connectionId="61" xr16:uid="{00000000-0016-0000-0000-00002D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1" connectionId="1" xr16:uid="{00000000-0016-0000-0000-000011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0" xr16:uid="{00000000-0016-0000-0000-00001D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3" connectionId="29" xr16:uid="{00000000-0016-0000-0000-000026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3" connectionId="47" xr16:uid="{00000000-0016-0000-0000-00002A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3" connectionId="62" xr16:uid="{00000000-0016-0000-0000-00003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22" xr16:uid="{00000000-0016-0000-0000-00000C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1" connectionId="52" xr16:uid="{00000000-0016-0000-0000-000014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21" xr16:uid="{00000000-0016-0000-0000-000019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37" xr16:uid="{00000000-0016-0000-0000-000021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24" xr16:uid="{00000000-0016-0000-0000-000029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3" xr16:uid="{00000000-0016-0000-0000-00003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4" xr16:uid="{00000000-0016-0000-0000-00002E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3" connectionId="19" xr16:uid="{00000000-0016-0000-0000-000033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3" connectionId="67" xr16:uid="{00000000-0016-0000-0000-000003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1" connectionId="32" xr16:uid="{00000000-0016-0000-0000-000008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1" xr16:uid="{00000000-0016-0000-0000-00000B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1" connectionId="54" xr16:uid="{00000000-0016-0000-0000-000010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40" xr16:uid="{00000000-0016-0000-0000-000018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30" xr16:uid="{00000000-0016-0000-0000-000025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0_tpo" connectionId="31" xr16:uid="{D38A7A6E-9CF1-410F-B4C3-374B1EDB0919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0_tpo" connectionId="15" xr16:uid="{3EBAF5B1-2DC1-4486-A20A-A59973EA3EE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1" connectionId="12" xr16:uid="{00000000-0016-0000-0000-000007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1" connectionId="18" xr16:uid="{00000000-0016-0000-0000-000032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63" xr16:uid="{00000000-0016-0000-0000-00000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36" xr16:uid="{00000000-0016-0000-0000-00000A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9.xml"/><Relationship Id="rId1" Type="http://schemas.openxmlformats.org/officeDocument/2006/relationships/queryTable" Target="../queryTables/query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43D1-4700-44E0-9F85-E74C829A6768}">
  <dimension ref="A1:E10"/>
  <sheetViews>
    <sheetView workbookViewId="0"/>
  </sheetViews>
  <sheetFormatPr baseColWidth="10" defaultRowHeight="14.4" x14ac:dyDescent="0.3"/>
  <cols>
    <col min="1" max="1" width="8.21875" style="7" bestFit="1" customWidth="1"/>
    <col min="2" max="2" width="14.109375" style="7" bestFit="1" customWidth="1"/>
    <col min="3" max="3" width="10.44140625" style="7" bestFit="1" customWidth="1"/>
    <col min="4" max="4" width="14.109375" style="7" bestFit="1" customWidth="1"/>
    <col min="5" max="5" width="10.44140625" style="7" bestFit="1" customWidth="1"/>
  </cols>
  <sheetData>
    <row r="1" spans="1:5" s="30" customFormat="1" x14ac:dyDescent="0.3">
      <c r="A1" s="6" t="s">
        <v>75</v>
      </c>
      <c r="B1" s="6" t="s">
        <v>73</v>
      </c>
      <c r="C1" s="6" t="s">
        <v>74</v>
      </c>
      <c r="D1" s="6" t="s">
        <v>73</v>
      </c>
      <c r="E1" s="6" t="s">
        <v>74</v>
      </c>
    </row>
    <row r="2" spans="1:5" x14ac:dyDescent="0.3">
      <c r="A2" s="7">
        <v>1</v>
      </c>
      <c r="B2" s="7">
        <v>26</v>
      </c>
      <c r="C2" s="7">
        <v>10.4</v>
      </c>
      <c r="D2" s="7">
        <v>26</v>
      </c>
      <c r="E2" s="7">
        <v>10.4</v>
      </c>
    </row>
    <row r="3" spans="1:5" x14ac:dyDescent="0.3">
      <c r="A3" s="7" t="s">
        <v>0</v>
      </c>
      <c r="B3" s="7">
        <v>63</v>
      </c>
      <c r="C3" s="7">
        <v>25.1</v>
      </c>
      <c r="D3" s="7">
        <v>88</v>
      </c>
      <c r="E3" s="7">
        <v>35.1</v>
      </c>
    </row>
    <row r="4" spans="1:5" x14ac:dyDescent="0.3">
      <c r="A4" s="7" t="s">
        <v>1</v>
      </c>
      <c r="B4" s="7">
        <v>25</v>
      </c>
      <c r="C4" s="7">
        <v>10</v>
      </c>
    </row>
    <row r="5" spans="1:5" x14ac:dyDescent="0.3">
      <c r="A5" s="7" t="s">
        <v>47</v>
      </c>
      <c r="B5" s="7">
        <v>16</v>
      </c>
      <c r="C5" s="7">
        <v>6.4</v>
      </c>
      <c r="D5" s="7">
        <v>34</v>
      </c>
      <c r="E5" s="7">
        <v>13.5</v>
      </c>
    </row>
    <row r="6" spans="1:5" x14ac:dyDescent="0.3">
      <c r="A6" s="7" t="s">
        <v>48</v>
      </c>
      <c r="B6" s="7">
        <v>18</v>
      </c>
      <c r="C6" s="7">
        <v>7.2</v>
      </c>
    </row>
    <row r="7" spans="1:5" x14ac:dyDescent="0.3">
      <c r="A7" s="7">
        <v>4</v>
      </c>
      <c r="B7" s="7">
        <v>44</v>
      </c>
      <c r="C7" s="7">
        <v>17.5</v>
      </c>
      <c r="D7" s="7">
        <v>44</v>
      </c>
      <c r="E7" s="7">
        <v>17.5</v>
      </c>
    </row>
    <row r="8" spans="1:5" x14ac:dyDescent="0.3">
      <c r="A8" s="7">
        <v>5</v>
      </c>
      <c r="B8" s="7">
        <v>18</v>
      </c>
      <c r="C8" s="7">
        <v>7.2</v>
      </c>
      <c r="D8" s="7">
        <v>18</v>
      </c>
      <c r="E8" s="7">
        <v>7.2</v>
      </c>
    </row>
    <row r="9" spans="1:5" x14ac:dyDescent="0.3">
      <c r="A9" s="7">
        <v>6</v>
      </c>
      <c r="B9" s="7">
        <v>41</v>
      </c>
      <c r="C9" s="7">
        <v>16.3</v>
      </c>
      <c r="D9" s="7">
        <v>41</v>
      </c>
      <c r="E9" s="7">
        <v>16.3</v>
      </c>
    </row>
    <row r="10" spans="1:5" x14ac:dyDescent="0.3">
      <c r="B10" s="7">
        <v>251</v>
      </c>
      <c r="C10" s="7">
        <v>100</v>
      </c>
      <c r="D10" s="7">
        <v>251</v>
      </c>
      <c r="E10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50"/>
  <sheetViews>
    <sheetView tabSelected="1" zoomScale="55" zoomScaleNormal="55" workbookViewId="0"/>
  </sheetViews>
  <sheetFormatPr baseColWidth="10" defaultRowHeight="14.4" x14ac:dyDescent="0.3"/>
  <cols>
    <col min="1" max="1" width="21.44140625" style="1" bestFit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21875" bestFit="1" customWidth="1"/>
    <col min="7" max="7" width="37.33203125" bestFit="1" customWidth="1"/>
    <col min="8" max="8" width="29.88671875" bestFit="1" customWidth="1"/>
    <col min="9" max="9" width="23.21875" bestFit="1" customWidth="1"/>
    <col min="10" max="10" width="29.88671875" bestFit="1" customWidth="1"/>
    <col min="11" max="12" width="22.77734375" bestFit="1" customWidth="1"/>
    <col min="13" max="13" width="28.77734375" bestFit="1" customWidth="1"/>
    <col min="14" max="15" width="22.777343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77734375" style="2" bestFit="1" customWidth="1"/>
    <col min="20" max="20" width="8.5546875" style="2" bestFit="1" customWidth="1"/>
    <col min="21" max="21" width="13.21875" style="2" bestFit="1" customWidth="1"/>
    <col min="22" max="22" width="7.33203125" style="2" bestFit="1" customWidth="1"/>
    <col min="23" max="23" width="10.109375" style="2" bestFit="1" customWidth="1"/>
    <col min="24" max="24" width="8.109375" style="2" bestFit="1" customWidth="1"/>
    <col min="25" max="25" width="8.5546875" bestFit="1" customWidth="1"/>
    <col min="26" max="26" width="17.6640625" style="1" bestFit="1" customWidth="1"/>
    <col min="27" max="27" width="15.1093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21875" style="2" bestFit="1" customWidth="1"/>
    <col min="33" max="33" width="37.33203125" bestFit="1" customWidth="1"/>
    <col min="34" max="34" width="29.88671875" bestFit="1" customWidth="1"/>
    <col min="35" max="35" width="23.21875" bestFit="1" customWidth="1"/>
    <col min="36" max="36" width="29.88671875" bestFit="1" customWidth="1"/>
    <col min="37" max="38" width="22.77734375" bestFit="1" customWidth="1"/>
    <col min="39" max="39" width="28.77734375" bestFit="1" customWidth="1"/>
    <col min="40" max="41" width="22.777343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77734375" bestFit="1" customWidth="1"/>
    <col min="46" max="46" width="10.109375" bestFit="1" customWidth="1"/>
    <col min="47" max="47" width="8.109375" bestFit="1" customWidth="1"/>
    <col min="48" max="48" width="8.5546875" bestFit="1" customWidth="1"/>
    <col min="49" max="49" width="16.88671875" bestFit="1" customWidth="1"/>
    <col min="50" max="51" width="8.5546875" bestFit="1" customWidth="1"/>
    <col min="52" max="52" width="18.21875" bestFit="1" customWidth="1"/>
    <col min="53" max="53" width="17.77734375" bestFit="1" customWidth="1"/>
    <col min="54" max="54" width="22.332031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21875" bestFit="1" customWidth="1"/>
    <col min="63" max="63" width="37.33203125" bestFit="1" customWidth="1"/>
    <col min="64" max="64" width="29.88671875" bestFit="1" customWidth="1"/>
    <col min="65" max="65" width="23.21875" bestFit="1" customWidth="1"/>
    <col min="66" max="66" width="29.88671875" bestFit="1" customWidth="1"/>
    <col min="67" max="68" width="22.77734375" bestFit="1" customWidth="1"/>
    <col min="69" max="69" width="28.77734375" bestFit="1" customWidth="1"/>
    <col min="70" max="71" width="22.77734375" bestFit="1" customWidth="1"/>
    <col min="72" max="72" width="8.5546875" bestFit="1" customWidth="1"/>
  </cols>
  <sheetData>
    <row r="1" spans="1:72" x14ac:dyDescent="0.3">
      <c r="A1" s="34" t="s">
        <v>18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6" t="s">
        <v>18</v>
      </c>
      <c r="W1" s="1" t="s">
        <v>26</v>
      </c>
      <c r="X1" s="1" t="s">
        <v>29</v>
      </c>
      <c r="Y1" s="1" t="s">
        <v>27</v>
      </c>
      <c r="Z1" s="6" t="s">
        <v>38</v>
      </c>
      <c r="AA1" s="6" t="s">
        <v>18</v>
      </c>
      <c r="AB1" s="26" t="s">
        <v>3</v>
      </c>
      <c r="AC1" s="26" t="s">
        <v>4</v>
      </c>
      <c r="AD1" s="26" t="s">
        <v>5</v>
      </c>
      <c r="AE1" s="26" t="s">
        <v>6</v>
      </c>
      <c r="AF1" s="26" t="s">
        <v>7</v>
      </c>
      <c r="AG1" s="26" t="s">
        <v>8</v>
      </c>
      <c r="AH1" s="26" t="s">
        <v>9</v>
      </c>
      <c r="AI1" s="26" t="s">
        <v>10</v>
      </c>
      <c r="AJ1" s="26" t="s">
        <v>11</v>
      </c>
      <c r="AK1" s="26" t="s">
        <v>12</v>
      </c>
      <c r="AL1" s="11" t="s">
        <v>13</v>
      </c>
      <c r="AM1" s="11" t="s">
        <v>14</v>
      </c>
      <c r="AN1" s="11" t="s">
        <v>15</v>
      </c>
      <c r="AO1" s="11" t="s">
        <v>16</v>
      </c>
      <c r="AP1" s="6" t="s">
        <v>22</v>
      </c>
      <c r="AQ1" s="1" t="s">
        <v>23</v>
      </c>
      <c r="AR1" s="6" t="s">
        <v>24</v>
      </c>
      <c r="AS1" s="6" t="s">
        <v>25</v>
      </c>
      <c r="AT1" s="6" t="s">
        <v>26</v>
      </c>
      <c r="AU1" s="6" t="s">
        <v>29</v>
      </c>
      <c r="AV1" s="1" t="s">
        <v>27</v>
      </c>
      <c r="AW1" s="6" t="s">
        <v>28</v>
      </c>
      <c r="AX1" s="38" t="s">
        <v>2</v>
      </c>
      <c r="AY1" s="20"/>
      <c r="AZ1" s="27"/>
      <c r="BA1" s="27"/>
      <c r="BB1" s="6"/>
      <c r="BC1" s="13"/>
      <c r="BD1" s="7"/>
    </row>
    <row r="2" spans="1:72" x14ac:dyDescent="0.3">
      <c r="A2" s="1">
        <v>1</v>
      </c>
      <c r="B2" s="8">
        <f>SUM(AB2)</f>
        <v>42.568117913999998</v>
      </c>
      <c r="C2" s="8">
        <f t="shared" ref="C2:O2" si="0">SUM(AC2)</f>
        <v>39.226530611999998</v>
      </c>
      <c r="D2" s="8">
        <f t="shared" si="0"/>
        <v>25.275646258999998</v>
      </c>
      <c r="E2" s="8">
        <f t="shared" si="0"/>
        <v>28.275555554999997</v>
      </c>
      <c r="F2" s="8">
        <f t="shared" si="0"/>
        <v>32.551473922999996</v>
      </c>
      <c r="G2" s="8">
        <f t="shared" si="0"/>
        <v>30.3292517</v>
      </c>
      <c r="H2" s="8">
        <f t="shared" si="0"/>
        <v>36.210113378999999</v>
      </c>
      <c r="I2" s="8">
        <f t="shared" si="0"/>
        <v>37.423356009000003</v>
      </c>
      <c r="J2" s="8">
        <f t="shared" si="0"/>
        <v>34.634013605</v>
      </c>
      <c r="K2" s="8">
        <f t="shared" si="0"/>
        <v>44.091791383</v>
      </c>
      <c r="L2" s="8">
        <f t="shared" si="0"/>
        <v>39.393197278999999</v>
      </c>
      <c r="M2" s="8">
        <f t="shared" si="0"/>
        <v>25.894603175</v>
      </c>
      <c r="N2" s="8">
        <f t="shared" si="0"/>
        <v>42.280634919999997</v>
      </c>
      <c r="O2" s="8">
        <f t="shared" si="0"/>
        <v>43.157188208000001</v>
      </c>
      <c r="P2" s="3">
        <f>AVERAGE(B2:O2)</f>
        <v>35.807962422928576</v>
      </c>
      <c r="Q2" s="12">
        <f>MIN(B2:O2)</f>
        <v>25.275646258999998</v>
      </c>
      <c r="R2" s="3">
        <f>MAX(B2:O2)</f>
        <v>44.091791383</v>
      </c>
      <c r="S2" s="8">
        <f>STDEV(B2:O2)/P2*100</f>
        <v>18.08999087785341</v>
      </c>
      <c r="V2" s="6">
        <v>1</v>
      </c>
      <c r="W2" s="12">
        <f>AVERAGE(C2,E2:I2,K2,M2)</f>
        <v>34.250334467000002</v>
      </c>
      <c r="X2" s="3">
        <f>MIN(C2,E2:I2,K2,M2)</f>
        <v>25.894603175</v>
      </c>
      <c r="Y2" s="3">
        <f>MAX(C2,E2:I2,K2,M2)</f>
        <v>44.091791383</v>
      </c>
      <c r="Z2" s="8">
        <f>STDEV(C2,E2:I2,K2,M2)/W2*100</f>
        <v>17.770097297166124</v>
      </c>
      <c r="AA2" s="1">
        <v>1</v>
      </c>
      <c r="AB2" s="12">
        <f t="shared" ref="AB2:AO2" si="1">AB78-AB77</f>
        <v>42.568117913999998</v>
      </c>
      <c r="AC2" s="12">
        <f t="shared" si="1"/>
        <v>39.226530611999998</v>
      </c>
      <c r="AD2" s="12">
        <f t="shared" si="1"/>
        <v>25.275646258999998</v>
      </c>
      <c r="AE2" s="12">
        <f t="shared" si="1"/>
        <v>28.275555554999997</v>
      </c>
      <c r="AF2" s="12">
        <f t="shared" si="1"/>
        <v>32.551473922999996</v>
      </c>
      <c r="AG2" s="12">
        <f t="shared" si="1"/>
        <v>30.3292517</v>
      </c>
      <c r="AH2" s="12">
        <f t="shared" si="1"/>
        <v>36.210113378999999</v>
      </c>
      <c r="AI2" s="12">
        <f t="shared" si="1"/>
        <v>37.423356009000003</v>
      </c>
      <c r="AJ2" s="12">
        <f t="shared" si="1"/>
        <v>34.634013605</v>
      </c>
      <c r="AK2" s="12">
        <f t="shared" si="1"/>
        <v>44.091791383</v>
      </c>
      <c r="AL2" s="12">
        <f t="shared" si="1"/>
        <v>39.393197278999999</v>
      </c>
      <c r="AM2" s="12">
        <f t="shared" si="1"/>
        <v>25.894603175</v>
      </c>
      <c r="AN2" s="12">
        <f t="shared" si="1"/>
        <v>42.280634919999997</v>
      </c>
      <c r="AO2" s="12">
        <f t="shared" si="1"/>
        <v>43.157188208000001</v>
      </c>
      <c r="AP2" s="12">
        <f>AVERAGE(AB2:AO2)</f>
        <v>35.807962422928576</v>
      </c>
      <c r="AQ2" s="12">
        <f t="shared" ref="AQ2:AQ9" si="2">MIN(AB2:AO2)</f>
        <v>25.275646258999998</v>
      </c>
      <c r="AR2" s="12">
        <f>MAX(AB2:AO2)</f>
        <v>44.091791383</v>
      </c>
      <c r="AS2" s="8">
        <f t="shared" ref="AS2:AS9" si="3">STDEV(AB2:AO2)/AP2*100</f>
        <v>18.08999087785341</v>
      </c>
      <c r="AT2" s="12">
        <f t="shared" ref="AT2:AT9" si="4">AVERAGE(AC2,AE2:AI2,AK2,AM2)</f>
        <v>34.250334467000002</v>
      </c>
      <c r="AU2" s="3">
        <f t="shared" ref="AU2:AU9" si="5">MIN(AC2,AE2:AI2,AK2,AM2)</f>
        <v>25.894603175</v>
      </c>
      <c r="AV2" s="3">
        <f t="shared" ref="AV2:AV9" si="6">MAX(AC2,AE2:AI2,AK2,AM2)</f>
        <v>44.091791383</v>
      </c>
      <c r="AW2" s="8">
        <f t="shared" ref="AW2:AW9" si="7">STDEV(AC2,AE2:AI2,AK2,AM2)/AT2*100</f>
        <v>17.770097297166124</v>
      </c>
      <c r="AX2" s="39">
        <v>10.358565737051793</v>
      </c>
      <c r="AY2" s="1">
        <v>1</v>
      </c>
      <c r="AZ2" s="39"/>
      <c r="BA2" s="1"/>
      <c r="BB2" s="12"/>
      <c r="BC2" s="12"/>
      <c r="BD2" s="7"/>
    </row>
    <row r="3" spans="1:72" x14ac:dyDescent="0.3">
      <c r="A3" s="1">
        <v>2</v>
      </c>
      <c r="B3" s="8">
        <f>SUM(AB3:AB4)</f>
        <v>176.25106576000002</v>
      </c>
      <c r="C3" s="8">
        <f t="shared" ref="C3:O3" si="8">SUM(AC3:AC4)</f>
        <v>157.09501133800001</v>
      </c>
      <c r="D3" s="8">
        <f t="shared" si="8"/>
        <v>101.540861678</v>
      </c>
      <c r="E3" s="8">
        <f t="shared" si="8"/>
        <v>112.18521542000001</v>
      </c>
      <c r="F3" s="8">
        <f t="shared" si="8"/>
        <v>94.339909297000005</v>
      </c>
      <c r="G3" s="8">
        <f t="shared" si="8"/>
        <v>117.88925170099999</v>
      </c>
      <c r="H3" s="8">
        <f t="shared" si="8"/>
        <v>164.135464853</v>
      </c>
      <c r="I3" s="8">
        <f t="shared" si="8"/>
        <v>173.789342404</v>
      </c>
      <c r="J3" s="8">
        <f t="shared" si="8"/>
        <v>154.819047619</v>
      </c>
      <c r="K3" s="8">
        <f t="shared" si="8"/>
        <v>163.431927438</v>
      </c>
      <c r="L3" s="8">
        <f t="shared" si="8"/>
        <v>156.24634920599999</v>
      </c>
      <c r="M3" s="8">
        <f t="shared" si="8"/>
        <v>118.23891156400001</v>
      </c>
      <c r="N3" s="8">
        <f t="shared" si="8"/>
        <v>159.90857142900001</v>
      </c>
      <c r="O3" s="8">
        <f t="shared" si="8"/>
        <v>160.86494331099999</v>
      </c>
      <c r="P3" s="3">
        <f t="shared" ref="P3:P7" si="9">AVERAGE(B3:O3)</f>
        <v>143.62399092985714</v>
      </c>
      <c r="Q3" s="12">
        <f t="shared" ref="Q3:Q8" si="10">MIN(B3:O3)</f>
        <v>94.339909297000005</v>
      </c>
      <c r="R3" s="3">
        <f t="shared" ref="R3:R8" si="11">MAX(B3:O3)</f>
        <v>176.25106576000002</v>
      </c>
      <c r="S3" s="8">
        <f t="shared" ref="S3:S8" si="12">STDEV(B3:O3)/P3*100</f>
        <v>19.608922479224756</v>
      </c>
      <c r="V3" s="6">
        <v>2</v>
      </c>
      <c r="W3" s="12">
        <f t="shared" ref="W3:W8" si="13">AVERAGE(C3,E3:I3,K3,M3)</f>
        <v>137.638129251875</v>
      </c>
      <c r="X3" s="3">
        <f t="shared" ref="X3:X8" si="14">MIN(C3,E3:I3,K3,M3)</f>
        <v>94.339909297000005</v>
      </c>
      <c r="Y3" s="3">
        <f t="shared" ref="Y3:Y8" si="15">MAX(C3,E3:I3,K3,M3)</f>
        <v>173.789342404</v>
      </c>
      <c r="Z3" s="8">
        <f t="shared" ref="Z3:Z8" si="16">STDEV(C3,E3:I3,K3,M3)/W3*100</f>
        <v>21.86855003181217</v>
      </c>
      <c r="AA3" s="1" t="s">
        <v>0</v>
      </c>
      <c r="AB3" s="12">
        <f t="shared" ref="AB3" si="17">AB79-AB78</f>
        <v>121.59129251700001</v>
      </c>
      <c r="AC3" s="12">
        <f t="shared" ref="AC3:AO9" si="18">AC79-AC78</f>
        <v>107.049251701</v>
      </c>
      <c r="AD3" s="12">
        <f t="shared" si="18"/>
        <v>59.611428571000005</v>
      </c>
      <c r="AE3" s="12">
        <f t="shared" si="18"/>
        <v>75.252607710000007</v>
      </c>
      <c r="AF3" s="12">
        <f t="shared" si="18"/>
        <v>68.799092971000007</v>
      </c>
      <c r="AG3" s="12">
        <f t="shared" si="18"/>
        <v>82.057959183999998</v>
      </c>
      <c r="AH3" s="12">
        <f t="shared" si="18"/>
        <v>110.33882086200001</v>
      </c>
      <c r="AI3" s="12">
        <f t="shared" si="18"/>
        <v>115.62045351500001</v>
      </c>
      <c r="AJ3" s="12">
        <f t="shared" si="18"/>
        <v>111.19455782399999</v>
      </c>
      <c r="AK3" s="12">
        <f t="shared" si="18"/>
        <v>111.32299319699999</v>
      </c>
      <c r="AL3" s="12">
        <f t="shared" si="18"/>
        <v>104.25578231300001</v>
      </c>
      <c r="AM3" s="12">
        <f t="shared" si="18"/>
        <v>79.937596372000002</v>
      </c>
      <c r="AN3" s="12">
        <f t="shared" si="18"/>
        <v>115.281269842</v>
      </c>
      <c r="AO3" s="12">
        <f t="shared" si="18"/>
        <v>109.21795918400001</v>
      </c>
      <c r="AP3" s="12">
        <f t="shared" ref="AP3:AP9" si="19">AVERAGE(AB3:AO3)</f>
        <v>97.966504697357124</v>
      </c>
      <c r="AQ3" s="12">
        <f t="shared" si="2"/>
        <v>59.611428571000005</v>
      </c>
      <c r="AR3" s="12">
        <f t="shared" ref="AR3:AR9" si="20">MAX(AB3:AO3)</f>
        <v>121.59129251700001</v>
      </c>
      <c r="AS3" s="8">
        <f t="shared" si="3"/>
        <v>20.689269520587324</v>
      </c>
      <c r="AT3" s="12">
        <f t="shared" si="4"/>
        <v>93.797346939000008</v>
      </c>
      <c r="AU3" s="3">
        <f t="shared" si="5"/>
        <v>68.799092971000007</v>
      </c>
      <c r="AV3" s="3">
        <f t="shared" si="6"/>
        <v>115.62045351500001</v>
      </c>
      <c r="AW3" s="8">
        <f t="shared" si="7"/>
        <v>20.273886057392314</v>
      </c>
      <c r="AX3" s="39">
        <v>25.099601593625497</v>
      </c>
      <c r="AY3" s="1" t="s">
        <v>0</v>
      </c>
      <c r="AZ3" s="39"/>
      <c r="BA3" s="1"/>
      <c r="BB3" s="12"/>
      <c r="BC3" s="12"/>
      <c r="BD3" s="7"/>
    </row>
    <row r="4" spans="1:72" x14ac:dyDescent="0.3">
      <c r="A4" s="1">
        <v>3</v>
      </c>
      <c r="B4" s="8">
        <f>SUM(AB5:AB6)</f>
        <v>61.751111111</v>
      </c>
      <c r="C4" s="8">
        <f t="shared" ref="C4:O4" si="21">SUM(AC5:AC6)</f>
        <v>53.195464852999976</v>
      </c>
      <c r="D4" s="8">
        <f t="shared" si="21"/>
        <v>37.147573695999995</v>
      </c>
      <c r="E4" s="8">
        <f t="shared" si="21"/>
        <v>42.390022674999983</v>
      </c>
      <c r="F4" s="8">
        <f t="shared" si="21"/>
        <v>39.189342403999987</v>
      </c>
      <c r="G4" s="8">
        <f t="shared" si="21"/>
        <v>44.686621314999996</v>
      </c>
      <c r="H4" s="8">
        <f t="shared" si="21"/>
        <v>52.915736960999993</v>
      </c>
      <c r="I4" s="8">
        <f t="shared" si="21"/>
        <v>57.08308390000002</v>
      </c>
      <c r="J4" s="8">
        <f t="shared" si="21"/>
        <v>51.899501133999991</v>
      </c>
      <c r="K4" s="8">
        <f t="shared" si="21"/>
        <v>56.348208615999965</v>
      </c>
      <c r="L4" s="8">
        <f t="shared" si="21"/>
        <v>53.837460317999984</v>
      </c>
      <c r="M4" s="8">
        <f t="shared" si="21"/>
        <v>37.813696144999994</v>
      </c>
      <c r="N4" s="8">
        <f t="shared" si="21"/>
        <v>55.291065759999981</v>
      </c>
      <c r="O4" s="8">
        <f t="shared" si="21"/>
        <v>57.48099773200002</v>
      </c>
      <c r="P4" s="3">
        <f t="shared" si="9"/>
        <v>50.073563329999978</v>
      </c>
      <c r="Q4" s="12">
        <f t="shared" si="10"/>
        <v>37.147573695999995</v>
      </c>
      <c r="R4" s="3">
        <f t="shared" si="11"/>
        <v>61.751111111</v>
      </c>
      <c r="S4" s="8">
        <f t="shared" si="12"/>
        <v>16.301503884382875</v>
      </c>
      <c r="V4" s="1">
        <v>3</v>
      </c>
      <c r="W4" s="12">
        <f t="shared" si="13"/>
        <v>47.952772108624984</v>
      </c>
      <c r="X4" s="3">
        <f t="shared" si="14"/>
        <v>37.813696144999994</v>
      </c>
      <c r="Y4" s="3">
        <f t="shared" si="15"/>
        <v>57.08308390000002</v>
      </c>
      <c r="Z4" s="8">
        <f t="shared" si="16"/>
        <v>16.290683293066259</v>
      </c>
      <c r="AA4" s="1" t="s">
        <v>1</v>
      </c>
      <c r="AB4" s="12">
        <f t="shared" ref="AB4" si="22">AB80-AB79</f>
        <v>54.659773242999989</v>
      </c>
      <c r="AC4" s="12">
        <f t="shared" si="18"/>
        <v>50.045759637000003</v>
      </c>
      <c r="AD4" s="12">
        <f t="shared" si="18"/>
        <v>41.929433106999994</v>
      </c>
      <c r="AE4" s="12">
        <f t="shared" si="18"/>
        <v>36.932607709999999</v>
      </c>
      <c r="AF4" s="12">
        <f t="shared" si="18"/>
        <v>25.540816325999998</v>
      </c>
      <c r="AG4" s="12">
        <f t="shared" si="18"/>
        <v>35.831292516999994</v>
      </c>
      <c r="AH4" s="12">
        <f t="shared" si="18"/>
        <v>53.796643990999996</v>
      </c>
      <c r="AI4" s="12">
        <f t="shared" si="18"/>
        <v>58.168888888999987</v>
      </c>
      <c r="AJ4" s="12">
        <f t="shared" si="18"/>
        <v>43.624489795000017</v>
      </c>
      <c r="AK4" s="12">
        <f t="shared" si="18"/>
        <v>52.108934241000014</v>
      </c>
      <c r="AL4" s="12">
        <f t="shared" si="18"/>
        <v>51.990566892999993</v>
      </c>
      <c r="AM4" s="12">
        <f t="shared" si="18"/>
        <v>38.301315192000004</v>
      </c>
      <c r="AN4" s="12">
        <f t="shared" si="18"/>
        <v>44.627301587000005</v>
      </c>
      <c r="AO4" s="12">
        <f t="shared" si="18"/>
        <v>51.646984126999996</v>
      </c>
      <c r="AP4" s="12">
        <f t="shared" si="19"/>
        <v>45.657486232500005</v>
      </c>
      <c r="AQ4" s="12">
        <f t="shared" si="2"/>
        <v>25.540816325999998</v>
      </c>
      <c r="AR4" s="12">
        <f t="shared" si="20"/>
        <v>58.168888888999987</v>
      </c>
      <c r="AS4" s="8">
        <f t="shared" si="3"/>
        <v>20.066781936819602</v>
      </c>
      <c r="AT4" s="12">
        <f t="shared" si="4"/>
        <v>43.840782312875</v>
      </c>
      <c r="AU4" s="3">
        <f t="shared" si="5"/>
        <v>25.540816325999998</v>
      </c>
      <c r="AV4" s="3">
        <f t="shared" si="6"/>
        <v>58.168888888999987</v>
      </c>
      <c r="AW4" s="8">
        <f t="shared" si="7"/>
        <v>25.701407623226995</v>
      </c>
      <c r="AX4" s="39">
        <v>9.9601593625498008</v>
      </c>
      <c r="AY4" s="1" t="s">
        <v>1</v>
      </c>
      <c r="AZ4" s="39"/>
      <c r="BA4" s="1"/>
      <c r="BB4" s="12"/>
      <c r="BC4" s="12"/>
      <c r="BD4" s="7"/>
    </row>
    <row r="5" spans="1:72" x14ac:dyDescent="0.3">
      <c r="A5" s="1">
        <v>4</v>
      </c>
      <c r="B5" s="3">
        <f>SUM(AB7)</f>
        <v>92.059682539999983</v>
      </c>
      <c r="C5" s="3">
        <f t="shared" ref="C5:O5" si="23">SUM(AC7)</f>
        <v>72.044263037999997</v>
      </c>
      <c r="D5" s="3">
        <f t="shared" si="23"/>
        <v>50.490340136000015</v>
      </c>
      <c r="E5" s="3">
        <f t="shared" si="23"/>
        <v>62.947936508000026</v>
      </c>
      <c r="F5" s="3">
        <f t="shared" si="23"/>
        <v>52.75718820900002</v>
      </c>
      <c r="G5" s="3">
        <f t="shared" si="23"/>
        <v>58.330430839000002</v>
      </c>
      <c r="H5" s="3">
        <f t="shared" si="23"/>
        <v>81.422403627999984</v>
      </c>
      <c r="I5" s="3">
        <f t="shared" si="23"/>
        <v>77.289977324000006</v>
      </c>
      <c r="J5" s="3">
        <f t="shared" si="23"/>
        <v>78.382675737</v>
      </c>
      <c r="K5" s="3">
        <f t="shared" si="23"/>
        <v>80.608253969000032</v>
      </c>
      <c r="L5" s="3">
        <f t="shared" si="23"/>
        <v>77.368888889000004</v>
      </c>
      <c r="M5" s="3">
        <f t="shared" si="23"/>
        <v>57.789138322000014</v>
      </c>
      <c r="N5" s="3">
        <f t="shared" si="23"/>
        <v>77.339863945000047</v>
      </c>
      <c r="O5" s="3">
        <f t="shared" si="23"/>
        <v>83.115827664999983</v>
      </c>
      <c r="P5" s="3">
        <f t="shared" si="9"/>
        <v>71.567633624928575</v>
      </c>
      <c r="Q5" s="12">
        <f t="shared" si="10"/>
        <v>50.490340136000015</v>
      </c>
      <c r="R5" s="3">
        <f t="shared" si="11"/>
        <v>92.059682539999983</v>
      </c>
      <c r="S5" s="8">
        <f t="shared" si="12"/>
        <v>17.826553237339944</v>
      </c>
      <c r="V5" s="1">
        <v>4</v>
      </c>
      <c r="W5" s="12">
        <f t="shared" si="13"/>
        <v>67.89869897962501</v>
      </c>
      <c r="X5" s="3">
        <f t="shared" si="14"/>
        <v>52.75718820900002</v>
      </c>
      <c r="Y5" s="3">
        <f t="shared" si="15"/>
        <v>81.422403627999984</v>
      </c>
      <c r="Z5" s="8">
        <f t="shared" si="16"/>
        <v>16.675043107378364</v>
      </c>
      <c r="AA5" s="1" t="s">
        <v>47</v>
      </c>
      <c r="AB5" s="12">
        <f t="shared" ref="AB5" si="24">AB81-AB80</f>
        <v>35.781950112999994</v>
      </c>
      <c r="AC5" s="12">
        <f t="shared" si="18"/>
        <v>29.424036280999985</v>
      </c>
      <c r="AD5" s="12">
        <f t="shared" si="18"/>
        <v>19.301587301000012</v>
      </c>
      <c r="AE5" s="12">
        <f t="shared" si="18"/>
        <v>21.79229024899999</v>
      </c>
      <c r="AF5" s="12">
        <f t="shared" si="18"/>
        <v>21.366394557999982</v>
      </c>
      <c r="AG5" s="12">
        <f t="shared" si="18"/>
        <v>25.571247164999988</v>
      </c>
      <c r="AH5" s="12">
        <f t="shared" si="18"/>
        <v>31.970068026999996</v>
      </c>
      <c r="AI5" s="12">
        <f t="shared" si="18"/>
        <v>33.987120180999995</v>
      </c>
      <c r="AJ5" s="12">
        <f t="shared" si="18"/>
        <v>32.574693877999977</v>
      </c>
      <c r="AK5" s="12">
        <f t="shared" si="18"/>
        <v>30.776870747999993</v>
      </c>
      <c r="AL5" s="12">
        <f t="shared" si="18"/>
        <v>30.542947846000004</v>
      </c>
      <c r="AM5" s="12">
        <f t="shared" si="18"/>
        <v>23.980408164000011</v>
      </c>
      <c r="AN5" s="12">
        <f t="shared" si="18"/>
        <v>30.895600907000016</v>
      </c>
      <c r="AO5" s="12">
        <f t="shared" si="18"/>
        <v>31.082811790999983</v>
      </c>
      <c r="AP5" s="12">
        <f t="shared" si="19"/>
        <v>28.503430514928567</v>
      </c>
      <c r="AQ5" s="12">
        <f t="shared" si="2"/>
        <v>19.301587301000012</v>
      </c>
      <c r="AR5" s="12">
        <f t="shared" si="20"/>
        <v>35.781950112999994</v>
      </c>
      <c r="AS5" s="8">
        <f t="shared" si="3"/>
        <v>18.044544662370377</v>
      </c>
      <c r="AT5" s="12">
        <f t="shared" si="4"/>
        <v>27.358554421624991</v>
      </c>
      <c r="AU5" s="3">
        <f t="shared" si="5"/>
        <v>21.366394557999982</v>
      </c>
      <c r="AV5" s="3">
        <f t="shared" si="6"/>
        <v>33.987120180999995</v>
      </c>
      <c r="AW5" s="8">
        <f t="shared" si="7"/>
        <v>17.619182261231778</v>
      </c>
      <c r="AX5" s="39">
        <v>6.3745019920318722</v>
      </c>
      <c r="AY5" s="1" t="s">
        <v>47</v>
      </c>
      <c r="AZ5" s="39"/>
      <c r="BA5" s="1"/>
      <c r="BB5" s="12"/>
      <c r="BC5" s="12"/>
      <c r="BD5" s="7"/>
    </row>
    <row r="6" spans="1:72" x14ac:dyDescent="0.3">
      <c r="A6" s="1">
        <v>5</v>
      </c>
      <c r="B6" s="3">
        <f>SUM(AB8)</f>
        <v>27.509297052000022</v>
      </c>
      <c r="C6" s="3">
        <f t="shared" ref="C6:O6" si="25">SUM(AC8)</f>
        <v>35.825487527999996</v>
      </c>
      <c r="D6" s="3">
        <f t="shared" si="25"/>
        <v>24.528979591999985</v>
      </c>
      <c r="E6" s="3">
        <f t="shared" si="25"/>
        <v>28.240997732999972</v>
      </c>
      <c r="F6" s="3">
        <f t="shared" si="25"/>
        <v>24.298888887999993</v>
      </c>
      <c r="G6" s="3">
        <f t="shared" si="25"/>
        <v>22.373877550999993</v>
      </c>
      <c r="H6" s="3">
        <f t="shared" si="25"/>
        <v>29.673287982000033</v>
      </c>
      <c r="I6" s="3">
        <f t="shared" si="25"/>
        <v>21.628662131999988</v>
      </c>
      <c r="J6" s="3">
        <f t="shared" si="25"/>
        <v>29.378231292999999</v>
      </c>
      <c r="K6" s="3">
        <f t="shared" si="25"/>
        <v>26.293696145000013</v>
      </c>
      <c r="L6" s="3">
        <f t="shared" si="25"/>
        <v>21.580136054000036</v>
      </c>
      <c r="M6" s="3">
        <f t="shared" si="25"/>
        <v>19.538390022999977</v>
      </c>
      <c r="N6" s="3">
        <f t="shared" si="25"/>
        <v>23.539229024999997</v>
      </c>
      <c r="O6" s="3">
        <f t="shared" si="25"/>
        <v>20.445170067999982</v>
      </c>
      <c r="P6" s="3">
        <f t="shared" si="9"/>
        <v>25.346737933285713</v>
      </c>
      <c r="Q6" s="12">
        <f t="shared" si="10"/>
        <v>19.538390022999977</v>
      </c>
      <c r="R6" s="3">
        <f t="shared" si="11"/>
        <v>35.825487527999996</v>
      </c>
      <c r="S6" s="8">
        <f t="shared" si="12"/>
        <v>17.588495050165353</v>
      </c>
      <c r="V6" s="1">
        <v>5</v>
      </c>
      <c r="W6" s="12">
        <f t="shared" si="13"/>
        <v>25.984160997749996</v>
      </c>
      <c r="X6" s="3">
        <f t="shared" si="14"/>
        <v>19.538390022999977</v>
      </c>
      <c r="Y6" s="3">
        <f t="shared" si="15"/>
        <v>35.825487527999996</v>
      </c>
      <c r="Z6" s="8">
        <f t="shared" si="16"/>
        <v>20.15773118682019</v>
      </c>
      <c r="AA6" s="1" t="s">
        <v>48</v>
      </c>
      <c r="AB6" s="12">
        <f t="shared" ref="AB6" si="26">AB82-AB81</f>
        <v>25.969160998000007</v>
      </c>
      <c r="AC6" s="12">
        <f t="shared" si="18"/>
        <v>23.771428571999991</v>
      </c>
      <c r="AD6" s="12">
        <f t="shared" si="18"/>
        <v>17.845986394999983</v>
      </c>
      <c r="AE6" s="12">
        <f t="shared" si="18"/>
        <v>20.597732425999993</v>
      </c>
      <c r="AF6" s="12">
        <f t="shared" si="18"/>
        <v>17.822947846000005</v>
      </c>
      <c r="AG6" s="12">
        <f t="shared" si="18"/>
        <v>19.115374150000008</v>
      </c>
      <c r="AH6" s="12">
        <f t="shared" si="18"/>
        <v>20.945668933999997</v>
      </c>
      <c r="AI6" s="12">
        <f t="shared" si="18"/>
        <v>23.095963719000025</v>
      </c>
      <c r="AJ6" s="12">
        <f t="shared" si="18"/>
        <v>19.324807256000014</v>
      </c>
      <c r="AK6" s="12">
        <f t="shared" si="18"/>
        <v>25.571337867999972</v>
      </c>
      <c r="AL6" s="12">
        <f t="shared" si="18"/>
        <v>23.29451247199998</v>
      </c>
      <c r="AM6" s="12">
        <f t="shared" si="18"/>
        <v>13.833287980999984</v>
      </c>
      <c r="AN6" s="12">
        <f t="shared" si="18"/>
        <v>24.395464852999964</v>
      </c>
      <c r="AO6" s="12">
        <f t="shared" si="18"/>
        <v>26.398185941000037</v>
      </c>
      <c r="AP6" s="12">
        <f t="shared" si="19"/>
        <v>21.570132815071425</v>
      </c>
      <c r="AQ6" s="12">
        <f t="shared" si="2"/>
        <v>13.833287980999984</v>
      </c>
      <c r="AR6" s="12">
        <f t="shared" si="20"/>
        <v>26.398185941000037</v>
      </c>
      <c r="AS6" s="8">
        <f t="shared" si="3"/>
        <v>17.10524871362318</v>
      </c>
      <c r="AT6" s="12">
        <f t="shared" si="4"/>
        <v>20.594217686999997</v>
      </c>
      <c r="AU6" s="3">
        <f t="shared" si="5"/>
        <v>13.833287980999984</v>
      </c>
      <c r="AV6" s="3">
        <f t="shared" si="6"/>
        <v>25.571337867999972</v>
      </c>
      <c r="AW6" s="8">
        <f t="shared" si="7"/>
        <v>18.059307805349466</v>
      </c>
      <c r="AX6" s="39">
        <v>7.1713147410358573</v>
      </c>
      <c r="AY6" s="1" t="s">
        <v>48</v>
      </c>
      <c r="AZ6" s="39"/>
      <c r="BA6" s="1"/>
      <c r="BB6" s="12"/>
      <c r="BC6" s="12"/>
      <c r="BD6" s="7"/>
    </row>
    <row r="7" spans="1:72" x14ac:dyDescent="0.3">
      <c r="A7" s="1">
        <v>6</v>
      </c>
      <c r="B7" s="3">
        <f>SUM(AB9)</f>
        <v>65.542857142999992</v>
      </c>
      <c r="C7" s="3">
        <f t="shared" ref="C7:O7" si="27">SUM(AC9)</f>
        <v>63.254058957000041</v>
      </c>
      <c r="D7" s="3">
        <f t="shared" si="27"/>
        <v>39.734535147000031</v>
      </c>
      <c r="E7" s="3">
        <f t="shared" si="27"/>
        <v>53.685419501000013</v>
      </c>
      <c r="F7" s="3">
        <f t="shared" si="27"/>
        <v>53.977029479000009</v>
      </c>
      <c r="G7" s="3">
        <f t="shared" si="27"/>
        <v>42.961451247000014</v>
      </c>
      <c r="H7" s="3">
        <f t="shared" si="27"/>
        <v>63.145578231000002</v>
      </c>
      <c r="I7" s="3">
        <f t="shared" si="27"/>
        <v>70.07510204099998</v>
      </c>
      <c r="J7" s="3">
        <f t="shared" si="27"/>
        <v>61.130702948000021</v>
      </c>
      <c r="K7" s="3">
        <f t="shared" si="27"/>
        <v>69.628344670999979</v>
      </c>
      <c r="L7" s="3">
        <f t="shared" si="27"/>
        <v>68.548684806999972</v>
      </c>
      <c r="M7" s="3">
        <f t="shared" si="27"/>
        <v>52.82387755100001</v>
      </c>
      <c r="N7" s="3">
        <f t="shared" si="27"/>
        <v>72.412653060999958</v>
      </c>
      <c r="O7" s="3">
        <f t="shared" si="27"/>
        <v>76.637800453000011</v>
      </c>
      <c r="P7" s="3">
        <f t="shared" si="9"/>
        <v>60.968435374071433</v>
      </c>
      <c r="Q7" s="12">
        <f t="shared" si="10"/>
        <v>39.734535147000031</v>
      </c>
      <c r="R7" s="3">
        <f t="shared" si="11"/>
        <v>76.637800453000011</v>
      </c>
      <c r="S7" s="8">
        <f t="shared" si="12"/>
        <v>18.003004233541176</v>
      </c>
      <c r="V7" s="1">
        <v>6</v>
      </c>
      <c r="W7" s="12">
        <f t="shared" si="13"/>
        <v>58.693857709750006</v>
      </c>
      <c r="X7" s="3">
        <f t="shared" si="14"/>
        <v>42.961451247000014</v>
      </c>
      <c r="Y7" s="3">
        <f t="shared" si="15"/>
        <v>70.07510204099998</v>
      </c>
      <c r="Z7" s="8">
        <f t="shared" si="16"/>
        <v>16.021610470039953</v>
      </c>
      <c r="AA7" s="1">
        <v>4</v>
      </c>
      <c r="AB7" s="12">
        <f t="shared" ref="AB7" si="28">AB83-AB82</f>
        <v>92.059682539999983</v>
      </c>
      <c r="AC7" s="12">
        <f t="shared" si="18"/>
        <v>72.044263037999997</v>
      </c>
      <c r="AD7" s="12">
        <f t="shared" si="18"/>
        <v>50.490340136000015</v>
      </c>
      <c r="AE7" s="12">
        <f t="shared" si="18"/>
        <v>62.947936508000026</v>
      </c>
      <c r="AF7" s="12">
        <f t="shared" si="18"/>
        <v>52.75718820900002</v>
      </c>
      <c r="AG7" s="12">
        <f t="shared" si="18"/>
        <v>58.330430839000002</v>
      </c>
      <c r="AH7" s="12">
        <f t="shared" si="18"/>
        <v>81.422403627999984</v>
      </c>
      <c r="AI7" s="12">
        <f t="shared" si="18"/>
        <v>77.289977324000006</v>
      </c>
      <c r="AJ7" s="12">
        <f t="shared" si="18"/>
        <v>78.382675737</v>
      </c>
      <c r="AK7" s="12">
        <f t="shared" si="18"/>
        <v>80.608253969000032</v>
      </c>
      <c r="AL7" s="12">
        <f t="shared" si="18"/>
        <v>77.368888889000004</v>
      </c>
      <c r="AM7" s="12">
        <f t="shared" si="18"/>
        <v>57.789138322000014</v>
      </c>
      <c r="AN7" s="12">
        <f t="shared" si="18"/>
        <v>77.339863945000047</v>
      </c>
      <c r="AO7" s="12">
        <f t="shared" si="18"/>
        <v>83.115827664999983</v>
      </c>
      <c r="AP7" s="12">
        <f t="shared" si="19"/>
        <v>71.567633624928575</v>
      </c>
      <c r="AQ7" s="12">
        <f t="shared" si="2"/>
        <v>50.490340136000015</v>
      </c>
      <c r="AR7" s="12">
        <f t="shared" si="20"/>
        <v>92.059682539999983</v>
      </c>
      <c r="AS7" s="8">
        <f t="shared" si="3"/>
        <v>17.826553237339944</v>
      </c>
      <c r="AT7" s="12">
        <f t="shared" si="4"/>
        <v>67.89869897962501</v>
      </c>
      <c r="AU7" s="3">
        <f t="shared" si="5"/>
        <v>52.75718820900002</v>
      </c>
      <c r="AV7" s="3">
        <f t="shared" si="6"/>
        <v>81.422403627999984</v>
      </c>
      <c r="AW7" s="8">
        <f t="shared" si="7"/>
        <v>16.675043107378364</v>
      </c>
      <c r="AX7" s="39">
        <v>17.529880478087652</v>
      </c>
      <c r="AY7" s="1">
        <v>4</v>
      </c>
      <c r="AZ7" s="39"/>
      <c r="BA7" s="1"/>
      <c r="BB7" s="12"/>
      <c r="BC7" s="12"/>
      <c r="BD7" s="7"/>
    </row>
    <row r="8" spans="1:72" x14ac:dyDescent="0.3">
      <c r="A8" s="6" t="s">
        <v>20</v>
      </c>
      <c r="B8" s="8">
        <f>SUM(B2:B7)</f>
        <v>465.68213151999998</v>
      </c>
      <c r="C8" s="8">
        <f t="shared" ref="C8:O8" si="29">SUM(C2:C7)</f>
        <v>420.64081632600005</v>
      </c>
      <c r="D8" s="8">
        <f t="shared" si="29"/>
        <v>278.71793650799998</v>
      </c>
      <c r="E8" s="8">
        <f t="shared" si="29"/>
        <v>327.725147392</v>
      </c>
      <c r="F8" s="8">
        <f t="shared" si="29"/>
        <v>297.11383219999999</v>
      </c>
      <c r="G8" s="8">
        <f t="shared" si="29"/>
        <v>316.570884353</v>
      </c>
      <c r="H8" s="8">
        <f t="shared" si="29"/>
        <v>427.50258503399999</v>
      </c>
      <c r="I8" s="8">
        <f t="shared" si="29"/>
        <v>437.28952380999999</v>
      </c>
      <c r="J8" s="8">
        <f t="shared" si="29"/>
        <v>410.24417233600002</v>
      </c>
      <c r="K8" s="8">
        <f t="shared" si="29"/>
        <v>440.40222222199998</v>
      </c>
      <c r="L8" s="8">
        <f t="shared" si="29"/>
        <v>416.97471655300001</v>
      </c>
      <c r="M8" s="8">
        <f t="shared" si="29"/>
        <v>312.09861678000004</v>
      </c>
      <c r="N8" s="8">
        <f t="shared" si="29"/>
        <v>430.77201814</v>
      </c>
      <c r="O8" s="8">
        <f t="shared" si="29"/>
        <v>441.70192743699999</v>
      </c>
      <c r="P8" s="3">
        <f>AVERAGE(B8:O8)</f>
        <v>387.38832361507139</v>
      </c>
      <c r="Q8" s="12">
        <f t="shared" si="10"/>
        <v>278.71793650799998</v>
      </c>
      <c r="R8" s="3">
        <f t="shared" si="11"/>
        <v>465.68213151999998</v>
      </c>
      <c r="S8" s="8">
        <f t="shared" si="12"/>
        <v>16.725842215319371</v>
      </c>
      <c r="V8" s="6" t="s">
        <v>20</v>
      </c>
      <c r="W8" s="12">
        <f t="shared" si="13"/>
        <v>372.41795351462508</v>
      </c>
      <c r="X8" s="3">
        <f t="shared" si="14"/>
        <v>297.11383219999999</v>
      </c>
      <c r="Y8" s="3">
        <f t="shared" si="15"/>
        <v>440.40222222199998</v>
      </c>
      <c r="Z8" s="8">
        <f t="shared" si="16"/>
        <v>17.168028097142983</v>
      </c>
      <c r="AA8" s="1">
        <v>5</v>
      </c>
      <c r="AB8" s="12">
        <f t="shared" ref="AB8" si="30">AB84-AB83</f>
        <v>27.509297052000022</v>
      </c>
      <c r="AC8" s="12">
        <f t="shared" si="18"/>
        <v>35.825487527999996</v>
      </c>
      <c r="AD8" s="12">
        <f t="shared" si="18"/>
        <v>24.528979591999985</v>
      </c>
      <c r="AE8" s="12">
        <f t="shared" si="18"/>
        <v>28.240997732999972</v>
      </c>
      <c r="AF8" s="12">
        <f t="shared" si="18"/>
        <v>24.298888887999993</v>
      </c>
      <c r="AG8" s="12">
        <f t="shared" si="18"/>
        <v>22.373877550999993</v>
      </c>
      <c r="AH8" s="12">
        <f t="shared" si="18"/>
        <v>29.673287982000033</v>
      </c>
      <c r="AI8" s="12">
        <f t="shared" si="18"/>
        <v>21.628662131999988</v>
      </c>
      <c r="AJ8" s="12">
        <f t="shared" si="18"/>
        <v>29.378231292999999</v>
      </c>
      <c r="AK8" s="12">
        <f t="shared" si="18"/>
        <v>26.293696145000013</v>
      </c>
      <c r="AL8" s="12">
        <f t="shared" si="18"/>
        <v>21.580136054000036</v>
      </c>
      <c r="AM8" s="12">
        <f t="shared" si="18"/>
        <v>19.538390022999977</v>
      </c>
      <c r="AN8" s="12">
        <f t="shared" si="18"/>
        <v>23.539229024999997</v>
      </c>
      <c r="AO8" s="12">
        <f t="shared" si="18"/>
        <v>20.445170067999982</v>
      </c>
      <c r="AP8" s="12">
        <f t="shared" si="19"/>
        <v>25.346737933285713</v>
      </c>
      <c r="AQ8" s="12">
        <f t="shared" si="2"/>
        <v>19.538390022999977</v>
      </c>
      <c r="AR8" s="12">
        <f t="shared" si="20"/>
        <v>35.825487527999996</v>
      </c>
      <c r="AS8" s="8">
        <f t="shared" si="3"/>
        <v>17.588495050165353</v>
      </c>
      <c r="AT8" s="12">
        <f t="shared" si="4"/>
        <v>25.984160997749996</v>
      </c>
      <c r="AU8" s="3">
        <f t="shared" si="5"/>
        <v>19.538390022999977</v>
      </c>
      <c r="AV8" s="3">
        <f t="shared" si="6"/>
        <v>35.825487527999996</v>
      </c>
      <c r="AW8" s="8">
        <f t="shared" si="7"/>
        <v>20.15773118682019</v>
      </c>
      <c r="AX8" s="39">
        <v>7.1713147410358573</v>
      </c>
      <c r="AY8" s="1">
        <v>5</v>
      </c>
      <c r="AZ8" s="39"/>
      <c r="BA8" s="1"/>
      <c r="BB8" s="12"/>
      <c r="BC8" s="12"/>
      <c r="BD8" s="7"/>
      <c r="BE8" s="14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P9" s="32">
        <f>SUM(P2:P7)</f>
        <v>387.38832361507144</v>
      </c>
      <c r="AA9" s="1">
        <v>6</v>
      </c>
      <c r="AB9" s="12">
        <f t="shared" ref="AB9" si="31">AB85-AB84</f>
        <v>65.542857142999992</v>
      </c>
      <c r="AC9" s="12">
        <f t="shared" si="18"/>
        <v>63.254058957000041</v>
      </c>
      <c r="AD9" s="12">
        <f t="shared" si="18"/>
        <v>39.734535147000031</v>
      </c>
      <c r="AE9" s="12">
        <f t="shared" si="18"/>
        <v>53.685419501000013</v>
      </c>
      <c r="AF9" s="12">
        <f t="shared" si="18"/>
        <v>53.977029479000009</v>
      </c>
      <c r="AG9" s="12">
        <f t="shared" si="18"/>
        <v>42.961451247000014</v>
      </c>
      <c r="AH9" s="12">
        <f t="shared" si="18"/>
        <v>63.145578231000002</v>
      </c>
      <c r="AI9" s="12">
        <f t="shared" si="18"/>
        <v>70.07510204099998</v>
      </c>
      <c r="AJ9" s="12">
        <f t="shared" si="18"/>
        <v>61.130702948000021</v>
      </c>
      <c r="AK9" s="12">
        <f t="shared" si="18"/>
        <v>69.628344670999979</v>
      </c>
      <c r="AL9" s="12">
        <f t="shared" si="18"/>
        <v>68.548684806999972</v>
      </c>
      <c r="AM9" s="12">
        <f t="shared" si="18"/>
        <v>52.82387755100001</v>
      </c>
      <c r="AN9" s="12">
        <f t="shared" si="18"/>
        <v>72.412653060999958</v>
      </c>
      <c r="AO9" s="12">
        <f t="shared" si="18"/>
        <v>76.637800453000011</v>
      </c>
      <c r="AP9" s="12">
        <f t="shared" si="19"/>
        <v>60.968435374071433</v>
      </c>
      <c r="AQ9" s="12">
        <f t="shared" si="2"/>
        <v>39.734535147000031</v>
      </c>
      <c r="AR9" s="12">
        <f t="shared" si="20"/>
        <v>76.637800453000011</v>
      </c>
      <c r="AS9" s="8">
        <f t="shared" si="3"/>
        <v>18.003004233541176</v>
      </c>
      <c r="AT9" s="12">
        <f t="shared" si="4"/>
        <v>58.693857709750006</v>
      </c>
      <c r="AU9" s="3">
        <f t="shared" si="5"/>
        <v>42.961451247000014</v>
      </c>
      <c r="AV9" s="3">
        <f t="shared" si="6"/>
        <v>70.07510204099998</v>
      </c>
      <c r="AW9" s="8">
        <f t="shared" si="7"/>
        <v>16.021610470039953</v>
      </c>
      <c r="AX9" s="39">
        <v>16.334661354581673</v>
      </c>
      <c r="AY9" s="1">
        <v>6</v>
      </c>
      <c r="AZ9" s="39"/>
      <c r="BA9" s="1"/>
      <c r="BB9" s="12"/>
      <c r="BC9" s="12"/>
      <c r="BD9" s="7"/>
      <c r="BE9" s="1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11"/>
      <c r="BQ9" s="11"/>
      <c r="BR9" s="11"/>
      <c r="BS9" s="11"/>
      <c r="BT9" s="25"/>
    </row>
    <row r="10" spans="1:72" x14ac:dyDescent="0.3">
      <c r="AA10" s="19" t="s">
        <v>20</v>
      </c>
      <c r="AB10" s="13">
        <f>SUM(AB2:AB9)</f>
        <v>465.68213151999998</v>
      </c>
      <c r="AC10" s="13">
        <f t="shared" ref="AC10:AO10" si="32">SUM(AC2:AC9)</f>
        <v>420.64081632600005</v>
      </c>
      <c r="AD10" s="13">
        <f t="shared" si="32"/>
        <v>278.71793650800004</v>
      </c>
      <c r="AE10" s="13">
        <f t="shared" si="32"/>
        <v>327.725147392</v>
      </c>
      <c r="AF10" s="13">
        <f t="shared" si="32"/>
        <v>297.11383220000005</v>
      </c>
      <c r="AG10" s="13">
        <f t="shared" si="32"/>
        <v>316.570884353</v>
      </c>
      <c r="AH10" s="13">
        <f t="shared" si="32"/>
        <v>427.50258503399999</v>
      </c>
      <c r="AI10" s="13">
        <f t="shared" si="32"/>
        <v>437.28952380999999</v>
      </c>
      <c r="AJ10" s="13">
        <f t="shared" si="32"/>
        <v>410.24417233600002</v>
      </c>
      <c r="AK10" s="13">
        <f t="shared" si="32"/>
        <v>440.40222222199998</v>
      </c>
      <c r="AL10" s="13">
        <f t="shared" si="32"/>
        <v>416.97471655300001</v>
      </c>
      <c r="AM10" s="13">
        <f t="shared" si="32"/>
        <v>312.09861678000004</v>
      </c>
      <c r="AN10" s="13">
        <f t="shared" si="32"/>
        <v>430.77201814</v>
      </c>
      <c r="AO10" s="13">
        <f t="shared" si="32"/>
        <v>441.70192743699999</v>
      </c>
      <c r="AP10" s="13">
        <f>AVERAGE(AB10:AO10)</f>
        <v>387.38832361507139</v>
      </c>
      <c r="AQ10" s="13">
        <f>MIN(AB10:AO10)</f>
        <v>278.71793650800004</v>
      </c>
      <c r="AR10" s="13">
        <f>MAX(AB10:AO10)</f>
        <v>465.68213151999998</v>
      </c>
      <c r="AS10" s="8">
        <f>STDEV(AB10:AO10)/AP10*100</f>
        <v>16.725842215319371</v>
      </c>
      <c r="AT10" s="12">
        <f>AVERAGE(AC10,AE10:AI10,AK10,AM10)</f>
        <v>372.41795351462508</v>
      </c>
      <c r="AU10" s="3">
        <f>MIN(AC10,AE10:AI10,AK10,AM10)</f>
        <v>297.11383220000005</v>
      </c>
      <c r="AV10" s="3">
        <f>MAX(AC10,AE10:AI10,AK10,AM10)</f>
        <v>440.40222222199998</v>
      </c>
      <c r="AW10" s="8">
        <f>STDEV(AC10,AE10:AI10,AK10,AM10)/AT10*100</f>
        <v>17.168028097142983</v>
      </c>
      <c r="AX10" s="4">
        <f>SUM(AX2:AX9)</f>
        <v>100</v>
      </c>
      <c r="AY10" s="1"/>
      <c r="AZ10" s="12"/>
      <c r="BA10" s="42"/>
      <c r="BB10" s="12"/>
      <c r="BC10" s="12"/>
      <c r="BD10" s="7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21"/>
    </row>
    <row r="11" spans="1:72" x14ac:dyDescent="0.3">
      <c r="AA11" s="19"/>
      <c r="AB11" s="9">
        <f t="shared" ref="AB11:AC11" si="33">AB10/86400</f>
        <v>5.389839485185185E-3</v>
      </c>
      <c r="AC11" s="9">
        <f t="shared" si="33"/>
        <v>4.8685279667361114E-3</v>
      </c>
      <c r="AD11" s="9">
        <f t="shared" ref="AD11:AP11" si="34">AD10/86400</f>
        <v>3.2259020429166673E-3</v>
      </c>
      <c r="AE11" s="9">
        <f t="shared" si="34"/>
        <v>3.7931151318518516E-3</v>
      </c>
      <c r="AF11" s="9">
        <f t="shared" si="34"/>
        <v>3.4388175023148154E-3</v>
      </c>
      <c r="AG11" s="9">
        <f t="shared" si="34"/>
        <v>3.664014865196759E-3</v>
      </c>
      <c r="AH11" s="9">
        <f t="shared" si="34"/>
        <v>4.9479465860416665E-3</v>
      </c>
      <c r="AI11" s="9">
        <f t="shared" si="34"/>
        <v>5.0612213403935184E-3</v>
      </c>
      <c r="AJ11" s="9">
        <f t="shared" si="34"/>
        <v>4.7481964390740745E-3</v>
      </c>
      <c r="AK11" s="9">
        <f t="shared" si="34"/>
        <v>5.0972479423842592E-3</v>
      </c>
      <c r="AL11" s="9">
        <f t="shared" si="34"/>
        <v>4.8260962564004627E-3</v>
      </c>
      <c r="AM11" s="9">
        <f t="shared" si="34"/>
        <v>3.6122525090277781E-3</v>
      </c>
      <c r="AN11" s="9">
        <f t="shared" si="34"/>
        <v>4.9857872469907406E-3</v>
      </c>
      <c r="AO11" s="9">
        <f t="shared" si="34"/>
        <v>5.1122908268171298E-3</v>
      </c>
      <c r="AP11" s="9">
        <f t="shared" si="34"/>
        <v>4.483661152952215E-3</v>
      </c>
      <c r="AQ11" s="12"/>
      <c r="AR11" s="12"/>
      <c r="AS11" s="13"/>
      <c r="AT11" s="12"/>
      <c r="AU11" s="3"/>
      <c r="AV11" s="3"/>
      <c r="AW11" s="12"/>
      <c r="AY11" s="19"/>
      <c r="AZ11" s="9"/>
      <c r="BA11" s="9"/>
      <c r="BB11" s="9"/>
      <c r="BC11" s="9"/>
      <c r="BD11" s="7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21"/>
    </row>
    <row r="12" spans="1:72" x14ac:dyDescent="0.3">
      <c r="A12" s="34" t="s">
        <v>19</v>
      </c>
      <c r="B12" s="26" t="s">
        <v>3</v>
      </c>
      <c r="C12" s="26" t="s">
        <v>4</v>
      </c>
      <c r="D12" s="26" t="s">
        <v>5</v>
      </c>
      <c r="E12" s="26" t="s">
        <v>6</v>
      </c>
      <c r="F12" s="26" t="s">
        <v>7</v>
      </c>
      <c r="G12" s="26" t="s">
        <v>8</v>
      </c>
      <c r="H12" s="26" t="s">
        <v>9</v>
      </c>
      <c r="I12" s="26" t="s">
        <v>10</v>
      </c>
      <c r="J12" s="26" t="s">
        <v>11</v>
      </c>
      <c r="K12" s="26" t="s">
        <v>12</v>
      </c>
      <c r="L12" s="11" t="s">
        <v>13</v>
      </c>
      <c r="M12" s="11" t="s">
        <v>14</v>
      </c>
      <c r="N12" s="11" t="s">
        <v>15</v>
      </c>
      <c r="O12" s="11" t="s">
        <v>16</v>
      </c>
      <c r="P12" s="1" t="s">
        <v>22</v>
      </c>
      <c r="Q12" s="1" t="s">
        <v>23</v>
      </c>
      <c r="R12" s="1" t="s">
        <v>24</v>
      </c>
      <c r="S12" s="1" t="s">
        <v>30</v>
      </c>
      <c r="T12" s="1" t="s">
        <v>2</v>
      </c>
      <c r="U12" s="1" t="s">
        <v>33</v>
      </c>
      <c r="V12" s="6" t="s">
        <v>19</v>
      </c>
      <c r="W12" s="1" t="s">
        <v>26</v>
      </c>
      <c r="X12" s="1" t="s">
        <v>29</v>
      </c>
      <c r="Y12" s="1" t="s">
        <v>27</v>
      </c>
      <c r="Z12" s="6" t="s">
        <v>49</v>
      </c>
      <c r="AA12" s="19"/>
      <c r="AB12" s="19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8">
        <f>SUM(AP2:AP9)</f>
        <v>387.38832361507139</v>
      </c>
      <c r="AQ12" s="12"/>
      <c r="AR12" s="12"/>
      <c r="AS12" s="9"/>
      <c r="AT12" s="12"/>
      <c r="AU12" s="3"/>
      <c r="AV12" s="3"/>
      <c r="AW12" s="12"/>
      <c r="AY12" s="19"/>
      <c r="AZ12" s="9"/>
      <c r="BA12" s="9"/>
      <c r="BB12" s="9"/>
      <c r="BC12" s="9"/>
      <c r="BD12" s="7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21"/>
    </row>
    <row r="13" spans="1:72" x14ac:dyDescent="0.3">
      <c r="A13" s="1">
        <v>1</v>
      </c>
      <c r="B13" s="8">
        <f>B2/B$8*100</f>
        <v>9.1410245385745057</v>
      </c>
      <c r="C13" s="8">
        <f t="shared" ref="C13:O13" si="35">C2/C$8*100</f>
        <v>9.325421853879039</v>
      </c>
      <c r="D13" s="8">
        <f t="shared" si="35"/>
        <v>9.0685395334341958</v>
      </c>
      <c r="E13" s="8">
        <f t="shared" si="35"/>
        <v>8.6278260243419531</v>
      </c>
      <c r="F13" s="8">
        <f t="shared" si="35"/>
        <v>10.955893127549919</v>
      </c>
      <c r="G13" s="8">
        <f t="shared" si="35"/>
        <v>9.5805562668803859</v>
      </c>
      <c r="H13" s="8">
        <f t="shared" si="35"/>
        <v>8.4701507421575357</v>
      </c>
      <c r="I13" s="8">
        <f t="shared" si="35"/>
        <v>8.5580271127785483</v>
      </c>
      <c r="J13" s="8">
        <f t="shared" si="35"/>
        <v>8.4422926492259585</v>
      </c>
      <c r="K13" s="8">
        <f t="shared" si="35"/>
        <v>10.011709559624794</v>
      </c>
      <c r="L13" s="8">
        <f t="shared" si="35"/>
        <v>9.4473827105516808</v>
      </c>
      <c r="M13" s="8">
        <f t="shared" si="35"/>
        <v>8.2969298108915499</v>
      </c>
      <c r="N13" s="8">
        <f t="shared" si="35"/>
        <v>9.8150838818548518</v>
      </c>
      <c r="O13" s="8">
        <f t="shared" si="35"/>
        <v>9.7706587921003614</v>
      </c>
      <c r="P13" s="31">
        <f>AVERAGE(B13:O13)</f>
        <v>9.2508211859889489</v>
      </c>
      <c r="Q13" s="8">
        <f>MIN(B13:O13)</f>
        <v>8.2969298108915499</v>
      </c>
      <c r="R13" s="31">
        <f>MAX(B13:O13)</f>
        <v>10.955893127549919</v>
      </c>
      <c r="S13" s="8">
        <f>STDEV(B13:O13)</f>
        <v>0.75008788623193323</v>
      </c>
      <c r="T13" s="10">
        <f>SUM(AX2)</f>
        <v>10.358565737051793</v>
      </c>
      <c r="U13" s="8">
        <f>T13-P13</f>
        <v>1.1077445510628436</v>
      </c>
      <c r="V13" s="6">
        <v>1</v>
      </c>
      <c r="W13" s="8">
        <f>AVERAGE(C13,E13:I13,K13,M13)</f>
        <v>9.2283143122629667</v>
      </c>
      <c r="X13" s="31">
        <f>MIN(C13,E13:I13,K13,M13)</f>
        <v>8.2969298108915499</v>
      </c>
      <c r="Y13" s="31">
        <f>MAX(C13,E13:I13,K13,M13)</f>
        <v>10.955893127549919</v>
      </c>
      <c r="Z13" s="8">
        <f>STDEV(C13,E13:I13,K13,M13)</f>
        <v>0.92457721210458865</v>
      </c>
      <c r="AA13" s="19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8"/>
      <c r="AT13" s="12"/>
      <c r="AU13" s="3"/>
      <c r="AV13" s="3"/>
      <c r="AW13" s="8"/>
      <c r="AX13" s="39"/>
      <c r="AY13" s="19"/>
      <c r="AZ13" s="27"/>
      <c r="BA13" s="27"/>
      <c r="BB13" s="6"/>
      <c r="BD13" s="18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21"/>
    </row>
    <row r="14" spans="1:72" x14ac:dyDescent="0.3">
      <c r="A14" s="1">
        <v>2</v>
      </c>
      <c r="B14" s="8">
        <f t="shared" ref="B14:O18" si="36">B3/B$8*100</f>
        <v>37.847933994098383</v>
      </c>
      <c r="C14" s="8">
        <f t="shared" si="36"/>
        <v>37.346592446761065</v>
      </c>
      <c r="D14" s="8">
        <f t="shared" si="36"/>
        <v>36.431405509880236</v>
      </c>
      <c r="E14" s="8">
        <f t="shared" si="36"/>
        <v>34.231494382642708</v>
      </c>
      <c r="F14" s="8">
        <f t="shared" si="36"/>
        <v>31.75210948559803</v>
      </c>
      <c r="G14" s="8">
        <f t="shared" si="36"/>
        <v>37.239448580983442</v>
      </c>
      <c r="H14" s="8">
        <f t="shared" si="36"/>
        <v>38.394028620890339</v>
      </c>
      <c r="I14" s="8">
        <f t="shared" si="36"/>
        <v>39.742397871738305</v>
      </c>
      <c r="J14" s="8">
        <f t="shared" si="36"/>
        <v>37.738268587079261</v>
      </c>
      <c r="K14" s="8">
        <f t="shared" si="36"/>
        <v>37.109696361980774</v>
      </c>
      <c r="L14" s="8">
        <f t="shared" si="36"/>
        <v>37.471420449095774</v>
      </c>
      <c r="M14" s="8">
        <f t="shared" si="36"/>
        <v>37.885112335293442</v>
      </c>
      <c r="N14" s="8">
        <f t="shared" si="36"/>
        <v>37.121392452429461</v>
      </c>
      <c r="O14" s="8">
        <f t="shared" si="36"/>
        <v>36.419343751662524</v>
      </c>
      <c r="P14" s="31">
        <f t="shared" ref="P14:P18" si="37">AVERAGE(B14:O14)</f>
        <v>36.90933177358098</v>
      </c>
      <c r="Q14" s="8">
        <f t="shared" ref="Q14:Q19" si="38">MIN(B14:O14)</f>
        <v>31.75210948559803</v>
      </c>
      <c r="R14" s="31">
        <f t="shared" ref="R14:R19" si="39">MAX(B14:O14)</f>
        <v>39.742397871738305</v>
      </c>
      <c r="S14" s="8">
        <f t="shared" ref="S14:S18" si="40">STDEV(B14:O14)</f>
        <v>1.9152894196961654</v>
      </c>
      <c r="T14" s="10">
        <f>SUM(AX3:AX4)</f>
        <v>35.059760956175296</v>
      </c>
      <c r="U14" s="8">
        <f t="shared" ref="U14:U18" si="41">T14-P14</f>
        <v>-1.8495708174056844</v>
      </c>
      <c r="V14" s="6">
        <v>2</v>
      </c>
      <c r="W14" s="8">
        <f t="shared" ref="W14:W18" si="42">AVERAGE(C14,E14:I14,K14,M14)</f>
        <v>36.712610010736014</v>
      </c>
      <c r="X14" s="31">
        <f t="shared" ref="X14:X18" si="43">MIN(C14,E14:I14,K14,M14)</f>
        <v>31.75210948559803</v>
      </c>
      <c r="Y14" s="31">
        <f t="shared" ref="Y14:Y18" si="44">MAX(C14,E14:I14,K14,M14)</f>
        <v>39.742397871738305</v>
      </c>
      <c r="Z14" s="8">
        <f t="shared" ref="Z14:Z18" si="45">STDEV(C14,E14:I14,K14,M14)</f>
        <v>2.5349335050405237</v>
      </c>
      <c r="AA14" s="19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8"/>
      <c r="AT14" s="12"/>
      <c r="AU14" s="3"/>
      <c r="AV14" s="3"/>
      <c r="AW14" s="8"/>
      <c r="AX14" s="39"/>
      <c r="AY14" s="19"/>
      <c r="AZ14" s="12"/>
      <c r="BA14" s="12"/>
      <c r="BB14" s="12"/>
      <c r="BD14" s="12"/>
      <c r="BE14" s="6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21"/>
    </row>
    <row r="15" spans="1:72" x14ac:dyDescent="0.3">
      <c r="A15" s="1">
        <v>3</v>
      </c>
      <c r="B15" s="8">
        <f t="shared" si="36"/>
        <v>13.260356567567364</v>
      </c>
      <c r="C15" s="8">
        <f t="shared" si="36"/>
        <v>12.646291750197882</v>
      </c>
      <c r="D15" s="8">
        <f t="shared" si="36"/>
        <v>13.328016905339624</v>
      </c>
      <c r="E15" s="8">
        <f t="shared" si="36"/>
        <v>12.934626168402099</v>
      </c>
      <c r="F15" s="8">
        <f t="shared" si="36"/>
        <v>13.19000940273288</v>
      </c>
      <c r="G15" s="8">
        <f t="shared" si="36"/>
        <v>14.115834248727404</v>
      </c>
      <c r="H15" s="8">
        <f t="shared" si="36"/>
        <v>12.377875318997548</v>
      </c>
      <c r="I15" s="8">
        <f t="shared" si="36"/>
        <v>13.053842086736639</v>
      </c>
      <c r="J15" s="8">
        <f t="shared" si="36"/>
        <v>12.650880776313144</v>
      </c>
      <c r="K15" s="8">
        <f t="shared" si="36"/>
        <v>12.794714870352244</v>
      </c>
      <c r="L15" s="8">
        <f t="shared" si="36"/>
        <v>12.91144479047974</v>
      </c>
      <c r="M15" s="8">
        <f t="shared" si="36"/>
        <v>12.115944804604844</v>
      </c>
      <c r="N15" s="8">
        <f t="shared" si="36"/>
        <v>12.835342926575724</v>
      </c>
      <c r="O15" s="8">
        <f t="shared" si="36"/>
        <v>13.013526580138942</v>
      </c>
      <c r="P15" s="31">
        <f t="shared" si="37"/>
        <v>12.944907656940435</v>
      </c>
      <c r="Q15" s="8">
        <f t="shared" si="38"/>
        <v>12.115944804604844</v>
      </c>
      <c r="R15" s="31">
        <f t="shared" si="39"/>
        <v>14.115834248727404</v>
      </c>
      <c r="S15" s="8">
        <f t="shared" si="40"/>
        <v>0.4734583120323495</v>
      </c>
      <c r="T15" s="10">
        <f>SUM(AX5:AX6)</f>
        <v>13.545816733067729</v>
      </c>
      <c r="U15" s="8">
        <f t="shared" si="41"/>
        <v>0.60090907612729438</v>
      </c>
      <c r="V15" s="1">
        <v>3</v>
      </c>
      <c r="W15" s="8">
        <f t="shared" si="42"/>
        <v>12.903642331343942</v>
      </c>
      <c r="X15" s="31">
        <f t="shared" si="43"/>
        <v>12.115944804604844</v>
      </c>
      <c r="Y15" s="31">
        <f t="shared" si="44"/>
        <v>14.115834248727404</v>
      </c>
      <c r="Z15" s="8">
        <f t="shared" si="45"/>
        <v>0.60355236097877829</v>
      </c>
      <c r="AA15" s="19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8"/>
      <c r="AT15" s="12"/>
      <c r="AU15" s="3"/>
      <c r="AV15" s="3"/>
      <c r="AW15" s="8"/>
      <c r="AX15" s="39"/>
      <c r="AY15" s="19"/>
      <c r="AZ15" s="12"/>
      <c r="BA15" s="12"/>
      <c r="BB15" s="12"/>
      <c r="BD15" s="12"/>
      <c r="BE15" s="6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21"/>
    </row>
    <row r="16" spans="1:72" x14ac:dyDescent="0.3">
      <c r="A16" s="1">
        <v>4</v>
      </c>
      <c r="B16" s="8">
        <f t="shared" si="36"/>
        <v>19.768781387319827</v>
      </c>
      <c r="C16" s="8">
        <f t="shared" si="36"/>
        <v>17.127263984331258</v>
      </c>
      <c r="D16" s="8">
        <f t="shared" si="36"/>
        <v>18.115210226002372</v>
      </c>
      <c r="E16" s="8">
        <f t="shared" si="36"/>
        <v>19.207539308146675</v>
      </c>
      <c r="F16" s="8">
        <f t="shared" si="36"/>
        <v>17.7565574171878</v>
      </c>
      <c r="G16" s="8">
        <f t="shared" si="36"/>
        <v>18.425709287262578</v>
      </c>
      <c r="H16" s="8">
        <f t="shared" si="36"/>
        <v>19.046061118326179</v>
      </c>
      <c r="I16" s="8">
        <f t="shared" si="36"/>
        <v>17.674783665199829</v>
      </c>
      <c r="J16" s="8">
        <f t="shared" si="36"/>
        <v>19.106347151910953</v>
      </c>
      <c r="K16" s="8">
        <f t="shared" si="36"/>
        <v>18.303325892022102</v>
      </c>
      <c r="L16" s="8">
        <f t="shared" si="36"/>
        <v>18.554815392305915</v>
      </c>
      <c r="M16" s="8">
        <f t="shared" si="36"/>
        <v>18.516307094925665</v>
      </c>
      <c r="N16" s="8">
        <f t="shared" si="36"/>
        <v>17.953780814023244</v>
      </c>
      <c r="O16" s="8">
        <f t="shared" si="36"/>
        <v>18.81717567937369</v>
      </c>
      <c r="P16" s="31">
        <f t="shared" si="37"/>
        <v>18.455261315595578</v>
      </c>
      <c r="Q16" s="8">
        <f t="shared" si="38"/>
        <v>17.127263984331258</v>
      </c>
      <c r="R16" s="31">
        <f t="shared" si="39"/>
        <v>19.768781387319827</v>
      </c>
      <c r="S16" s="8">
        <f t="shared" si="40"/>
        <v>0.70497236621768145</v>
      </c>
      <c r="T16" s="10">
        <f>SUM(AX7)</f>
        <v>17.529880478087652</v>
      </c>
      <c r="U16" s="8">
        <f t="shared" si="41"/>
        <v>-0.92538083750792666</v>
      </c>
      <c r="V16" s="1">
        <v>4</v>
      </c>
      <c r="W16" s="8">
        <f t="shared" si="42"/>
        <v>18.257193470925259</v>
      </c>
      <c r="X16" s="31">
        <f t="shared" si="43"/>
        <v>17.127263984331258</v>
      </c>
      <c r="Y16" s="31">
        <f t="shared" si="44"/>
        <v>19.207539308146675</v>
      </c>
      <c r="Z16" s="8">
        <f t="shared" si="45"/>
        <v>0.70606690405333017</v>
      </c>
      <c r="AA16" s="19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8"/>
      <c r="AT16" s="12"/>
      <c r="AU16" s="3"/>
      <c r="AV16" s="3"/>
      <c r="AW16" s="8"/>
      <c r="AX16" s="39"/>
      <c r="AY16" s="19"/>
      <c r="AZ16" s="12"/>
      <c r="BA16" s="12"/>
      <c r="BB16" s="12"/>
      <c r="BD16" s="12"/>
      <c r="BE16" s="6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21"/>
    </row>
    <row r="17" spans="1:66" x14ac:dyDescent="0.3">
      <c r="A17" s="1">
        <v>5</v>
      </c>
      <c r="B17" s="8">
        <f t="shared" si="36"/>
        <v>5.9073121320349742</v>
      </c>
      <c r="C17" s="8">
        <f t="shared" si="36"/>
        <v>8.5168833212407407</v>
      </c>
      <c r="D17" s="8">
        <f t="shared" si="36"/>
        <v>8.8006462373102181</v>
      </c>
      <c r="E17" s="8">
        <f t="shared" si="36"/>
        <v>8.6172812668599477</v>
      </c>
      <c r="F17" s="8">
        <f t="shared" si="36"/>
        <v>8.1783095415239284</v>
      </c>
      <c r="G17" s="8">
        <f t="shared" si="36"/>
        <v>7.0675727481152251</v>
      </c>
      <c r="H17" s="8">
        <f t="shared" si="36"/>
        <v>6.9410780240405021</v>
      </c>
      <c r="I17" s="8">
        <f t="shared" si="36"/>
        <v>4.94607370045241</v>
      </c>
      <c r="J17" s="8">
        <f t="shared" si="36"/>
        <v>7.1611574945026906</v>
      </c>
      <c r="K17" s="8">
        <f t="shared" si="36"/>
        <v>5.9703822592761044</v>
      </c>
      <c r="L17" s="8">
        <f t="shared" si="36"/>
        <v>5.1754063729322226</v>
      </c>
      <c r="M17" s="8">
        <f t="shared" si="36"/>
        <v>6.2603257344048684</v>
      </c>
      <c r="N17" s="8">
        <f t="shared" si="36"/>
        <v>5.4644285222235114</v>
      </c>
      <c r="O17" s="8">
        <f t="shared" si="36"/>
        <v>4.6287255721599898</v>
      </c>
      <c r="P17" s="31">
        <f t="shared" si="37"/>
        <v>6.6882559233626671</v>
      </c>
      <c r="Q17" s="8">
        <f t="shared" si="38"/>
        <v>4.6287255721599898</v>
      </c>
      <c r="R17" s="31">
        <f t="shared" si="39"/>
        <v>8.8006462373102181</v>
      </c>
      <c r="S17" s="8">
        <f t="shared" si="40"/>
        <v>1.4291088457359156</v>
      </c>
      <c r="T17" s="10">
        <f>SUM(AX8)</f>
        <v>7.1713147410358573</v>
      </c>
      <c r="U17" s="8">
        <f t="shared" si="41"/>
        <v>0.48305881767319025</v>
      </c>
      <c r="V17" s="1">
        <v>5</v>
      </c>
      <c r="W17" s="8">
        <f t="shared" si="42"/>
        <v>7.0622383244892157</v>
      </c>
      <c r="X17" s="31">
        <f t="shared" si="43"/>
        <v>4.94607370045241</v>
      </c>
      <c r="Y17" s="31">
        <f t="shared" si="44"/>
        <v>8.6172812668599477</v>
      </c>
      <c r="Z17" s="8">
        <f t="shared" si="45"/>
        <v>1.3151773395069519</v>
      </c>
      <c r="AZ17" s="12"/>
      <c r="BA17" s="12"/>
      <c r="BB17" s="12"/>
      <c r="BD17" s="12"/>
      <c r="BE17" s="6"/>
      <c r="BF17" s="16"/>
      <c r="BG17" s="16"/>
      <c r="BH17" s="7"/>
      <c r="BI17" s="7"/>
      <c r="BJ17" s="7"/>
      <c r="BK17" s="7"/>
    </row>
    <row r="18" spans="1:66" x14ac:dyDescent="0.3">
      <c r="A18" s="1">
        <v>6</v>
      </c>
      <c r="B18" s="8">
        <f t="shared" si="36"/>
        <v>14.074591380404957</v>
      </c>
      <c r="C18" s="8">
        <f t="shared" si="36"/>
        <v>15.03754664359001</v>
      </c>
      <c r="D18" s="8">
        <f t="shared" si="36"/>
        <v>14.256181588033371</v>
      </c>
      <c r="E18" s="8">
        <f t="shared" si="36"/>
        <v>16.381232849606619</v>
      </c>
      <c r="F18" s="8">
        <f t="shared" si="36"/>
        <v>18.16712102540745</v>
      </c>
      <c r="G18" s="8">
        <f t="shared" si="36"/>
        <v>13.570878868030963</v>
      </c>
      <c r="H18" s="8">
        <f t="shared" si="36"/>
        <v>14.770806175587904</v>
      </c>
      <c r="I18" s="8">
        <f t="shared" si="36"/>
        <v>16.02487556309427</v>
      </c>
      <c r="J18" s="8">
        <f t="shared" si="36"/>
        <v>14.901053340967993</v>
      </c>
      <c r="K18" s="8">
        <f t="shared" si="36"/>
        <v>15.810171056743988</v>
      </c>
      <c r="L18" s="8">
        <f t="shared" si="36"/>
        <v>16.43953028463466</v>
      </c>
      <c r="M18" s="8">
        <f t="shared" si="36"/>
        <v>16.925380219879614</v>
      </c>
      <c r="N18" s="8">
        <f t="shared" si="36"/>
        <v>16.809971402893211</v>
      </c>
      <c r="O18" s="8">
        <f t="shared" si="36"/>
        <v>17.350569624564489</v>
      </c>
      <c r="P18" s="31">
        <f t="shared" si="37"/>
        <v>15.751422144531393</v>
      </c>
      <c r="Q18" s="8">
        <f t="shared" si="38"/>
        <v>13.570878868030963</v>
      </c>
      <c r="R18" s="31">
        <f t="shared" si="39"/>
        <v>18.16712102540745</v>
      </c>
      <c r="S18" s="8">
        <f t="shared" si="40"/>
        <v>1.3540988519194099</v>
      </c>
      <c r="T18" s="10">
        <f>SUM(AX9)</f>
        <v>16.334661354581673</v>
      </c>
      <c r="U18" s="8">
        <f t="shared" si="41"/>
        <v>0.58323921005028012</v>
      </c>
      <c r="V18" s="1">
        <v>6</v>
      </c>
      <c r="W18" s="8">
        <f t="shared" si="42"/>
        <v>15.836001550242601</v>
      </c>
      <c r="X18" s="31">
        <f t="shared" si="43"/>
        <v>13.570878868030963</v>
      </c>
      <c r="Y18" s="31">
        <f t="shared" si="44"/>
        <v>18.16712102540745</v>
      </c>
      <c r="Z18" s="8">
        <f t="shared" si="45"/>
        <v>1.4069944593198451</v>
      </c>
      <c r="AZ18" s="12"/>
      <c r="BA18" s="12"/>
      <c r="BB18" s="12"/>
      <c r="BD18" s="12"/>
      <c r="BE18" s="6"/>
      <c r="BF18" s="16"/>
      <c r="BG18" s="16"/>
      <c r="BH18" s="7"/>
      <c r="BI18" s="7"/>
      <c r="BJ18" s="7"/>
      <c r="BK18" s="7"/>
    </row>
    <row r="19" spans="1:66" x14ac:dyDescent="0.3">
      <c r="A19" s="6" t="s">
        <v>20</v>
      </c>
      <c r="B19" s="8">
        <f>SUM(B13:B18)</f>
        <v>100.00000000000001</v>
      </c>
      <c r="C19" s="8">
        <f t="shared" ref="C19:P19" si="46">SUM(C13:C18)</f>
        <v>99.999999999999986</v>
      </c>
      <c r="D19" s="8">
        <f t="shared" si="46"/>
        <v>100.00000000000001</v>
      </c>
      <c r="E19" s="8">
        <f t="shared" si="46"/>
        <v>100</v>
      </c>
      <c r="F19" s="8">
        <f t="shared" si="46"/>
        <v>100</v>
      </c>
      <c r="G19" s="8">
        <f t="shared" si="46"/>
        <v>99.999999999999986</v>
      </c>
      <c r="H19" s="8">
        <f t="shared" si="46"/>
        <v>100.00000000000001</v>
      </c>
      <c r="I19" s="8">
        <f t="shared" si="46"/>
        <v>100</v>
      </c>
      <c r="J19" s="8">
        <f t="shared" si="46"/>
        <v>100</v>
      </c>
      <c r="K19" s="8">
        <f t="shared" si="46"/>
        <v>100.00000000000001</v>
      </c>
      <c r="L19" s="8">
        <f t="shared" si="46"/>
        <v>100</v>
      </c>
      <c r="M19" s="8">
        <f t="shared" si="46"/>
        <v>99.999999999999986</v>
      </c>
      <c r="N19" s="8">
        <f t="shared" si="46"/>
        <v>100.00000000000001</v>
      </c>
      <c r="O19" s="8">
        <f t="shared" si="46"/>
        <v>100</v>
      </c>
      <c r="P19" s="8">
        <f t="shared" si="46"/>
        <v>100</v>
      </c>
      <c r="Q19" s="8">
        <f t="shared" si="38"/>
        <v>99.999999999999986</v>
      </c>
      <c r="R19" s="31">
        <f t="shared" si="39"/>
        <v>100.00000000000001</v>
      </c>
      <c r="S19" s="8"/>
      <c r="T19" s="35">
        <f>SUM(T13:T18)</f>
        <v>100</v>
      </c>
      <c r="U19" s="7"/>
      <c r="W19" s="31">
        <f>SUM(W13:W18)</f>
        <v>100</v>
      </c>
      <c r="Y19" s="7"/>
      <c r="AZ19" s="12"/>
      <c r="BA19" s="12"/>
      <c r="BB19" s="12"/>
      <c r="BD19" s="12"/>
      <c r="BE19" s="6"/>
      <c r="BF19" s="16"/>
      <c r="BG19" s="16"/>
      <c r="BH19" s="7"/>
      <c r="BI19" s="7"/>
      <c r="BJ19" s="7"/>
      <c r="BK19" s="7"/>
    </row>
    <row r="20" spans="1:66" x14ac:dyDescent="0.3">
      <c r="Q20" s="2"/>
      <c r="R20" s="31"/>
      <c r="S20" s="8"/>
      <c r="U20" s="8"/>
      <c r="Y20" s="7"/>
      <c r="AZ20" s="12"/>
      <c r="BA20" s="12"/>
      <c r="BB20" s="12"/>
      <c r="BD20" s="12"/>
      <c r="BE20" s="6"/>
      <c r="BF20" s="7"/>
      <c r="BG20" s="7"/>
      <c r="BH20" s="7"/>
      <c r="BI20" s="7"/>
      <c r="BJ20" s="7"/>
      <c r="BK20" s="7"/>
    </row>
    <row r="21" spans="1:66" x14ac:dyDescent="0.3">
      <c r="AA21" s="6" t="s">
        <v>19</v>
      </c>
      <c r="AB21" s="26" t="s">
        <v>3</v>
      </c>
      <c r="AC21" s="26" t="s">
        <v>4</v>
      </c>
      <c r="AD21" s="26" t="s">
        <v>5</v>
      </c>
      <c r="AE21" s="26" t="s">
        <v>6</v>
      </c>
      <c r="AF21" s="26" t="s">
        <v>7</v>
      </c>
      <c r="AG21" s="26" t="s">
        <v>8</v>
      </c>
      <c r="AH21" s="26" t="s">
        <v>9</v>
      </c>
      <c r="AI21" s="26" t="s">
        <v>10</v>
      </c>
      <c r="AJ21" s="26" t="s">
        <v>11</v>
      </c>
      <c r="AK21" s="26" t="s">
        <v>12</v>
      </c>
      <c r="AL21" s="11" t="s">
        <v>13</v>
      </c>
      <c r="AM21" s="11" t="s">
        <v>14</v>
      </c>
      <c r="AN21" s="11" t="s">
        <v>15</v>
      </c>
      <c r="AO21" s="11" t="s">
        <v>16</v>
      </c>
      <c r="AP21" s="6" t="s">
        <v>22</v>
      </c>
      <c r="AQ21" s="1" t="s">
        <v>23</v>
      </c>
      <c r="AR21" s="6" t="s">
        <v>24</v>
      </c>
      <c r="AS21" s="6" t="s">
        <v>30</v>
      </c>
      <c r="AT21" s="6" t="s">
        <v>26</v>
      </c>
      <c r="AU21" s="6" t="s">
        <v>29</v>
      </c>
      <c r="AV21" s="1" t="s">
        <v>27</v>
      </c>
      <c r="AW21" s="6" t="s">
        <v>31</v>
      </c>
      <c r="AX21" s="12"/>
      <c r="AY21" s="12"/>
      <c r="AZ21" s="12"/>
      <c r="BA21" s="12"/>
      <c r="BB21" s="24"/>
      <c r="BC21" s="12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34" t="s">
        <v>32</v>
      </c>
      <c r="B22" s="26" t="s">
        <v>3</v>
      </c>
      <c r="C22" s="26" t="s">
        <v>4</v>
      </c>
      <c r="D22" s="26" t="s">
        <v>5</v>
      </c>
      <c r="E22" s="26" t="s">
        <v>6</v>
      </c>
      <c r="F22" s="26" t="s">
        <v>7</v>
      </c>
      <c r="G22" s="26" t="s">
        <v>8</v>
      </c>
      <c r="H22" s="26" t="s">
        <v>9</v>
      </c>
      <c r="I22" s="26" t="s">
        <v>10</v>
      </c>
      <c r="J22" s="26" t="s">
        <v>11</v>
      </c>
      <c r="K22" s="26" t="s">
        <v>12</v>
      </c>
      <c r="L22" s="11" t="s">
        <v>13</v>
      </c>
      <c r="M22" s="11" t="s">
        <v>14</v>
      </c>
      <c r="N22" s="11" t="s">
        <v>15</v>
      </c>
      <c r="O22" s="11" t="s">
        <v>16</v>
      </c>
      <c r="P22" s="1" t="s">
        <v>22</v>
      </c>
      <c r="Q22" s="1" t="s">
        <v>23</v>
      </c>
      <c r="R22" s="1" t="s">
        <v>24</v>
      </c>
      <c r="S22" s="1" t="s">
        <v>25</v>
      </c>
      <c r="V22" s="6" t="s">
        <v>18</v>
      </c>
      <c r="W22" s="1" t="s">
        <v>26</v>
      </c>
      <c r="X22" s="1" t="s">
        <v>29</v>
      </c>
      <c r="Y22" s="1" t="s">
        <v>27</v>
      </c>
      <c r="Z22" s="6" t="s">
        <v>38</v>
      </c>
      <c r="AA22" s="1">
        <v>1</v>
      </c>
      <c r="AB22" s="8">
        <f t="shared" ref="AB22:AO22" si="47">AB2/AB$10*100</f>
        <v>9.1410245385745057</v>
      </c>
      <c r="AC22" s="8">
        <f t="shared" si="47"/>
        <v>9.325421853879039</v>
      </c>
      <c r="AD22" s="8">
        <f t="shared" si="47"/>
        <v>9.0685395334341923</v>
      </c>
      <c r="AE22" s="8">
        <f t="shared" si="47"/>
        <v>8.6278260243419531</v>
      </c>
      <c r="AF22" s="8">
        <f t="shared" si="47"/>
        <v>10.955893127549917</v>
      </c>
      <c r="AG22" s="8">
        <f t="shared" si="47"/>
        <v>9.5805562668803859</v>
      </c>
      <c r="AH22" s="8">
        <f t="shared" si="47"/>
        <v>8.4701507421575357</v>
      </c>
      <c r="AI22" s="8">
        <f t="shared" si="47"/>
        <v>8.5580271127785483</v>
      </c>
      <c r="AJ22" s="8">
        <f t="shared" si="47"/>
        <v>8.4422926492259585</v>
      </c>
      <c r="AK22" s="8">
        <f t="shared" si="47"/>
        <v>10.011709559624794</v>
      </c>
      <c r="AL22" s="8">
        <f t="shared" si="47"/>
        <v>9.4473827105516808</v>
      </c>
      <c r="AM22" s="8">
        <f t="shared" si="47"/>
        <v>8.2969298108915499</v>
      </c>
      <c r="AN22" s="8">
        <f t="shared" si="47"/>
        <v>9.8150838818548518</v>
      </c>
      <c r="AO22" s="8">
        <f t="shared" si="47"/>
        <v>9.7706587921003614</v>
      </c>
      <c r="AP22" s="8">
        <f>AVERAGE(AB22:AO22)</f>
        <v>9.2508211859889489</v>
      </c>
      <c r="AQ22" s="8">
        <f t="shared" ref="AQ22:AQ29" si="48">MIN(AB22:AO22)</f>
        <v>8.2969298108915499</v>
      </c>
      <c r="AR22" s="8">
        <f>MAX(AB22:AO22)</f>
        <v>10.955893127549917</v>
      </c>
      <c r="AS22" s="8">
        <f t="shared" ref="AS22:AS29" si="49">STDEV(AB22:AO22)</f>
        <v>0.75008788623193301</v>
      </c>
      <c r="AT22" s="8">
        <f t="shared" ref="AT22:AT29" si="50">AVERAGE(AC22,AE22:AI22,AK22,AM22)</f>
        <v>9.2283143122629667</v>
      </c>
      <c r="AU22" s="31">
        <f t="shared" ref="AU22:AU29" si="51">MIN(AC22,AE22:AI22,AK22,AM22)</f>
        <v>8.2969298108915499</v>
      </c>
      <c r="AV22" s="31">
        <f t="shared" ref="AV22:AV29" si="52">MAX(AC22,AE22:AI22,AK22,AM22)</f>
        <v>10.955893127549917</v>
      </c>
      <c r="AW22" s="8">
        <f t="shared" ref="AW22:AW29" si="53">STDEV(AC22,AE22:AI22,AK22,AM22)</f>
        <v>0.92457721210458821</v>
      </c>
      <c r="AX22" s="12"/>
      <c r="AY22" s="12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1</v>
      </c>
      <c r="B23" s="22">
        <f>B2/86400</f>
        <v>4.9268654993055551E-4</v>
      </c>
      <c r="C23" s="22">
        <f t="shared" ref="C23:O23" si="54">C2/86400</f>
        <v>4.5401077097222218E-4</v>
      </c>
      <c r="D23" s="22">
        <f t="shared" si="54"/>
        <v>2.9254220207175925E-4</v>
      </c>
      <c r="E23" s="22">
        <f t="shared" si="54"/>
        <v>3.2726337447916664E-4</v>
      </c>
      <c r="F23" s="22">
        <f t="shared" si="54"/>
        <v>3.7675317040509256E-4</v>
      </c>
      <c r="G23" s="22">
        <f t="shared" si="54"/>
        <v>3.5103300578703703E-4</v>
      </c>
      <c r="H23" s="22">
        <f t="shared" si="54"/>
        <v>4.1909853447916667E-4</v>
      </c>
      <c r="I23" s="22">
        <f t="shared" si="54"/>
        <v>4.3314069454861116E-4</v>
      </c>
      <c r="J23" s="22">
        <f t="shared" si="54"/>
        <v>4.0085663894675927E-4</v>
      </c>
      <c r="K23" s="22">
        <f t="shared" si="54"/>
        <v>5.1032165952546299E-4</v>
      </c>
      <c r="L23" s="22">
        <f t="shared" si="54"/>
        <v>4.5593978332175922E-4</v>
      </c>
      <c r="M23" s="22">
        <f t="shared" si="54"/>
        <v>2.9970605526620373E-4</v>
      </c>
      <c r="N23" s="22">
        <f t="shared" si="54"/>
        <v>4.8935920046296294E-4</v>
      </c>
      <c r="O23" s="22">
        <f t="shared" si="54"/>
        <v>4.9950449314814819E-4</v>
      </c>
      <c r="P23" s="33">
        <f>P2/86400</f>
        <v>4.1444400952463627E-4</v>
      </c>
      <c r="Q23" s="33">
        <f>Q2/86400</f>
        <v>2.9254220207175925E-4</v>
      </c>
      <c r="R23" s="33">
        <f>R2/86400</f>
        <v>5.1032165952546299E-4</v>
      </c>
      <c r="S23" s="8">
        <f>STDEV(B23:O23)/P23*100</f>
        <v>18.089990877853463</v>
      </c>
      <c r="V23" s="6">
        <v>1</v>
      </c>
      <c r="W23" s="22">
        <f>W2/86400</f>
        <v>3.9641590818287038E-4</v>
      </c>
      <c r="X23" s="22">
        <f>X2/86400</f>
        <v>2.9970605526620373E-4</v>
      </c>
      <c r="Y23" s="22">
        <f>Y2/86400</f>
        <v>5.1032165952546299E-4</v>
      </c>
      <c r="Z23" s="8">
        <f>STDEV(C23,E23:I23,K23,M23)/W23*100</f>
        <v>17.770097297166153</v>
      </c>
      <c r="AA23" s="1" t="s">
        <v>0</v>
      </c>
      <c r="AB23" s="8">
        <f t="shared" ref="AB23:AO23" si="55">AB3/AB$10*100</f>
        <v>26.110362474102779</v>
      </c>
      <c r="AC23" s="8">
        <f t="shared" si="55"/>
        <v>25.449088045235239</v>
      </c>
      <c r="AD23" s="8">
        <f t="shared" si="55"/>
        <v>21.387725999216052</v>
      </c>
      <c r="AE23" s="8">
        <f t="shared" si="55"/>
        <v>22.962109654645616</v>
      </c>
      <c r="AF23" s="8">
        <f t="shared" si="55"/>
        <v>23.1558027647425</v>
      </c>
      <c r="AG23" s="8">
        <f t="shared" si="55"/>
        <v>25.920880042935117</v>
      </c>
      <c r="AH23" s="8">
        <f t="shared" si="55"/>
        <v>25.810094423926017</v>
      </c>
      <c r="AI23" s="8">
        <f t="shared" si="55"/>
        <v>26.44025233159633</v>
      </c>
      <c r="AJ23" s="8">
        <f t="shared" si="55"/>
        <v>27.104481994427683</v>
      </c>
      <c r="AK23" s="8">
        <f t="shared" si="55"/>
        <v>25.277572995733838</v>
      </c>
      <c r="AL23" s="8">
        <f t="shared" si="55"/>
        <v>25.002902615978751</v>
      </c>
      <c r="AM23" s="8">
        <f t="shared" si="55"/>
        <v>25.612928758459841</v>
      </c>
      <c r="AN23" s="8">
        <f t="shared" si="55"/>
        <v>26.76155019069364</v>
      </c>
      <c r="AO23" s="8">
        <f t="shared" si="55"/>
        <v>24.726620465014335</v>
      </c>
      <c r="AP23" s="8">
        <f t="shared" ref="AP23:AP29" si="56">AVERAGE(AB23:AO23)</f>
        <v>25.123026625479124</v>
      </c>
      <c r="AQ23" s="8">
        <f t="shared" si="48"/>
        <v>21.387725999216052</v>
      </c>
      <c r="AR23" s="8">
        <f t="shared" ref="AR23:AR29" si="57">MAX(AB23:AO23)</f>
        <v>27.104481994427683</v>
      </c>
      <c r="AS23" s="8">
        <f t="shared" si="49"/>
        <v>1.6043989461768464</v>
      </c>
      <c r="AT23" s="8">
        <f t="shared" si="50"/>
        <v>25.078591127159314</v>
      </c>
      <c r="AU23" s="31">
        <f t="shared" si="51"/>
        <v>22.962109654645616</v>
      </c>
      <c r="AV23" s="31">
        <f t="shared" si="52"/>
        <v>26.44025233159633</v>
      </c>
      <c r="AW23" s="8">
        <f t="shared" si="53"/>
        <v>1.2949162295672427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6">
        <v>2</v>
      </c>
      <c r="B24" s="22">
        <f t="shared" ref="B24:Q28" si="58">B3/86400</f>
        <v>2.039942890740741E-3</v>
      </c>
      <c r="C24" s="22">
        <f t="shared" si="58"/>
        <v>1.8182292978935186E-3</v>
      </c>
      <c r="D24" s="22">
        <f t="shared" si="58"/>
        <v>1.1752414546064814E-3</v>
      </c>
      <c r="E24" s="22">
        <f t="shared" si="58"/>
        <v>1.298439993287037E-3</v>
      </c>
      <c r="F24" s="22">
        <f t="shared" si="58"/>
        <v>1.0918970983449074E-3</v>
      </c>
      <c r="G24" s="22">
        <f t="shared" si="58"/>
        <v>1.364458931724537E-3</v>
      </c>
      <c r="H24" s="22">
        <f t="shared" si="58"/>
        <v>1.8997160283912037E-3</v>
      </c>
      <c r="I24" s="22">
        <f t="shared" si="58"/>
        <v>2.0114507222685186E-3</v>
      </c>
      <c r="J24" s="22">
        <f t="shared" si="58"/>
        <v>1.7918871252199074E-3</v>
      </c>
      <c r="K24" s="22">
        <f t="shared" si="58"/>
        <v>1.8915732342361111E-3</v>
      </c>
      <c r="L24" s="22">
        <f t="shared" si="58"/>
        <v>1.8084068195138889E-3</v>
      </c>
      <c r="M24" s="22">
        <f t="shared" si="58"/>
        <v>1.3685059208796296E-3</v>
      </c>
      <c r="N24" s="22">
        <f t="shared" si="58"/>
        <v>1.8507936507986113E-3</v>
      </c>
      <c r="O24" s="22">
        <f t="shared" si="58"/>
        <v>1.8618627698032406E-3</v>
      </c>
      <c r="P24" s="33">
        <f t="shared" si="58"/>
        <v>1.6623147098363095E-3</v>
      </c>
      <c r="Q24" s="33">
        <f t="shared" si="58"/>
        <v>1.0918970983449074E-3</v>
      </c>
      <c r="R24" s="33">
        <f t="shared" ref="R24:R29" si="59">R3/86400</f>
        <v>2.039942890740741E-3</v>
      </c>
      <c r="S24" s="8">
        <f t="shared" ref="S24:S29" si="60">STDEV(B24:O24)/P24*100</f>
        <v>19.608922479224773</v>
      </c>
      <c r="V24" s="6">
        <v>2</v>
      </c>
      <c r="W24" s="22">
        <f t="shared" ref="W24:Y28" si="61">W3/86400</f>
        <v>1.5930339033781828E-3</v>
      </c>
      <c r="X24" s="22">
        <f t="shared" si="61"/>
        <v>1.0918970983449074E-3</v>
      </c>
      <c r="Y24" s="22">
        <f t="shared" si="61"/>
        <v>2.0114507222685186E-3</v>
      </c>
      <c r="Z24" s="8">
        <f t="shared" ref="Z24:Z29" si="62">STDEV(C24,E24:I24,K24,M24)/W24*100</f>
        <v>21.868550031812127</v>
      </c>
      <c r="AA24" s="1" t="s">
        <v>1</v>
      </c>
      <c r="AB24" s="8">
        <f t="shared" ref="AB24:AO24" si="63">AB4/AB$10*100</f>
        <v>11.737571519995605</v>
      </c>
      <c r="AC24" s="8">
        <f t="shared" si="63"/>
        <v>11.897504401525822</v>
      </c>
      <c r="AD24" s="8">
        <f t="shared" si="63"/>
        <v>15.043679510664179</v>
      </c>
      <c r="AE24" s="8">
        <f t="shared" si="63"/>
        <v>11.269384727997089</v>
      </c>
      <c r="AF24" s="8">
        <f t="shared" si="63"/>
        <v>8.5963067208555213</v>
      </c>
      <c r="AG24" s="8">
        <f t="shared" si="63"/>
        <v>11.318568538048321</v>
      </c>
      <c r="AH24" s="8">
        <f t="shared" si="63"/>
        <v>12.58393419696432</v>
      </c>
      <c r="AI24" s="8">
        <f t="shared" si="63"/>
        <v>13.302145540141975</v>
      </c>
      <c r="AJ24" s="8">
        <f t="shared" si="63"/>
        <v>10.633786592651582</v>
      </c>
      <c r="AK24" s="8">
        <f t="shared" si="63"/>
        <v>11.832123366246936</v>
      </c>
      <c r="AL24" s="8">
        <f t="shared" si="63"/>
        <v>12.46851783311703</v>
      </c>
      <c r="AM24" s="8">
        <f t="shared" si="63"/>
        <v>12.272183576833601</v>
      </c>
      <c r="AN24" s="8">
        <f t="shared" si="63"/>
        <v>10.359842261735819</v>
      </c>
      <c r="AO24" s="8">
        <f t="shared" si="63"/>
        <v>11.692723286648192</v>
      </c>
      <c r="AP24" s="8">
        <f t="shared" si="56"/>
        <v>11.786305148101858</v>
      </c>
      <c r="AQ24" s="8">
        <f t="shared" si="48"/>
        <v>8.5963067208555213</v>
      </c>
      <c r="AR24" s="8">
        <f t="shared" si="57"/>
        <v>15.043679510664179</v>
      </c>
      <c r="AS24" s="8">
        <f t="shared" si="49"/>
        <v>1.4753547331160732</v>
      </c>
      <c r="AT24" s="8">
        <f t="shared" si="50"/>
        <v>11.634018883576697</v>
      </c>
      <c r="AU24" s="31">
        <f t="shared" si="51"/>
        <v>8.5963067208555213</v>
      </c>
      <c r="AV24" s="31">
        <f t="shared" si="52"/>
        <v>13.302145540141975</v>
      </c>
      <c r="AW24" s="8">
        <f t="shared" si="53"/>
        <v>1.396990233954424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1">
        <v>3</v>
      </c>
      <c r="B25" s="22">
        <f t="shared" si="58"/>
        <v>7.1471193415509262E-4</v>
      </c>
      <c r="C25" s="22">
        <f t="shared" si="58"/>
        <v>6.1568825061342561E-4</v>
      </c>
      <c r="D25" s="22">
        <f t="shared" si="58"/>
        <v>4.299487696296296E-4</v>
      </c>
      <c r="E25" s="22">
        <f t="shared" si="58"/>
        <v>4.906252624421294E-4</v>
      </c>
      <c r="F25" s="22">
        <f t="shared" si="58"/>
        <v>4.5358035189814802E-4</v>
      </c>
      <c r="G25" s="22">
        <f t="shared" si="58"/>
        <v>5.1720626521990732E-4</v>
      </c>
      <c r="H25" s="22">
        <f t="shared" si="58"/>
        <v>6.124506592708333E-4</v>
      </c>
      <c r="I25" s="22">
        <f t="shared" si="58"/>
        <v>6.6068384143518543E-4</v>
      </c>
      <c r="J25" s="22">
        <f t="shared" si="58"/>
        <v>6.0068867053240731E-4</v>
      </c>
      <c r="K25" s="22">
        <f t="shared" si="58"/>
        <v>6.5217834046296251E-4</v>
      </c>
      <c r="L25" s="22">
        <f t="shared" si="58"/>
        <v>6.2311875368055534E-4</v>
      </c>
      <c r="M25" s="22">
        <f t="shared" si="58"/>
        <v>4.3765852019675921E-4</v>
      </c>
      <c r="N25" s="22">
        <f t="shared" si="58"/>
        <v>6.399428907407405E-4</v>
      </c>
      <c r="O25" s="22">
        <f t="shared" si="58"/>
        <v>6.6528932560185213E-4</v>
      </c>
      <c r="P25" s="33">
        <f t="shared" si="58"/>
        <v>5.7955513113425899E-4</v>
      </c>
      <c r="Q25" s="33">
        <f t="shared" si="58"/>
        <v>4.299487696296296E-4</v>
      </c>
      <c r="R25" s="33">
        <f t="shared" si="59"/>
        <v>7.1471193415509262E-4</v>
      </c>
      <c r="S25" s="8">
        <f t="shared" si="60"/>
        <v>16.301503884382747</v>
      </c>
      <c r="V25" s="1">
        <v>3</v>
      </c>
      <c r="W25" s="22">
        <f t="shared" si="61"/>
        <v>5.5500893644241879E-4</v>
      </c>
      <c r="X25" s="22">
        <f t="shared" si="61"/>
        <v>4.3765852019675921E-4</v>
      </c>
      <c r="Y25" s="22">
        <f t="shared" si="61"/>
        <v>6.6068384143518543E-4</v>
      </c>
      <c r="Z25" s="8">
        <f t="shared" si="62"/>
        <v>16.29068329306617</v>
      </c>
      <c r="AA25" s="1" t="s">
        <v>47</v>
      </c>
      <c r="AB25" s="8">
        <f t="shared" ref="AB25:AO25" si="64">AB5/AB$10*100</f>
        <v>7.6837713305010586</v>
      </c>
      <c r="AC25" s="8">
        <f t="shared" si="64"/>
        <v>6.9950502041143139</v>
      </c>
      <c r="AD25" s="8">
        <f t="shared" si="64"/>
        <v>6.9251328216711299</v>
      </c>
      <c r="AE25" s="8">
        <f t="shared" si="64"/>
        <v>6.6495630324436785</v>
      </c>
      <c r="AF25" s="8">
        <f t="shared" si="64"/>
        <v>7.1913160016115789</v>
      </c>
      <c r="AG25" s="8">
        <f t="shared" si="64"/>
        <v>8.0775739112148273</v>
      </c>
      <c r="AH25" s="8">
        <f t="shared" si="64"/>
        <v>7.4783332653900469</v>
      </c>
      <c r="AI25" s="8">
        <f t="shared" si="64"/>
        <v>7.7722237397498724</v>
      </c>
      <c r="AJ25" s="8">
        <f t="shared" si="64"/>
        <v>7.9403184919152254</v>
      </c>
      <c r="AK25" s="8">
        <f t="shared" si="64"/>
        <v>6.9883550070930038</v>
      </c>
      <c r="AL25" s="8">
        <f t="shared" si="64"/>
        <v>7.324892045850893</v>
      </c>
      <c r="AM25" s="8">
        <f t="shared" si="64"/>
        <v>7.68359962995412</v>
      </c>
      <c r="AN25" s="8">
        <f t="shared" si="64"/>
        <v>7.1721466590151204</v>
      </c>
      <c r="AO25" s="8">
        <f t="shared" si="64"/>
        <v>7.037055955666693</v>
      </c>
      <c r="AP25" s="8">
        <f t="shared" si="56"/>
        <v>7.3513808640136826</v>
      </c>
      <c r="AQ25" s="8">
        <f t="shared" si="48"/>
        <v>6.6495630324436785</v>
      </c>
      <c r="AR25" s="8">
        <f t="shared" si="57"/>
        <v>8.0775739112148273</v>
      </c>
      <c r="AS25" s="8">
        <f t="shared" si="49"/>
        <v>0.42774225529017829</v>
      </c>
      <c r="AT25" s="8">
        <f t="shared" si="50"/>
        <v>7.3545018489464304</v>
      </c>
      <c r="AU25" s="31">
        <f t="shared" si="51"/>
        <v>6.6495630324436785</v>
      </c>
      <c r="AV25" s="31">
        <f t="shared" si="52"/>
        <v>8.0775739112148273</v>
      </c>
      <c r="AW25" s="8">
        <f t="shared" si="53"/>
        <v>0.47925562892685669</v>
      </c>
      <c r="AY25" s="7"/>
      <c r="AZ25" s="7"/>
      <c r="BA25" s="7"/>
      <c r="BB25" s="7"/>
      <c r="BC25" s="7"/>
      <c r="BD25" s="7"/>
      <c r="BE25" s="27"/>
      <c r="BF25" s="6"/>
      <c r="BG25" s="1"/>
      <c r="BH25" s="27"/>
      <c r="BI25" s="27"/>
      <c r="BJ25" s="27"/>
      <c r="BK25" s="6"/>
      <c r="BL25" s="6"/>
      <c r="BM25" s="6"/>
    </row>
    <row r="26" spans="1:66" x14ac:dyDescent="0.3">
      <c r="A26" s="1">
        <v>4</v>
      </c>
      <c r="B26" s="22">
        <f t="shared" si="58"/>
        <v>1.0655055849537035E-3</v>
      </c>
      <c r="C26" s="22">
        <f t="shared" si="58"/>
        <v>8.3384563701388885E-4</v>
      </c>
      <c r="D26" s="22">
        <f t="shared" si="58"/>
        <v>5.8437893675925944E-4</v>
      </c>
      <c r="E26" s="22">
        <f t="shared" si="58"/>
        <v>7.2856407995370404E-4</v>
      </c>
      <c r="F26" s="22">
        <f t="shared" si="58"/>
        <v>6.1061560427083357E-4</v>
      </c>
      <c r="G26" s="22">
        <f t="shared" si="58"/>
        <v>6.7512072730324072E-4</v>
      </c>
      <c r="H26" s="22">
        <f t="shared" si="58"/>
        <v>9.4238893087962941E-4</v>
      </c>
      <c r="I26" s="22">
        <f t="shared" si="58"/>
        <v>8.9455992273148157E-4</v>
      </c>
      <c r="J26" s="22">
        <f t="shared" si="58"/>
        <v>9.072068951041667E-4</v>
      </c>
      <c r="K26" s="22">
        <f t="shared" si="58"/>
        <v>9.3296590241898189E-4</v>
      </c>
      <c r="L26" s="22">
        <f t="shared" si="58"/>
        <v>8.9547325103009269E-4</v>
      </c>
      <c r="M26" s="22">
        <f t="shared" si="58"/>
        <v>6.6885576761574093E-4</v>
      </c>
      <c r="N26" s="22">
        <f t="shared" si="58"/>
        <v>8.9513731417824132E-4</v>
      </c>
      <c r="O26" s="22">
        <f t="shared" si="58"/>
        <v>9.61988746122685E-4</v>
      </c>
      <c r="P26" s="33">
        <f t="shared" si="58"/>
        <v>8.2832909288111777E-4</v>
      </c>
      <c r="Q26" s="33">
        <f t="shared" si="58"/>
        <v>5.8437893675925944E-4</v>
      </c>
      <c r="R26" s="33">
        <f t="shared" si="59"/>
        <v>1.0655055849537035E-3</v>
      </c>
      <c r="S26" s="8">
        <f t="shared" si="60"/>
        <v>17.826553237339922</v>
      </c>
      <c r="T26" s="8"/>
      <c r="U26" s="8"/>
      <c r="V26" s="1">
        <v>4</v>
      </c>
      <c r="W26" s="22">
        <f t="shared" si="61"/>
        <v>7.8586457152343757E-4</v>
      </c>
      <c r="X26" s="22">
        <f t="shared" si="61"/>
        <v>6.1061560427083357E-4</v>
      </c>
      <c r="Y26" s="22">
        <f t="shared" si="61"/>
        <v>9.4238893087962941E-4</v>
      </c>
      <c r="Z26" s="8">
        <f t="shared" si="62"/>
        <v>16.675043107378375</v>
      </c>
      <c r="AA26" s="1" t="s">
        <v>48</v>
      </c>
      <c r="AB26" s="8">
        <f t="shared" ref="AB26:AO26" si="65">AB6/AB$10*100</f>
        <v>5.5765852370663032</v>
      </c>
      <c r="AC26" s="8">
        <f t="shared" si="65"/>
        <v>5.6512415460835692</v>
      </c>
      <c r="AD26" s="8">
        <f t="shared" si="65"/>
        <v>6.4028840836684902</v>
      </c>
      <c r="AE26" s="8">
        <f t="shared" si="65"/>
        <v>6.2850631359584215</v>
      </c>
      <c r="AF26" s="8">
        <f t="shared" si="65"/>
        <v>5.9986934011212965</v>
      </c>
      <c r="AG26" s="8">
        <f t="shared" si="65"/>
        <v>6.0382603375125772</v>
      </c>
      <c r="AH26" s="8">
        <f t="shared" si="65"/>
        <v>4.8995420536075009</v>
      </c>
      <c r="AI26" s="8">
        <f t="shared" si="65"/>
        <v>5.2816183469867672</v>
      </c>
      <c r="AJ26" s="8">
        <f t="shared" si="65"/>
        <v>4.710562284397918</v>
      </c>
      <c r="AK26" s="8">
        <f t="shared" si="65"/>
        <v>5.8063598632592406</v>
      </c>
      <c r="AL26" s="8">
        <f t="shared" si="65"/>
        <v>5.5865527446288477</v>
      </c>
      <c r="AM26" s="8">
        <f t="shared" si="65"/>
        <v>4.432345174650723</v>
      </c>
      <c r="AN26" s="8">
        <f t="shared" si="65"/>
        <v>5.6631962675606031</v>
      </c>
      <c r="AO26" s="8">
        <f t="shared" si="65"/>
        <v>5.9764706244722499</v>
      </c>
      <c r="AP26" s="8">
        <f t="shared" si="56"/>
        <v>5.5935267929267516</v>
      </c>
      <c r="AQ26" s="8">
        <f t="shared" si="48"/>
        <v>4.432345174650723</v>
      </c>
      <c r="AR26" s="8">
        <f t="shared" si="57"/>
        <v>6.4028840836684902</v>
      </c>
      <c r="AS26" s="8">
        <f t="shared" si="49"/>
        <v>0.58194400939535396</v>
      </c>
      <c r="AT26" s="8">
        <f t="shared" si="50"/>
        <v>5.5491404823975108</v>
      </c>
      <c r="AU26" s="31">
        <f t="shared" si="51"/>
        <v>4.432345174650723</v>
      </c>
      <c r="AV26" s="31">
        <f t="shared" si="52"/>
        <v>6.2850631359584215</v>
      </c>
      <c r="AW26" s="8">
        <f t="shared" si="53"/>
        <v>0.63248744985270611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1">
        <v>5</v>
      </c>
      <c r="B27" s="22">
        <f t="shared" si="58"/>
        <v>3.1839464180555581E-4</v>
      </c>
      <c r="C27" s="22">
        <f t="shared" si="58"/>
        <v>4.1464684638888884E-4</v>
      </c>
      <c r="D27" s="22">
        <f t="shared" si="58"/>
        <v>2.8390022675925906E-4</v>
      </c>
      <c r="E27" s="22">
        <f t="shared" si="58"/>
        <v>3.2686339968749967E-4</v>
      </c>
      <c r="F27" s="22">
        <f t="shared" si="58"/>
        <v>2.8123713990740732E-4</v>
      </c>
      <c r="G27" s="22">
        <f t="shared" si="58"/>
        <v>2.5895691609953696E-4</v>
      </c>
      <c r="H27" s="22">
        <f t="shared" si="58"/>
        <v>3.4344083312500039E-4</v>
      </c>
      <c r="I27" s="22">
        <f t="shared" si="58"/>
        <v>2.5033173763888873E-4</v>
      </c>
      <c r="J27" s="22">
        <f t="shared" si="58"/>
        <v>3.4002582515046297E-4</v>
      </c>
      <c r="K27" s="22">
        <f t="shared" si="58"/>
        <v>3.0432518686342608E-4</v>
      </c>
      <c r="L27" s="22">
        <f t="shared" si="58"/>
        <v>2.49770093217593E-4</v>
      </c>
      <c r="M27" s="22">
        <f t="shared" si="58"/>
        <v>2.2613877341435157E-4</v>
      </c>
      <c r="N27" s="22">
        <f t="shared" si="58"/>
        <v>2.7244478038194439E-4</v>
      </c>
      <c r="O27" s="22">
        <f t="shared" si="58"/>
        <v>2.3663391282407385E-4</v>
      </c>
      <c r="P27" s="33">
        <f t="shared" si="58"/>
        <v>2.9336502237599203E-4</v>
      </c>
      <c r="Q27" s="33">
        <f t="shared" si="58"/>
        <v>2.2613877341435157E-4</v>
      </c>
      <c r="R27" s="33">
        <f t="shared" si="59"/>
        <v>4.1464684638888884E-4</v>
      </c>
      <c r="S27" s="8">
        <f t="shared" si="60"/>
        <v>17.588495050165342</v>
      </c>
      <c r="T27" s="1"/>
      <c r="U27" s="1"/>
      <c r="V27" s="1">
        <v>5</v>
      </c>
      <c r="W27" s="22">
        <f t="shared" si="61"/>
        <v>3.0074260414062495E-4</v>
      </c>
      <c r="X27" s="22">
        <f t="shared" si="61"/>
        <v>2.2613877341435157E-4</v>
      </c>
      <c r="Y27" s="22">
        <f t="shared" si="61"/>
        <v>4.1464684638888884E-4</v>
      </c>
      <c r="Z27" s="8">
        <f t="shared" si="62"/>
        <v>20.15773118682019</v>
      </c>
      <c r="AA27" s="1">
        <v>4</v>
      </c>
      <c r="AB27" s="8">
        <f t="shared" ref="AB27:AO27" si="66">AB7/AB$10*100</f>
        <v>19.768781387319827</v>
      </c>
      <c r="AC27" s="8">
        <f t="shared" si="66"/>
        <v>17.127263984331258</v>
      </c>
      <c r="AD27" s="8">
        <f t="shared" si="66"/>
        <v>18.115210226002372</v>
      </c>
      <c r="AE27" s="8">
        <f t="shared" si="66"/>
        <v>19.207539308146675</v>
      </c>
      <c r="AF27" s="8">
        <f t="shared" si="66"/>
        <v>17.7565574171878</v>
      </c>
      <c r="AG27" s="8">
        <f t="shared" si="66"/>
        <v>18.425709287262578</v>
      </c>
      <c r="AH27" s="8">
        <f t="shared" si="66"/>
        <v>19.046061118326179</v>
      </c>
      <c r="AI27" s="8">
        <f t="shared" si="66"/>
        <v>17.674783665199829</v>
      </c>
      <c r="AJ27" s="8">
        <f t="shared" si="66"/>
        <v>19.106347151910953</v>
      </c>
      <c r="AK27" s="8">
        <f t="shared" si="66"/>
        <v>18.303325892022102</v>
      </c>
      <c r="AL27" s="8">
        <f t="shared" si="66"/>
        <v>18.554815392305915</v>
      </c>
      <c r="AM27" s="8">
        <f t="shared" si="66"/>
        <v>18.516307094925665</v>
      </c>
      <c r="AN27" s="8">
        <f t="shared" si="66"/>
        <v>17.953780814023244</v>
      </c>
      <c r="AO27" s="8">
        <f t="shared" si="66"/>
        <v>18.81717567937369</v>
      </c>
      <c r="AP27" s="8">
        <f t="shared" si="56"/>
        <v>18.455261315595578</v>
      </c>
      <c r="AQ27" s="8">
        <f t="shared" si="48"/>
        <v>17.127263984331258</v>
      </c>
      <c r="AR27" s="8">
        <f t="shared" si="57"/>
        <v>19.768781387319827</v>
      </c>
      <c r="AS27" s="8">
        <f t="shared" si="49"/>
        <v>0.70497236621768145</v>
      </c>
      <c r="AT27" s="8">
        <f t="shared" si="50"/>
        <v>18.257193470925259</v>
      </c>
      <c r="AU27" s="31">
        <f t="shared" si="51"/>
        <v>17.127263984331258</v>
      </c>
      <c r="AV27" s="31">
        <f t="shared" si="52"/>
        <v>19.207539308146675</v>
      </c>
      <c r="AW27" s="8">
        <f t="shared" si="53"/>
        <v>0.70606690405333017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1">
        <v>6</v>
      </c>
      <c r="B28" s="22">
        <f t="shared" si="58"/>
        <v>7.5859788359953692E-4</v>
      </c>
      <c r="C28" s="22">
        <f t="shared" si="58"/>
        <v>7.3210716385416718E-4</v>
      </c>
      <c r="D28" s="22">
        <f t="shared" si="58"/>
        <v>4.5989045309027815E-4</v>
      </c>
      <c r="E28" s="22">
        <f t="shared" si="58"/>
        <v>6.2135902200231494E-4</v>
      </c>
      <c r="F28" s="22">
        <f t="shared" si="58"/>
        <v>6.2473413748842608E-4</v>
      </c>
      <c r="G28" s="22">
        <f t="shared" si="58"/>
        <v>4.9723901906250018E-4</v>
      </c>
      <c r="H28" s="22">
        <f t="shared" si="58"/>
        <v>7.3085159989583334E-4</v>
      </c>
      <c r="I28" s="22">
        <f t="shared" si="58"/>
        <v>8.1105442177083307E-4</v>
      </c>
      <c r="J28" s="22">
        <f t="shared" si="58"/>
        <v>7.0753128412037064E-4</v>
      </c>
      <c r="K28" s="22">
        <f t="shared" si="58"/>
        <v>8.058836188773146E-4</v>
      </c>
      <c r="L28" s="22">
        <f t="shared" si="58"/>
        <v>7.9338755563657375E-4</v>
      </c>
      <c r="M28" s="22">
        <f t="shared" si="58"/>
        <v>6.1138747165509271E-4</v>
      </c>
      <c r="N28" s="22">
        <f t="shared" si="58"/>
        <v>8.381094104282403E-4</v>
      </c>
      <c r="O28" s="22">
        <f t="shared" si="58"/>
        <v>8.870115793171298E-4</v>
      </c>
      <c r="P28" s="33">
        <f t="shared" si="58"/>
        <v>7.0565318719990086E-4</v>
      </c>
      <c r="Q28" s="33">
        <f t="shared" si="58"/>
        <v>4.5989045309027815E-4</v>
      </c>
      <c r="R28" s="33">
        <f t="shared" si="59"/>
        <v>8.870115793171298E-4</v>
      </c>
      <c r="S28" s="8">
        <f t="shared" si="60"/>
        <v>18.003004233541212</v>
      </c>
      <c r="T28" s="17"/>
      <c r="U28" s="17"/>
      <c r="V28" s="1">
        <v>6</v>
      </c>
      <c r="W28" s="22">
        <f t="shared" si="61"/>
        <v>6.793270568258103E-4</v>
      </c>
      <c r="X28" s="22">
        <f t="shared" si="61"/>
        <v>4.9723901906250018E-4</v>
      </c>
      <c r="Y28" s="22">
        <f t="shared" si="61"/>
        <v>8.1105442177083307E-4</v>
      </c>
      <c r="Z28" s="8">
        <f t="shared" si="62"/>
        <v>16.021610470039946</v>
      </c>
      <c r="AA28" s="1">
        <v>5</v>
      </c>
      <c r="AB28" s="8">
        <f t="shared" ref="AB28:AO28" si="67">AB8/AB$10*100</f>
        <v>5.9073121320349742</v>
      </c>
      <c r="AC28" s="8">
        <f t="shared" si="67"/>
        <v>8.5168833212407407</v>
      </c>
      <c r="AD28" s="8">
        <f t="shared" si="67"/>
        <v>8.8006462373102163</v>
      </c>
      <c r="AE28" s="8">
        <f t="shared" si="67"/>
        <v>8.6172812668599477</v>
      </c>
      <c r="AF28" s="8">
        <f t="shared" si="67"/>
        <v>8.1783095415239266</v>
      </c>
      <c r="AG28" s="8">
        <f t="shared" si="67"/>
        <v>7.0675727481152251</v>
      </c>
      <c r="AH28" s="8">
        <f t="shared" si="67"/>
        <v>6.9410780240405021</v>
      </c>
      <c r="AI28" s="8">
        <f t="shared" si="67"/>
        <v>4.94607370045241</v>
      </c>
      <c r="AJ28" s="8">
        <f t="shared" si="67"/>
        <v>7.1611574945026906</v>
      </c>
      <c r="AK28" s="8">
        <f t="shared" si="67"/>
        <v>5.9703822592761044</v>
      </c>
      <c r="AL28" s="8">
        <f t="shared" si="67"/>
        <v>5.1754063729322226</v>
      </c>
      <c r="AM28" s="8">
        <f t="shared" si="67"/>
        <v>6.2603257344048684</v>
      </c>
      <c r="AN28" s="8">
        <f t="shared" si="67"/>
        <v>5.4644285222235114</v>
      </c>
      <c r="AO28" s="8">
        <f t="shared" si="67"/>
        <v>4.6287255721599898</v>
      </c>
      <c r="AP28" s="8">
        <f t="shared" si="56"/>
        <v>6.6882559233626671</v>
      </c>
      <c r="AQ28" s="8">
        <f t="shared" si="48"/>
        <v>4.6287255721599898</v>
      </c>
      <c r="AR28" s="8">
        <f t="shared" si="57"/>
        <v>8.8006462373102163</v>
      </c>
      <c r="AS28" s="8">
        <f t="shared" si="49"/>
        <v>1.4291088457359125</v>
      </c>
      <c r="AT28" s="8">
        <f t="shared" si="50"/>
        <v>7.0622383244892157</v>
      </c>
      <c r="AU28" s="31">
        <f t="shared" si="51"/>
        <v>4.94607370045241</v>
      </c>
      <c r="AV28" s="31">
        <f t="shared" si="52"/>
        <v>8.6172812668599477</v>
      </c>
      <c r="AW28" s="8">
        <f t="shared" si="53"/>
        <v>1.3151773395069519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 t="s">
        <v>20</v>
      </c>
      <c r="B29" s="9">
        <f>B8/86400</f>
        <v>5.389839485185185E-3</v>
      </c>
      <c r="C29" s="9">
        <f t="shared" ref="C29:Q29" si="68">C8/86400</f>
        <v>4.8685279667361114E-3</v>
      </c>
      <c r="D29" s="9">
        <f t="shared" si="68"/>
        <v>3.2259020429166664E-3</v>
      </c>
      <c r="E29" s="9">
        <f t="shared" si="68"/>
        <v>3.7931151318518516E-3</v>
      </c>
      <c r="F29" s="9">
        <f t="shared" si="68"/>
        <v>3.4388175023148146E-3</v>
      </c>
      <c r="G29" s="9">
        <f t="shared" si="68"/>
        <v>3.664014865196759E-3</v>
      </c>
      <c r="H29" s="9">
        <f t="shared" si="68"/>
        <v>4.9479465860416665E-3</v>
      </c>
      <c r="I29" s="9">
        <f t="shared" si="68"/>
        <v>5.0612213403935184E-3</v>
      </c>
      <c r="J29" s="9">
        <f t="shared" si="68"/>
        <v>4.7481964390740745E-3</v>
      </c>
      <c r="K29" s="9">
        <f t="shared" si="68"/>
        <v>5.0972479423842592E-3</v>
      </c>
      <c r="L29" s="9">
        <f t="shared" si="68"/>
        <v>4.8260962564004627E-3</v>
      </c>
      <c r="M29" s="9">
        <f t="shared" si="68"/>
        <v>3.6122525090277781E-3</v>
      </c>
      <c r="N29" s="9">
        <f t="shared" si="68"/>
        <v>4.9857872469907406E-3</v>
      </c>
      <c r="O29" s="9">
        <f t="shared" si="68"/>
        <v>5.1122908268171298E-3</v>
      </c>
      <c r="P29" s="33">
        <f t="shared" si="68"/>
        <v>4.483661152952215E-3</v>
      </c>
      <c r="Q29" s="33">
        <f t="shared" si="68"/>
        <v>3.2259020429166664E-3</v>
      </c>
      <c r="R29" s="33">
        <f t="shared" si="59"/>
        <v>5.389839485185185E-3</v>
      </c>
      <c r="S29" s="8">
        <f t="shared" si="60"/>
        <v>16.725842215319307</v>
      </c>
      <c r="T29" s="17"/>
      <c r="U29" s="17"/>
      <c r="V29" s="6" t="s">
        <v>20</v>
      </c>
      <c r="W29" s="22">
        <f>W8/86400</f>
        <v>4.3103929804933459E-3</v>
      </c>
      <c r="X29" s="22">
        <f>X8/86400</f>
        <v>3.4388175023148146E-3</v>
      </c>
      <c r="Y29" s="22">
        <f>Y8/86400</f>
        <v>5.0972479423842592E-3</v>
      </c>
      <c r="Z29" s="8">
        <f t="shared" si="62"/>
        <v>17.168028097143083</v>
      </c>
      <c r="AA29" s="1">
        <v>6</v>
      </c>
      <c r="AB29" s="8">
        <f t="shared" ref="AB29:AO29" si="69">AB9/AB$10*100</f>
        <v>14.074591380404957</v>
      </c>
      <c r="AC29" s="8">
        <f t="shared" si="69"/>
        <v>15.03754664359001</v>
      </c>
      <c r="AD29" s="8">
        <f t="shared" si="69"/>
        <v>14.256181588033368</v>
      </c>
      <c r="AE29" s="8">
        <f t="shared" si="69"/>
        <v>16.381232849606619</v>
      </c>
      <c r="AF29" s="8">
        <f t="shared" si="69"/>
        <v>18.167121025407447</v>
      </c>
      <c r="AG29" s="8">
        <f t="shared" si="69"/>
        <v>13.570878868030963</v>
      </c>
      <c r="AH29" s="8">
        <f t="shared" si="69"/>
        <v>14.770806175587904</v>
      </c>
      <c r="AI29" s="8">
        <f t="shared" si="69"/>
        <v>16.02487556309427</v>
      </c>
      <c r="AJ29" s="8">
        <f t="shared" si="69"/>
        <v>14.901053340967993</v>
      </c>
      <c r="AK29" s="8">
        <f t="shared" si="69"/>
        <v>15.810171056743988</v>
      </c>
      <c r="AL29" s="8">
        <f t="shared" si="69"/>
        <v>16.43953028463466</v>
      </c>
      <c r="AM29" s="8">
        <f t="shared" si="69"/>
        <v>16.925380219879614</v>
      </c>
      <c r="AN29" s="8">
        <f t="shared" si="69"/>
        <v>16.809971402893211</v>
      </c>
      <c r="AO29" s="8">
        <f t="shared" si="69"/>
        <v>17.350569624564489</v>
      </c>
      <c r="AP29" s="8">
        <f t="shared" si="56"/>
        <v>15.751422144531393</v>
      </c>
      <c r="AQ29" s="8">
        <f t="shared" si="48"/>
        <v>13.570878868030963</v>
      </c>
      <c r="AR29" s="8">
        <f t="shared" si="57"/>
        <v>18.167121025407447</v>
      </c>
      <c r="AS29" s="8">
        <f t="shared" si="49"/>
        <v>1.3540988519194097</v>
      </c>
      <c r="AT29" s="8">
        <f t="shared" si="50"/>
        <v>15.836001550242601</v>
      </c>
      <c r="AU29" s="31">
        <f t="shared" si="51"/>
        <v>13.570878868030963</v>
      </c>
      <c r="AV29" s="31">
        <f t="shared" si="52"/>
        <v>18.167121025407447</v>
      </c>
      <c r="AW29" s="8">
        <f t="shared" si="53"/>
        <v>1.4069944593198442</v>
      </c>
      <c r="AX29" s="7"/>
      <c r="AY29" s="7"/>
      <c r="AZ29" s="7"/>
      <c r="BA29" s="7"/>
      <c r="BB29" s="7"/>
      <c r="BC29" s="7"/>
      <c r="BD29" s="7"/>
      <c r="BE29" s="17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T30" s="17"/>
      <c r="U30" s="17"/>
      <c r="AA30" s="19" t="s">
        <v>20</v>
      </c>
      <c r="AB30" s="15">
        <f>SUM(AB22:AB29)</f>
        <v>100.00000000000001</v>
      </c>
      <c r="AC30" s="15">
        <f t="shared" ref="AC30:AP30" si="70">SUM(AC22:AC29)</f>
        <v>99.999999999999986</v>
      </c>
      <c r="AD30" s="15">
        <f t="shared" si="70"/>
        <v>100</v>
      </c>
      <c r="AE30" s="15">
        <f t="shared" si="70"/>
        <v>100</v>
      </c>
      <c r="AF30" s="15">
        <f t="shared" si="70"/>
        <v>100</v>
      </c>
      <c r="AG30" s="15">
        <f t="shared" si="70"/>
        <v>99.999999999999986</v>
      </c>
      <c r="AH30" s="15">
        <f t="shared" si="70"/>
        <v>100.00000000000001</v>
      </c>
      <c r="AI30" s="15">
        <f t="shared" si="70"/>
        <v>100.00000000000001</v>
      </c>
      <c r="AJ30" s="15">
        <f t="shared" si="70"/>
        <v>100</v>
      </c>
      <c r="AK30" s="15">
        <f t="shared" si="70"/>
        <v>100.00000000000001</v>
      </c>
      <c r="AL30" s="15">
        <f t="shared" si="70"/>
        <v>100</v>
      </c>
      <c r="AM30" s="15">
        <f t="shared" si="70"/>
        <v>99.999999999999986</v>
      </c>
      <c r="AN30" s="15">
        <f t="shared" si="70"/>
        <v>100</v>
      </c>
      <c r="AO30" s="15">
        <f t="shared" si="70"/>
        <v>100</v>
      </c>
      <c r="AP30" s="15">
        <f t="shared" si="70"/>
        <v>100</v>
      </c>
      <c r="AQ30" s="8"/>
      <c r="AR30" s="8"/>
      <c r="AS30" s="8"/>
      <c r="AT30" s="8"/>
      <c r="AU30" s="31"/>
      <c r="AV30" s="31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T31" s="10"/>
      <c r="U31" s="10"/>
      <c r="AA31" s="1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1"/>
      <c r="AV31" s="31"/>
      <c r="AW31" s="8"/>
      <c r="AX31" s="7"/>
      <c r="AY31" s="7"/>
      <c r="AZ31" s="7"/>
      <c r="BA31" s="7"/>
      <c r="BB31" s="7"/>
      <c r="BC31" s="7"/>
      <c r="BD31" s="7"/>
      <c r="BE31" s="27"/>
      <c r="BF31" s="6"/>
      <c r="BG31" s="1"/>
      <c r="BH31" s="27"/>
      <c r="BI31" s="27"/>
      <c r="BJ31" s="27"/>
      <c r="BK31" s="6"/>
      <c r="BL31" s="18"/>
      <c r="BM31" s="18"/>
      <c r="BN31" s="5"/>
    </row>
    <row r="32" spans="1:66" x14ac:dyDescent="0.3">
      <c r="A32" s="34" t="s">
        <v>34</v>
      </c>
      <c r="B32" s="26"/>
      <c r="C32" s="9" t="s">
        <v>4</v>
      </c>
      <c r="D32" s="9"/>
      <c r="E32" s="9" t="s">
        <v>6</v>
      </c>
      <c r="F32" s="9" t="s">
        <v>7</v>
      </c>
      <c r="G32" s="26" t="s">
        <v>8</v>
      </c>
      <c r="H32" s="9" t="s">
        <v>9</v>
      </c>
      <c r="I32" s="9" t="s">
        <v>10</v>
      </c>
      <c r="J32" s="9"/>
      <c r="K32" s="9" t="s">
        <v>12</v>
      </c>
      <c r="L32" s="13"/>
      <c r="M32" s="13" t="s">
        <v>14</v>
      </c>
      <c r="T32" s="23"/>
      <c r="U32" s="23"/>
      <c r="AA32" s="1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1"/>
      <c r="AV32" s="31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0"/>
      <c r="BM32" s="12"/>
      <c r="BN32" s="5"/>
    </row>
    <row r="33" spans="1:66" x14ac:dyDescent="0.3">
      <c r="A33" s="6">
        <v>1</v>
      </c>
      <c r="B33" s="8"/>
      <c r="C33" s="8">
        <f>(C2-$W2)/$W2*100</f>
        <v>14.528897958046313</v>
      </c>
      <c r="D33" s="8"/>
      <c r="E33" s="8">
        <f>(E2-$W2)/$W2*100</f>
        <v>-17.444439609069132</v>
      </c>
      <c r="F33" s="8">
        <f>(F2-$W2)/$W2*100</f>
        <v>-4.9601283328688313</v>
      </c>
      <c r="G33" s="8">
        <f t="shared" ref="G33:I33" si="71">(G2-$W2)/$W2*100</f>
        <v>-11.448305039992944</v>
      </c>
      <c r="H33" s="8">
        <f t="shared" si="71"/>
        <v>5.7219263475754758</v>
      </c>
      <c r="I33" s="8">
        <f t="shared" si="71"/>
        <v>9.2642060037608935</v>
      </c>
      <c r="J33" s="8"/>
      <c r="K33" s="8">
        <f>(K2-$W2)/$W2*100</f>
        <v>28.733900176893702</v>
      </c>
      <c r="L33" s="8"/>
      <c r="M33" s="8">
        <f>(M2-$W2)/$W2*100</f>
        <v>-24.396057504345542</v>
      </c>
      <c r="N33" s="13"/>
      <c r="O33" s="13"/>
      <c r="Q33" s="22"/>
      <c r="R33" s="22"/>
      <c r="S33" s="23"/>
      <c r="T33" s="23"/>
      <c r="U33" s="23"/>
      <c r="V33" s="23"/>
      <c r="W33" s="23"/>
      <c r="X33" s="23"/>
      <c r="Y33" s="7"/>
      <c r="AA33" s="1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1"/>
      <c r="AV33" s="31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0"/>
      <c r="BM33" s="12"/>
      <c r="BN33" s="5"/>
    </row>
    <row r="34" spans="1:66" x14ac:dyDescent="0.3">
      <c r="A34" s="6">
        <v>2</v>
      </c>
      <c r="B34" s="8"/>
      <c r="C34" s="8">
        <f t="shared" ref="C34:C38" si="72">(C3-$W3)/$W3*100</f>
        <v>14.136258747399353</v>
      </c>
      <c r="D34" s="8"/>
      <c r="E34" s="8">
        <f t="shared" ref="E34:F38" si="73">(E3-$W3)/$W3*100</f>
        <v>-18.49263279748352</v>
      </c>
      <c r="F34" s="8">
        <f t="shared" si="73"/>
        <v>-31.458012536366375</v>
      </c>
      <c r="G34" s="8">
        <f t="shared" ref="G34:I34" si="74">(G3-$W3)/$W3*100</f>
        <v>-14.348405967313724</v>
      </c>
      <c r="H34" s="8">
        <f t="shared" si="74"/>
        <v>19.251449976216556</v>
      </c>
      <c r="I34" s="8">
        <f t="shared" si="74"/>
        <v>26.265405777180394</v>
      </c>
      <c r="J34" s="8"/>
      <c r="K34" s="8">
        <f t="shared" ref="K34:K38" si="75">(K3-$W3)/$W3*100</f>
        <v>18.740299890971979</v>
      </c>
      <c r="L34" s="8"/>
      <c r="M34" s="8">
        <f t="shared" ref="M34:M38" si="76">(M3-$W3)/$W3*100</f>
        <v>-14.094363090604652</v>
      </c>
      <c r="N34" s="8"/>
      <c r="O34" s="8"/>
      <c r="Q34" s="22"/>
      <c r="R34" s="22"/>
      <c r="S34" s="23"/>
      <c r="T34" s="23"/>
      <c r="U34" s="23"/>
      <c r="V34" s="23"/>
      <c r="W34" s="23"/>
      <c r="X34" s="23"/>
      <c r="Y34" s="7"/>
      <c r="AA34" s="1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1"/>
      <c r="AV34" s="31"/>
      <c r="AW34" s="8"/>
      <c r="AX34" s="7"/>
      <c r="AY34" s="7"/>
      <c r="AZ34" s="7"/>
      <c r="BA34" s="7"/>
      <c r="BB34" s="7"/>
      <c r="BC34" s="7"/>
      <c r="BD34" s="7"/>
      <c r="BE34" s="8"/>
      <c r="BG34" s="10"/>
      <c r="BH34" s="8"/>
      <c r="BI34" s="8"/>
      <c r="BJ34" s="8"/>
      <c r="BK34" s="8"/>
      <c r="BL34" s="10"/>
      <c r="BM34" s="8"/>
      <c r="BN34" s="5"/>
    </row>
    <row r="35" spans="1:66" x14ac:dyDescent="0.3">
      <c r="A35" s="6">
        <v>3</v>
      </c>
      <c r="C35" s="8">
        <f t="shared" si="72"/>
        <v>10.933033720134022</v>
      </c>
      <c r="E35" s="8">
        <f t="shared" si="73"/>
        <v>-11.600475194685277</v>
      </c>
      <c r="F35" s="8">
        <f t="shared" si="73"/>
        <v>-18.27512637804055</v>
      </c>
      <c r="G35" s="8">
        <f t="shared" ref="G35:I35" si="77">(G4-$W4)/$W4*100</f>
        <v>-6.811182440561188</v>
      </c>
      <c r="H35" s="8">
        <f t="shared" si="77"/>
        <v>10.349693321446894</v>
      </c>
      <c r="I35" s="8">
        <f t="shared" si="77"/>
        <v>19.040216842297674</v>
      </c>
      <c r="K35" s="8">
        <f t="shared" si="75"/>
        <v>17.507718820420276</v>
      </c>
      <c r="M35" s="8">
        <f t="shared" si="76"/>
        <v>-21.143878691011761</v>
      </c>
      <c r="N35" s="8"/>
      <c r="O35" s="8"/>
      <c r="Q35" s="22"/>
      <c r="R35" s="22"/>
      <c r="S35" s="23"/>
      <c r="T35" s="23"/>
      <c r="U35" s="23"/>
      <c r="V35" s="23"/>
      <c r="W35" s="23"/>
      <c r="X35" s="23"/>
      <c r="Y35" s="7"/>
      <c r="AA35" s="1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1"/>
      <c r="AV35" s="31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6">
        <v>4</v>
      </c>
      <c r="C36" s="8">
        <f t="shared" si="72"/>
        <v>6.1055132435144079</v>
      </c>
      <c r="E36" s="8">
        <f t="shared" si="73"/>
        <v>-7.291395190223902</v>
      </c>
      <c r="F36" s="8">
        <f t="shared" si="73"/>
        <v>-22.30014860103379</v>
      </c>
      <c r="G36" s="8">
        <f t="shared" ref="G36:I36" si="78">(G5-$W5)/$W5*100</f>
        <v>-14.091975670249951</v>
      </c>
      <c r="H36" s="8">
        <f t="shared" si="78"/>
        <v>19.917472428202426</v>
      </c>
      <c r="I36" s="8">
        <f t="shared" si="78"/>
        <v>13.83130823639658</v>
      </c>
      <c r="K36" s="8">
        <f t="shared" si="75"/>
        <v>18.718407245459733</v>
      </c>
      <c r="M36" s="8">
        <f t="shared" si="76"/>
        <v>-14.889181692065506</v>
      </c>
      <c r="N36" s="8"/>
      <c r="O36" s="8"/>
      <c r="Q36" s="22"/>
      <c r="R36" s="22"/>
      <c r="S36" s="23"/>
      <c r="T36" s="23"/>
      <c r="U36" s="23"/>
      <c r="V36" s="23"/>
      <c r="W36" s="23"/>
      <c r="X36" s="23"/>
      <c r="Y36" s="7"/>
      <c r="AA36" s="1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1"/>
      <c r="AV36" s="31"/>
      <c r="AW36" s="8"/>
      <c r="AX36" s="7"/>
      <c r="AY36" s="7"/>
      <c r="AZ36" s="7"/>
      <c r="BA36" s="7"/>
      <c r="BB36" s="7"/>
      <c r="BC36" s="7"/>
      <c r="BD36" s="7"/>
      <c r="BE36" s="27"/>
      <c r="BF36" s="6"/>
      <c r="BG36" s="1"/>
      <c r="BH36" s="27"/>
      <c r="BI36" s="27"/>
      <c r="BJ36" s="27"/>
      <c r="BK36" s="6"/>
      <c r="BL36" s="6"/>
      <c r="BM36" s="6"/>
      <c r="BN36" s="5"/>
    </row>
    <row r="37" spans="1:66" x14ac:dyDescent="0.3">
      <c r="A37" s="6">
        <v>5</v>
      </c>
      <c r="C37" s="8">
        <f t="shared" si="72"/>
        <v>37.874328638520119</v>
      </c>
      <c r="E37" s="8">
        <f t="shared" si="73"/>
        <v>8.685432388774835</v>
      </c>
      <c r="F37" s="8">
        <f t="shared" si="73"/>
        <v>-6.4857668865888423</v>
      </c>
      <c r="G37" s="8">
        <f t="shared" ref="G37:I37" si="79">(G6-$W6)/$W6*100</f>
        <v>-13.894169786981472</v>
      </c>
      <c r="H37" s="8">
        <f t="shared" si="79"/>
        <v>14.197599008755695</v>
      </c>
      <c r="I37" s="8">
        <f t="shared" si="79"/>
        <v>-16.762130076576867</v>
      </c>
      <c r="K37" s="8">
        <f t="shared" si="75"/>
        <v>1.1912454948105504</v>
      </c>
      <c r="M37" s="8">
        <f t="shared" si="76"/>
        <v>-24.806538780714014</v>
      </c>
      <c r="N37" s="7"/>
      <c r="O37" s="7"/>
      <c r="Q37" s="22"/>
      <c r="R37" s="22"/>
      <c r="S37" s="23"/>
      <c r="T37" s="23"/>
      <c r="U37" s="23"/>
      <c r="V37" s="23"/>
      <c r="W37" s="23"/>
      <c r="X37" s="23"/>
      <c r="Y37" s="7"/>
      <c r="AQ37" s="24"/>
      <c r="AS37" s="12"/>
      <c r="AT37" s="12"/>
      <c r="AU37" s="3"/>
      <c r="AV37" s="3"/>
      <c r="AW37" s="12"/>
      <c r="AX37" s="7"/>
      <c r="AY37" s="7"/>
      <c r="AZ37" s="7"/>
      <c r="BA37" s="7"/>
      <c r="BB37" s="7"/>
      <c r="BC37" s="7"/>
      <c r="BD37" s="7"/>
      <c r="BE37" s="22"/>
      <c r="BF37" s="22"/>
      <c r="BG37" s="22"/>
      <c r="BH37" s="8"/>
      <c r="BI37" s="8"/>
      <c r="BJ37" s="8"/>
      <c r="BK37" s="8"/>
      <c r="BL37" s="17"/>
      <c r="BM37" s="17"/>
      <c r="BN37" s="5"/>
    </row>
    <row r="38" spans="1:66" x14ac:dyDescent="0.3">
      <c r="A38" s="6">
        <v>6</v>
      </c>
      <c r="B38" s="7"/>
      <c r="C38" s="8">
        <f t="shared" si="72"/>
        <v>7.7694692855271485</v>
      </c>
      <c r="D38" s="7"/>
      <c r="E38" s="8">
        <f t="shared" si="73"/>
        <v>-8.5331556046587984</v>
      </c>
      <c r="F38" s="8">
        <f t="shared" si="73"/>
        <v>-8.0363234157744845</v>
      </c>
      <c r="G38" s="8">
        <f t="shared" ref="G38:I38" si="80">(G7-$W7)/$W7*100</f>
        <v>-26.804178625554176</v>
      </c>
      <c r="H38" s="8">
        <f t="shared" si="80"/>
        <v>7.5846446203356175</v>
      </c>
      <c r="I38" s="8">
        <f t="shared" si="80"/>
        <v>19.390860944141629</v>
      </c>
      <c r="J38" s="7"/>
      <c r="K38" s="8">
        <f t="shared" si="75"/>
        <v>18.629695487597125</v>
      </c>
      <c r="L38" s="7"/>
      <c r="M38" s="8">
        <f t="shared" si="76"/>
        <v>-10.001012691614061</v>
      </c>
      <c r="N38" s="7"/>
      <c r="O38" s="7"/>
      <c r="Q38" s="22"/>
      <c r="R38" s="22"/>
      <c r="S38" s="23"/>
      <c r="T38" s="23"/>
      <c r="U38" s="23"/>
      <c r="V38" s="23"/>
      <c r="W38" s="23"/>
      <c r="X38" s="23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2"/>
      <c r="BF38" s="22"/>
      <c r="BG38" s="22"/>
      <c r="BH38" s="8"/>
      <c r="BI38" s="8"/>
      <c r="BJ38" s="8"/>
      <c r="BK38" s="8"/>
      <c r="BL38" s="17"/>
      <c r="BM38" s="17"/>
      <c r="BN38" s="5"/>
    </row>
    <row r="39" spans="1:66" x14ac:dyDescent="0.3"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2"/>
      <c r="BF39" s="22"/>
      <c r="BG39" s="22"/>
      <c r="BH39" s="8"/>
      <c r="BI39" s="8"/>
      <c r="BJ39" s="8"/>
      <c r="BK39" s="8"/>
      <c r="BL39" s="10"/>
      <c r="BM39" s="10"/>
    </row>
    <row r="40" spans="1:66" x14ac:dyDescent="0.3">
      <c r="AA40" s="1" t="s">
        <v>18</v>
      </c>
      <c r="AB40" s="26" t="s">
        <v>3</v>
      </c>
      <c r="AC40" s="26" t="s">
        <v>4</v>
      </c>
      <c r="AD40" s="26" t="s">
        <v>5</v>
      </c>
      <c r="AE40" s="26" t="s">
        <v>6</v>
      </c>
      <c r="AF40" s="26" t="s">
        <v>7</v>
      </c>
      <c r="AG40" s="26" t="s">
        <v>8</v>
      </c>
      <c r="AH40" s="26" t="s">
        <v>9</v>
      </c>
      <c r="AI40" s="26" t="s">
        <v>10</v>
      </c>
      <c r="AJ40" s="26" t="s">
        <v>11</v>
      </c>
      <c r="AK40" s="26" t="s">
        <v>12</v>
      </c>
      <c r="AL40" s="11" t="s">
        <v>13</v>
      </c>
      <c r="AM40" s="11" t="s">
        <v>14</v>
      </c>
      <c r="AN40" s="11" t="s">
        <v>15</v>
      </c>
      <c r="AO40" s="11" t="s">
        <v>16</v>
      </c>
      <c r="AP40" s="6" t="s">
        <v>22</v>
      </c>
      <c r="AQ40" s="1" t="s">
        <v>23</v>
      </c>
      <c r="AR40" s="6" t="s">
        <v>24</v>
      </c>
      <c r="AS40" s="6" t="s">
        <v>25</v>
      </c>
      <c r="AT40" s="6" t="s">
        <v>26</v>
      </c>
      <c r="AU40" s="6" t="s">
        <v>29</v>
      </c>
      <c r="AV40" s="1" t="s">
        <v>27</v>
      </c>
      <c r="AW40" s="6" t="s">
        <v>28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41" s="34" t="s">
        <v>35</v>
      </c>
      <c r="B41" s="26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26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13" t="s">
        <v>13</v>
      </c>
      <c r="M41" s="13" t="s">
        <v>14</v>
      </c>
      <c r="N41" s="13" t="s">
        <v>15</v>
      </c>
      <c r="O41" s="13" t="s">
        <v>16</v>
      </c>
      <c r="P41" s="11"/>
      <c r="AA41" s="1">
        <v>1</v>
      </c>
      <c r="AB41" s="22">
        <f>AB2/86400</f>
        <v>4.9268654993055551E-4</v>
      </c>
      <c r="AC41" s="22">
        <f t="shared" ref="AC41:AO41" si="81">AC2/86400</f>
        <v>4.5401077097222218E-4</v>
      </c>
      <c r="AD41" s="22">
        <f t="shared" si="81"/>
        <v>2.9254220207175925E-4</v>
      </c>
      <c r="AE41" s="22">
        <f t="shared" si="81"/>
        <v>3.2726337447916664E-4</v>
      </c>
      <c r="AF41" s="22">
        <f t="shared" si="81"/>
        <v>3.7675317040509256E-4</v>
      </c>
      <c r="AG41" s="22">
        <f t="shared" si="81"/>
        <v>3.5103300578703703E-4</v>
      </c>
      <c r="AH41" s="22">
        <f t="shared" si="81"/>
        <v>4.1909853447916667E-4</v>
      </c>
      <c r="AI41" s="22">
        <f t="shared" si="81"/>
        <v>4.3314069454861116E-4</v>
      </c>
      <c r="AJ41" s="22">
        <f t="shared" si="81"/>
        <v>4.0085663894675927E-4</v>
      </c>
      <c r="AK41" s="22">
        <f t="shared" si="81"/>
        <v>5.1032165952546299E-4</v>
      </c>
      <c r="AL41" s="22">
        <f t="shared" si="81"/>
        <v>4.5593978332175922E-4</v>
      </c>
      <c r="AM41" s="22">
        <f t="shared" si="81"/>
        <v>2.9970605526620373E-4</v>
      </c>
      <c r="AN41" s="22">
        <f t="shared" si="81"/>
        <v>4.8935920046296294E-4</v>
      </c>
      <c r="AO41" s="22">
        <f t="shared" si="81"/>
        <v>4.9950449314814819E-4</v>
      </c>
      <c r="AP41" s="22">
        <f>AP2/86400</f>
        <v>4.1444400952463627E-4</v>
      </c>
      <c r="AQ41" s="22">
        <f>AQ2/86400</f>
        <v>2.9254220207175925E-4</v>
      </c>
      <c r="AR41" s="22">
        <f>AR2/86400</f>
        <v>5.1032165952546299E-4</v>
      </c>
      <c r="AS41" s="8">
        <f>AS2</f>
        <v>18.08999087785341</v>
      </c>
      <c r="AT41" s="22">
        <f>AT2/86400</f>
        <v>3.9641590818287038E-4</v>
      </c>
      <c r="AU41" s="22">
        <f>AU2/86400</f>
        <v>2.9970605526620373E-4</v>
      </c>
      <c r="AV41" s="22">
        <f>AV2/86400</f>
        <v>5.1032165952546299E-4</v>
      </c>
      <c r="AW41" s="8">
        <f>AW2</f>
        <v>17.770097297166124</v>
      </c>
    </row>
    <row r="42" spans="1:66" x14ac:dyDescent="0.3">
      <c r="A42" s="6">
        <v>1</v>
      </c>
      <c r="B42" s="8">
        <f>(B2-$P2)/$P2*100</f>
        <v>18.878916960499144</v>
      </c>
      <c r="C42" s="8">
        <f t="shared" ref="C42:N42" si="82">(C2-$P2)/$P2*100</f>
        <v>9.5469497780818777</v>
      </c>
      <c r="D42" s="8">
        <f t="shared" si="82"/>
        <v>-29.413335613825708</v>
      </c>
      <c r="E42" s="8">
        <f t="shared" si="82"/>
        <v>-21.03556404288847</v>
      </c>
      <c r="F42" s="8">
        <f t="shared" si="82"/>
        <v>-9.0943138888108948</v>
      </c>
      <c r="G42" s="8">
        <f t="shared" si="82"/>
        <v>-15.300258244854625</v>
      </c>
      <c r="H42" s="8">
        <f t="shared" si="82"/>
        <v>1.1230769048559939</v>
      </c>
      <c r="I42" s="8">
        <f t="shared" si="82"/>
        <v>4.5112692171422104</v>
      </c>
      <c r="J42" s="8">
        <f t="shared" si="82"/>
        <v>-3.2784574672611697</v>
      </c>
      <c r="K42" s="8">
        <f t="shared" si="82"/>
        <v>23.134041703437219</v>
      </c>
      <c r="L42" s="8">
        <f t="shared" si="82"/>
        <v>10.012395605553149</v>
      </c>
      <c r="M42" s="8">
        <f t="shared" si="82"/>
        <v>-27.684790133662695</v>
      </c>
      <c r="N42" s="8">
        <f t="shared" si="82"/>
        <v>18.076070401947351</v>
      </c>
      <c r="O42" s="8">
        <f>(O2-$P2)/$P2*100</f>
        <v>20.523998819786417</v>
      </c>
      <c r="AA42" s="1" t="s">
        <v>0</v>
      </c>
      <c r="AB42" s="22">
        <f t="shared" ref="AB42:AQ48" si="83">AB3/86400</f>
        <v>1.4073066263541668E-3</v>
      </c>
      <c r="AC42" s="22">
        <f t="shared" si="83"/>
        <v>1.2389959687615741E-3</v>
      </c>
      <c r="AD42" s="22">
        <f t="shared" si="83"/>
        <v>6.899470899421297E-4</v>
      </c>
      <c r="AE42" s="22">
        <f t="shared" si="83"/>
        <v>8.7097925590277783E-4</v>
      </c>
      <c r="AF42" s="22">
        <f t="shared" si="83"/>
        <v>7.9628579827546308E-4</v>
      </c>
      <c r="AG42" s="22">
        <f t="shared" si="83"/>
        <v>9.4974489796296297E-4</v>
      </c>
      <c r="AH42" s="22">
        <f t="shared" si="83"/>
        <v>1.2770696859027778E-3</v>
      </c>
      <c r="AI42" s="22">
        <f t="shared" si="83"/>
        <v>1.3381996934606483E-3</v>
      </c>
      <c r="AJ42" s="22">
        <f t="shared" si="83"/>
        <v>1.2869740488888888E-3</v>
      </c>
      <c r="AK42" s="22">
        <f t="shared" si="83"/>
        <v>1.288460569409722E-3</v>
      </c>
      <c r="AL42" s="22">
        <f t="shared" si="83"/>
        <v>1.2066641471412038E-3</v>
      </c>
      <c r="AM42" s="22">
        <f t="shared" si="83"/>
        <v>9.2520366171296295E-4</v>
      </c>
      <c r="AN42" s="22">
        <f t="shared" si="83"/>
        <v>1.3342739565046296E-3</v>
      </c>
      <c r="AO42" s="22">
        <f t="shared" si="83"/>
        <v>1.264096749814815E-3</v>
      </c>
      <c r="AP42" s="22">
        <f t="shared" si="83"/>
        <v>1.133871582145337E-3</v>
      </c>
      <c r="AQ42" s="22">
        <f t="shared" si="83"/>
        <v>6.899470899421297E-4</v>
      </c>
      <c r="AR42" s="22">
        <f t="shared" ref="AR42:AR48" si="84">AR3/86400</f>
        <v>1.4073066263541668E-3</v>
      </c>
      <c r="AS42" s="8">
        <f t="shared" ref="AS42:AS48" si="85">AS3</f>
        <v>20.689269520587324</v>
      </c>
      <c r="AT42" s="22">
        <f t="shared" ref="AT42:AV48" si="86">AT3/86400</f>
        <v>1.0856174414236113E-3</v>
      </c>
      <c r="AU42" s="22">
        <f t="shared" si="86"/>
        <v>7.9628579827546308E-4</v>
      </c>
      <c r="AV42" s="22">
        <f t="shared" si="86"/>
        <v>1.3381996934606483E-3</v>
      </c>
      <c r="AW42" s="8">
        <f t="shared" ref="AW42:AW48" si="87">AW3</f>
        <v>20.273886057392314</v>
      </c>
    </row>
    <row r="43" spans="1:66" x14ac:dyDescent="0.3">
      <c r="A43" s="6">
        <v>2</v>
      </c>
      <c r="B43" s="8">
        <f t="shared" ref="B43:O47" si="88">(B3-$P3)/$P3*100</f>
        <v>22.717008919545506</v>
      </c>
      <c r="C43" s="8">
        <f t="shared" si="88"/>
        <v>9.3793664421439296</v>
      </c>
      <c r="D43" s="8">
        <f t="shared" si="88"/>
        <v>-29.300905078184076</v>
      </c>
      <c r="E43" s="8">
        <f t="shared" si="88"/>
        <v>-21.889640655655612</v>
      </c>
      <c r="F43" s="8">
        <f t="shared" si="88"/>
        <v>-34.314658236259717</v>
      </c>
      <c r="G43" s="8">
        <f t="shared" si="88"/>
        <v>-17.918134054237111</v>
      </c>
      <c r="H43" s="8">
        <f t="shared" si="88"/>
        <v>14.281370257396775</v>
      </c>
      <c r="I43" s="8">
        <f t="shared" si="88"/>
        <v>21.003003243987948</v>
      </c>
      <c r="J43" s="8">
        <f t="shared" si="88"/>
        <v>7.7946982371561333</v>
      </c>
      <c r="K43" s="8">
        <f t="shared" si="88"/>
        <v>13.791523533012413</v>
      </c>
      <c r="L43" s="8">
        <f t="shared" si="88"/>
        <v>8.788474818463536</v>
      </c>
      <c r="M43" s="8">
        <f t="shared" si="88"/>
        <v>-17.674679001403508</v>
      </c>
      <c r="N43" s="8">
        <f t="shared" si="88"/>
        <v>11.338342844891352</v>
      </c>
      <c r="O43" s="8">
        <f t="shared" si="88"/>
        <v>12.004228729142442</v>
      </c>
      <c r="AA43" s="1" t="s">
        <v>1</v>
      </c>
      <c r="AB43" s="22">
        <f t="shared" si="83"/>
        <v>6.3263626438657395E-4</v>
      </c>
      <c r="AC43" s="22">
        <f t="shared" si="83"/>
        <v>5.7923332913194453E-4</v>
      </c>
      <c r="AD43" s="22">
        <f t="shared" si="83"/>
        <v>4.8529436466435177E-4</v>
      </c>
      <c r="AE43" s="22">
        <f t="shared" si="83"/>
        <v>4.2746073738425923E-4</v>
      </c>
      <c r="AF43" s="22">
        <f t="shared" si="83"/>
        <v>2.9561130006944443E-4</v>
      </c>
      <c r="AG43" s="22">
        <f t="shared" si="83"/>
        <v>4.1471403376157399E-4</v>
      </c>
      <c r="AH43" s="22">
        <f t="shared" si="83"/>
        <v>6.2264634248842589E-4</v>
      </c>
      <c r="AI43" s="22">
        <f t="shared" si="83"/>
        <v>6.7325102880787019E-4</v>
      </c>
      <c r="AJ43" s="22">
        <f t="shared" si="83"/>
        <v>5.0491307633101872E-4</v>
      </c>
      <c r="AK43" s="22">
        <f t="shared" si="83"/>
        <v>6.0311266482638909E-4</v>
      </c>
      <c r="AL43" s="22">
        <f t="shared" si="83"/>
        <v>6.0174267237268514E-4</v>
      </c>
      <c r="AM43" s="22">
        <f t="shared" si="83"/>
        <v>4.4330225916666672E-4</v>
      </c>
      <c r="AN43" s="22">
        <f t="shared" si="83"/>
        <v>5.1651969429398158E-4</v>
      </c>
      <c r="AO43" s="22">
        <f t="shared" si="83"/>
        <v>5.9776601998842585E-4</v>
      </c>
      <c r="AP43" s="22">
        <f t="shared" si="83"/>
        <v>5.2844312769097224E-4</v>
      </c>
      <c r="AQ43" s="22">
        <f t="shared" si="83"/>
        <v>2.9561130006944443E-4</v>
      </c>
      <c r="AR43" s="22">
        <f t="shared" si="84"/>
        <v>6.7325102880787019E-4</v>
      </c>
      <c r="AS43" s="8">
        <f t="shared" si="85"/>
        <v>20.066781936819602</v>
      </c>
      <c r="AT43" s="22">
        <f t="shared" si="86"/>
        <v>5.0741646195457172E-4</v>
      </c>
      <c r="AU43" s="22">
        <f t="shared" si="86"/>
        <v>2.9561130006944443E-4</v>
      </c>
      <c r="AV43" s="22">
        <f t="shared" si="86"/>
        <v>6.7325102880787019E-4</v>
      </c>
      <c r="AW43" s="8">
        <f t="shared" si="87"/>
        <v>25.701407623226995</v>
      </c>
    </row>
    <row r="44" spans="1:66" x14ac:dyDescent="0.3">
      <c r="A44" s="6">
        <v>3</v>
      </c>
      <c r="B44" s="8">
        <f t="shared" si="88"/>
        <v>23.320784470722483</v>
      </c>
      <c r="C44" s="8">
        <f t="shared" si="88"/>
        <v>6.2346302427604758</v>
      </c>
      <c r="D44" s="8">
        <f t="shared" si="88"/>
        <v>-25.813999991999349</v>
      </c>
      <c r="E44" s="8">
        <f t="shared" si="88"/>
        <v>-15.344505451635488</v>
      </c>
      <c r="F44" s="8">
        <f t="shared" si="88"/>
        <v>-21.73646172186643</v>
      </c>
      <c r="G44" s="8">
        <f t="shared" si="88"/>
        <v>-10.758056061435848</v>
      </c>
      <c r="H44" s="8">
        <f t="shared" si="88"/>
        <v>5.6759963581365858</v>
      </c>
      <c r="I44" s="8">
        <f t="shared" si="88"/>
        <v>13.99844569439801</v>
      </c>
      <c r="J44" s="8">
        <f t="shared" si="88"/>
        <v>3.6465106187201592</v>
      </c>
      <c r="K44" s="8">
        <f t="shared" si="88"/>
        <v>12.530854344533404</v>
      </c>
      <c r="L44" s="8">
        <f t="shared" si="88"/>
        <v>7.5167348550667006</v>
      </c>
      <c r="M44" s="8">
        <f t="shared" si="88"/>
        <v>-24.483712301846261</v>
      </c>
      <c r="N44" s="8">
        <f t="shared" si="88"/>
        <v>10.419674740571345</v>
      </c>
      <c r="O44" s="8">
        <f t="shared" si="88"/>
        <v>14.793104203874611</v>
      </c>
      <c r="AA44" s="1" t="s">
        <v>47</v>
      </c>
      <c r="AB44" s="22">
        <f t="shared" si="83"/>
        <v>4.1414294112268509E-4</v>
      </c>
      <c r="AC44" s="22">
        <f t="shared" si="83"/>
        <v>3.4055597547453685E-4</v>
      </c>
      <c r="AD44" s="22">
        <f t="shared" si="83"/>
        <v>2.2339800116898161E-4</v>
      </c>
      <c r="AE44" s="22">
        <f t="shared" si="83"/>
        <v>2.5222558158564804E-4</v>
      </c>
      <c r="AF44" s="22">
        <f t="shared" si="83"/>
        <v>2.4729623331018496E-4</v>
      </c>
      <c r="AG44" s="22">
        <f t="shared" si="83"/>
        <v>2.9596350885416654E-4</v>
      </c>
      <c r="AH44" s="22">
        <f t="shared" si="83"/>
        <v>3.7002393549768515E-4</v>
      </c>
      <c r="AI44" s="22">
        <f t="shared" si="83"/>
        <v>3.9336944653935179E-4</v>
      </c>
      <c r="AJ44" s="22">
        <f t="shared" si="83"/>
        <v>3.77021919884259E-4</v>
      </c>
      <c r="AK44" s="22">
        <f t="shared" si="83"/>
        <v>3.5621378180555549E-4</v>
      </c>
      <c r="AL44" s="22">
        <f t="shared" si="83"/>
        <v>3.5350634081018521E-4</v>
      </c>
      <c r="AM44" s="22">
        <f t="shared" si="83"/>
        <v>2.775510204166668E-4</v>
      </c>
      <c r="AN44" s="22">
        <f t="shared" si="83"/>
        <v>3.5758797346064833E-4</v>
      </c>
      <c r="AO44" s="22">
        <f t="shared" si="83"/>
        <v>3.5975476609953683E-4</v>
      </c>
      <c r="AP44" s="22">
        <f t="shared" si="83"/>
        <v>3.2990081614500655E-4</v>
      </c>
      <c r="AQ44" s="22">
        <f t="shared" si="83"/>
        <v>2.2339800116898161E-4</v>
      </c>
      <c r="AR44" s="22">
        <f t="shared" si="84"/>
        <v>4.1414294112268509E-4</v>
      </c>
      <c r="AS44" s="8">
        <f t="shared" si="85"/>
        <v>18.044544662370377</v>
      </c>
      <c r="AT44" s="22">
        <f t="shared" si="86"/>
        <v>3.1664993543547443E-4</v>
      </c>
      <c r="AU44" s="22">
        <f t="shared" si="86"/>
        <v>2.4729623331018496E-4</v>
      </c>
      <c r="AV44" s="22">
        <f t="shared" si="86"/>
        <v>3.9336944653935179E-4</v>
      </c>
      <c r="AW44" s="8">
        <f t="shared" si="87"/>
        <v>17.619182261231778</v>
      </c>
    </row>
    <row r="45" spans="1:66" x14ac:dyDescent="0.3">
      <c r="A45" s="6">
        <v>4</v>
      </c>
      <c r="B45" s="8">
        <f t="shared" si="88"/>
        <v>28.633123490523765</v>
      </c>
      <c r="C45" s="8">
        <f t="shared" si="88"/>
        <v>0.66598459237780494</v>
      </c>
      <c r="D45" s="8">
        <f t="shared" si="88"/>
        <v>-29.450873839689002</v>
      </c>
      <c r="E45" s="8">
        <f t="shared" si="88"/>
        <v>-12.044127603970574</v>
      </c>
      <c r="F45" s="8">
        <f t="shared" si="88"/>
        <v>-26.283453096284109</v>
      </c>
      <c r="G45" s="8">
        <f t="shared" si="88"/>
        <v>-18.496074434013096</v>
      </c>
      <c r="H45" s="8">
        <f t="shared" si="88"/>
        <v>13.769869847476382</v>
      </c>
      <c r="I45" s="8">
        <f t="shared" si="88"/>
        <v>7.9957145559137395</v>
      </c>
      <c r="J45" s="8">
        <f t="shared" si="88"/>
        <v>9.5225198415636818</v>
      </c>
      <c r="K45" s="8">
        <f t="shared" si="88"/>
        <v>12.632275074863465</v>
      </c>
      <c r="L45" s="8">
        <f t="shared" si="88"/>
        <v>8.1059760819739122</v>
      </c>
      <c r="M45" s="8">
        <f t="shared" si="88"/>
        <v>-19.252411467366457</v>
      </c>
      <c r="N45" s="8">
        <f t="shared" si="88"/>
        <v>8.0654201175947193</v>
      </c>
      <c r="O45" s="8">
        <f t="shared" si="88"/>
        <v>16.136056839035852</v>
      </c>
      <c r="AA45" s="1" t="s">
        <v>48</v>
      </c>
      <c r="AB45" s="22">
        <f t="shared" si="83"/>
        <v>3.0056899303240747E-4</v>
      </c>
      <c r="AC45" s="22">
        <f t="shared" si="83"/>
        <v>2.7513227513888876E-4</v>
      </c>
      <c r="AD45" s="22">
        <f t="shared" si="83"/>
        <v>2.0655076846064796E-4</v>
      </c>
      <c r="AE45" s="22">
        <f t="shared" si="83"/>
        <v>2.3839968085648142E-4</v>
      </c>
      <c r="AF45" s="22">
        <f t="shared" si="83"/>
        <v>2.0628411858796304E-4</v>
      </c>
      <c r="AG45" s="22">
        <f t="shared" si="83"/>
        <v>2.2124275636574084E-4</v>
      </c>
      <c r="AH45" s="22">
        <f t="shared" si="83"/>
        <v>2.4242672377314812E-4</v>
      </c>
      <c r="AI45" s="22">
        <f t="shared" si="83"/>
        <v>2.6731439489583364E-4</v>
      </c>
      <c r="AJ45" s="22">
        <f t="shared" si="83"/>
        <v>2.2366675064814832E-4</v>
      </c>
      <c r="AK45" s="22">
        <f t="shared" si="83"/>
        <v>2.9596455865740708E-4</v>
      </c>
      <c r="AL45" s="22">
        <f t="shared" si="83"/>
        <v>2.6961241287037013E-4</v>
      </c>
      <c r="AM45" s="22">
        <f t="shared" si="83"/>
        <v>1.6010749978009241E-4</v>
      </c>
      <c r="AN45" s="22">
        <f t="shared" si="83"/>
        <v>2.8235491728009218E-4</v>
      </c>
      <c r="AO45" s="22">
        <f t="shared" si="83"/>
        <v>3.0553455950231524E-4</v>
      </c>
      <c r="AP45" s="22">
        <f t="shared" si="83"/>
        <v>2.496543149892526E-4</v>
      </c>
      <c r="AQ45" s="22">
        <f t="shared" si="83"/>
        <v>1.6010749978009241E-4</v>
      </c>
      <c r="AR45" s="22">
        <f t="shared" si="84"/>
        <v>3.0553455950231524E-4</v>
      </c>
      <c r="AS45" s="8">
        <f t="shared" si="85"/>
        <v>17.10524871362318</v>
      </c>
      <c r="AT45" s="22">
        <f t="shared" si="86"/>
        <v>2.3835900100694442E-4</v>
      </c>
      <c r="AU45" s="22">
        <f t="shared" si="86"/>
        <v>1.6010749978009241E-4</v>
      </c>
      <c r="AV45" s="22">
        <f t="shared" si="86"/>
        <v>2.9596455865740708E-4</v>
      </c>
      <c r="AW45" s="8">
        <f t="shared" si="87"/>
        <v>18.059307805349466</v>
      </c>
    </row>
    <row r="46" spans="1:66" x14ac:dyDescent="0.3">
      <c r="A46" s="6">
        <v>5</v>
      </c>
      <c r="B46" s="8">
        <f t="shared" si="88"/>
        <v>8.5319030969835552</v>
      </c>
      <c r="C46" s="8">
        <f t="shared" si="88"/>
        <v>41.341610199683466</v>
      </c>
      <c r="D46" s="8">
        <f t="shared" si="88"/>
        <v>-3.2262863309595184</v>
      </c>
      <c r="E46" s="8">
        <f t="shared" si="88"/>
        <v>11.418667788068596</v>
      </c>
      <c r="F46" s="8">
        <f t="shared" si="88"/>
        <v>-4.1340587812274991</v>
      </c>
      <c r="G46" s="8">
        <f t="shared" si="88"/>
        <v>-11.728769161974551</v>
      </c>
      <c r="H46" s="8">
        <f t="shared" si="88"/>
        <v>17.069455091625937</v>
      </c>
      <c r="I46" s="8">
        <f t="shared" si="88"/>
        <v>-14.668853290202255</v>
      </c>
      <c r="J46" s="8">
        <f t="shared" si="88"/>
        <v>15.905373584267304</v>
      </c>
      <c r="K46" s="8">
        <f t="shared" si="88"/>
        <v>3.7360161067146249</v>
      </c>
      <c r="L46" s="8">
        <f t="shared" si="88"/>
        <v>-14.860302296885783</v>
      </c>
      <c r="M46" s="8">
        <f t="shared" si="88"/>
        <v>-22.915563831423558</v>
      </c>
      <c r="N46" s="8">
        <f t="shared" si="88"/>
        <v>-7.131130297883689</v>
      </c>
      <c r="O46" s="8">
        <f t="shared" si="88"/>
        <v>-19.338061876786597</v>
      </c>
      <c r="AA46" s="1">
        <v>4</v>
      </c>
      <c r="AB46" s="22">
        <f t="shared" si="83"/>
        <v>1.0655055849537035E-3</v>
      </c>
      <c r="AC46" s="22">
        <f t="shared" si="83"/>
        <v>8.3384563701388885E-4</v>
      </c>
      <c r="AD46" s="22">
        <f t="shared" si="83"/>
        <v>5.8437893675925944E-4</v>
      </c>
      <c r="AE46" s="22">
        <f t="shared" si="83"/>
        <v>7.2856407995370404E-4</v>
      </c>
      <c r="AF46" s="22">
        <f t="shared" si="83"/>
        <v>6.1061560427083357E-4</v>
      </c>
      <c r="AG46" s="22">
        <f t="shared" si="83"/>
        <v>6.7512072730324072E-4</v>
      </c>
      <c r="AH46" s="22">
        <f t="shared" si="83"/>
        <v>9.4238893087962941E-4</v>
      </c>
      <c r="AI46" s="22">
        <f t="shared" si="83"/>
        <v>8.9455992273148157E-4</v>
      </c>
      <c r="AJ46" s="22">
        <f t="shared" si="83"/>
        <v>9.072068951041667E-4</v>
      </c>
      <c r="AK46" s="22">
        <f t="shared" si="83"/>
        <v>9.3296590241898189E-4</v>
      </c>
      <c r="AL46" s="22">
        <f t="shared" si="83"/>
        <v>8.9547325103009269E-4</v>
      </c>
      <c r="AM46" s="22">
        <f t="shared" si="83"/>
        <v>6.6885576761574093E-4</v>
      </c>
      <c r="AN46" s="22">
        <f t="shared" si="83"/>
        <v>8.9513731417824132E-4</v>
      </c>
      <c r="AO46" s="22">
        <f t="shared" si="83"/>
        <v>9.61988746122685E-4</v>
      </c>
      <c r="AP46" s="22">
        <f t="shared" si="83"/>
        <v>8.2832909288111777E-4</v>
      </c>
      <c r="AQ46" s="22">
        <f t="shared" si="83"/>
        <v>5.8437893675925944E-4</v>
      </c>
      <c r="AR46" s="22">
        <f t="shared" si="84"/>
        <v>1.0655055849537035E-3</v>
      </c>
      <c r="AS46" s="8">
        <f t="shared" si="85"/>
        <v>17.826553237339944</v>
      </c>
      <c r="AT46" s="22">
        <f t="shared" si="86"/>
        <v>7.8586457152343757E-4</v>
      </c>
      <c r="AU46" s="22">
        <f t="shared" si="86"/>
        <v>6.1061560427083357E-4</v>
      </c>
      <c r="AV46" s="22">
        <f t="shared" si="86"/>
        <v>9.4238893087962941E-4</v>
      </c>
      <c r="AW46" s="8">
        <f t="shared" si="87"/>
        <v>16.675043107378364</v>
      </c>
    </row>
    <row r="47" spans="1:66" x14ac:dyDescent="0.3">
      <c r="A47" s="6">
        <v>6</v>
      </c>
      <c r="B47" s="8">
        <f t="shared" si="88"/>
        <v>7.5029344953043724</v>
      </c>
      <c r="C47" s="8">
        <f t="shared" si="88"/>
        <v>3.7488637668084794</v>
      </c>
      <c r="D47" s="8">
        <f t="shared" si="88"/>
        <v>-34.827694194202209</v>
      </c>
      <c r="E47" s="8">
        <f t="shared" si="88"/>
        <v>-11.945551543821855</v>
      </c>
      <c r="F47" s="8">
        <f t="shared" si="88"/>
        <v>-11.46725490358363</v>
      </c>
      <c r="G47" s="8">
        <f t="shared" si="88"/>
        <v>-29.534929044167995</v>
      </c>
      <c r="H47" s="8">
        <f t="shared" si="88"/>
        <v>3.5709344410279238</v>
      </c>
      <c r="I47" s="8">
        <f t="shared" si="88"/>
        <v>14.936690782787279</v>
      </c>
      <c r="J47" s="8">
        <f t="shared" si="88"/>
        <v>0.2661501364320677</v>
      </c>
      <c r="K47" s="8">
        <f t="shared" si="88"/>
        <v>14.20392247856736</v>
      </c>
      <c r="L47" s="8">
        <f t="shared" si="88"/>
        <v>12.433071943572061</v>
      </c>
      <c r="M47" s="8">
        <f t="shared" si="88"/>
        <v>-13.35864660639648</v>
      </c>
      <c r="N47" s="8">
        <f t="shared" si="88"/>
        <v>18.770725567603304</v>
      </c>
      <c r="O47" s="8">
        <f t="shared" si="88"/>
        <v>25.700782680069274</v>
      </c>
      <c r="AA47" s="1">
        <v>5</v>
      </c>
      <c r="AB47" s="22">
        <f t="shared" si="83"/>
        <v>3.1839464180555581E-4</v>
      </c>
      <c r="AC47" s="22">
        <f t="shared" si="83"/>
        <v>4.1464684638888884E-4</v>
      </c>
      <c r="AD47" s="22">
        <f t="shared" si="83"/>
        <v>2.8390022675925906E-4</v>
      </c>
      <c r="AE47" s="22">
        <f t="shared" si="83"/>
        <v>3.2686339968749967E-4</v>
      </c>
      <c r="AF47" s="22">
        <f t="shared" si="83"/>
        <v>2.8123713990740732E-4</v>
      </c>
      <c r="AG47" s="22">
        <f t="shared" si="83"/>
        <v>2.5895691609953696E-4</v>
      </c>
      <c r="AH47" s="22">
        <f t="shared" si="83"/>
        <v>3.4344083312500039E-4</v>
      </c>
      <c r="AI47" s="22">
        <f t="shared" si="83"/>
        <v>2.5033173763888873E-4</v>
      </c>
      <c r="AJ47" s="22">
        <f t="shared" si="83"/>
        <v>3.4002582515046297E-4</v>
      </c>
      <c r="AK47" s="22">
        <f t="shared" si="83"/>
        <v>3.0432518686342608E-4</v>
      </c>
      <c r="AL47" s="22">
        <f t="shared" si="83"/>
        <v>2.49770093217593E-4</v>
      </c>
      <c r="AM47" s="22">
        <f t="shared" si="83"/>
        <v>2.2613877341435157E-4</v>
      </c>
      <c r="AN47" s="22">
        <f t="shared" si="83"/>
        <v>2.7244478038194439E-4</v>
      </c>
      <c r="AO47" s="22">
        <f t="shared" si="83"/>
        <v>2.3663391282407385E-4</v>
      </c>
      <c r="AP47" s="22">
        <f t="shared" si="83"/>
        <v>2.9336502237599203E-4</v>
      </c>
      <c r="AQ47" s="22">
        <f t="shared" si="83"/>
        <v>2.2613877341435157E-4</v>
      </c>
      <c r="AR47" s="22">
        <f t="shared" si="84"/>
        <v>4.1464684638888884E-4</v>
      </c>
      <c r="AS47" s="8">
        <f t="shared" si="85"/>
        <v>17.588495050165353</v>
      </c>
      <c r="AT47" s="22">
        <f t="shared" si="86"/>
        <v>3.0074260414062495E-4</v>
      </c>
      <c r="AU47" s="22">
        <f t="shared" si="86"/>
        <v>2.2613877341435157E-4</v>
      </c>
      <c r="AV47" s="22">
        <f t="shared" si="86"/>
        <v>4.1464684638888884E-4</v>
      </c>
      <c r="AW47" s="8">
        <f t="shared" si="87"/>
        <v>20.15773118682019</v>
      </c>
    </row>
    <row r="48" spans="1:66" x14ac:dyDescent="0.3">
      <c r="AA48" s="1">
        <v>6</v>
      </c>
      <c r="AB48" s="22">
        <f t="shared" si="83"/>
        <v>7.5859788359953692E-4</v>
      </c>
      <c r="AC48" s="22">
        <f t="shared" si="83"/>
        <v>7.3210716385416718E-4</v>
      </c>
      <c r="AD48" s="22">
        <f t="shared" si="83"/>
        <v>4.5989045309027815E-4</v>
      </c>
      <c r="AE48" s="22">
        <f t="shared" si="83"/>
        <v>6.2135902200231494E-4</v>
      </c>
      <c r="AF48" s="22">
        <f t="shared" si="83"/>
        <v>6.2473413748842608E-4</v>
      </c>
      <c r="AG48" s="22">
        <f t="shared" si="83"/>
        <v>4.9723901906250018E-4</v>
      </c>
      <c r="AH48" s="22">
        <f t="shared" si="83"/>
        <v>7.3085159989583334E-4</v>
      </c>
      <c r="AI48" s="22">
        <f t="shared" si="83"/>
        <v>8.1105442177083307E-4</v>
      </c>
      <c r="AJ48" s="22">
        <f t="shared" si="83"/>
        <v>7.0753128412037064E-4</v>
      </c>
      <c r="AK48" s="22">
        <f t="shared" si="83"/>
        <v>8.058836188773146E-4</v>
      </c>
      <c r="AL48" s="22">
        <f t="shared" si="83"/>
        <v>7.9338755563657375E-4</v>
      </c>
      <c r="AM48" s="22">
        <f t="shared" si="83"/>
        <v>6.1138747165509271E-4</v>
      </c>
      <c r="AN48" s="22">
        <f t="shared" si="83"/>
        <v>8.381094104282403E-4</v>
      </c>
      <c r="AO48" s="22">
        <f t="shared" si="83"/>
        <v>8.870115793171298E-4</v>
      </c>
      <c r="AP48" s="22">
        <f t="shared" si="83"/>
        <v>7.0565318719990086E-4</v>
      </c>
      <c r="AQ48" s="22">
        <f t="shared" si="83"/>
        <v>4.5989045309027815E-4</v>
      </c>
      <c r="AR48" s="22">
        <f t="shared" si="84"/>
        <v>8.870115793171298E-4</v>
      </c>
      <c r="AS48" s="8">
        <f t="shared" si="85"/>
        <v>18.003004233541176</v>
      </c>
      <c r="AT48" s="22">
        <f t="shared" si="86"/>
        <v>6.793270568258103E-4</v>
      </c>
      <c r="AU48" s="22">
        <f t="shared" si="86"/>
        <v>4.9723901906250018E-4</v>
      </c>
      <c r="AV48" s="22">
        <f t="shared" si="86"/>
        <v>8.1105442177083307E-4</v>
      </c>
      <c r="AW48" s="8">
        <f t="shared" si="87"/>
        <v>16.021610470039953</v>
      </c>
    </row>
    <row r="49" spans="1:49" x14ac:dyDescent="0.3">
      <c r="AA49" s="19" t="s">
        <v>20</v>
      </c>
      <c r="AB49" s="22">
        <f>AB10/86400</f>
        <v>5.389839485185185E-3</v>
      </c>
      <c r="AC49" s="22">
        <f t="shared" ref="AC49:AO49" si="89">AC10/86400</f>
        <v>4.8685279667361114E-3</v>
      </c>
      <c r="AD49" s="22">
        <f t="shared" si="89"/>
        <v>3.2259020429166673E-3</v>
      </c>
      <c r="AE49" s="22">
        <f t="shared" si="89"/>
        <v>3.7931151318518516E-3</v>
      </c>
      <c r="AF49" s="22">
        <f t="shared" si="89"/>
        <v>3.4388175023148154E-3</v>
      </c>
      <c r="AG49" s="22">
        <f t="shared" si="89"/>
        <v>3.664014865196759E-3</v>
      </c>
      <c r="AH49" s="22">
        <f t="shared" si="89"/>
        <v>4.9479465860416665E-3</v>
      </c>
      <c r="AI49" s="22">
        <f t="shared" si="89"/>
        <v>5.0612213403935184E-3</v>
      </c>
      <c r="AJ49" s="22">
        <f t="shared" si="89"/>
        <v>4.7481964390740745E-3</v>
      </c>
      <c r="AK49" s="22">
        <f t="shared" si="89"/>
        <v>5.0972479423842592E-3</v>
      </c>
      <c r="AL49" s="22">
        <f t="shared" si="89"/>
        <v>4.8260962564004627E-3</v>
      </c>
      <c r="AM49" s="22">
        <f t="shared" si="89"/>
        <v>3.6122525090277781E-3</v>
      </c>
      <c r="AN49" s="22">
        <f t="shared" si="89"/>
        <v>4.9857872469907406E-3</v>
      </c>
      <c r="AO49" s="22">
        <f t="shared" si="89"/>
        <v>5.1122908268171298E-3</v>
      </c>
      <c r="AP49" s="22">
        <f>AP10/86400</f>
        <v>4.483661152952215E-3</v>
      </c>
      <c r="AQ49" s="22">
        <f>AQ10/86400</f>
        <v>3.2259020429166673E-3</v>
      </c>
      <c r="AR49" s="22">
        <f>AR10/86400</f>
        <v>5.389839485185185E-3</v>
      </c>
      <c r="AS49" s="8">
        <f>AS10</f>
        <v>16.725842215319371</v>
      </c>
      <c r="AT49" s="22">
        <f>AT10/86400</f>
        <v>4.3103929804933459E-3</v>
      </c>
      <c r="AU49" s="22">
        <f>AU10/86400</f>
        <v>3.4388175023148154E-3</v>
      </c>
      <c r="AV49" s="22">
        <f>AV10/86400</f>
        <v>5.0972479423842592E-3</v>
      </c>
      <c r="AW49" s="8">
        <f>AW10</f>
        <v>17.168028097142983</v>
      </c>
    </row>
    <row r="50" spans="1:49" x14ac:dyDescent="0.3">
      <c r="A50" s="34" t="s">
        <v>36</v>
      </c>
      <c r="B50" s="26"/>
      <c r="C50" s="9" t="s">
        <v>4</v>
      </c>
      <c r="D50" s="9"/>
      <c r="E50" s="9" t="s">
        <v>6</v>
      </c>
      <c r="F50" s="9" t="s">
        <v>7</v>
      </c>
      <c r="G50" s="26" t="s">
        <v>8</v>
      </c>
      <c r="H50" s="9" t="s">
        <v>9</v>
      </c>
      <c r="I50" s="9" t="s">
        <v>10</v>
      </c>
      <c r="J50" s="9"/>
      <c r="K50" s="9" t="s">
        <v>12</v>
      </c>
      <c r="L50" s="13"/>
      <c r="M50" s="13" t="s">
        <v>14</v>
      </c>
      <c r="N50" s="13"/>
      <c r="O50" s="13"/>
      <c r="P50" s="1" t="s">
        <v>2</v>
      </c>
      <c r="AA50" s="19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8"/>
      <c r="AT50" s="22"/>
      <c r="AU50" s="22"/>
      <c r="AV50" s="22"/>
      <c r="AW50" s="8"/>
    </row>
    <row r="51" spans="1:49" x14ac:dyDescent="0.3">
      <c r="A51" s="6">
        <v>1</v>
      </c>
      <c r="B51" s="8"/>
      <c r="C51" s="8">
        <f>C13-$W13</f>
        <v>9.7107541616072268E-2</v>
      </c>
      <c r="D51" s="8"/>
      <c r="E51" s="8">
        <f>E13-$W13</f>
        <v>-0.60048828792101361</v>
      </c>
      <c r="F51" s="8">
        <f t="shared" ref="F51:I51" si="90">F13-$W13</f>
        <v>1.727578815286952</v>
      </c>
      <c r="G51" s="8">
        <f t="shared" si="90"/>
        <v>0.35224195461741914</v>
      </c>
      <c r="H51" s="8">
        <f t="shared" si="90"/>
        <v>-0.75816357010543101</v>
      </c>
      <c r="I51" s="8">
        <f t="shared" si="90"/>
        <v>-0.67028719948441839</v>
      </c>
      <c r="J51" s="8"/>
      <c r="K51" s="8">
        <f>K13-$W13</f>
        <v>0.78339524736182753</v>
      </c>
      <c r="L51" s="8"/>
      <c r="M51" s="8">
        <f>M13-$W13</f>
        <v>-0.93138450137141682</v>
      </c>
      <c r="N51" s="8"/>
      <c r="O51" s="8"/>
      <c r="P51" s="31">
        <f>T13-$W13</f>
        <v>1.1302514247888258</v>
      </c>
      <c r="AA51" s="19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8"/>
      <c r="AT51" s="22"/>
      <c r="AU51" s="22"/>
      <c r="AV51" s="22"/>
      <c r="AW51" s="8"/>
    </row>
    <row r="52" spans="1:49" x14ac:dyDescent="0.3">
      <c r="A52" s="6">
        <v>2</v>
      </c>
      <c r="B52" s="8"/>
      <c r="C52" s="8">
        <f t="shared" ref="C52:C56" si="91">C14-$W14</f>
        <v>0.63398243602505033</v>
      </c>
      <c r="D52" s="8"/>
      <c r="E52" s="8">
        <f t="shared" ref="E52:I56" si="92">E14-$W14</f>
        <v>-2.4811156280933062</v>
      </c>
      <c r="F52" s="8">
        <f t="shared" si="92"/>
        <v>-4.9605005251379843</v>
      </c>
      <c r="G52" s="8">
        <f t="shared" si="92"/>
        <v>0.52683857024742764</v>
      </c>
      <c r="H52" s="8">
        <f t="shared" si="92"/>
        <v>1.6814186101543243</v>
      </c>
      <c r="I52" s="8">
        <f t="shared" si="92"/>
        <v>3.0297878610022906</v>
      </c>
      <c r="J52" s="8"/>
      <c r="K52" s="8">
        <f t="shared" ref="K52:K56" si="93">K14-$W14</f>
        <v>0.39708635124475933</v>
      </c>
      <c r="L52" s="8"/>
      <c r="M52" s="8">
        <f t="shared" ref="M52:M56" si="94">M14-$W14</f>
        <v>1.1725023245574278</v>
      </c>
      <c r="N52" s="8"/>
      <c r="O52" s="8"/>
      <c r="P52" s="31">
        <f t="shared" ref="P52:P56" si="95">T14-$W14</f>
        <v>-1.6528490545607184</v>
      </c>
      <c r="AA52" s="19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8"/>
      <c r="AT52" s="22"/>
      <c r="AU52" s="22"/>
      <c r="AV52" s="22"/>
      <c r="AW52" s="8"/>
    </row>
    <row r="53" spans="1:49" x14ac:dyDescent="0.3">
      <c r="A53" s="6">
        <v>3</v>
      </c>
      <c r="B53" s="8"/>
      <c r="C53" s="8">
        <f t="shared" si="91"/>
        <v>-0.25735058114605991</v>
      </c>
      <c r="D53" s="8"/>
      <c r="E53" s="8">
        <f t="shared" si="92"/>
        <v>3.0983837058156993E-2</v>
      </c>
      <c r="F53" s="8">
        <f t="shared" si="92"/>
        <v>0.28636707138893769</v>
      </c>
      <c r="G53" s="8">
        <f t="shared" si="92"/>
        <v>1.2121919173834623</v>
      </c>
      <c r="H53" s="8">
        <f t="shared" si="92"/>
        <v>-0.52576701234639422</v>
      </c>
      <c r="I53" s="8">
        <f t="shared" si="92"/>
        <v>0.15019975539269659</v>
      </c>
      <c r="J53" s="8"/>
      <c r="K53" s="8">
        <f t="shared" si="93"/>
        <v>-0.1089274609916977</v>
      </c>
      <c r="L53" s="8"/>
      <c r="M53" s="8">
        <f t="shared" si="94"/>
        <v>-0.78769752673909821</v>
      </c>
      <c r="N53" s="8"/>
      <c r="O53" s="8"/>
      <c r="P53" s="31">
        <f t="shared" si="95"/>
        <v>0.64217440172378737</v>
      </c>
      <c r="AA53" s="19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8"/>
      <c r="AT53" s="22"/>
      <c r="AU53" s="22"/>
      <c r="AV53" s="22"/>
      <c r="AW53" s="8"/>
    </row>
    <row r="54" spans="1:49" x14ac:dyDescent="0.3">
      <c r="A54" s="6">
        <v>4</v>
      </c>
      <c r="B54" s="6"/>
      <c r="C54" s="8">
        <f t="shared" si="91"/>
        <v>-1.1299294865940013</v>
      </c>
      <c r="D54" s="7"/>
      <c r="E54" s="8">
        <f t="shared" si="92"/>
        <v>0.95034583722141619</v>
      </c>
      <c r="F54" s="8">
        <f t="shared" si="92"/>
        <v>-0.50063605373745901</v>
      </c>
      <c r="G54" s="8">
        <f t="shared" si="92"/>
        <v>0.16851581633731882</v>
      </c>
      <c r="H54" s="8">
        <f t="shared" si="92"/>
        <v>0.78886764740092019</v>
      </c>
      <c r="I54" s="8">
        <f t="shared" si="92"/>
        <v>-0.58240980572542966</v>
      </c>
      <c r="J54" s="7"/>
      <c r="K54" s="8">
        <f t="shared" si="93"/>
        <v>4.6132421096842791E-2</v>
      </c>
      <c r="L54" s="7"/>
      <c r="M54" s="8">
        <f t="shared" si="94"/>
        <v>0.25911362400040616</v>
      </c>
      <c r="N54" s="7"/>
      <c r="O54" s="7"/>
      <c r="P54" s="31">
        <f t="shared" si="95"/>
        <v>-0.7273129928376072</v>
      </c>
      <c r="AA54" s="19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8"/>
      <c r="AT54" s="22"/>
      <c r="AU54" s="22"/>
      <c r="AV54" s="22"/>
      <c r="AW54" s="8"/>
    </row>
    <row r="55" spans="1:49" x14ac:dyDescent="0.3">
      <c r="A55" s="6">
        <v>5</v>
      </c>
      <c r="C55" s="8">
        <f t="shared" si="91"/>
        <v>1.4546449967515249</v>
      </c>
      <c r="E55" s="8">
        <f t="shared" si="92"/>
        <v>1.5550429423707319</v>
      </c>
      <c r="F55" s="8">
        <f t="shared" si="92"/>
        <v>1.1160712170347127</v>
      </c>
      <c r="G55" s="8">
        <f t="shared" si="92"/>
        <v>5.3344236260093325E-3</v>
      </c>
      <c r="H55" s="8">
        <f t="shared" si="92"/>
        <v>-0.12116030044871362</v>
      </c>
      <c r="I55" s="8">
        <f t="shared" si="92"/>
        <v>-2.1161646240368057</v>
      </c>
      <c r="K55" s="8">
        <f t="shared" si="93"/>
        <v>-1.0918560652131113</v>
      </c>
      <c r="M55" s="8">
        <f t="shared" si="94"/>
        <v>-0.80191259008434734</v>
      </c>
      <c r="P55" s="31">
        <f t="shared" si="95"/>
        <v>0.10907641654664157</v>
      </c>
      <c r="AA55" s="19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8"/>
      <c r="AT55" s="22"/>
      <c r="AU55" s="22"/>
      <c r="AV55" s="22"/>
      <c r="AW55" s="8"/>
    </row>
    <row r="56" spans="1:49" x14ac:dyDescent="0.3">
      <c r="A56" s="6">
        <v>6</v>
      </c>
      <c r="C56" s="8">
        <f t="shared" si="91"/>
        <v>-0.79845490665259078</v>
      </c>
      <c r="E56" s="8">
        <f t="shared" si="92"/>
        <v>0.54523129936401737</v>
      </c>
      <c r="F56" s="8">
        <f t="shared" si="92"/>
        <v>2.331119475164849</v>
      </c>
      <c r="G56" s="8">
        <f t="shared" si="92"/>
        <v>-2.2651226822116381</v>
      </c>
      <c r="H56" s="8">
        <f t="shared" si="92"/>
        <v>-1.0651953746546976</v>
      </c>
      <c r="I56" s="8">
        <f t="shared" si="92"/>
        <v>0.18887401285166838</v>
      </c>
      <c r="K56" s="8">
        <f t="shared" si="93"/>
        <v>-2.5830493498613549E-2</v>
      </c>
      <c r="M56" s="8">
        <f t="shared" si="94"/>
        <v>1.0893786696370125</v>
      </c>
      <c r="P56" s="31">
        <f t="shared" si="95"/>
        <v>0.49865980433907175</v>
      </c>
    </row>
    <row r="57" spans="1:49" x14ac:dyDescent="0.3"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1:49" x14ac:dyDescent="0.3">
      <c r="AA58" s="19" t="s">
        <v>21</v>
      </c>
      <c r="AB58" s="26" t="s">
        <v>3</v>
      </c>
      <c r="AC58" s="26" t="s">
        <v>4</v>
      </c>
      <c r="AD58" s="26" t="s">
        <v>5</v>
      </c>
      <c r="AE58" s="26" t="s">
        <v>6</v>
      </c>
      <c r="AF58" s="26" t="s">
        <v>7</v>
      </c>
      <c r="AG58" s="26" t="s">
        <v>8</v>
      </c>
      <c r="AH58" s="26" t="s">
        <v>9</v>
      </c>
      <c r="AI58" s="26" t="s">
        <v>10</v>
      </c>
      <c r="AJ58" s="26" t="s">
        <v>11</v>
      </c>
      <c r="AK58" s="26" t="s">
        <v>12</v>
      </c>
      <c r="AL58" s="11" t="s">
        <v>13</v>
      </c>
      <c r="AM58" s="11" t="s">
        <v>14</v>
      </c>
      <c r="AN58" s="11" t="s">
        <v>15</v>
      </c>
      <c r="AO58" s="11" t="s">
        <v>16</v>
      </c>
      <c r="AP58" s="7"/>
      <c r="AQ58" s="7"/>
      <c r="AR58" s="7"/>
      <c r="AT58" s="7"/>
      <c r="AU58" s="7"/>
      <c r="AV58" s="7"/>
      <c r="AW58" s="7"/>
    </row>
    <row r="59" spans="1:49" x14ac:dyDescent="0.3">
      <c r="A59" s="34" t="s">
        <v>37</v>
      </c>
      <c r="B59" s="26" t="s">
        <v>3</v>
      </c>
      <c r="C59" s="9" t="s">
        <v>4</v>
      </c>
      <c r="D59" s="9" t="s">
        <v>5</v>
      </c>
      <c r="E59" s="9" t="s">
        <v>6</v>
      </c>
      <c r="F59" s="9" t="s">
        <v>7</v>
      </c>
      <c r="G59" s="26" t="s">
        <v>8</v>
      </c>
      <c r="H59" s="9" t="s">
        <v>9</v>
      </c>
      <c r="I59" s="9" t="s">
        <v>10</v>
      </c>
      <c r="J59" s="9" t="s">
        <v>11</v>
      </c>
      <c r="K59" s="9" t="s">
        <v>12</v>
      </c>
      <c r="L59" s="13" t="s">
        <v>13</v>
      </c>
      <c r="M59" s="13" t="s">
        <v>14</v>
      </c>
      <c r="N59" s="13" t="s">
        <v>15</v>
      </c>
      <c r="O59" s="13" t="s">
        <v>16</v>
      </c>
      <c r="P59" s="13" t="s">
        <v>2</v>
      </c>
      <c r="AA59" s="1">
        <v>1</v>
      </c>
      <c r="AB59" s="12">
        <f>AB2-$AP2</f>
        <v>6.7601554910714228</v>
      </c>
      <c r="AC59" s="12">
        <f t="shared" ref="AC59:AO59" si="96">AC2-$AP2</f>
        <v>3.4185681890714221</v>
      </c>
      <c r="AD59" s="12">
        <f t="shared" si="96"/>
        <v>-10.532316163928577</v>
      </c>
      <c r="AE59" s="12">
        <f t="shared" si="96"/>
        <v>-7.5324068679285787</v>
      </c>
      <c r="AF59" s="12">
        <f t="shared" si="96"/>
        <v>-3.2564884999285795</v>
      </c>
      <c r="AG59" s="12">
        <f t="shared" si="96"/>
        <v>-5.4787107229285752</v>
      </c>
      <c r="AH59" s="12">
        <f t="shared" si="96"/>
        <v>0.40215095607142359</v>
      </c>
      <c r="AI59" s="12">
        <f t="shared" si="96"/>
        <v>1.615393586071427</v>
      </c>
      <c r="AJ59" s="12">
        <f t="shared" si="96"/>
        <v>-1.1739488179285757</v>
      </c>
      <c r="AK59" s="12">
        <f t="shared" si="96"/>
        <v>8.2838289600714248</v>
      </c>
      <c r="AL59" s="12">
        <f t="shared" si="96"/>
        <v>3.5852348560714233</v>
      </c>
      <c r="AM59" s="12">
        <f t="shared" si="96"/>
        <v>-9.9133592479285753</v>
      </c>
      <c r="AN59" s="12">
        <f t="shared" si="96"/>
        <v>6.4726724970714216</v>
      </c>
      <c r="AO59" s="12">
        <f t="shared" si="96"/>
        <v>7.3492257850714253</v>
      </c>
      <c r="AP59" s="7"/>
      <c r="AQ59" s="7"/>
      <c r="AR59" s="7"/>
      <c r="AT59" s="7"/>
      <c r="AU59" s="7"/>
      <c r="AV59" s="7"/>
      <c r="AW59" s="7"/>
    </row>
    <row r="60" spans="1:49" x14ac:dyDescent="0.3">
      <c r="A60" s="6">
        <v>1</v>
      </c>
      <c r="B60" s="8">
        <f>B13-$P13</f>
        <v>-0.10979664741444317</v>
      </c>
      <c r="C60" s="8">
        <f t="shared" ref="C60:O60" si="97">C13-$P13</f>
        <v>7.4600667890090122E-2</v>
      </c>
      <c r="D60" s="8">
        <f t="shared" si="97"/>
        <v>-0.18228165255475304</v>
      </c>
      <c r="E60" s="8">
        <f t="shared" si="97"/>
        <v>-0.62299516164699575</v>
      </c>
      <c r="F60" s="8">
        <f t="shared" si="97"/>
        <v>1.7050719415609699</v>
      </c>
      <c r="G60" s="8">
        <f t="shared" si="97"/>
        <v>0.32973508089143699</v>
      </c>
      <c r="H60" s="8">
        <f t="shared" si="97"/>
        <v>-0.78067044383141315</v>
      </c>
      <c r="I60" s="8">
        <f t="shared" si="97"/>
        <v>-0.69279407321040054</v>
      </c>
      <c r="J60" s="8">
        <f t="shared" si="97"/>
        <v>-0.80852853676299041</v>
      </c>
      <c r="K60" s="8">
        <f t="shared" si="97"/>
        <v>0.76088837363584538</v>
      </c>
      <c r="L60" s="8">
        <f t="shared" si="97"/>
        <v>0.1965615245627319</v>
      </c>
      <c r="M60" s="8">
        <f t="shared" si="97"/>
        <v>-0.95389137509739896</v>
      </c>
      <c r="N60" s="8">
        <f t="shared" si="97"/>
        <v>0.56426269586590294</v>
      </c>
      <c r="O60" s="8">
        <f t="shared" si="97"/>
        <v>0.5198376061114125</v>
      </c>
      <c r="P60" s="8">
        <f>T13-$P13</f>
        <v>1.1077445510628436</v>
      </c>
      <c r="AA60" s="1" t="s">
        <v>0</v>
      </c>
      <c r="AB60" s="12">
        <f t="shared" ref="AB60:AO66" si="98">AB3-$AP3</f>
        <v>23.62478781964289</v>
      </c>
      <c r="AC60" s="12">
        <f t="shared" si="98"/>
        <v>9.0827470036428792</v>
      </c>
      <c r="AD60" s="12">
        <f t="shared" si="98"/>
        <v>-38.355076126357119</v>
      </c>
      <c r="AE60" s="12">
        <f t="shared" si="98"/>
        <v>-22.713896987357117</v>
      </c>
      <c r="AF60" s="12">
        <f t="shared" si="98"/>
        <v>-29.167411726357116</v>
      </c>
      <c r="AG60" s="12">
        <f t="shared" si="98"/>
        <v>-15.908545513357126</v>
      </c>
      <c r="AH60" s="12">
        <f t="shared" si="98"/>
        <v>12.372316164642882</v>
      </c>
      <c r="AI60" s="12">
        <f t="shared" si="98"/>
        <v>17.653948817642885</v>
      </c>
      <c r="AJ60" s="12">
        <f t="shared" si="98"/>
        <v>13.228053126642862</v>
      </c>
      <c r="AK60" s="12">
        <f t="shared" si="98"/>
        <v>13.356488499642865</v>
      </c>
      <c r="AL60" s="12">
        <f t="shared" si="98"/>
        <v>6.289277615642888</v>
      </c>
      <c r="AM60" s="12">
        <f t="shared" si="98"/>
        <v>-18.028908325357122</v>
      </c>
      <c r="AN60" s="12">
        <f t="shared" si="98"/>
        <v>17.314765144642877</v>
      </c>
      <c r="AO60" s="12">
        <f t="shared" si="98"/>
        <v>11.251454486642885</v>
      </c>
      <c r="AP60" s="7"/>
      <c r="AQ60" s="7"/>
      <c r="AR60" s="7"/>
      <c r="AT60" s="7"/>
      <c r="AU60" s="7"/>
      <c r="AV60" s="7"/>
      <c r="AW60" s="7"/>
    </row>
    <row r="61" spans="1:49" x14ac:dyDescent="0.3">
      <c r="A61" s="6">
        <v>2</v>
      </c>
      <c r="B61" s="8">
        <f t="shared" ref="B61:O65" si="99">B14-$P14</f>
        <v>0.93860222051740294</v>
      </c>
      <c r="C61" s="8">
        <f t="shared" si="99"/>
        <v>0.43726067318008432</v>
      </c>
      <c r="D61" s="8">
        <f t="shared" si="99"/>
        <v>-0.47792626370074487</v>
      </c>
      <c r="E61" s="8">
        <f t="shared" si="99"/>
        <v>-2.6778373909382722</v>
      </c>
      <c r="F61" s="8">
        <f t="shared" si="99"/>
        <v>-5.1572222879829503</v>
      </c>
      <c r="G61" s="8">
        <f t="shared" si="99"/>
        <v>0.33011680740246163</v>
      </c>
      <c r="H61" s="8">
        <f t="shared" si="99"/>
        <v>1.4846968473093582</v>
      </c>
      <c r="I61" s="8">
        <f t="shared" si="99"/>
        <v>2.8330660981573246</v>
      </c>
      <c r="J61" s="8">
        <f t="shared" si="99"/>
        <v>0.82893681349828086</v>
      </c>
      <c r="K61" s="8">
        <f t="shared" si="99"/>
        <v>0.20036458839979332</v>
      </c>
      <c r="L61" s="8">
        <f t="shared" si="99"/>
        <v>0.56208867551479358</v>
      </c>
      <c r="M61" s="8">
        <f t="shared" si="99"/>
        <v>0.97578056171246175</v>
      </c>
      <c r="N61" s="8">
        <f t="shared" si="99"/>
        <v>0.21206067884848068</v>
      </c>
      <c r="O61" s="8">
        <f t="shared" si="99"/>
        <v>-0.4899880219184567</v>
      </c>
      <c r="P61" s="8">
        <f t="shared" ref="P61:P65" si="100">T14-$P14</f>
        <v>-1.8495708174056844</v>
      </c>
      <c r="AA61" s="1" t="s">
        <v>1</v>
      </c>
      <c r="AB61" s="12">
        <f t="shared" si="98"/>
        <v>9.0022870104999839</v>
      </c>
      <c r="AC61" s="12">
        <f t="shared" si="98"/>
        <v>4.3882734044999978</v>
      </c>
      <c r="AD61" s="12">
        <f t="shared" si="98"/>
        <v>-3.7280531255000113</v>
      </c>
      <c r="AE61" s="12">
        <f t="shared" si="98"/>
        <v>-8.7248785225000063</v>
      </c>
      <c r="AF61" s="12">
        <f t="shared" si="98"/>
        <v>-20.116669906500007</v>
      </c>
      <c r="AG61" s="12">
        <f t="shared" si="98"/>
        <v>-9.8261937155000112</v>
      </c>
      <c r="AH61" s="12">
        <f t="shared" si="98"/>
        <v>8.1391577584999908</v>
      </c>
      <c r="AI61" s="12">
        <f t="shared" si="98"/>
        <v>12.511402656499982</v>
      </c>
      <c r="AJ61" s="12">
        <f t="shared" si="98"/>
        <v>-2.0329964374999889</v>
      </c>
      <c r="AK61" s="12">
        <f t="shared" si="98"/>
        <v>6.4514480085000088</v>
      </c>
      <c r="AL61" s="12">
        <f t="shared" si="98"/>
        <v>6.3330806604999879</v>
      </c>
      <c r="AM61" s="12">
        <f t="shared" si="98"/>
        <v>-7.3561710405000014</v>
      </c>
      <c r="AN61" s="12">
        <f t="shared" si="98"/>
        <v>-1.0301846455000003</v>
      </c>
      <c r="AO61" s="12">
        <f t="shared" si="98"/>
        <v>5.9894978944999906</v>
      </c>
    </row>
    <row r="62" spans="1:49" x14ac:dyDescent="0.3">
      <c r="A62" s="6">
        <v>3</v>
      </c>
      <c r="B62" s="8">
        <f t="shared" si="99"/>
        <v>0.31544891062692848</v>
      </c>
      <c r="C62" s="8">
        <f t="shared" si="99"/>
        <v>-0.29861590674255289</v>
      </c>
      <c r="D62" s="8">
        <f t="shared" si="99"/>
        <v>0.38310924839918847</v>
      </c>
      <c r="E62" s="8">
        <f t="shared" si="99"/>
        <v>-1.0281488538335992E-2</v>
      </c>
      <c r="F62" s="8">
        <f t="shared" si="99"/>
        <v>0.2451017457924447</v>
      </c>
      <c r="G62" s="8">
        <f t="shared" si="99"/>
        <v>1.1709265917869693</v>
      </c>
      <c r="H62" s="8">
        <f t="shared" si="99"/>
        <v>-0.56703233794288721</v>
      </c>
      <c r="I62" s="8">
        <f t="shared" si="99"/>
        <v>0.1089344297962036</v>
      </c>
      <c r="J62" s="8">
        <f t="shared" si="99"/>
        <v>-0.29402688062729077</v>
      </c>
      <c r="K62" s="8">
        <f t="shared" si="99"/>
        <v>-0.15019278658819069</v>
      </c>
      <c r="L62" s="8">
        <f t="shared" si="99"/>
        <v>-3.3462866460695295E-2</v>
      </c>
      <c r="M62" s="8">
        <f t="shared" si="99"/>
        <v>-0.82896285233559119</v>
      </c>
      <c r="N62" s="8">
        <f t="shared" si="99"/>
        <v>-0.10956473036471159</v>
      </c>
      <c r="O62" s="8">
        <f t="shared" si="99"/>
        <v>6.861892319850682E-2</v>
      </c>
      <c r="P62" s="8">
        <f t="shared" si="100"/>
        <v>0.60090907612729438</v>
      </c>
      <c r="AA62" s="1" t="s">
        <v>47</v>
      </c>
      <c r="AB62" s="12">
        <f t="shared" si="98"/>
        <v>7.2785195980714263</v>
      </c>
      <c r="AC62" s="12">
        <f t="shared" si="98"/>
        <v>0.92060576607141797</v>
      </c>
      <c r="AD62" s="12">
        <f t="shared" si="98"/>
        <v>-9.2018432139285551</v>
      </c>
      <c r="AE62" s="12">
        <f t="shared" si="98"/>
        <v>-6.7111402659285773</v>
      </c>
      <c r="AF62" s="12">
        <f t="shared" si="98"/>
        <v>-7.1370359569285853</v>
      </c>
      <c r="AG62" s="12">
        <f t="shared" si="98"/>
        <v>-2.9321833499285788</v>
      </c>
      <c r="AH62" s="12">
        <f t="shared" si="98"/>
        <v>3.4666375120714292</v>
      </c>
      <c r="AI62" s="12">
        <f t="shared" si="98"/>
        <v>5.4836896660714274</v>
      </c>
      <c r="AJ62" s="12">
        <f t="shared" si="98"/>
        <v>4.0712633630714095</v>
      </c>
      <c r="AK62" s="12">
        <f t="shared" si="98"/>
        <v>2.2734402330714261</v>
      </c>
      <c r="AL62" s="12">
        <f t="shared" si="98"/>
        <v>2.039517331071437</v>
      </c>
      <c r="AM62" s="12">
        <f t="shared" si="98"/>
        <v>-4.5230223509285565</v>
      </c>
      <c r="AN62" s="12">
        <f t="shared" si="98"/>
        <v>2.3921703920714492</v>
      </c>
      <c r="AO62" s="12">
        <f t="shared" si="98"/>
        <v>2.5793812760714161</v>
      </c>
    </row>
    <row r="63" spans="1:49" x14ac:dyDescent="0.3">
      <c r="A63" s="6">
        <v>4</v>
      </c>
      <c r="B63" s="8">
        <f t="shared" si="99"/>
        <v>1.3135200717242483</v>
      </c>
      <c r="C63" s="8">
        <f t="shared" si="99"/>
        <v>-1.3279973312643207</v>
      </c>
      <c r="D63" s="8">
        <f t="shared" si="99"/>
        <v>-0.34005108959320651</v>
      </c>
      <c r="E63" s="8">
        <f t="shared" si="99"/>
        <v>0.75227799255109673</v>
      </c>
      <c r="F63" s="8">
        <f t="shared" si="99"/>
        <v>-0.69870389840777847</v>
      </c>
      <c r="G63" s="8">
        <f t="shared" si="99"/>
        <v>-2.9552028333000635E-2</v>
      </c>
      <c r="H63" s="8">
        <f t="shared" si="99"/>
        <v>0.59079980273060073</v>
      </c>
      <c r="I63" s="8">
        <f t="shared" si="99"/>
        <v>-0.78047765039574912</v>
      </c>
      <c r="J63" s="8">
        <f t="shared" si="99"/>
        <v>0.65108583631537442</v>
      </c>
      <c r="K63" s="8">
        <f t="shared" si="99"/>
        <v>-0.15193542357347667</v>
      </c>
      <c r="L63" s="8">
        <f t="shared" si="99"/>
        <v>9.9554076710337114E-2</v>
      </c>
      <c r="M63" s="8">
        <f t="shared" si="99"/>
        <v>6.1045779330086702E-2</v>
      </c>
      <c r="N63" s="8">
        <f t="shared" si="99"/>
        <v>-0.5014805015723347</v>
      </c>
      <c r="O63" s="8">
        <f t="shared" si="99"/>
        <v>0.36191436377811215</v>
      </c>
      <c r="P63" s="8">
        <f t="shared" si="100"/>
        <v>-0.92538083750792666</v>
      </c>
      <c r="AA63" s="1" t="s">
        <v>48</v>
      </c>
      <c r="AB63" s="12">
        <f t="shared" si="98"/>
        <v>4.399028182928582</v>
      </c>
      <c r="AC63" s="12">
        <f t="shared" si="98"/>
        <v>2.201295756928566</v>
      </c>
      <c r="AD63" s="12">
        <f t="shared" si="98"/>
        <v>-3.7241464200714418</v>
      </c>
      <c r="AE63" s="12">
        <f t="shared" si="98"/>
        <v>-0.97240038907143145</v>
      </c>
      <c r="AF63" s="12">
        <f t="shared" si="98"/>
        <v>-3.7471849690714194</v>
      </c>
      <c r="AG63" s="12">
        <f t="shared" si="98"/>
        <v>-2.4547586650714166</v>
      </c>
      <c r="AH63" s="12">
        <f t="shared" si="98"/>
        <v>-0.62446388107142781</v>
      </c>
      <c r="AI63" s="12">
        <f t="shared" si="98"/>
        <v>1.5258309039286004</v>
      </c>
      <c r="AJ63" s="12">
        <f t="shared" si="98"/>
        <v>-2.2453255590714107</v>
      </c>
      <c r="AK63" s="12">
        <f t="shared" si="98"/>
        <v>4.0012050529285474</v>
      </c>
      <c r="AL63" s="12">
        <f t="shared" si="98"/>
        <v>1.724379656928555</v>
      </c>
      <c r="AM63" s="12">
        <f t="shared" si="98"/>
        <v>-7.7368448340714409</v>
      </c>
      <c r="AN63" s="12">
        <f t="shared" si="98"/>
        <v>2.8253320379285398</v>
      </c>
      <c r="AO63" s="12">
        <f t="shared" si="98"/>
        <v>4.8280531259286121</v>
      </c>
    </row>
    <row r="64" spans="1:49" x14ac:dyDescent="0.3">
      <c r="A64" s="6">
        <v>5</v>
      </c>
      <c r="B64" s="8">
        <f t="shared" si="99"/>
        <v>-0.78094379132769287</v>
      </c>
      <c r="C64" s="8">
        <f t="shared" si="99"/>
        <v>1.8286273978780736</v>
      </c>
      <c r="D64" s="8">
        <f t="shared" si="99"/>
        <v>2.1123903139475511</v>
      </c>
      <c r="E64" s="8">
        <f t="shared" si="99"/>
        <v>1.9290253434972806</v>
      </c>
      <c r="F64" s="8">
        <f t="shared" si="99"/>
        <v>1.4900536181612614</v>
      </c>
      <c r="G64" s="8">
        <f t="shared" si="99"/>
        <v>0.37931682475255801</v>
      </c>
      <c r="H64" s="8">
        <f t="shared" si="99"/>
        <v>0.25282210067783506</v>
      </c>
      <c r="I64" s="8">
        <f t="shared" si="99"/>
        <v>-1.742182222910257</v>
      </c>
      <c r="J64" s="8">
        <f t="shared" si="99"/>
        <v>0.47290157114002351</v>
      </c>
      <c r="K64" s="8">
        <f t="shared" si="99"/>
        <v>-0.71787366408656261</v>
      </c>
      <c r="L64" s="8">
        <f t="shared" si="99"/>
        <v>-1.5128495504304444</v>
      </c>
      <c r="M64" s="8">
        <f t="shared" si="99"/>
        <v>-0.42793018895779866</v>
      </c>
      <c r="N64" s="8">
        <f t="shared" si="99"/>
        <v>-1.2238274011391557</v>
      </c>
      <c r="O64" s="8">
        <f t="shared" si="99"/>
        <v>-2.0595303512026772</v>
      </c>
      <c r="P64" s="8">
        <f t="shared" si="100"/>
        <v>0.48305881767319025</v>
      </c>
      <c r="AA64" s="1">
        <v>4</v>
      </c>
      <c r="AB64" s="12">
        <f t="shared" si="98"/>
        <v>20.492048915071408</v>
      </c>
      <c r="AC64" s="12">
        <f t="shared" si="98"/>
        <v>0.47662941307142148</v>
      </c>
      <c r="AD64" s="12">
        <f t="shared" si="98"/>
        <v>-21.077293488928561</v>
      </c>
      <c r="AE64" s="12">
        <f t="shared" si="98"/>
        <v>-8.619697116928549</v>
      </c>
      <c r="AF64" s="12">
        <f t="shared" si="98"/>
        <v>-18.810445415928555</v>
      </c>
      <c r="AG64" s="12">
        <f t="shared" si="98"/>
        <v>-13.237202785928574</v>
      </c>
      <c r="AH64" s="12">
        <f t="shared" si="98"/>
        <v>9.8547700030714083</v>
      </c>
      <c r="AI64" s="12">
        <f t="shared" si="98"/>
        <v>5.7223436990714305</v>
      </c>
      <c r="AJ64" s="12">
        <f t="shared" si="98"/>
        <v>6.8150421120714242</v>
      </c>
      <c r="AK64" s="12">
        <f t="shared" si="98"/>
        <v>9.0406203440714563</v>
      </c>
      <c r="AL64" s="12">
        <f t="shared" si="98"/>
        <v>5.801255264071429</v>
      </c>
      <c r="AM64" s="12">
        <f t="shared" si="98"/>
        <v>-13.778495302928562</v>
      </c>
      <c r="AN64" s="12">
        <f t="shared" si="98"/>
        <v>5.772230320071472</v>
      </c>
      <c r="AO64" s="12">
        <f t="shared" si="98"/>
        <v>11.548194040071408</v>
      </c>
    </row>
    <row r="65" spans="1:41" x14ac:dyDescent="0.3">
      <c r="A65" s="6">
        <v>6</v>
      </c>
      <c r="B65" s="8">
        <f t="shared" si="99"/>
        <v>-1.6768307641264357</v>
      </c>
      <c r="C65" s="8">
        <f t="shared" si="99"/>
        <v>-0.71387550094138241</v>
      </c>
      <c r="D65" s="8">
        <f t="shared" si="99"/>
        <v>-1.4952405564980218</v>
      </c>
      <c r="E65" s="8">
        <f t="shared" si="99"/>
        <v>0.62981070507522574</v>
      </c>
      <c r="F65" s="8">
        <f t="shared" si="99"/>
        <v>2.4156988808760573</v>
      </c>
      <c r="G65" s="8">
        <f t="shared" si="99"/>
        <v>-2.1805432765004298</v>
      </c>
      <c r="H65" s="8">
        <f t="shared" si="99"/>
        <v>-0.98061596894348924</v>
      </c>
      <c r="I65" s="8">
        <f t="shared" si="99"/>
        <v>0.27345341856287675</v>
      </c>
      <c r="J65" s="8">
        <f t="shared" si="99"/>
        <v>-0.85036880356340028</v>
      </c>
      <c r="K65" s="8">
        <f t="shared" si="99"/>
        <v>5.8748912212594817E-2</v>
      </c>
      <c r="L65" s="8">
        <f t="shared" si="99"/>
        <v>0.68810814010326737</v>
      </c>
      <c r="M65" s="8">
        <f t="shared" si="99"/>
        <v>1.1739580753482208</v>
      </c>
      <c r="N65" s="8">
        <f t="shared" si="99"/>
        <v>1.0585492583618183</v>
      </c>
      <c r="O65" s="8">
        <f t="shared" si="99"/>
        <v>1.5991474800330963</v>
      </c>
      <c r="P65" s="8">
        <f t="shared" si="100"/>
        <v>0.58323921005028012</v>
      </c>
      <c r="AA65" s="1">
        <v>5</v>
      </c>
      <c r="AB65" s="12">
        <f t="shared" si="98"/>
        <v>2.1625591187143094</v>
      </c>
      <c r="AC65" s="12">
        <f t="shared" si="98"/>
        <v>10.478749594714284</v>
      </c>
      <c r="AD65" s="12">
        <f t="shared" si="98"/>
        <v>-0.81775834128572811</v>
      </c>
      <c r="AE65" s="12">
        <f t="shared" si="98"/>
        <v>2.8942597997142592</v>
      </c>
      <c r="AF65" s="12">
        <f t="shared" si="98"/>
        <v>-1.0478490452857194</v>
      </c>
      <c r="AG65" s="12">
        <f t="shared" si="98"/>
        <v>-2.9728603822857202</v>
      </c>
      <c r="AH65" s="12">
        <f t="shared" si="98"/>
        <v>4.3265500487143207</v>
      </c>
      <c r="AI65" s="12">
        <f t="shared" si="98"/>
        <v>-3.7180758012857247</v>
      </c>
      <c r="AJ65" s="12">
        <f t="shared" si="98"/>
        <v>4.0314933597142861</v>
      </c>
      <c r="AK65" s="12">
        <f t="shared" si="98"/>
        <v>0.94695821171429984</v>
      </c>
      <c r="AL65" s="12">
        <f t="shared" si="98"/>
        <v>-3.7666018792856768</v>
      </c>
      <c r="AM65" s="12">
        <f t="shared" si="98"/>
        <v>-5.808347910285736</v>
      </c>
      <c r="AN65" s="12">
        <f t="shared" si="98"/>
        <v>-1.8075089082857154</v>
      </c>
      <c r="AO65" s="12">
        <f t="shared" si="98"/>
        <v>-4.9015678652857311</v>
      </c>
    </row>
    <row r="66" spans="1:41" x14ac:dyDescent="0.3">
      <c r="AA66" s="1">
        <v>6</v>
      </c>
      <c r="AB66" s="12">
        <f t="shared" si="98"/>
        <v>4.5744217689285591</v>
      </c>
      <c r="AC66" s="12">
        <f t="shared" si="98"/>
        <v>2.2856235829286078</v>
      </c>
      <c r="AD66" s="12">
        <f t="shared" si="98"/>
        <v>-21.233900227071402</v>
      </c>
      <c r="AE66" s="12">
        <f t="shared" si="98"/>
        <v>-7.2830158730714203</v>
      </c>
      <c r="AF66" s="12">
        <f t="shared" si="98"/>
        <v>-6.9914058950714235</v>
      </c>
      <c r="AG66" s="12">
        <f t="shared" si="98"/>
        <v>-18.006984127071419</v>
      </c>
      <c r="AH66" s="12">
        <f t="shared" si="98"/>
        <v>2.1771428569285689</v>
      </c>
      <c r="AI66" s="12">
        <f t="shared" si="98"/>
        <v>9.1066666669285468</v>
      </c>
      <c r="AJ66" s="12">
        <f t="shared" si="98"/>
        <v>0.16226757392858815</v>
      </c>
      <c r="AK66" s="12">
        <f t="shared" si="98"/>
        <v>8.6599092969285465</v>
      </c>
      <c r="AL66" s="12">
        <f t="shared" si="98"/>
        <v>7.5802494329285395</v>
      </c>
      <c r="AM66" s="12">
        <f t="shared" si="98"/>
        <v>-8.1445578230714233</v>
      </c>
      <c r="AN66" s="12">
        <f t="shared" si="98"/>
        <v>11.444217686928525</v>
      </c>
      <c r="AO66" s="12">
        <f t="shared" si="98"/>
        <v>15.669365078928578</v>
      </c>
    </row>
    <row r="67" spans="1:41" x14ac:dyDescent="0.3">
      <c r="AA67" s="19" t="s">
        <v>20</v>
      </c>
      <c r="AB67" s="12">
        <f t="shared" ref="AB67:AO67" si="101">AB10-$AP10</f>
        <v>78.293807904928599</v>
      </c>
      <c r="AC67" s="12">
        <f t="shared" si="101"/>
        <v>33.252492710928664</v>
      </c>
      <c r="AD67" s="12">
        <f t="shared" si="101"/>
        <v>-108.67038710707135</v>
      </c>
      <c r="AE67" s="12">
        <f t="shared" si="101"/>
        <v>-59.663176223071389</v>
      </c>
      <c r="AF67" s="12">
        <f t="shared" si="101"/>
        <v>-90.274491415071338</v>
      </c>
      <c r="AG67" s="12">
        <f t="shared" si="101"/>
        <v>-70.817439262071389</v>
      </c>
      <c r="AH67" s="12">
        <f t="shared" si="101"/>
        <v>40.114261418928606</v>
      </c>
      <c r="AI67" s="12">
        <f t="shared" si="101"/>
        <v>49.901200194928606</v>
      </c>
      <c r="AJ67" s="12">
        <f t="shared" si="101"/>
        <v>22.855848720928634</v>
      </c>
      <c r="AK67" s="12">
        <f t="shared" si="101"/>
        <v>53.013898606928592</v>
      </c>
      <c r="AL67" s="12">
        <f t="shared" si="101"/>
        <v>29.586392937928622</v>
      </c>
      <c r="AM67" s="12">
        <f t="shared" si="101"/>
        <v>-75.289706835071343</v>
      </c>
      <c r="AN67" s="12">
        <f t="shared" si="101"/>
        <v>43.383694524928615</v>
      </c>
      <c r="AO67" s="12">
        <f t="shared" si="101"/>
        <v>54.313603821928609</v>
      </c>
    </row>
    <row r="68" spans="1:41" x14ac:dyDescent="0.3"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x14ac:dyDescent="0.3"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x14ac:dyDescent="0.3">
      <c r="B70" s="36" t="s">
        <v>39</v>
      </c>
      <c r="C70" s="6">
        <v>1</v>
      </c>
      <c r="D70" s="6">
        <v>2</v>
      </c>
      <c r="E70" s="6">
        <v>3</v>
      </c>
      <c r="F70" s="6">
        <v>4</v>
      </c>
      <c r="G70" s="6">
        <v>5</v>
      </c>
      <c r="H70" s="6">
        <v>6</v>
      </c>
      <c r="I70" s="6" t="s">
        <v>20</v>
      </c>
      <c r="L70" s="34" t="s">
        <v>43</v>
      </c>
      <c r="M70" s="1">
        <v>1</v>
      </c>
      <c r="N70" s="1" t="s">
        <v>0</v>
      </c>
      <c r="O70" s="1" t="s">
        <v>1</v>
      </c>
      <c r="P70" s="1" t="s">
        <v>47</v>
      </c>
      <c r="Q70" s="1" t="s">
        <v>48</v>
      </c>
      <c r="R70" s="1">
        <v>4</v>
      </c>
      <c r="S70" s="1">
        <v>5</v>
      </c>
      <c r="T70" s="1">
        <v>6</v>
      </c>
      <c r="U70" s="44" t="s">
        <v>20</v>
      </c>
      <c r="V70" s="19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x14ac:dyDescent="0.3">
      <c r="B71" s="9" t="s">
        <v>3</v>
      </c>
      <c r="C71" s="22">
        <v>4.9268654993055551E-4</v>
      </c>
      <c r="D71" s="22">
        <v>2.039942890740741E-3</v>
      </c>
      <c r="E71" s="22">
        <v>7.1471193415509262E-4</v>
      </c>
      <c r="F71" s="41">
        <v>1.0655055849537035E-3</v>
      </c>
      <c r="G71" s="22">
        <v>3.1839464180555581E-4</v>
      </c>
      <c r="H71" s="22">
        <v>7.5859788359953692E-4</v>
      </c>
      <c r="I71" s="22">
        <v>5.389839485185185E-3</v>
      </c>
      <c r="L71" s="9" t="s">
        <v>3</v>
      </c>
      <c r="M71" s="41">
        <v>4.9268654993055551E-4</v>
      </c>
      <c r="N71" s="41">
        <v>1.4073066263541668E-3</v>
      </c>
      <c r="O71" s="41">
        <v>6.3263626438657395E-4</v>
      </c>
      <c r="P71" s="41">
        <v>4.1414294112268509E-4</v>
      </c>
      <c r="Q71" s="41">
        <v>3.0056899303240747E-4</v>
      </c>
      <c r="R71" s="41">
        <v>1.0655055849537035E-3</v>
      </c>
      <c r="S71" s="41">
        <v>3.1839464180555581E-4</v>
      </c>
      <c r="T71" s="41">
        <v>7.5859788359953692E-4</v>
      </c>
      <c r="U71" s="41">
        <v>5.389839485185185E-3</v>
      </c>
      <c r="V71" s="41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3">
      <c r="B72" s="9" t="s">
        <v>4</v>
      </c>
      <c r="C72" s="22">
        <v>4.5401077097222218E-4</v>
      </c>
      <c r="D72" s="22">
        <v>1.8182292978935186E-3</v>
      </c>
      <c r="E72" s="22">
        <v>6.1568825061342561E-4</v>
      </c>
      <c r="F72" s="41">
        <v>8.3384563701388885E-4</v>
      </c>
      <c r="G72" s="22">
        <v>4.1464684638888884E-4</v>
      </c>
      <c r="H72" s="22">
        <v>7.3210716385416718E-4</v>
      </c>
      <c r="I72" s="22">
        <v>4.8685279667361114E-3</v>
      </c>
      <c r="L72" s="9" t="s">
        <v>4</v>
      </c>
      <c r="M72" s="41">
        <v>4.5401077097222218E-4</v>
      </c>
      <c r="N72" s="41">
        <v>1.2389959687615741E-3</v>
      </c>
      <c r="O72" s="41">
        <v>5.7923332913194453E-4</v>
      </c>
      <c r="P72" s="41">
        <v>3.4055597547453685E-4</v>
      </c>
      <c r="Q72" s="41">
        <v>2.7513227513888876E-4</v>
      </c>
      <c r="R72" s="41">
        <v>8.3384563701388885E-4</v>
      </c>
      <c r="S72" s="41">
        <v>4.1464684638888884E-4</v>
      </c>
      <c r="T72" s="41">
        <v>7.3210716385416718E-4</v>
      </c>
      <c r="U72" s="41">
        <v>4.8685279667361114E-3</v>
      </c>
      <c r="V72" s="41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x14ac:dyDescent="0.3">
      <c r="B73" s="9" t="s">
        <v>5</v>
      </c>
      <c r="C73" s="22">
        <v>2.9254220207175925E-4</v>
      </c>
      <c r="D73" s="22">
        <v>1.1752414546064814E-3</v>
      </c>
      <c r="E73" s="22">
        <v>4.299487696296296E-4</v>
      </c>
      <c r="F73" s="41">
        <v>5.8437893675925944E-4</v>
      </c>
      <c r="G73" s="22">
        <v>2.8390022675925906E-4</v>
      </c>
      <c r="H73" s="22">
        <v>4.5989045309027815E-4</v>
      </c>
      <c r="I73" s="22">
        <v>3.2259020429166664E-3</v>
      </c>
      <c r="L73" s="9" t="s">
        <v>5</v>
      </c>
      <c r="M73" s="41">
        <v>2.9254220207175925E-4</v>
      </c>
      <c r="N73" s="41">
        <v>6.899470899421297E-4</v>
      </c>
      <c r="O73" s="41">
        <v>4.8529436466435177E-4</v>
      </c>
      <c r="P73" s="41">
        <v>2.2339800116898161E-4</v>
      </c>
      <c r="Q73" s="41">
        <v>2.0655076846064796E-4</v>
      </c>
      <c r="R73" s="41">
        <v>5.8437893675925944E-4</v>
      </c>
      <c r="S73" s="41">
        <v>2.8390022675925906E-4</v>
      </c>
      <c r="T73" s="41">
        <v>4.5989045309027815E-4</v>
      </c>
      <c r="U73" s="41">
        <v>3.2259020429166673E-3</v>
      </c>
      <c r="V73" s="41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x14ac:dyDescent="0.3">
      <c r="B74" s="9" t="s">
        <v>6</v>
      </c>
      <c r="C74" s="22">
        <v>3.2726337447916664E-4</v>
      </c>
      <c r="D74" s="22">
        <v>1.298439993287037E-3</v>
      </c>
      <c r="E74" s="22">
        <v>4.906252624421294E-4</v>
      </c>
      <c r="F74" s="41">
        <v>7.2856407995370404E-4</v>
      </c>
      <c r="G74" s="22">
        <v>3.2686339968749967E-4</v>
      </c>
      <c r="H74" s="22">
        <v>6.2135902200231494E-4</v>
      </c>
      <c r="I74" s="22">
        <v>3.7931151318518516E-3</v>
      </c>
      <c r="L74" s="9" t="s">
        <v>6</v>
      </c>
      <c r="M74" s="41">
        <v>3.2726337447916664E-4</v>
      </c>
      <c r="N74" s="41">
        <v>8.7097925590277783E-4</v>
      </c>
      <c r="O74" s="41">
        <v>4.2746073738425923E-4</v>
      </c>
      <c r="P74" s="41">
        <v>2.5222558158564804E-4</v>
      </c>
      <c r="Q74" s="41">
        <v>2.3839968085648142E-4</v>
      </c>
      <c r="R74" s="41">
        <v>7.2856407995370404E-4</v>
      </c>
      <c r="S74" s="41">
        <v>3.2686339968749967E-4</v>
      </c>
      <c r="T74" s="41">
        <v>6.2135902200231494E-4</v>
      </c>
      <c r="U74" s="41">
        <v>3.7931151318518516E-3</v>
      </c>
      <c r="V74" s="41"/>
    </row>
    <row r="75" spans="1:41" x14ac:dyDescent="0.3">
      <c r="B75" s="9" t="s">
        <v>7</v>
      </c>
      <c r="C75" s="22">
        <v>3.7675317040509256E-4</v>
      </c>
      <c r="D75" s="22">
        <v>1.0918970983449074E-3</v>
      </c>
      <c r="E75" s="22">
        <v>4.5358035189814802E-4</v>
      </c>
      <c r="F75" s="41">
        <v>6.1061560427083357E-4</v>
      </c>
      <c r="G75" s="22">
        <v>2.8123713990740732E-4</v>
      </c>
      <c r="H75" s="22">
        <v>6.2473413748842608E-4</v>
      </c>
      <c r="I75" s="22">
        <v>3.4388175023148146E-3</v>
      </c>
      <c r="L75" s="9" t="s">
        <v>7</v>
      </c>
      <c r="M75" s="41">
        <v>3.7675317040509256E-4</v>
      </c>
      <c r="N75" s="41">
        <v>7.9628579827546308E-4</v>
      </c>
      <c r="O75" s="41">
        <v>2.9561130006944443E-4</v>
      </c>
      <c r="P75" s="41">
        <v>2.4729623331018496E-4</v>
      </c>
      <c r="Q75" s="41">
        <v>2.0628411858796304E-4</v>
      </c>
      <c r="R75" s="41">
        <v>6.1061560427083357E-4</v>
      </c>
      <c r="S75" s="41">
        <v>2.8123713990740732E-4</v>
      </c>
      <c r="T75" s="41">
        <v>6.2473413748842608E-4</v>
      </c>
      <c r="U75" s="41">
        <v>3.4388175023148154E-3</v>
      </c>
      <c r="V75" s="41"/>
    </row>
    <row r="76" spans="1:41" x14ac:dyDescent="0.3">
      <c r="B76" s="9" t="s">
        <v>8</v>
      </c>
      <c r="C76" s="22">
        <v>3.5103300578703703E-4</v>
      </c>
      <c r="D76" s="22">
        <v>1.364458931724537E-3</v>
      </c>
      <c r="E76" s="22">
        <v>5.1720626521990732E-4</v>
      </c>
      <c r="F76" s="41">
        <v>6.7512072730324072E-4</v>
      </c>
      <c r="G76" s="22">
        <v>2.5895691609953696E-4</v>
      </c>
      <c r="H76" s="22">
        <v>4.9723901906250018E-4</v>
      </c>
      <c r="I76" s="22">
        <v>3.664014865196759E-3</v>
      </c>
      <c r="L76" s="9" t="s">
        <v>8</v>
      </c>
      <c r="M76" s="41">
        <v>3.5103300578703703E-4</v>
      </c>
      <c r="N76" s="41">
        <v>9.4974489796296297E-4</v>
      </c>
      <c r="O76" s="41">
        <v>4.1471403376157399E-4</v>
      </c>
      <c r="P76" s="41">
        <v>2.9596350885416654E-4</v>
      </c>
      <c r="Q76" s="41">
        <v>2.2124275636574084E-4</v>
      </c>
      <c r="R76" s="41">
        <v>6.7512072730324072E-4</v>
      </c>
      <c r="S76" s="41">
        <v>2.5895691609953696E-4</v>
      </c>
      <c r="T76" s="41">
        <v>4.9723901906250018E-4</v>
      </c>
      <c r="U76" s="41">
        <v>3.664014865196759E-3</v>
      </c>
      <c r="V76" s="41"/>
      <c r="AA76" s="1" t="s">
        <v>17</v>
      </c>
      <c r="AB76" s="9" t="s">
        <v>3</v>
      </c>
      <c r="AC76" s="9" t="s">
        <v>4</v>
      </c>
      <c r="AD76" s="9" t="s">
        <v>5</v>
      </c>
      <c r="AE76" s="9" t="s">
        <v>6</v>
      </c>
      <c r="AF76" s="9" t="s">
        <v>7</v>
      </c>
      <c r="AG76" s="9" t="s">
        <v>8</v>
      </c>
      <c r="AH76" s="9" t="s">
        <v>9</v>
      </c>
      <c r="AI76" s="9" t="s">
        <v>10</v>
      </c>
      <c r="AJ76" s="9" t="s">
        <v>11</v>
      </c>
      <c r="AK76" s="9" t="s">
        <v>12</v>
      </c>
      <c r="AL76" s="13" t="s">
        <v>13</v>
      </c>
      <c r="AM76" s="13" t="s">
        <v>14</v>
      </c>
      <c r="AN76" s="13" t="s">
        <v>15</v>
      </c>
      <c r="AO76" s="13" t="s">
        <v>16</v>
      </c>
    </row>
    <row r="77" spans="1:41" x14ac:dyDescent="0.3">
      <c r="B77" s="9" t="s">
        <v>9</v>
      </c>
      <c r="C77" s="22">
        <v>4.1909853447916667E-4</v>
      </c>
      <c r="D77" s="22">
        <v>1.8997160283912037E-3</v>
      </c>
      <c r="E77" s="22">
        <v>6.124506592708333E-4</v>
      </c>
      <c r="F77" s="41">
        <v>9.4238893087962941E-4</v>
      </c>
      <c r="G77" s="22">
        <v>3.4344083312500039E-4</v>
      </c>
      <c r="H77" s="22">
        <v>7.3085159989583334E-4</v>
      </c>
      <c r="I77" s="22">
        <v>4.9479465860416665E-3</v>
      </c>
      <c r="L77" s="9" t="s">
        <v>9</v>
      </c>
      <c r="M77" s="41">
        <v>4.1909853447916667E-4</v>
      </c>
      <c r="N77" s="41">
        <v>1.2770696859027778E-3</v>
      </c>
      <c r="O77" s="41">
        <v>6.2264634248842589E-4</v>
      </c>
      <c r="P77" s="41">
        <v>3.7002393549768515E-4</v>
      </c>
      <c r="Q77" s="41">
        <v>2.4242672377314812E-4</v>
      </c>
      <c r="R77" s="41">
        <v>9.4238893087962941E-4</v>
      </c>
      <c r="S77" s="41">
        <v>3.4344083312500039E-4</v>
      </c>
      <c r="T77" s="41">
        <v>7.3085159989583334E-4</v>
      </c>
      <c r="U77" s="41">
        <v>4.9479465860416665E-3</v>
      </c>
      <c r="V77" s="41"/>
      <c r="AA77" s="1">
        <v>1</v>
      </c>
      <c r="AB77" s="16">
        <v>0.29591836700000002</v>
      </c>
      <c r="AC77" s="16">
        <v>6.1224489999999999E-2</v>
      </c>
      <c r="AD77" s="16">
        <v>0.51591836700000004</v>
      </c>
      <c r="AE77" s="16">
        <v>0.12244898</v>
      </c>
      <c r="AF77" s="16">
        <v>2.9024943000000001E-2</v>
      </c>
      <c r="AG77" s="16">
        <v>0.61823129300000002</v>
      </c>
      <c r="AH77" s="16">
        <v>1.677641723</v>
      </c>
      <c r="AI77" s="16">
        <v>0.99265306099999995</v>
      </c>
      <c r="AJ77" s="16">
        <v>3.226122449</v>
      </c>
      <c r="AK77" s="16">
        <v>1.9969161</v>
      </c>
      <c r="AL77" s="16">
        <v>1.243537415</v>
      </c>
      <c r="AM77" s="16">
        <v>1.473015873</v>
      </c>
      <c r="AN77" s="16">
        <v>3.250793651</v>
      </c>
      <c r="AO77" s="16">
        <v>1.486077098</v>
      </c>
    </row>
    <row r="78" spans="1:41" x14ac:dyDescent="0.3">
      <c r="B78" s="9" t="s">
        <v>10</v>
      </c>
      <c r="C78" s="22">
        <v>4.3314069454861116E-4</v>
      </c>
      <c r="D78" s="22">
        <v>2.0114507222685186E-3</v>
      </c>
      <c r="E78" s="22">
        <v>6.6068384143518543E-4</v>
      </c>
      <c r="F78" s="41">
        <v>8.9455992273148157E-4</v>
      </c>
      <c r="G78" s="22">
        <v>2.5033173763888873E-4</v>
      </c>
      <c r="H78" s="22">
        <v>8.1105442177083307E-4</v>
      </c>
      <c r="I78" s="22">
        <v>5.0612213403935184E-3</v>
      </c>
      <c r="L78" s="9" t="s">
        <v>10</v>
      </c>
      <c r="M78" s="41">
        <v>4.3314069454861116E-4</v>
      </c>
      <c r="N78" s="41">
        <v>1.3381996934606483E-3</v>
      </c>
      <c r="O78" s="41">
        <v>6.7325102880787019E-4</v>
      </c>
      <c r="P78" s="41">
        <v>3.9336944653935179E-4</v>
      </c>
      <c r="Q78" s="41">
        <v>2.6731439489583364E-4</v>
      </c>
      <c r="R78" s="41">
        <v>8.9455992273148157E-4</v>
      </c>
      <c r="S78" s="41">
        <v>2.5033173763888873E-4</v>
      </c>
      <c r="T78" s="41">
        <v>8.1105442177083307E-4</v>
      </c>
      <c r="U78" s="41">
        <v>5.0612213403935184E-3</v>
      </c>
      <c r="V78" s="41"/>
      <c r="AA78" s="1" t="s">
        <v>0</v>
      </c>
      <c r="AB78" s="16">
        <v>42.864036280999997</v>
      </c>
      <c r="AC78" s="16">
        <v>39.287755101999998</v>
      </c>
      <c r="AD78" s="16">
        <v>25.791564626</v>
      </c>
      <c r="AE78" s="16">
        <v>28.398004534999998</v>
      </c>
      <c r="AF78" s="16">
        <v>32.580498865999999</v>
      </c>
      <c r="AG78" s="16">
        <v>30.947482993000001</v>
      </c>
      <c r="AH78" s="16">
        <v>37.887755102</v>
      </c>
      <c r="AI78" s="16">
        <v>38.416009070000001</v>
      </c>
      <c r="AJ78" s="16">
        <v>37.860136054000002</v>
      </c>
      <c r="AK78" s="16">
        <v>46.088707483</v>
      </c>
      <c r="AL78" s="16">
        <v>40.636734693999998</v>
      </c>
      <c r="AM78" s="16">
        <v>27.367619048000002</v>
      </c>
      <c r="AN78" s="16">
        <v>45.531428570999999</v>
      </c>
      <c r="AO78" s="16">
        <v>44.643265306000004</v>
      </c>
    </row>
    <row r="79" spans="1:41" x14ac:dyDescent="0.3">
      <c r="B79" s="9" t="s">
        <v>11</v>
      </c>
      <c r="C79" s="22">
        <v>4.0085663894675927E-4</v>
      </c>
      <c r="D79" s="22">
        <v>1.7918871252199074E-3</v>
      </c>
      <c r="E79" s="22">
        <v>6.0068867053240731E-4</v>
      </c>
      <c r="F79" s="41">
        <v>9.072068951041667E-4</v>
      </c>
      <c r="G79" s="22">
        <v>3.4002582515046297E-4</v>
      </c>
      <c r="H79" s="22">
        <v>7.0753128412037064E-4</v>
      </c>
      <c r="I79" s="22">
        <v>4.7481964390740745E-3</v>
      </c>
      <c r="L79" s="9" t="s">
        <v>11</v>
      </c>
      <c r="M79" s="41">
        <v>4.0085663894675927E-4</v>
      </c>
      <c r="N79" s="41">
        <v>1.2869740488888888E-3</v>
      </c>
      <c r="O79" s="41">
        <v>5.0491307633101872E-4</v>
      </c>
      <c r="P79" s="41">
        <v>3.77021919884259E-4</v>
      </c>
      <c r="Q79" s="41">
        <v>2.2366675064814832E-4</v>
      </c>
      <c r="R79" s="41">
        <v>9.072068951041667E-4</v>
      </c>
      <c r="S79" s="41">
        <v>3.4002582515046297E-4</v>
      </c>
      <c r="T79" s="41">
        <v>7.0753128412037064E-4</v>
      </c>
      <c r="U79" s="41">
        <v>4.7481964390740745E-3</v>
      </c>
      <c r="V79" s="41"/>
      <c r="AA79" s="1" t="s">
        <v>1</v>
      </c>
      <c r="AB79" s="16">
        <v>164.45532879800001</v>
      </c>
      <c r="AC79" s="16">
        <v>146.33700680300001</v>
      </c>
      <c r="AD79" s="16">
        <v>85.402993197000001</v>
      </c>
      <c r="AE79" s="16">
        <v>103.650612245</v>
      </c>
      <c r="AF79" s="16">
        <v>101.37959183700001</v>
      </c>
      <c r="AG79" s="16">
        <v>113.00544217700001</v>
      </c>
      <c r="AH79" s="16">
        <v>148.22657596400001</v>
      </c>
      <c r="AI79" s="16">
        <v>154.03646258500001</v>
      </c>
      <c r="AJ79" s="16">
        <v>149.05469387799999</v>
      </c>
      <c r="AK79" s="16">
        <v>157.41170068</v>
      </c>
      <c r="AL79" s="16">
        <v>144.89251700700001</v>
      </c>
      <c r="AM79" s="16">
        <v>107.30521542</v>
      </c>
      <c r="AN79" s="16">
        <v>160.81269841299999</v>
      </c>
      <c r="AO79" s="16">
        <v>153.86122449000001</v>
      </c>
    </row>
    <row r="80" spans="1:41" x14ac:dyDescent="0.3">
      <c r="B80" s="9" t="s">
        <v>12</v>
      </c>
      <c r="C80" s="22">
        <v>5.1032165952546299E-4</v>
      </c>
      <c r="D80" s="22">
        <v>1.8915732342361111E-3</v>
      </c>
      <c r="E80" s="22">
        <v>6.5217834046296251E-4</v>
      </c>
      <c r="F80" s="41">
        <v>9.3296590241898189E-4</v>
      </c>
      <c r="G80" s="22">
        <v>3.0432518686342608E-4</v>
      </c>
      <c r="H80" s="22">
        <v>8.058836188773146E-4</v>
      </c>
      <c r="I80" s="22">
        <v>5.0972479423842592E-3</v>
      </c>
      <c r="L80" s="9" t="s">
        <v>12</v>
      </c>
      <c r="M80" s="41">
        <v>5.1032165952546299E-4</v>
      </c>
      <c r="N80" s="41">
        <v>1.288460569409722E-3</v>
      </c>
      <c r="O80" s="41">
        <v>6.0311266482638909E-4</v>
      </c>
      <c r="P80" s="41">
        <v>3.5621378180555549E-4</v>
      </c>
      <c r="Q80" s="41">
        <v>2.9596455865740708E-4</v>
      </c>
      <c r="R80" s="41">
        <v>9.3296590241898189E-4</v>
      </c>
      <c r="S80" s="41">
        <v>3.0432518686342608E-4</v>
      </c>
      <c r="T80" s="41">
        <v>8.058836188773146E-4</v>
      </c>
      <c r="U80" s="41">
        <v>5.0972479423842592E-3</v>
      </c>
      <c r="V80" s="41"/>
      <c r="AA80" s="1" t="s">
        <v>47</v>
      </c>
      <c r="AB80" s="16">
        <v>219.115102041</v>
      </c>
      <c r="AC80" s="16">
        <v>196.38276644000001</v>
      </c>
      <c r="AD80" s="16">
        <v>127.33242630399999</v>
      </c>
      <c r="AE80" s="16">
        <v>140.583219955</v>
      </c>
      <c r="AF80" s="16">
        <v>126.920408163</v>
      </c>
      <c r="AG80" s="16">
        <v>148.836734694</v>
      </c>
      <c r="AH80" s="16">
        <v>202.023219955</v>
      </c>
      <c r="AI80" s="16">
        <v>212.205351474</v>
      </c>
      <c r="AJ80" s="16">
        <v>192.67918367300001</v>
      </c>
      <c r="AK80" s="16">
        <v>209.52063492100001</v>
      </c>
      <c r="AL80" s="16">
        <v>196.8830839</v>
      </c>
      <c r="AM80" s="16">
        <v>145.606530612</v>
      </c>
      <c r="AN80" s="16">
        <v>205.44</v>
      </c>
      <c r="AO80" s="16">
        <v>205.50820861700001</v>
      </c>
    </row>
    <row r="81" spans="2:41" x14ac:dyDescent="0.3">
      <c r="B81" s="13" t="s">
        <v>13</v>
      </c>
      <c r="C81" s="22">
        <v>4.5593978332175922E-4</v>
      </c>
      <c r="D81" s="22">
        <v>1.8084068195138889E-3</v>
      </c>
      <c r="E81" s="22">
        <v>6.2311875368055534E-4</v>
      </c>
      <c r="F81" s="41">
        <v>8.9547325103009269E-4</v>
      </c>
      <c r="G81" s="22">
        <v>2.49770093217593E-4</v>
      </c>
      <c r="H81" s="22">
        <v>7.9338755563657375E-4</v>
      </c>
      <c r="I81" s="22">
        <v>4.8260962564004627E-3</v>
      </c>
      <c r="L81" s="13" t="s">
        <v>13</v>
      </c>
      <c r="M81" s="41">
        <v>4.5593978332175922E-4</v>
      </c>
      <c r="N81" s="41">
        <v>1.2066641471412038E-3</v>
      </c>
      <c r="O81" s="41">
        <v>6.0174267237268514E-4</v>
      </c>
      <c r="P81" s="41">
        <v>3.5350634081018521E-4</v>
      </c>
      <c r="Q81" s="41">
        <v>2.6961241287037013E-4</v>
      </c>
      <c r="R81" s="41">
        <v>8.9547325103009269E-4</v>
      </c>
      <c r="S81" s="41">
        <v>2.49770093217593E-4</v>
      </c>
      <c r="T81" s="41">
        <v>7.9338755563657375E-4</v>
      </c>
      <c r="U81" s="41">
        <v>4.8260962564004627E-3</v>
      </c>
      <c r="V81" s="41"/>
      <c r="AA81" s="1" t="s">
        <v>48</v>
      </c>
      <c r="AB81" s="16">
        <v>254.89705215399999</v>
      </c>
      <c r="AC81" s="16">
        <v>225.806802721</v>
      </c>
      <c r="AD81" s="16">
        <v>146.63401360500001</v>
      </c>
      <c r="AE81" s="16">
        <v>162.37551020399999</v>
      </c>
      <c r="AF81" s="16">
        <v>148.28680272099999</v>
      </c>
      <c r="AG81" s="16">
        <v>174.40798185899999</v>
      </c>
      <c r="AH81" s="16">
        <v>233.993287982</v>
      </c>
      <c r="AI81" s="16">
        <v>246.19247165499999</v>
      </c>
      <c r="AJ81" s="16">
        <v>225.25387755099999</v>
      </c>
      <c r="AK81" s="16">
        <v>240.297505669</v>
      </c>
      <c r="AL81" s="16">
        <v>227.42603174600001</v>
      </c>
      <c r="AM81" s="16">
        <v>169.58693877600001</v>
      </c>
      <c r="AN81" s="16">
        <v>236.33560090700001</v>
      </c>
      <c r="AO81" s="16">
        <v>236.59102040799999</v>
      </c>
    </row>
    <row r="82" spans="2:41" x14ac:dyDescent="0.3">
      <c r="B82" s="13" t="s">
        <v>14</v>
      </c>
      <c r="C82" s="22">
        <v>2.9970605526620373E-4</v>
      </c>
      <c r="D82" s="22">
        <v>1.3685059208796296E-3</v>
      </c>
      <c r="E82" s="22">
        <v>4.3765852019675921E-4</v>
      </c>
      <c r="F82" s="41">
        <v>6.6885576761574093E-4</v>
      </c>
      <c r="G82" s="22">
        <v>2.2613877341435157E-4</v>
      </c>
      <c r="H82" s="22">
        <v>6.1138747165509271E-4</v>
      </c>
      <c r="I82" s="22">
        <v>3.6122525090277781E-3</v>
      </c>
      <c r="L82" s="13" t="s">
        <v>14</v>
      </c>
      <c r="M82" s="41">
        <v>2.9970605526620373E-4</v>
      </c>
      <c r="N82" s="41">
        <v>9.2520366171296295E-4</v>
      </c>
      <c r="O82" s="41">
        <v>4.4330225916666672E-4</v>
      </c>
      <c r="P82" s="41">
        <v>2.775510204166668E-4</v>
      </c>
      <c r="Q82" s="41">
        <v>1.6010749978009241E-4</v>
      </c>
      <c r="R82" s="41">
        <v>6.6885576761574093E-4</v>
      </c>
      <c r="S82" s="41">
        <v>2.2613877341435157E-4</v>
      </c>
      <c r="T82" s="41">
        <v>6.1138747165509271E-4</v>
      </c>
      <c r="U82" s="41">
        <v>3.6122525090277781E-3</v>
      </c>
      <c r="V82" s="41"/>
      <c r="AA82" s="1">
        <v>4</v>
      </c>
      <c r="AB82" s="16">
        <v>280.866213152</v>
      </c>
      <c r="AC82" s="16">
        <v>249.57823129299999</v>
      </c>
      <c r="AD82" s="16">
        <v>164.48</v>
      </c>
      <c r="AE82" s="16">
        <v>182.97324262999999</v>
      </c>
      <c r="AF82" s="16">
        <v>166.10975056699999</v>
      </c>
      <c r="AG82" s="16">
        <v>193.523356009</v>
      </c>
      <c r="AH82" s="16">
        <v>254.938956916</v>
      </c>
      <c r="AI82" s="16">
        <v>269.28843537400002</v>
      </c>
      <c r="AJ82" s="16">
        <v>244.578684807</v>
      </c>
      <c r="AK82" s="16">
        <v>265.86884353699998</v>
      </c>
      <c r="AL82" s="16">
        <v>250.72054421799999</v>
      </c>
      <c r="AM82" s="16">
        <v>183.42022675699999</v>
      </c>
      <c r="AN82" s="16">
        <v>260.73106575999998</v>
      </c>
      <c r="AO82" s="16">
        <v>262.98920634900003</v>
      </c>
    </row>
    <row r="83" spans="2:41" x14ac:dyDescent="0.3">
      <c r="B83" s="13" t="s">
        <v>15</v>
      </c>
      <c r="C83" s="22">
        <v>4.8935920046296294E-4</v>
      </c>
      <c r="D83" s="22">
        <v>1.8507936507986113E-3</v>
      </c>
      <c r="E83" s="22">
        <v>6.399428907407405E-4</v>
      </c>
      <c r="F83" s="41">
        <v>8.9513731417824132E-4</v>
      </c>
      <c r="G83" s="22">
        <v>2.7244478038194439E-4</v>
      </c>
      <c r="H83" s="22">
        <v>8.381094104282403E-4</v>
      </c>
      <c r="I83" s="22">
        <v>4.9857872469907406E-3</v>
      </c>
      <c r="L83" s="13" t="s">
        <v>15</v>
      </c>
      <c r="M83" s="41">
        <v>4.8935920046296294E-4</v>
      </c>
      <c r="N83" s="41">
        <v>1.3342739565046296E-3</v>
      </c>
      <c r="O83" s="41">
        <v>5.1651969429398158E-4</v>
      </c>
      <c r="P83" s="41">
        <v>3.5758797346064833E-4</v>
      </c>
      <c r="Q83" s="41">
        <v>2.8235491728009218E-4</v>
      </c>
      <c r="R83" s="41">
        <v>8.9513731417824132E-4</v>
      </c>
      <c r="S83" s="41">
        <v>2.7244478038194439E-4</v>
      </c>
      <c r="T83" s="41">
        <v>8.381094104282403E-4</v>
      </c>
      <c r="U83" s="41">
        <v>4.9857872469907406E-3</v>
      </c>
      <c r="V83" s="41"/>
      <c r="AA83" s="1">
        <v>5</v>
      </c>
      <c r="AB83" s="16">
        <v>372.92589569199998</v>
      </c>
      <c r="AC83" s="16">
        <v>321.62249433099998</v>
      </c>
      <c r="AD83" s="16">
        <v>214.970340136</v>
      </c>
      <c r="AE83" s="16">
        <v>245.92117913800001</v>
      </c>
      <c r="AF83" s="16">
        <v>218.86693877600001</v>
      </c>
      <c r="AG83" s="16">
        <v>251.853786848</v>
      </c>
      <c r="AH83" s="16">
        <v>336.36136054399998</v>
      </c>
      <c r="AI83" s="16">
        <v>346.57841269800002</v>
      </c>
      <c r="AJ83" s="16">
        <v>322.961360544</v>
      </c>
      <c r="AK83" s="16">
        <v>346.47709750600001</v>
      </c>
      <c r="AL83" s="16">
        <v>328.08943310699999</v>
      </c>
      <c r="AM83" s="16">
        <v>241.20936507900001</v>
      </c>
      <c r="AN83" s="16">
        <v>338.07092970500003</v>
      </c>
      <c r="AO83" s="16">
        <v>346.10503401400001</v>
      </c>
    </row>
    <row r="84" spans="2:41" x14ac:dyDescent="0.3">
      <c r="B84" s="13" t="s">
        <v>16</v>
      </c>
      <c r="C84" s="22">
        <v>4.9950449314814819E-4</v>
      </c>
      <c r="D84" s="22">
        <v>1.8618627698032406E-3</v>
      </c>
      <c r="E84" s="22">
        <v>6.6528932560185213E-4</v>
      </c>
      <c r="F84" s="41">
        <v>9.61988746122685E-4</v>
      </c>
      <c r="G84" s="22">
        <v>2.3663391282407385E-4</v>
      </c>
      <c r="H84" s="22">
        <v>8.870115793171298E-4</v>
      </c>
      <c r="I84" s="22">
        <v>5.1122908268171298E-3</v>
      </c>
      <c r="L84" s="13" t="s">
        <v>16</v>
      </c>
      <c r="M84" s="41">
        <v>4.9950449314814819E-4</v>
      </c>
      <c r="N84" s="41">
        <v>1.264096749814815E-3</v>
      </c>
      <c r="O84" s="41">
        <v>5.9776601998842585E-4</v>
      </c>
      <c r="P84" s="41">
        <v>3.5975476609953683E-4</v>
      </c>
      <c r="Q84" s="41">
        <v>3.0553455950231524E-4</v>
      </c>
      <c r="R84" s="41">
        <v>9.61988746122685E-4</v>
      </c>
      <c r="S84" s="41">
        <v>2.3663391282407385E-4</v>
      </c>
      <c r="T84" s="41">
        <v>8.870115793171298E-4</v>
      </c>
      <c r="U84" s="41">
        <v>5.1122908268171298E-3</v>
      </c>
      <c r="V84" s="41"/>
      <c r="AA84" s="1">
        <v>6</v>
      </c>
      <c r="AB84" s="16">
        <v>400.43519274400001</v>
      </c>
      <c r="AC84" s="16">
        <v>357.44798185899998</v>
      </c>
      <c r="AD84" s="16">
        <v>239.49931972799999</v>
      </c>
      <c r="AE84" s="16">
        <v>274.16217687099999</v>
      </c>
      <c r="AF84" s="16">
        <v>243.16582766400001</v>
      </c>
      <c r="AG84" s="16">
        <v>274.22766439899999</v>
      </c>
      <c r="AH84" s="16">
        <v>366.03464852600001</v>
      </c>
      <c r="AI84" s="16">
        <v>368.20707483000001</v>
      </c>
      <c r="AJ84" s="16">
        <v>352.339591837</v>
      </c>
      <c r="AK84" s="16">
        <v>372.77079365100002</v>
      </c>
      <c r="AL84" s="16">
        <v>349.66956916100003</v>
      </c>
      <c r="AM84" s="16">
        <v>260.74775510199999</v>
      </c>
      <c r="AN84" s="16">
        <v>361.61015873000002</v>
      </c>
      <c r="AO84" s="16">
        <v>366.55020408199999</v>
      </c>
    </row>
    <row r="85" spans="2:41" x14ac:dyDescent="0.3">
      <c r="B85" s="6" t="s">
        <v>22</v>
      </c>
      <c r="C85" s="22">
        <v>4.1444400952463627E-4</v>
      </c>
      <c r="D85" s="22">
        <v>1.6623147098363095E-3</v>
      </c>
      <c r="E85" s="22">
        <v>5.7955513113425899E-4</v>
      </c>
      <c r="F85" s="41">
        <v>8.2832909288111777E-4</v>
      </c>
      <c r="G85" s="22">
        <v>2.9336502237599203E-4</v>
      </c>
      <c r="H85" s="22">
        <v>7.0565318719990086E-4</v>
      </c>
      <c r="I85" s="22">
        <v>4.483661152952215E-3</v>
      </c>
      <c r="L85" s="6" t="s">
        <v>22</v>
      </c>
      <c r="M85" s="41">
        <v>4.1444400952463627E-4</v>
      </c>
      <c r="N85" s="41">
        <v>1.133871582145337E-3</v>
      </c>
      <c r="O85" s="41">
        <v>5.2844312769097224E-4</v>
      </c>
      <c r="P85" s="41">
        <v>3.2990081614500655E-4</v>
      </c>
      <c r="Q85" s="41">
        <v>2.496543149892526E-4</v>
      </c>
      <c r="R85" s="41">
        <v>8.2832909288111777E-4</v>
      </c>
      <c r="S85" s="41">
        <v>2.9336502237599203E-4</v>
      </c>
      <c r="T85" s="41">
        <v>7.0565318719990086E-4</v>
      </c>
      <c r="U85" s="41">
        <v>4.483661152952215E-3</v>
      </c>
      <c r="V85" s="41"/>
      <c r="AA85" s="42"/>
      <c r="AB85" s="16">
        <v>465.978049887</v>
      </c>
      <c r="AC85" s="16">
        <v>420.70204081600002</v>
      </c>
      <c r="AD85" s="16">
        <v>279.23385487500002</v>
      </c>
      <c r="AE85" s="16">
        <v>327.847596372</v>
      </c>
      <c r="AF85" s="16">
        <v>297.14285714300001</v>
      </c>
      <c r="AG85" s="16">
        <v>317.189115646</v>
      </c>
      <c r="AH85" s="16">
        <v>429.18022675700001</v>
      </c>
      <c r="AI85" s="16">
        <v>438.28217687099999</v>
      </c>
      <c r="AJ85" s="16">
        <v>413.47029478500002</v>
      </c>
      <c r="AK85" s="16">
        <v>442.399138322</v>
      </c>
      <c r="AL85" s="16">
        <v>418.218253968</v>
      </c>
      <c r="AM85" s="16">
        <v>313.57163265299999</v>
      </c>
      <c r="AN85" s="16">
        <v>434.02281179099998</v>
      </c>
      <c r="AO85" s="16">
        <v>443.188004535</v>
      </c>
    </row>
    <row r="86" spans="2:41" x14ac:dyDescent="0.3">
      <c r="B86" s="6" t="s">
        <v>23</v>
      </c>
      <c r="C86" s="22">
        <v>2.9254220207175925E-4</v>
      </c>
      <c r="D86" s="22">
        <v>1.0918970983449074E-3</v>
      </c>
      <c r="E86" s="22">
        <v>4.299487696296296E-4</v>
      </c>
      <c r="F86" s="41">
        <v>5.8437893675925944E-4</v>
      </c>
      <c r="G86" s="22">
        <v>2.2613877341435157E-4</v>
      </c>
      <c r="H86" s="22">
        <v>4.5989045309027815E-4</v>
      </c>
      <c r="I86" s="22">
        <v>3.2259020429166664E-3</v>
      </c>
      <c r="J86" s="30" t="s">
        <v>51</v>
      </c>
      <c r="L86" s="6" t="s">
        <v>23</v>
      </c>
      <c r="M86" s="41">
        <v>2.9254220207175925E-4</v>
      </c>
      <c r="N86" s="41">
        <v>6.899470899421297E-4</v>
      </c>
      <c r="O86" s="41">
        <v>2.9561130006944443E-4</v>
      </c>
      <c r="P86" s="41">
        <v>2.2339800116898161E-4</v>
      </c>
      <c r="Q86" s="41">
        <v>1.6010749978009241E-4</v>
      </c>
      <c r="R86" s="41">
        <v>5.8437893675925944E-4</v>
      </c>
      <c r="S86" s="41">
        <v>2.2613877341435157E-4</v>
      </c>
      <c r="T86" s="41">
        <v>4.5989045309027815E-4</v>
      </c>
      <c r="U86" s="41">
        <v>3.2259020429166673E-3</v>
      </c>
      <c r="V86" s="30" t="s">
        <v>51</v>
      </c>
      <c r="AA86" s="43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3">
      <c r="B87" s="6" t="s">
        <v>24</v>
      </c>
      <c r="C87" s="22">
        <v>5.1032165952546299E-4</v>
      </c>
      <c r="D87" s="22">
        <v>2.039942890740741E-3</v>
      </c>
      <c r="E87" s="22">
        <v>7.1471193415509262E-4</v>
      </c>
      <c r="F87" s="41">
        <v>1.0655055849537035E-3</v>
      </c>
      <c r="G87" s="22">
        <v>4.1464684638888884E-4</v>
      </c>
      <c r="H87" s="22">
        <v>8.870115793171298E-4</v>
      </c>
      <c r="I87" s="22">
        <v>5.389839485185185E-3</v>
      </c>
      <c r="J87" s="30" t="s">
        <v>50</v>
      </c>
      <c r="L87" s="6" t="s">
        <v>24</v>
      </c>
      <c r="M87" s="41">
        <v>5.1032165952546299E-4</v>
      </c>
      <c r="N87" s="41">
        <v>1.4073066263541668E-3</v>
      </c>
      <c r="O87" s="41">
        <v>6.7325102880787019E-4</v>
      </c>
      <c r="P87" s="41">
        <v>4.1414294112268509E-4</v>
      </c>
      <c r="Q87" s="41">
        <v>3.0553455950231524E-4</v>
      </c>
      <c r="R87" s="41">
        <v>1.0655055849537035E-3</v>
      </c>
      <c r="S87" s="41">
        <v>4.1464684638888884E-4</v>
      </c>
      <c r="T87" s="41">
        <v>8.870115793171298E-4</v>
      </c>
      <c r="U87" s="41">
        <v>5.389839485185185E-3</v>
      </c>
      <c r="V87" s="30" t="s">
        <v>50</v>
      </c>
      <c r="AA87" s="43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3">
      <c r="B88" s="6" t="s">
        <v>25</v>
      </c>
      <c r="C88" s="8">
        <v>18.089990877853463</v>
      </c>
      <c r="D88" s="8">
        <v>19.608922479224773</v>
      </c>
      <c r="E88" s="8">
        <v>16.301503884382747</v>
      </c>
      <c r="F88" s="29">
        <v>17.826553237339922</v>
      </c>
      <c r="G88" s="8">
        <v>17.588495050165342</v>
      </c>
      <c r="H88" s="8">
        <v>18.003004233541212</v>
      </c>
      <c r="I88" s="8">
        <v>16.725842215319307</v>
      </c>
      <c r="L88" s="6" t="s">
        <v>25</v>
      </c>
      <c r="M88" s="8">
        <v>18.08999087785341</v>
      </c>
      <c r="N88" s="8">
        <v>20.689269520587324</v>
      </c>
      <c r="O88" s="8">
        <v>20.066781936819602</v>
      </c>
      <c r="P88" s="8">
        <v>18.044544662370377</v>
      </c>
      <c r="Q88" s="8">
        <v>17.10524871362318</v>
      </c>
      <c r="R88" s="8">
        <v>17.826553237339944</v>
      </c>
      <c r="S88" s="8">
        <v>17.588495050165353</v>
      </c>
      <c r="T88" s="8">
        <v>18.003004233541176</v>
      </c>
      <c r="U88" s="31">
        <v>16.725842215319371</v>
      </c>
      <c r="V88" s="40"/>
      <c r="AA88" s="43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3">
      <c r="P89"/>
      <c r="S89"/>
      <c r="T89"/>
      <c r="V89"/>
      <c r="W89" s="19"/>
      <c r="X89" s="19"/>
      <c r="Y89" s="19"/>
      <c r="Z89" s="19"/>
      <c r="AA89" s="19"/>
      <c r="AB89" s="19"/>
      <c r="AC89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3">
      <c r="B90" s="36" t="s">
        <v>40</v>
      </c>
      <c r="C90" s="6">
        <v>1</v>
      </c>
      <c r="D90" s="6">
        <v>2</v>
      </c>
      <c r="E90" s="6">
        <v>3</v>
      </c>
      <c r="F90" s="6">
        <v>4</v>
      </c>
      <c r="G90" s="6">
        <v>5</v>
      </c>
      <c r="H90" s="6">
        <v>6</v>
      </c>
      <c r="I90" s="6" t="s">
        <v>20</v>
      </c>
      <c r="L90" s="34" t="s">
        <v>44</v>
      </c>
      <c r="M90" s="1">
        <v>1</v>
      </c>
      <c r="N90" s="1" t="s">
        <v>0</v>
      </c>
      <c r="O90" s="1" t="s">
        <v>1</v>
      </c>
      <c r="P90" s="1" t="s">
        <v>47</v>
      </c>
      <c r="Q90" s="1" t="s">
        <v>48</v>
      </c>
      <c r="R90" s="1">
        <v>4</v>
      </c>
      <c r="S90" s="1">
        <v>5</v>
      </c>
      <c r="T90" s="1">
        <v>6</v>
      </c>
      <c r="U90" s="44" t="s">
        <v>20</v>
      </c>
      <c r="V90" s="19"/>
      <c r="W90" s="41"/>
      <c r="X90" s="41"/>
      <c r="Y90" s="41"/>
      <c r="Z90" s="41"/>
      <c r="AA90" s="41"/>
      <c r="AB90" s="41"/>
      <c r="AC90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3">
      <c r="B91" s="9" t="s">
        <v>4</v>
      </c>
      <c r="C91" s="22">
        <v>4.5401077097222218E-4</v>
      </c>
      <c r="D91" s="22">
        <v>1.8182292978935186E-3</v>
      </c>
      <c r="E91" s="22">
        <v>6.1568825061342561E-4</v>
      </c>
      <c r="F91" s="41">
        <v>8.3384563701388885E-4</v>
      </c>
      <c r="G91" s="22">
        <v>4.1464684638888884E-4</v>
      </c>
      <c r="H91" s="22">
        <v>7.3210716385416718E-4</v>
      </c>
      <c r="I91" s="22">
        <v>4.8685279667361114E-3</v>
      </c>
      <c r="L91" s="9" t="s">
        <v>4</v>
      </c>
      <c r="M91" s="41">
        <v>4.5401077097222218E-4</v>
      </c>
      <c r="N91" s="41">
        <v>1.2389959687615741E-3</v>
      </c>
      <c r="O91" s="41">
        <v>5.7923332913194453E-4</v>
      </c>
      <c r="P91" s="41">
        <v>3.4055597547453685E-4</v>
      </c>
      <c r="Q91" s="41">
        <v>2.7513227513888876E-4</v>
      </c>
      <c r="R91" s="41">
        <v>8.3384563701388885E-4</v>
      </c>
      <c r="S91" s="41">
        <v>4.1464684638888884E-4</v>
      </c>
      <c r="T91" s="41">
        <v>7.3210716385416718E-4</v>
      </c>
      <c r="U91" s="41">
        <v>4.8685279667361114E-3</v>
      </c>
      <c r="V91" s="41"/>
      <c r="W91" s="41"/>
      <c r="X91" s="41"/>
      <c r="Y91" s="41"/>
      <c r="Z91" s="41"/>
      <c r="AA91" s="41"/>
      <c r="AB91" s="41"/>
      <c r="AC91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3">
      <c r="B92" s="9" t="s">
        <v>6</v>
      </c>
      <c r="C92" s="22">
        <v>3.2726337447916664E-4</v>
      </c>
      <c r="D92" s="22">
        <v>1.298439993287037E-3</v>
      </c>
      <c r="E92" s="22">
        <v>4.906252624421294E-4</v>
      </c>
      <c r="F92" s="41">
        <v>7.2856407995370404E-4</v>
      </c>
      <c r="G92" s="22">
        <v>3.2686339968749967E-4</v>
      </c>
      <c r="H92" s="22">
        <v>6.2135902200231494E-4</v>
      </c>
      <c r="I92" s="22">
        <v>3.7931151318518516E-3</v>
      </c>
      <c r="L92" s="9" t="s">
        <v>6</v>
      </c>
      <c r="M92" s="41">
        <v>3.2726337447916664E-4</v>
      </c>
      <c r="N92" s="41">
        <v>8.7097925590277783E-4</v>
      </c>
      <c r="O92" s="41">
        <v>4.2746073738425923E-4</v>
      </c>
      <c r="P92" s="41">
        <v>2.5222558158564804E-4</v>
      </c>
      <c r="Q92" s="41">
        <v>2.3839968085648142E-4</v>
      </c>
      <c r="R92" s="41">
        <v>7.2856407995370404E-4</v>
      </c>
      <c r="S92" s="41">
        <v>3.2686339968749967E-4</v>
      </c>
      <c r="T92" s="41">
        <v>6.2135902200231494E-4</v>
      </c>
      <c r="U92" s="41">
        <v>3.7931151318518516E-3</v>
      </c>
      <c r="V92" s="41"/>
      <c r="W92" s="41"/>
      <c r="X92" s="41"/>
      <c r="Y92" s="41"/>
      <c r="Z92" s="41"/>
      <c r="AA92" s="41"/>
      <c r="AB92" s="41"/>
      <c r="AC92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3">
      <c r="B93" s="9" t="s">
        <v>7</v>
      </c>
      <c r="C93" s="22">
        <v>3.7675317040509256E-4</v>
      </c>
      <c r="D93" s="22">
        <v>1.0918970983449074E-3</v>
      </c>
      <c r="E93" s="22">
        <v>4.5358035189814802E-4</v>
      </c>
      <c r="F93" s="41">
        <v>6.1061560427083357E-4</v>
      </c>
      <c r="G93" s="22">
        <v>2.8123713990740732E-4</v>
      </c>
      <c r="H93" s="22">
        <v>6.2473413748842608E-4</v>
      </c>
      <c r="I93" s="22">
        <v>3.4388175023148146E-3</v>
      </c>
      <c r="L93" s="9" t="s">
        <v>7</v>
      </c>
      <c r="M93" s="41">
        <v>3.7675317040509256E-4</v>
      </c>
      <c r="N93" s="41">
        <v>7.9628579827546308E-4</v>
      </c>
      <c r="O93" s="41">
        <v>2.9561130006944443E-4</v>
      </c>
      <c r="P93" s="41">
        <v>2.4729623331018496E-4</v>
      </c>
      <c r="Q93" s="41">
        <v>2.0628411858796304E-4</v>
      </c>
      <c r="R93" s="41">
        <v>6.1061560427083357E-4</v>
      </c>
      <c r="S93" s="41">
        <v>2.8123713990740732E-4</v>
      </c>
      <c r="T93" s="41">
        <v>6.2473413748842608E-4</v>
      </c>
      <c r="U93" s="41">
        <v>3.4388175023148154E-3</v>
      </c>
      <c r="V93" s="41"/>
      <c r="W93" s="41"/>
      <c r="X93" s="41"/>
      <c r="Y93" s="41"/>
      <c r="Z93" s="41"/>
      <c r="AA93" s="41"/>
      <c r="AB93" s="41"/>
      <c r="AC93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3">
      <c r="B94" s="9" t="s">
        <v>8</v>
      </c>
      <c r="C94" s="22">
        <v>3.5103300578703703E-4</v>
      </c>
      <c r="D94" s="22">
        <v>1.364458931724537E-3</v>
      </c>
      <c r="E94" s="22">
        <v>5.1720626521990732E-4</v>
      </c>
      <c r="F94" s="41">
        <v>6.7512072730324072E-4</v>
      </c>
      <c r="G94" s="22">
        <v>2.5895691609953696E-4</v>
      </c>
      <c r="H94" s="22">
        <v>4.9723901906250018E-4</v>
      </c>
      <c r="I94" s="22">
        <v>3.664014865196759E-3</v>
      </c>
      <c r="L94" s="9" t="s">
        <v>8</v>
      </c>
      <c r="M94" s="41">
        <v>3.5103300578703703E-4</v>
      </c>
      <c r="N94" s="41">
        <v>9.4974489796296297E-4</v>
      </c>
      <c r="O94" s="41">
        <v>4.1471403376157399E-4</v>
      </c>
      <c r="P94" s="41">
        <v>2.9596350885416654E-4</v>
      </c>
      <c r="Q94" s="41">
        <v>2.2124275636574084E-4</v>
      </c>
      <c r="R94" s="41">
        <v>6.7512072730324072E-4</v>
      </c>
      <c r="S94" s="41">
        <v>2.5895691609953696E-4</v>
      </c>
      <c r="T94" s="41">
        <v>4.9723901906250018E-4</v>
      </c>
      <c r="U94" s="41">
        <v>3.664014865196759E-3</v>
      </c>
      <c r="V94" s="41"/>
      <c r="W94" s="41"/>
      <c r="X94" s="41"/>
      <c r="Y94" s="41"/>
      <c r="Z94" s="41"/>
      <c r="AA94" s="41"/>
      <c r="AB94" s="41"/>
      <c r="AC94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3">
      <c r="B95" s="9" t="s">
        <v>9</v>
      </c>
      <c r="C95" s="22">
        <v>4.1909853447916667E-4</v>
      </c>
      <c r="D95" s="22">
        <v>1.8997160283912037E-3</v>
      </c>
      <c r="E95" s="22">
        <v>6.124506592708333E-4</v>
      </c>
      <c r="F95" s="41">
        <v>9.4238893087962941E-4</v>
      </c>
      <c r="G95" s="22">
        <v>3.4344083312500039E-4</v>
      </c>
      <c r="H95" s="22">
        <v>7.3085159989583334E-4</v>
      </c>
      <c r="I95" s="22">
        <v>4.9479465860416665E-3</v>
      </c>
      <c r="L95" s="9" t="s">
        <v>9</v>
      </c>
      <c r="M95" s="41">
        <v>4.1909853447916667E-4</v>
      </c>
      <c r="N95" s="41">
        <v>1.2770696859027778E-3</v>
      </c>
      <c r="O95" s="41">
        <v>6.2264634248842589E-4</v>
      </c>
      <c r="P95" s="41">
        <v>3.7002393549768515E-4</v>
      </c>
      <c r="Q95" s="41">
        <v>2.4242672377314812E-4</v>
      </c>
      <c r="R95" s="41">
        <v>9.4238893087962941E-4</v>
      </c>
      <c r="S95" s="41">
        <v>3.4344083312500039E-4</v>
      </c>
      <c r="T95" s="41">
        <v>7.3085159989583334E-4</v>
      </c>
      <c r="U95" s="41">
        <v>4.9479465860416665E-3</v>
      </c>
      <c r="V95" s="41"/>
      <c r="W95" s="41"/>
      <c r="X95" s="41"/>
      <c r="Y95" s="41"/>
      <c r="Z95" s="41"/>
      <c r="AA95" s="41"/>
      <c r="AB95" s="41"/>
      <c r="AC95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3">
      <c r="B96" s="9" t="s">
        <v>10</v>
      </c>
      <c r="C96" s="22">
        <v>4.3314069454861116E-4</v>
      </c>
      <c r="D96" s="22">
        <v>2.0114507222685186E-3</v>
      </c>
      <c r="E96" s="22">
        <v>6.6068384143518543E-4</v>
      </c>
      <c r="F96" s="41">
        <v>8.9455992273148157E-4</v>
      </c>
      <c r="G96" s="22">
        <v>2.5033173763888873E-4</v>
      </c>
      <c r="H96" s="22">
        <v>8.1105442177083307E-4</v>
      </c>
      <c r="I96" s="22">
        <v>5.0612213403935184E-3</v>
      </c>
      <c r="L96" s="9" t="s">
        <v>10</v>
      </c>
      <c r="M96" s="41">
        <v>4.3314069454861116E-4</v>
      </c>
      <c r="N96" s="41">
        <v>1.3381996934606483E-3</v>
      </c>
      <c r="O96" s="41">
        <v>6.7325102880787019E-4</v>
      </c>
      <c r="P96" s="41">
        <v>3.9336944653935179E-4</v>
      </c>
      <c r="Q96" s="41">
        <v>2.6731439489583364E-4</v>
      </c>
      <c r="R96" s="41">
        <v>8.9455992273148157E-4</v>
      </c>
      <c r="S96" s="41">
        <v>2.5033173763888873E-4</v>
      </c>
      <c r="T96" s="41">
        <v>8.1105442177083307E-4</v>
      </c>
      <c r="U96" s="41">
        <v>5.0612213403935184E-3</v>
      </c>
      <c r="V96" s="41"/>
      <c r="W96" s="41"/>
      <c r="X96" s="41"/>
      <c r="Y96" s="41"/>
      <c r="Z96" s="41"/>
      <c r="AA96" s="41"/>
      <c r="AB96" s="41"/>
      <c r="AC9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4" x14ac:dyDescent="0.3">
      <c r="B97" s="9" t="s">
        <v>12</v>
      </c>
      <c r="C97" s="22">
        <v>5.1032165952546299E-4</v>
      </c>
      <c r="D97" s="22">
        <v>1.8915732342361111E-3</v>
      </c>
      <c r="E97" s="22">
        <v>6.5217834046296251E-4</v>
      </c>
      <c r="F97" s="41">
        <v>9.3296590241898189E-4</v>
      </c>
      <c r="G97" s="22">
        <v>3.0432518686342608E-4</v>
      </c>
      <c r="H97" s="22">
        <v>8.058836188773146E-4</v>
      </c>
      <c r="I97" s="22">
        <v>5.0972479423842592E-3</v>
      </c>
      <c r="L97" s="9" t="s">
        <v>12</v>
      </c>
      <c r="M97" s="41">
        <v>5.1032165952546299E-4</v>
      </c>
      <c r="N97" s="41">
        <v>1.288460569409722E-3</v>
      </c>
      <c r="O97" s="41">
        <v>6.0311266482638909E-4</v>
      </c>
      <c r="P97" s="41">
        <v>3.5621378180555549E-4</v>
      </c>
      <c r="Q97" s="41">
        <v>2.9596455865740708E-4</v>
      </c>
      <c r="R97" s="41">
        <v>9.3296590241898189E-4</v>
      </c>
      <c r="S97" s="41">
        <v>3.0432518686342608E-4</v>
      </c>
      <c r="T97" s="41">
        <v>8.058836188773146E-4</v>
      </c>
      <c r="U97" s="41">
        <v>5.0972479423842592E-3</v>
      </c>
      <c r="V97" s="41"/>
      <c r="W97" s="41"/>
      <c r="X97" s="41"/>
      <c r="Y97" s="41"/>
      <c r="Z97" s="41"/>
      <c r="AA97" s="41"/>
      <c r="AB97" s="41"/>
      <c r="AC97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4"/>
      <c r="AR97" s="4"/>
    </row>
    <row r="98" spans="2:44" x14ac:dyDescent="0.3">
      <c r="B98" s="13" t="s">
        <v>14</v>
      </c>
      <c r="C98" s="22">
        <v>2.9970605526620373E-4</v>
      </c>
      <c r="D98" s="22">
        <v>1.3685059208796296E-3</v>
      </c>
      <c r="E98" s="22">
        <v>4.3765852019675921E-4</v>
      </c>
      <c r="F98" s="41">
        <v>6.6885576761574093E-4</v>
      </c>
      <c r="G98" s="22">
        <v>2.2613877341435157E-4</v>
      </c>
      <c r="H98" s="22">
        <v>6.1138747165509271E-4</v>
      </c>
      <c r="I98" s="22">
        <v>3.6122525090277781E-3</v>
      </c>
      <c r="L98" s="13" t="s">
        <v>14</v>
      </c>
      <c r="M98" s="41">
        <v>2.9970605526620373E-4</v>
      </c>
      <c r="N98" s="41">
        <v>9.2520366171296295E-4</v>
      </c>
      <c r="O98" s="41">
        <v>4.4330225916666672E-4</v>
      </c>
      <c r="P98" s="41">
        <v>2.775510204166668E-4</v>
      </c>
      <c r="Q98" s="41">
        <v>1.6010749978009241E-4</v>
      </c>
      <c r="R98" s="41">
        <v>6.6885576761574093E-4</v>
      </c>
      <c r="S98" s="41">
        <v>2.2613877341435157E-4</v>
      </c>
      <c r="T98" s="41">
        <v>6.1138747165509271E-4</v>
      </c>
      <c r="U98" s="41">
        <v>3.6122525090277781E-3</v>
      </c>
      <c r="V98" s="41"/>
      <c r="W98" s="41"/>
      <c r="X98" s="41"/>
      <c r="Y98" s="41"/>
      <c r="Z98" s="41"/>
      <c r="AA98" s="41"/>
      <c r="AB98" s="41"/>
      <c r="AC98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4" x14ac:dyDescent="0.3">
      <c r="B99" s="6" t="s">
        <v>26</v>
      </c>
      <c r="C99" s="22">
        <v>3.9641590818287038E-4</v>
      </c>
      <c r="D99" s="22">
        <v>1.5930339033781828E-3</v>
      </c>
      <c r="E99" s="22">
        <v>5.5500893644241879E-4</v>
      </c>
      <c r="F99" s="41">
        <v>7.8586457152343757E-4</v>
      </c>
      <c r="G99" s="22">
        <v>3.0074260414062495E-4</v>
      </c>
      <c r="H99" s="22">
        <v>6.793270568258103E-4</v>
      </c>
      <c r="I99" s="22">
        <v>4.3103929804933459E-3</v>
      </c>
      <c r="L99" s="6" t="s">
        <v>26</v>
      </c>
      <c r="M99" s="41">
        <v>3.9641590818287038E-4</v>
      </c>
      <c r="N99" s="41">
        <v>1.0856174414236113E-3</v>
      </c>
      <c r="O99" s="41">
        <v>5.0741646195457172E-4</v>
      </c>
      <c r="P99" s="41">
        <v>3.1664993543547443E-4</v>
      </c>
      <c r="Q99" s="41">
        <v>2.3835900100694442E-4</v>
      </c>
      <c r="R99" s="41">
        <v>7.8586457152343757E-4</v>
      </c>
      <c r="S99" s="41">
        <v>3.0074260414062495E-4</v>
      </c>
      <c r="T99" s="41">
        <v>6.793270568258103E-4</v>
      </c>
      <c r="U99" s="41">
        <v>4.3103929804933459E-3</v>
      </c>
      <c r="V99" s="41"/>
      <c r="W99" s="41"/>
      <c r="X99" s="41"/>
      <c r="Y99" s="41"/>
      <c r="Z99" s="41"/>
      <c r="AA99" s="41"/>
      <c r="AB99" s="41"/>
      <c r="AC99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4" x14ac:dyDescent="0.3">
      <c r="B100" s="6" t="s">
        <v>29</v>
      </c>
      <c r="C100" s="22">
        <v>2.9970605526620373E-4</v>
      </c>
      <c r="D100" s="22">
        <v>1.0918970983449074E-3</v>
      </c>
      <c r="E100" s="22">
        <v>4.3765852019675921E-4</v>
      </c>
      <c r="F100" s="41">
        <v>6.1061560427083357E-4</v>
      </c>
      <c r="G100" s="22">
        <v>2.2613877341435157E-4</v>
      </c>
      <c r="H100" s="22">
        <v>4.9723901906250018E-4</v>
      </c>
      <c r="I100" s="22">
        <v>3.4388175023148146E-3</v>
      </c>
      <c r="J100" s="30" t="s">
        <v>53</v>
      </c>
      <c r="L100" s="6" t="s">
        <v>29</v>
      </c>
      <c r="M100" s="41">
        <v>2.9970605526620373E-4</v>
      </c>
      <c r="N100" s="41">
        <v>7.9628579827546308E-4</v>
      </c>
      <c r="O100" s="41">
        <v>2.9561130006944443E-4</v>
      </c>
      <c r="P100" s="41">
        <v>2.4729623331018496E-4</v>
      </c>
      <c r="Q100" s="41">
        <v>1.6010749978009241E-4</v>
      </c>
      <c r="R100" s="41">
        <v>6.1061560427083357E-4</v>
      </c>
      <c r="S100" s="41">
        <v>2.2613877341435157E-4</v>
      </c>
      <c r="T100" s="41">
        <v>4.9723901906250018E-4</v>
      </c>
      <c r="U100" s="41">
        <v>3.4388175023148154E-3</v>
      </c>
      <c r="V100" s="30" t="s">
        <v>53</v>
      </c>
      <c r="W100" s="41"/>
      <c r="X100" s="41"/>
      <c r="Y100" s="41"/>
      <c r="Z100" s="41"/>
      <c r="AA100" s="41"/>
      <c r="AB100" s="41"/>
      <c r="AC100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4" x14ac:dyDescent="0.3">
      <c r="B101" s="6" t="s">
        <v>27</v>
      </c>
      <c r="C101" s="22">
        <v>5.1032165952546299E-4</v>
      </c>
      <c r="D101" s="22">
        <v>2.0114507222685186E-3</v>
      </c>
      <c r="E101" s="22">
        <v>6.6068384143518543E-4</v>
      </c>
      <c r="F101" s="41">
        <v>9.4238893087962941E-4</v>
      </c>
      <c r="G101" s="22">
        <v>4.1464684638888884E-4</v>
      </c>
      <c r="H101" s="22">
        <v>8.1105442177083307E-4</v>
      </c>
      <c r="I101" s="22">
        <v>5.0972479423842592E-3</v>
      </c>
      <c r="J101" s="30" t="s">
        <v>52</v>
      </c>
      <c r="L101" s="6" t="s">
        <v>27</v>
      </c>
      <c r="M101" s="41">
        <v>5.1032165952546299E-4</v>
      </c>
      <c r="N101" s="41">
        <v>1.3381996934606483E-3</v>
      </c>
      <c r="O101" s="41">
        <v>6.7325102880787019E-4</v>
      </c>
      <c r="P101" s="41">
        <v>3.9336944653935179E-4</v>
      </c>
      <c r="Q101" s="41">
        <v>2.9596455865740708E-4</v>
      </c>
      <c r="R101" s="41">
        <v>9.4238893087962941E-4</v>
      </c>
      <c r="S101" s="41">
        <v>4.1464684638888884E-4</v>
      </c>
      <c r="T101" s="41">
        <v>8.1105442177083307E-4</v>
      </c>
      <c r="U101" s="41">
        <v>5.0972479423842592E-3</v>
      </c>
      <c r="V101" s="30" t="s">
        <v>52</v>
      </c>
      <c r="W101" s="41"/>
      <c r="X101" s="41"/>
      <c r="Y101" s="41"/>
      <c r="Z101" s="41"/>
      <c r="AA101" s="41"/>
      <c r="AB101" s="41"/>
      <c r="AC101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4" x14ac:dyDescent="0.3">
      <c r="B102" s="6" t="s">
        <v>38</v>
      </c>
      <c r="C102" s="8">
        <v>17.770097297166153</v>
      </c>
      <c r="D102" s="8">
        <v>21.868550031812127</v>
      </c>
      <c r="E102" s="8">
        <v>16.29068329306617</v>
      </c>
      <c r="F102" s="29">
        <v>16.675043107378375</v>
      </c>
      <c r="G102" s="8">
        <v>20.15773118682019</v>
      </c>
      <c r="H102" s="8">
        <v>16.021610470039946</v>
      </c>
      <c r="I102" s="8">
        <v>17.168028097143083</v>
      </c>
      <c r="L102" s="6" t="s">
        <v>28</v>
      </c>
      <c r="M102" s="8">
        <v>17.770097297166124</v>
      </c>
      <c r="N102" s="8">
        <v>20.273886057392314</v>
      </c>
      <c r="O102" s="8">
        <v>25.701407623226995</v>
      </c>
      <c r="P102" s="8">
        <v>17.619182261231778</v>
      </c>
      <c r="Q102" s="8">
        <v>18.059307805349466</v>
      </c>
      <c r="R102" s="8">
        <v>16.675043107378364</v>
      </c>
      <c r="S102" s="8">
        <v>20.15773118682019</v>
      </c>
      <c r="T102" s="8">
        <v>16.021610470039953</v>
      </c>
      <c r="U102" s="31">
        <v>17.168028097142983</v>
      </c>
      <c r="V102" s="40"/>
      <c r="W102" s="41"/>
      <c r="X102" s="41"/>
      <c r="Y102" s="41"/>
      <c r="Z102" s="41"/>
      <c r="AA102" s="41"/>
      <c r="AB102" s="41"/>
      <c r="AC102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4" x14ac:dyDescent="0.3">
      <c r="P103"/>
      <c r="S103"/>
      <c r="T103"/>
      <c r="V103"/>
      <c r="W103" s="41"/>
      <c r="X103" s="41"/>
      <c r="Y103" s="41"/>
      <c r="Z103" s="41"/>
      <c r="AA103" s="41"/>
      <c r="AB103" s="41"/>
      <c r="AC103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4" x14ac:dyDescent="0.3">
      <c r="B104" s="34" t="s">
        <v>41</v>
      </c>
      <c r="C104" s="6">
        <v>1</v>
      </c>
      <c r="D104" s="6">
        <v>2</v>
      </c>
      <c r="E104" s="6">
        <v>3</v>
      </c>
      <c r="F104" s="6">
        <v>4</v>
      </c>
      <c r="G104" s="6">
        <v>5</v>
      </c>
      <c r="H104" s="6">
        <v>6</v>
      </c>
      <c r="I104" s="6"/>
      <c r="L104" s="34" t="s">
        <v>45</v>
      </c>
      <c r="M104" s="1">
        <v>1</v>
      </c>
      <c r="N104" s="1" t="s">
        <v>0</v>
      </c>
      <c r="O104" s="1" t="s">
        <v>1</v>
      </c>
      <c r="P104" s="1" t="s">
        <v>47</v>
      </c>
      <c r="Q104" s="1" t="s">
        <v>48</v>
      </c>
      <c r="R104" s="1">
        <v>4</v>
      </c>
      <c r="S104" s="1">
        <v>5</v>
      </c>
      <c r="T104" s="1">
        <v>6</v>
      </c>
      <c r="U104" s="44"/>
      <c r="V104" s="19"/>
      <c r="W104" s="41"/>
      <c r="X104" s="41"/>
      <c r="Y104" s="41"/>
      <c r="Z104" s="41"/>
      <c r="AA104" s="41"/>
      <c r="AB104" s="41"/>
      <c r="AC104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4" x14ac:dyDescent="0.3">
      <c r="B105" s="37" t="s">
        <v>2</v>
      </c>
      <c r="C105" s="29">
        <v>10.358565737051793</v>
      </c>
      <c r="D105" s="29">
        <v>35.059760956175296</v>
      </c>
      <c r="E105" s="8">
        <v>13.545816733067729</v>
      </c>
      <c r="F105" s="8">
        <v>17.529880478087652</v>
      </c>
      <c r="G105" s="8">
        <v>7.1713147410358573</v>
      </c>
      <c r="H105" s="8">
        <v>16.334661354581673</v>
      </c>
      <c r="P105"/>
      <c r="S105"/>
      <c r="U105"/>
      <c r="V105"/>
      <c r="W105" s="41"/>
      <c r="X105" s="41"/>
      <c r="Y105" s="41"/>
      <c r="Z105" s="41"/>
      <c r="AA105" s="41"/>
      <c r="AB105" s="41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4" x14ac:dyDescent="0.3">
      <c r="B106" s="9" t="s">
        <v>3</v>
      </c>
      <c r="C106" s="8">
        <v>9.1410245385745057</v>
      </c>
      <c r="D106" s="8">
        <v>37.847933994098383</v>
      </c>
      <c r="E106" s="8">
        <v>13.260356567567364</v>
      </c>
      <c r="F106" s="8">
        <v>19.768781387319827</v>
      </c>
      <c r="G106" s="8">
        <v>5.9073121320349742</v>
      </c>
      <c r="H106" s="8">
        <v>14.074591380404957</v>
      </c>
      <c r="L106" s="9" t="s">
        <v>3</v>
      </c>
      <c r="M106" s="8">
        <v>9.1410245385745057</v>
      </c>
      <c r="N106" s="8">
        <v>26.110362474102779</v>
      </c>
      <c r="O106" s="8">
        <v>11.737571519995605</v>
      </c>
      <c r="P106" s="8">
        <v>7.6837713305010586</v>
      </c>
      <c r="Q106" s="8">
        <v>5.5765852370663032</v>
      </c>
      <c r="R106" s="8">
        <v>19.768781387319827</v>
      </c>
      <c r="S106" s="8">
        <v>5.9073121320349742</v>
      </c>
      <c r="T106" s="8">
        <v>14.074591380404957</v>
      </c>
      <c r="U106" s="8"/>
      <c r="V106" s="8"/>
      <c r="W106" s="41"/>
      <c r="X106" s="41"/>
      <c r="Y106" s="41"/>
      <c r="Z106" s="41"/>
      <c r="AA106" s="41"/>
      <c r="AB106" s="41"/>
    </row>
    <row r="107" spans="2:44" x14ac:dyDescent="0.3">
      <c r="B107" s="9" t="s">
        <v>4</v>
      </c>
      <c r="C107" s="8">
        <v>9.325421853879039</v>
      </c>
      <c r="D107" s="8">
        <v>37.346592446761065</v>
      </c>
      <c r="E107" s="8">
        <v>12.646291750197882</v>
      </c>
      <c r="F107" s="8">
        <v>17.127263984331258</v>
      </c>
      <c r="G107" s="8">
        <v>8.5168833212407407</v>
      </c>
      <c r="H107" s="8">
        <v>15.03754664359001</v>
      </c>
      <c r="L107" s="9" t="s">
        <v>4</v>
      </c>
      <c r="M107" s="8">
        <v>9.325421853879039</v>
      </c>
      <c r="N107" s="8">
        <v>25.449088045235239</v>
      </c>
      <c r="O107" s="8">
        <v>11.897504401525822</v>
      </c>
      <c r="P107" s="8">
        <v>6.9950502041143139</v>
      </c>
      <c r="Q107" s="8">
        <v>5.6512415460835692</v>
      </c>
      <c r="R107" s="8">
        <v>17.127263984331258</v>
      </c>
      <c r="S107" s="8">
        <v>8.5168833212407407</v>
      </c>
      <c r="T107" s="8">
        <v>15.03754664359001</v>
      </c>
      <c r="U107" s="8"/>
      <c r="V107" s="8"/>
      <c r="W107" s="31"/>
      <c r="X107" s="31"/>
      <c r="Y107" s="31"/>
      <c r="Z107" s="31"/>
      <c r="AA107" s="31"/>
      <c r="AB107" s="31"/>
      <c r="AC107"/>
    </row>
    <row r="108" spans="2:44" x14ac:dyDescent="0.3">
      <c r="B108" s="9" t="s">
        <v>5</v>
      </c>
      <c r="C108" s="8">
        <v>9.0685395334341958</v>
      </c>
      <c r="D108" s="8">
        <v>36.431405509880236</v>
      </c>
      <c r="E108" s="8">
        <v>13.328016905339624</v>
      </c>
      <c r="F108" s="8">
        <v>18.115210226002372</v>
      </c>
      <c r="G108" s="8">
        <v>8.8006462373102181</v>
      </c>
      <c r="H108" s="8">
        <v>14.256181588033371</v>
      </c>
      <c r="L108" s="9" t="s">
        <v>5</v>
      </c>
      <c r="M108" s="8">
        <v>9.0685395334341923</v>
      </c>
      <c r="N108" s="8">
        <v>21.387725999216052</v>
      </c>
      <c r="O108" s="8">
        <v>15.043679510664179</v>
      </c>
      <c r="P108" s="8">
        <v>6.9251328216711299</v>
      </c>
      <c r="Q108" s="8">
        <v>6.4028840836684902</v>
      </c>
      <c r="R108" s="8">
        <v>18.115210226002372</v>
      </c>
      <c r="S108" s="8">
        <v>8.8006462373102163</v>
      </c>
      <c r="T108" s="8">
        <v>14.256181588033368</v>
      </c>
      <c r="U108" s="8"/>
      <c r="V108" s="8"/>
      <c r="Y108" s="2"/>
      <c r="Z108" s="2"/>
      <c r="AA108" s="2"/>
      <c r="AC108"/>
    </row>
    <row r="109" spans="2:44" x14ac:dyDescent="0.3">
      <c r="B109" s="9" t="s">
        <v>6</v>
      </c>
      <c r="C109" s="8">
        <v>8.6278260243419531</v>
      </c>
      <c r="D109" s="8">
        <v>34.231494382642708</v>
      </c>
      <c r="E109" s="8">
        <v>12.934626168402099</v>
      </c>
      <c r="F109" s="8">
        <v>19.207539308146675</v>
      </c>
      <c r="G109" s="8">
        <v>8.6172812668599477</v>
      </c>
      <c r="H109" s="8">
        <v>16.381232849606619</v>
      </c>
      <c r="L109" s="9" t="s">
        <v>6</v>
      </c>
      <c r="M109" s="8">
        <v>8.6278260243419531</v>
      </c>
      <c r="N109" s="8">
        <v>22.962109654645616</v>
      </c>
      <c r="O109" s="8">
        <v>11.269384727997089</v>
      </c>
      <c r="P109" s="8">
        <v>6.6495630324436785</v>
      </c>
      <c r="Q109" s="8">
        <v>6.2850631359584215</v>
      </c>
      <c r="R109" s="8">
        <v>19.207539308146675</v>
      </c>
      <c r="S109" s="8">
        <v>8.6172812668599477</v>
      </c>
      <c r="T109" s="8">
        <v>16.381232849606619</v>
      </c>
      <c r="U109" s="8"/>
      <c r="V109" s="8"/>
      <c r="W109" s="19"/>
      <c r="X109" s="19"/>
      <c r="Y109" s="19"/>
      <c r="Z109" s="19"/>
      <c r="AA109" s="19"/>
      <c r="AB109" s="19"/>
      <c r="AC109"/>
    </row>
    <row r="110" spans="2:44" x14ac:dyDescent="0.3">
      <c r="B110" s="9" t="s">
        <v>7</v>
      </c>
      <c r="C110" s="8">
        <v>10.955893127549919</v>
      </c>
      <c r="D110" s="8">
        <v>31.75210948559803</v>
      </c>
      <c r="E110" s="8">
        <v>13.19000940273288</v>
      </c>
      <c r="F110" s="8">
        <v>17.7565574171878</v>
      </c>
      <c r="G110" s="8">
        <v>8.1783095415239284</v>
      </c>
      <c r="H110" s="8">
        <v>18.16712102540745</v>
      </c>
      <c r="L110" s="9" t="s">
        <v>7</v>
      </c>
      <c r="M110" s="8">
        <v>10.955893127549917</v>
      </c>
      <c r="N110" s="8">
        <v>23.1558027647425</v>
      </c>
      <c r="O110" s="8">
        <v>8.5963067208555213</v>
      </c>
      <c r="P110" s="8">
        <v>7.1913160016115789</v>
      </c>
      <c r="Q110" s="8">
        <v>5.9986934011212965</v>
      </c>
      <c r="R110" s="8">
        <v>17.7565574171878</v>
      </c>
      <c r="S110" s="8">
        <v>8.1783095415239266</v>
      </c>
      <c r="T110" s="8">
        <v>18.167121025407447</v>
      </c>
      <c r="U110" s="8"/>
      <c r="V110" s="8"/>
      <c r="W110" s="41"/>
      <c r="X110" s="41"/>
      <c r="Y110" s="41"/>
      <c r="Z110" s="41"/>
      <c r="AA110" s="41"/>
      <c r="AB110" s="41"/>
      <c r="AC110"/>
    </row>
    <row r="111" spans="2:44" x14ac:dyDescent="0.3">
      <c r="B111" s="9" t="s">
        <v>8</v>
      </c>
      <c r="C111" s="8">
        <v>9.5805562668803859</v>
      </c>
      <c r="D111" s="8">
        <v>37.239448580983442</v>
      </c>
      <c r="E111" s="8">
        <v>14.115834248727404</v>
      </c>
      <c r="F111" s="8">
        <v>18.425709287262578</v>
      </c>
      <c r="G111" s="8">
        <v>7.0675727481152251</v>
      </c>
      <c r="H111" s="8">
        <v>13.570878868030963</v>
      </c>
      <c r="L111" s="9" t="s">
        <v>8</v>
      </c>
      <c r="M111" s="8">
        <v>9.5805562668803859</v>
      </c>
      <c r="N111" s="8">
        <v>25.920880042935117</v>
      </c>
      <c r="O111" s="8">
        <v>11.318568538048321</v>
      </c>
      <c r="P111" s="8">
        <v>8.0775739112148273</v>
      </c>
      <c r="Q111" s="8">
        <v>6.0382603375125772</v>
      </c>
      <c r="R111" s="8">
        <v>18.425709287262578</v>
      </c>
      <c r="S111" s="8">
        <v>7.0675727481152251</v>
      </c>
      <c r="T111" s="8">
        <v>13.570878868030963</v>
      </c>
      <c r="U111" s="8"/>
      <c r="V111" s="8"/>
      <c r="W111" s="41"/>
      <c r="X111" s="41"/>
      <c r="Y111" s="41"/>
      <c r="Z111" s="41"/>
      <c r="AA111" s="41"/>
      <c r="AB111" s="41"/>
      <c r="AC111"/>
    </row>
    <row r="112" spans="2:44" x14ac:dyDescent="0.3">
      <c r="B112" s="9" t="s">
        <v>9</v>
      </c>
      <c r="C112" s="8">
        <v>8.4701507421575357</v>
      </c>
      <c r="D112" s="8">
        <v>38.394028620890339</v>
      </c>
      <c r="E112" s="8">
        <v>12.377875318997548</v>
      </c>
      <c r="F112" s="8">
        <v>19.046061118326179</v>
      </c>
      <c r="G112" s="8">
        <v>6.9410780240405021</v>
      </c>
      <c r="H112" s="8">
        <v>14.770806175587904</v>
      </c>
      <c r="L112" s="9" t="s">
        <v>9</v>
      </c>
      <c r="M112" s="8">
        <v>8.4701507421575357</v>
      </c>
      <c r="N112" s="8">
        <v>25.810094423926017</v>
      </c>
      <c r="O112" s="8">
        <v>12.58393419696432</v>
      </c>
      <c r="P112" s="8">
        <v>7.4783332653900469</v>
      </c>
      <c r="Q112" s="8">
        <v>4.8995420536075009</v>
      </c>
      <c r="R112" s="8">
        <v>19.046061118326179</v>
      </c>
      <c r="S112" s="8">
        <v>6.9410780240405021</v>
      </c>
      <c r="T112" s="8">
        <v>14.770806175587904</v>
      </c>
      <c r="U112" s="8"/>
      <c r="V112" s="8"/>
      <c r="W112" s="41"/>
      <c r="X112" s="41"/>
      <c r="Y112" s="41"/>
      <c r="Z112" s="41"/>
      <c r="AA112" s="41"/>
      <c r="AB112" s="41"/>
      <c r="AC112"/>
    </row>
    <row r="113" spans="2:29" x14ac:dyDescent="0.3">
      <c r="B113" s="9" t="s">
        <v>10</v>
      </c>
      <c r="C113" s="8">
        <v>8.5580271127785483</v>
      </c>
      <c r="D113" s="8">
        <v>39.742397871738305</v>
      </c>
      <c r="E113" s="8">
        <v>13.053842086736639</v>
      </c>
      <c r="F113" s="8">
        <v>17.674783665199829</v>
      </c>
      <c r="G113" s="8">
        <v>4.94607370045241</v>
      </c>
      <c r="H113" s="8">
        <v>16.02487556309427</v>
      </c>
      <c r="L113" s="9" t="s">
        <v>10</v>
      </c>
      <c r="M113" s="8">
        <v>8.5580271127785483</v>
      </c>
      <c r="N113" s="8">
        <v>26.44025233159633</v>
      </c>
      <c r="O113" s="8">
        <v>13.302145540141975</v>
      </c>
      <c r="P113" s="8">
        <v>7.7722237397498724</v>
      </c>
      <c r="Q113" s="8">
        <v>5.2816183469867672</v>
      </c>
      <c r="R113" s="8">
        <v>17.674783665199829</v>
      </c>
      <c r="S113" s="8">
        <v>4.94607370045241</v>
      </c>
      <c r="T113" s="8">
        <v>16.02487556309427</v>
      </c>
      <c r="U113" s="8"/>
      <c r="V113" s="8"/>
      <c r="W113" s="41"/>
      <c r="X113" s="41"/>
      <c r="Y113" s="41"/>
      <c r="Z113" s="41"/>
      <c r="AA113" s="41"/>
      <c r="AB113" s="41"/>
      <c r="AC113"/>
    </row>
    <row r="114" spans="2:29" x14ac:dyDescent="0.3">
      <c r="B114" s="9" t="s">
        <v>11</v>
      </c>
      <c r="C114" s="8">
        <v>8.4422926492259585</v>
      </c>
      <c r="D114" s="8">
        <v>37.738268587079261</v>
      </c>
      <c r="E114" s="8">
        <v>12.650880776313144</v>
      </c>
      <c r="F114" s="8">
        <v>19.106347151910953</v>
      </c>
      <c r="G114" s="8">
        <v>7.1611574945026906</v>
      </c>
      <c r="H114" s="8">
        <v>14.901053340967993</v>
      </c>
      <c r="L114" s="9" t="s">
        <v>11</v>
      </c>
      <c r="M114" s="8">
        <v>8.4422926492259585</v>
      </c>
      <c r="N114" s="8">
        <v>27.104481994427683</v>
      </c>
      <c r="O114" s="8">
        <v>10.633786592651582</v>
      </c>
      <c r="P114" s="8">
        <v>7.9403184919152254</v>
      </c>
      <c r="Q114" s="8">
        <v>4.710562284397918</v>
      </c>
      <c r="R114" s="8">
        <v>19.106347151910953</v>
      </c>
      <c r="S114" s="8">
        <v>7.1611574945026906</v>
      </c>
      <c r="T114" s="8">
        <v>14.901053340967993</v>
      </c>
      <c r="U114" s="8"/>
      <c r="V114" s="8"/>
      <c r="W114" s="41"/>
      <c r="X114" s="41"/>
      <c r="Y114" s="41"/>
      <c r="Z114" s="41"/>
      <c r="AA114" s="41"/>
      <c r="AB114" s="41"/>
      <c r="AC114"/>
    </row>
    <row r="115" spans="2:29" x14ac:dyDescent="0.3">
      <c r="B115" s="9" t="s">
        <v>12</v>
      </c>
      <c r="C115" s="8">
        <v>10.011709559624794</v>
      </c>
      <c r="D115" s="8">
        <v>37.109696361980774</v>
      </c>
      <c r="E115" s="8">
        <v>12.794714870352244</v>
      </c>
      <c r="F115" s="8">
        <v>18.303325892022102</v>
      </c>
      <c r="G115" s="8">
        <v>5.9703822592761044</v>
      </c>
      <c r="H115" s="8">
        <v>15.810171056743988</v>
      </c>
      <c r="L115" s="9" t="s">
        <v>12</v>
      </c>
      <c r="M115" s="8">
        <v>10.011709559624794</v>
      </c>
      <c r="N115" s="8">
        <v>25.277572995733838</v>
      </c>
      <c r="O115" s="8">
        <v>11.832123366246936</v>
      </c>
      <c r="P115" s="8">
        <v>6.9883550070930038</v>
      </c>
      <c r="Q115" s="8">
        <v>5.8063598632592406</v>
      </c>
      <c r="R115" s="8">
        <v>18.303325892022102</v>
      </c>
      <c r="S115" s="8">
        <v>5.9703822592761044</v>
      </c>
      <c r="T115" s="8">
        <v>15.810171056743988</v>
      </c>
      <c r="U115" s="8"/>
      <c r="V115" s="8"/>
      <c r="W115" s="41"/>
      <c r="X115" s="41"/>
      <c r="Y115" s="41"/>
      <c r="Z115" s="41"/>
      <c r="AA115" s="41"/>
      <c r="AB115" s="41"/>
      <c r="AC115"/>
    </row>
    <row r="116" spans="2:29" x14ac:dyDescent="0.3">
      <c r="B116" s="13" t="s">
        <v>13</v>
      </c>
      <c r="C116" s="8">
        <v>9.4473827105516808</v>
      </c>
      <c r="D116" s="8">
        <v>37.471420449095774</v>
      </c>
      <c r="E116" s="8">
        <v>12.91144479047974</v>
      </c>
      <c r="F116" s="8">
        <v>18.554815392305915</v>
      </c>
      <c r="G116" s="8">
        <v>5.1754063729322226</v>
      </c>
      <c r="H116" s="8">
        <v>16.43953028463466</v>
      </c>
      <c r="L116" s="13" t="s">
        <v>13</v>
      </c>
      <c r="M116" s="8">
        <v>9.4473827105516808</v>
      </c>
      <c r="N116" s="8">
        <v>25.002902615978751</v>
      </c>
      <c r="O116" s="8">
        <v>12.46851783311703</v>
      </c>
      <c r="P116" s="8">
        <v>7.324892045850893</v>
      </c>
      <c r="Q116" s="8">
        <v>5.5865527446288477</v>
      </c>
      <c r="R116" s="8">
        <v>18.554815392305915</v>
      </c>
      <c r="S116" s="8">
        <v>5.1754063729322226</v>
      </c>
      <c r="T116" s="8">
        <v>16.43953028463466</v>
      </c>
      <c r="U116" s="8"/>
      <c r="V116" s="8"/>
      <c r="W116" s="41"/>
      <c r="X116" s="41"/>
      <c r="Y116" s="41"/>
      <c r="Z116" s="41"/>
      <c r="AA116" s="41"/>
      <c r="AB116" s="41"/>
      <c r="AC116"/>
    </row>
    <row r="117" spans="2:29" x14ac:dyDescent="0.3">
      <c r="B117" s="13" t="s">
        <v>14</v>
      </c>
      <c r="C117" s="8">
        <v>8.2969298108915499</v>
      </c>
      <c r="D117" s="8">
        <v>37.885112335293442</v>
      </c>
      <c r="E117" s="8">
        <v>12.115944804604844</v>
      </c>
      <c r="F117" s="8">
        <v>18.516307094925665</v>
      </c>
      <c r="G117" s="8">
        <v>6.2603257344048684</v>
      </c>
      <c r="H117" s="8">
        <v>16.925380219879614</v>
      </c>
      <c r="L117" s="13" t="s">
        <v>14</v>
      </c>
      <c r="M117" s="8">
        <v>8.2969298108915499</v>
      </c>
      <c r="N117" s="8">
        <v>25.612928758459841</v>
      </c>
      <c r="O117" s="8">
        <v>12.272183576833601</v>
      </c>
      <c r="P117" s="8">
        <v>7.68359962995412</v>
      </c>
      <c r="Q117" s="8">
        <v>4.432345174650723</v>
      </c>
      <c r="R117" s="8">
        <v>18.516307094925665</v>
      </c>
      <c r="S117" s="8">
        <v>6.2603257344048684</v>
      </c>
      <c r="T117" s="8">
        <v>16.925380219879614</v>
      </c>
      <c r="U117" s="8"/>
      <c r="V117" s="8"/>
      <c r="W117" s="41"/>
      <c r="X117" s="41"/>
      <c r="Y117" s="41"/>
      <c r="Z117" s="41"/>
      <c r="AA117" s="41"/>
      <c r="AB117" s="41"/>
      <c r="AC117"/>
    </row>
    <row r="118" spans="2:29" x14ac:dyDescent="0.3">
      <c r="B118" s="13" t="s">
        <v>15</v>
      </c>
      <c r="C118" s="8">
        <v>9.8150838818548518</v>
      </c>
      <c r="D118" s="8">
        <v>37.121392452429461</v>
      </c>
      <c r="E118" s="8">
        <v>12.835342926575724</v>
      </c>
      <c r="F118" s="8">
        <v>17.953780814023244</v>
      </c>
      <c r="G118" s="8">
        <v>5.4644285222235114</v>
      </c>
      <c r="H118" s="8">
        <v>16.809971402893211</v>
      </c>
      <c r="L118" s="13" t="s">
        <v>15</v>
      </c>
      <c r="M118" s="8">
        <v>9.8150838818548518</v>
      </c>
      <c r="N118" s="8">
        <v>26.76155019069364</v>
      </c>
      <c r="O118" s="8">
        <v>10.359842261735819</v>
      </c>
      <c r="P118" s="8">
        <v>7.1721466590151204</v>
      </c>
      <c r="Q118" s="8">
        <v>5.6631962675606031</v>
      </c>
      <c r="R118" s="8">
        <v>17.953780814023244</v>
      </c>
      <c r="S118" s="8">
        <v>5.4644285222235114</v>
      </c>
      <c r="T118" s="8">
        <v>16.809971402893211</v>
      </c>
      <c r="U118" s="8"/>
      <c r="V118" s="8"/>
      <c r="W118" s="41"/>
      <c r="X118" s="41"/>
      <c r="Y118" s="41"/>
      <c r="Z118" s="41"/>
      <c r="AA118" s="41"/>
      <c r="AB118" s="41"/>
      <c r="AC118"/>
    </row>
    <row r="119" spans="2:29" x14ac:dyDescent="0.3">
      <c r="B119" s="13" t="s">
        <v>16</v>
      </c>
      <c r="C119" s="8">
        <v>9.7706587921003614</v>
      </c>
      <c r="D119" s="8">
        <v>36.419343751662524</v>
      </c>
      <c r="E119" s="8">
        <v>13.013526580138942</v>
      </c>
      <c r="F119" s="8">
        <v>18.81717567937369</v>
      </c>
      <c r="G119" s="8">
        <v>4.6287255721599898</v>
      </c>
      <c r="H119" s="8">
        <v>17.350569624564489</v>
      </c>
      <c r="L119" s="13" t="s">
        <v>16</v>
      </c>
      <c r="M119" s="8">
        <v>9.7706587921003614</v>
      </c>
      <c r="N119" s="8">
        <v>24.726620465014335</v>
      </c>
      <c r="O119" s="8">
        <v>11.692723286648192</v>
      </c>
      <c r="P119" s="8">
        <v>7.037055955666693</v>
      </c>
      <c r="Q119" s="8">
        <v>5.9764706244722499</v>
      </c>
      <c r="R119" s="8">
        <v>18.81717567937369</v>
      </c>
      <c r="S119" s="8">
        <v>4.6287255721599898</v>
      </c>
      <c r="T119" s="8">
        <v>17.350569624564489</v>
      </c>
      <c r="U119" s="8"/>
      <c r="V119" s="8"/>
      <c r="W119" s="41"/>
      <c r="X119" s="41"/>
      <c r="Y119" s="41"/>
      <c r="Z119" s="41"/>
      <c r="AA119" s="41"/>
      <c r="AB119" s="41"/>
      <c r="AC119" s="30"/>
    </row>
    <row r="120" spans="2:29" x14ac:dyDescent="0.3">
      <c r="B120" s="6" t="s">
        <v>22</v>
      </c>
      <c r="C120" s="8">
        <v>9.2508211859889489</v>
      </c>
      <c r="D120" s="8">
        <v>36.90933177358098</v>
      </c>
      <c r="E120" s="8">
        <v>12.944907656940435</v>
      </c>
      <c r="F120" s="8">
        <v>18.455261315595578</v>
      </c>
      <c r="G120" s="8">
        <v>6.6882559233626671</v>
      </c>
      <c r="H120" s="8">
        <v>15.751422144531393</v>
      </c>
      <c r="L120" s="6" t="s">
        <v>22</v>
      </c>
      <c r="M120" s="8">
        <v>9.2508211859889489</v>
      </c>
      <c r="N120" s="8">
        <v>25.123026625479124</v>
      </c>
      <c r="O120" s="8">
        <v>11.786305148101858</v>
      </c>
      <c r="P120" s="8">
        <v>7.3513808640136826</v>
      </c>
      <c r="Q120" s="8">
        <v>5.5935267929267516</v>
      </c>
      <c r="R120" s="8">
        <v>18.455261315595578</v>
      </c>
      <c r="S120" s="8">
        <v>6.6882559233626671</v>
      </c>
      <c r="T120" s="8">
        <v>15.751422144531393</v>
      </c>
      <c r="U120" s="8"/>
      <c r="V120" s="8"/>
      <c r="W120" s="41"/>
      <c r="X120" s="41"/>
      <c r="Y120" s="41"/>
      <c r="Z120" s="41"/>
      <c r="AA120" s="41"/>
      <c r="AB120" s="41"/>
      <c r="AC120" s="30"/>
    </row>
    <row r="121" spans="2:29" x14ac:dyDescent="0.3">
      <c r="B121" s="6" t="s">
        <v>23</v>
      </c>
      <c r="C121" s="8">
        <v>8.2969298108915499</v>
      </c>
      <c r="D121" s="8">
        <v>31.75210948559803</v>
      </c>
      <c r="E121" s="8">
        <v>12.115944804604844</v>
      </c>
      <c r="F121" s="8">
        <v>17.127263984331258</v>
      </c>
      <c r="G121" s="8">
        <v>4.6287255721599898</v>
      </c>
      <c r="H121" s="8">
        <v>13.570878868030963</v>
      </c>
      <c r="L121" s="6" t="s">
        <v>23</v>
      </c>
      <c r="M121" s="8">
        <v>8.2969298108915499</v>
      </c>
      <c r="N121" s="8">
        <v>21.387725999216052</v>
      </c>
      <c r="O121" s="8">
        <v>8.5963067208555213</v>
      </c>
      <c r="P121" s="8">
        <v>6.6495630324436785</v>
      </c>
      <c r="Q121" s="8">
        <v>4.432345174650723</v>
      </c>
      <c r="R121" s="8">
        <v>17.127263984331258</v>
      </c>
      <c r="S121" s="8">
        <v>4.6287255721599898</v>
      </c>
      <c r="T121" s="8">
        <v>13.570878868030963</v>
      </c>
      <c r="U121" s="8"/>
      <c r="V121" s="8"/>
      <c r="W121" s="31"/>
      <c r="X121" s="31"/>
      <c r="Y121" s="31"/>
      <c r="Z121" s="31"/>
      <c r="AA121" s="31"/>
      <c r="AB121" s="31"/>
      <c r="AC121"/>
    </row>
    <row r="122" spans="2:29" x14ac:dyDescent="0.3">
      <c r="B122" s="6" t="s">
        <v>24</v>
      </c>
      <c r="C122" s="8">
        <v>10.955893127549919</v>
      </c>
      <c r="D122" s="8">
        <v>39.742397871738305</v>
      </c>
      <c r="E122" s="8">
        <v>14.115834248727404</v>
      </c>
      <c r="F122" s="8">
        <v>19.768781387319827</v>
      </c>
      <c r="G122" s="8">
        <v>8.8006462373102181</v>
      </c>
      <c r="H122" s="8">
        <v>18.16712102540745</v>
      </c>
      <c r="L122" s="6" t="s">
        <v>24</v>
      </c>
      <c r="M122" s="8">
        <v>10.955893127549917</v>
      </c>
      <c r="N122" s="8">
        <v>27.104481994427683</v>
      </c>
      <c r="O122" s="8">
        <v>15.043679510664179</v>
      </c>
      <c r="P122" s="8">
        <v>8.0775739112148273</v>
      </c>
      <c r="Q122" s="8">
        <v>6.4028840836684902</v>
      </c>
      <c r="R122" s="8">
        <v>19.768781387319827</v>
      </c>
      <c r="S122" s="8">
        <v>8.8006462373102163</v>
      </c>
      <c r="T122" s="8">
        <v>18.167121025407447</v>
      </c>
      <c r="U122" s="8"/>
      <c r="V122" s="8"/>
      <c r="Y122" s="2"/>
      <c r="Z122" s="2"/>
      <c r="AA122" s="2"/>
      <c r="AC122"/>
    </row>
    <row r="123" spans="2:29" x14ac:dyDescent="0.3">
      <c r="B123" s="6" t="s">
        <v>30</v>
      </c>
      <c r="C123" s="8">
        <v>0.75008788623193323</v>
      </c>
      <c r="D123" s="8">
        <v>1.9152894196961654</v>
      </c>
      <c r="E123" s="8">
        <v>0.4734583120323495</v>
      </c>
      <c r="F123" s="8">
        <v>0.70497236621768145</v>
      </c>
      <c r="G123" s="8">
        <v>1.4291088457359156</v>
      </c>
      <c r="H123" s="8">
        <v>1.3540988519194099</v>
      </c>
      <c r="L123" s="6" t="s">
        <v>30</v>
      </c>
      <c r="M123" s="8">
        <v>0.75008788623193301</v>
      </c>
      <c r="N123" s="8">
        <v>1.6043989461768464</v>
      </c>
      <c r="O123" s="8">
        <v>1.4753547331160732</v>
      </c>
      <c r="P123" s="8">
        <v>0.42774225529017829</v>
      </c>
      <c r="Q123" s="8">
        <v>0.58194400939535396</v>
      </c>
      <c r="R123" s="8">
        <v>0.70497236621768145</v>
      </c>
      <c r="S123" s="8">
        <v>1.4291088457359125</v>
      </c>
      <c r="T123" s="8">
        <v>1.3540988519194097</v>
      </c>
      <c r="U123" s="8"/>
      <c r="V123" s="8"/>
      <c r="W123" s="19"/>
      <c r="X123" s="19"/>
      <c r="Y123" s="19"/>
      <c r="Z123" s="19"/>
      <c r="AA123" s="19"/>
      <c r="AC123"/>
    </row>
    <row r="124" spans="2:29" x14ac:dyDescent="0.3">
      <c r="L124" s="37"/>
      <c r="M124" s="6"/>
      <c r="N124" s="6"/>
      <c r="O124" s="6"/>
      <c r="P124" s="6"/>
      <c r="Q124" s="6"/>
      <c r="R124" s="6"/>
      <c r="S124" s="6"/>
      <c r="T124"/>
      <c r="V124"/>
      <c r="Y124" s="2"/>
      <c r="Z124" s="2"/>
      <c r="AA124" s="2"/>
      <c r="AC124"/>
    </row>
    <row r="125" spans="2:29" x14ac:dyDescent="0.3">
      <c r="B125" s="34" t="s">
        <v>42</v>
      </c>
      <c r="C125" s="6">
        <v>1</v>
      </c>
      <c r="D125" s="6">
        <v>2</v>
      </c>
      <c r="E125" s="6">
        <v>3</v>
      </c>
      <c r="F125" s="6">
        <v>4</v>
      </c>
      <c r="G125" s="6">
        <v>5</v>
      </c>
      <c r="H125" s="6">
        <v>6</v>
      </c>
      <c r="I125" s="6"/>
      <c r="L125" s="34" t="s">
        <v>46</v>
      </c>
      <c r="M125" s="1">
        <v>1</v>
      </c>
      <c r="N125" s="1" t="s">
        <v>0</v>
      </c>
      <c r="O125" s="1" t="s">
        <v>1</v>
      </c>
      <c r="P125" s="1" t="s">
        <v>47</v>
      </c>
      <c r="Q125" s="1" t="s">
        <v>48</v>
      </c>
      <c r="R125" s="1">
        <v>4</v>
      </c>
      <c r="S125" s="1">
        <v>5</v>
      </c>
      <c r="T125" s="1">
        <v>6</v>
      </c>
      <c r="U125" s="44"/>
      <c r="V125" s="19"/>
      <c r="W125" s="8"/>
      <c r="X125" s="8"/>
      <c r="Y125" s="8"/>
      <c r="Z125" s="8"/>
      <c r="AA125" s="8"/>
      <c r="AC125"/>
    </row>
    <row r="126" spans="2:29" x14ac:dyDescent="0.3">
      <c r="B126" s="37" t="s">
        <v>2</v>
      </c>
      <c r="C126" s="29">
        <v>10.358565737051793</v>
      </c>
      <c r="D126" s="29">
        <v>35.059760956175296</v>
      </c>
      <c r="E126" s="8">
        <v>13.545816733067729</v>
      </c>
      <c r="F126" s="8">
        <v>17.529880478087652</v>
      </c>
      <c r="G126" s="8">
        <v>7.1713147410358573</v>
      </c>
      <c r="H126" s="8">
        <v>16.334661354581673</v>
      </c>
      <c r="P126"/>
      <c r="S126"/>
      <c r="U126"/>
      <c r="V126"/>
      <c r="W126" s="8"/>
      <c r="X126" s="8"/>
      <c r="Y126" s="8"/>
      <c r="Z126" s="8"/>
      <c r="AA126" s="8"/>
      <c r="AC126"/>
    </row>
    <row r="127" spans="2:29" x14ac:dyDescent="0.3">
      <c r="B127" s="9" t="s">
        <v>4</v>
      </c>
      <c r="C127" s="8">
        <v>9.325421853879039</v>
      </c>
      <c r="D127" s="8">
        <v>37.346592446761065</v>
      </c>
      <c r="E127" s="8">
        <v>12.646291750197882</v>
      </c>
      <c r="F127" s="8">
        <v>17.127263984331258</v>
      </c>
      <c r="G127" s="8">
        <v>8.5168833212407407</v>
      </c>
      <c r="H127" s="8">
        <v>15.03754664359001</v>
      </c>
      <c r="L127" s="9" t="s">
        <v>4</v>
      </c>
      <c r="M127" s="8">
        <v>9.325421853879039</v>
      </c>
      <c r="N127" s="8">
        <v>25.449088045235239</v>
      </c>
      <c r="O127" s="8">
        <v>11.897504401525822</v>
      </c>
      <c r="P127" s="8">
        <v>6.9950502041143139</v>
      </c>
      <c r="Q127" s="8">
        <v>5.6512415460835692</v>
      </c>
      <c r="R127" s="8">
        <v>17.127263984331258</v>
      </c>
      <c r="S127" s="8">
        <v>8.5168833212407407</v>
      </c>
      <c r="T127" s="8">
        <v>15.03754664359001</v>
      </c>
      <c r="U127" s="8"/>
      <c r="V127" s="8"/>
      <c r="W127" s="8"/>
      <c r="X127" s="8"/>
      <c r="Y127" s="8"/>
      <c r="Z127" s="8"/>
      <c r="AA127" s="8"/>
      <c r="AC127"/>
    </row>
    <row r="128" spans="2:29" x14ac:dyDescent="0.3">
      <c r="B128" s="9" t="s">
        <v>6</v>
      </c>
      <c r="C128" s="8">
        <v>8.6278260243419531</v>
      </c>
      <c r="D128" s="8">
        <v>34.231494382642708</v>
      </c>
      <c r="E128" s="8">
        <v>12.934626168402099</v>
      </c>
      <c r="F128" s="8">
        <v>19.207539308146675</v>
      </c>
      <c r="G128" s="8">
        <v>8.6172812668599477</v>
      </c>
      <c r="H128" s="8">
        <v>16.381232849606619</v>
      </c>
      <c r="L128" s="9" t="s">
        <v>6</v>
      </c>
      <c r="M128" s="8">
        <v>8.6278260243419531</v>
      </c>
      <c r="N128" s="8">
        <v>22.962109654645616</v>
      </c>
      <c r="O128" s="8">
        <v>11.269384727997089</v>
      </c>
      <c r="P128" s="8">
        <v>6.6495630324436785</v>
      </c>
      <c r="Q128" s="8">
        <v>6.2850631359584215</v>
      </c>
      <c r="R128" s="8">
        <v>19.207539308146675</v>
      </c>
      <c r="S128" s="8">
        <v>8.6172812668599477</v>
      </c>
      <c r="T128" s="8">
        <v>16.381232849606619</v>
      </c>
      <c r="U128" s="8"/>
      <c r="V128" s="8"/>
      <c r="W128" s="8"/>
      <c r="X128" s="8"/>
      <c r="Y128" s="8"/>
      <c r="Z128" s="8"/>
      <c r="AA128" s="8"/>
      <c r="AC128"/>
    </row>
    <row r="129" spans="2:29" x14ac:dyDescent="0.3">
      <c r="B129" s="9" t="s">
        <v>7</v>
      </c>
      <c r="C129" s="8">
        <v>10.955893127549919</v>
      </c>
      <c r="D129" s="8">
        <v>31.75210948559803</v>
      </c>
      <c r="E129" s="8">
        <v>13.19000940273288</v>
      </c>
      <c r="F129" s="8">
        <v>17.7565574171878</v>
      </c>
      <c r="G129" s="8">
        <v>8.1783095415239284</v>
      </c>
      <c r="H129" s="8">
        <v>18.16712102540745</v>
      </c>
      <c r="L129" s="9" t="s">
        <v>7</v>
      </c>
      <c r="M129" s="8">
        <v>10.955893127549917</v>
      </c>
      <c r="N129" s="8">
        <v>23.1558027647425</v>
      </c>
      <c r="O129" s="8">
        <v>8.5963067208555213</v>
      </c>
      <c r="P129" s="8">
        <v>7.1913160016115789</v>
      </c>
      <c r="Q129" s="8">
        <v>5.9986934011212965</v>
      </c>
      <c r="R129" s="8">
        <v>17.7565574171878</v>
      </c>
      <c r="S129" s="8">
        <v>8.1783095415239266</v>
      </c>
      <c r="T129" s="8">
        <v>18.167121025407447</v>
      </c>
      <c r="U129" s="8"/>
      <c r="V129" s="8"/>
      <c r="W129" s="8"/>
      <c r="X129" s="8"/>
      <c r="Y129" s="8"/>
      <c r="Z129" s="8"/>
      <c r="AA129" s="8"/>
      <c r="AC129"/>
    </row>
    <row r="130" spans="2:29" x14ac:dyDescent="0.3">
      <c r="B130" s="9" t="s">
        <v>8</v>
      </c>
      <c r="C130" s="8">
        <v>9.5805562668803859</v>
      </c>
      <c r="D130" s="8">
        <v>37.239448580983442</v>
      </c>
      <c r="E130" s="8">
        <v>14.115834248727404</v>
      </c>
      <c r="F130" s="8">
        <v>18.425709287262578</v>
      </c>
      <c r="G130" s="8">
        <v>7.0675727481152251</v>
      </c>
      <c r="H130" s="8">
        <v>13.570878868030963</v>
      </c>
      <c r="L130" s="9" t="s">
        <v>8</v>
      </c>
      <c r="M130" s="8">
        <v>9.5805562668803859</v>
      </c>
      <c r="N130" s="8">
        <v>25.920880042935117</v>
      </c>
      <c r="O130" s="8">
        <v>11.318568538048321</v>
      </c>
      <c r="P130" s="8">
        <v>8.0775739112148273</v>
      </c>
      <c r="Q130" s="8">
        <v>6.0382603375125772</v>
      </c>
      <c r="R130" s="8">
        <v>18.425709287262578</v>
      </c>
      <c r="S130" s="8">
        <v>7.0675727481152251</v>
      </c>
      <c r="T130" s="8">
        <v>13.570878868030963</v>
      </c>
      <c r="U130" s="8"/>
      <c r="V130" s="8"/>
      <c r="W130" s="8"/>
      <c r="X130" s="8"/>
      <c r="Y130" s="8"/>
      <c r="Z130" s="8"/>
      <c r="AA130" s="8"/>
      <c r="AC130"/>
    </row>
    <row r="131" spans="2:29" x14ac:dyDescent="0.3">
      <c r="B131" s="9" t="s">
        <v>9</v>
      </c>
      <c r="C131" s="8">
        <v>8.4701507421575357</v>
      </c>
      <c r="D131" s="8">
        <v>38.394028620890339</v>
      </c>
      <c r="E131" s="8">
        <v>12.377875318997548</v>
      </c>
      <c r="F131" s="8">
        <v>19.046061118326179</v>
      </c>
      <c r="G131" s="8">
        <v>6.9410780240405021</v>
      </c>
      <c r="H131" s="8">
        <v>14.770806175587904</v>
      </c>
      <c r="L131" s="9" t="s">
        <v>9</v>
      </c>
      <c r="M131" s="8">
        <v>8.4701507421575357</v>
      </c>
      <c r="N131" s="8">
        <v>25.810094423926017</v>
      </c>
      <c r="O131" s="8">
        <v>12.58393419696432</v>
      </c>
      <c r="P131" s="8">
        <v>7.4783332653900469</v>
      </c>
      <c r="Q131" s="8">
        <v>4.8995420536075009</v>
      </c>
      <c r="R131" s="8">
        <v>19.046061118326179</v>
      </c>
      <c r="S131" s="8">
        <v>6.9410780240405021</v>
      </c>
      <c r="T131" s="8">
        <v>14.770806175587904</v>
      </c>
      <c r="U131" s="8"/>
      <c r="V131" s="8"/>
      <c r="W131" s="8"/>
      <c r="X131" s="8"/>
      <c r="Y131" s="8"/>
      <c r="Z131" s="8"/>
      <c r="AA131" s="8"/>
      <c r="AC131"/>
    </row>
    <row r="132" spans="2:29" x14ac:dyDescent="0.3">
      <c r="B132" s="9" t="s">
        <v>10</v>
      </c>
      <c r="C132" s="8">
        <v>8.5580271127785483</v>
      </c>
      <c r="D132" s="8">
        <v>39.742397871738305</v>
      </c>
      <c r="E132" s="8">
        <v>13.053842086736639</v>
      </c>
      <c r="F132" s="8">
        <v>17.674783665199829</v>
      </c>
      <c r="G132" s="8">
        <v>4.94607370045241</v>
      </c>
      <c r="H132" s="8">
        <v>16.02487556309427</v>
      </c>
      <c r="L132" s="9" t="s">
        <v>10</v>
      </c>
      <c r="M132" s="8">
        <v>8.5580271127785483</v>
      </c>
      <c r="N132" s="8">
        <v>26.44025233159633</v>
      </c>
      <c r="O132" s="8">
        <v>13.302145540141975</v>
      </c>
      <c r="P132" s="8">
        <v>7.7722237397498724</v>
      </c>
      <c r="Q132" s="8">
        <v>5.2816183469867672</v>
      </c>
      <c r="R132" s="8">
        <v>17.674783665199829</v>
      </c>
      <c r="S132" s="8">
        <v>4.94607370045241</v>
      </c>
      <c r="T132" s="8">
        <v>16.02487556309427</v>
      </c>
      <c r="U132" s="8"/>
      <c r="V132" s="8"/>
      <c r="W132" s="8"/>
      <c r="X132" s="8"/>
      <c r="Y132" s="8"/>
      <c r="Z132" s="8"/>
      <c r="AA132" s="8"/>
      <c r="AC132"/>
    </row>
    <row r="133" spans="2:29" x14ac:dyDescent="0.3">
      <c r="B133" s="9" t="s">
        <v>12</v>
      </c>
      <c r="C133" s="8">
        <v>10.011709559624794</v>
      </c>
      <c r="D133" s="8">
        <v>37.109696361980774</v>
      </c>
      <c r="E133" s="8">
        <v>12.794714870352244</v>
      </c>
      <c r="F133" s="8">
        <v>18.303325892022102</v>
      </c>
      <c r="G133" s="8">
        <v>5.9703822592761044</v>
      </c>
      <c r="H133" s="8">
        <v>15.810171056743988</v>
      </c>
      <c r="L133" s="9" t="s">
        <v>12</v>
      </c>
      <c r="M133" s="8">
        <v>10.011709559624794</v>
      </c>
      <c r="N133" s="8">
        <v>25.277572995733838</v>
      </c>
      <c r="O133" s="8">
        <v>11.832123366246936</v>
      </c>
      <c r="P133" s="8">
        <v>6.9883550070930038</v>
      </c>
      <c r="Q133" s="8">
        <v>5.8063598632592406</v>
      </c>
      <c r="R133" s="8">
        <v>18.303325892022102</v>
      </c>
      <c r="S133" s="8">
        <v>5.9703822592761044</v>
      </c>
      <c r="T133" s="8">
        <v>15.810171056743988</v>
      </c>
      <c r="U133" s="8"/>
      <c r="V133" s="8"/>
      <c r="W133" s="8"/>
      <c r="X133" s="8"/>
      <c r="Y133" s="8"/>
      <c r="Z133" s="8"/>
      <c r="AA133" s="8"/>
      <c r="AC133"/>
    </row>
    <row r="134" spans="2:29" x14ac:dyDescent="0.3">
      <c r="B134" s="13" t="s">
        <v>14</v>
      </c>
      <c r="C134" s="8">
        <v>8.2969298108915499</v>
      </c>
      <c r="D134" s="8">
        <v>37.885112335293442</v>
      </c>
      <c r="E134" s="8">
        <v>12.115944804604844</v>
      </c>
      <c r="F134" s="8">
        <v>18.516307094925665</v>
      </c>
      <c r="G134" s="8">
        <v>6.2603257344048684</v>
      </c>
      <c r="H134" s="8">
        <v>16.925380219879614</v>
      </c>
      <c r="L134" s="13" t="s">
        <v>14</v>
      </c>
      <c r="M134" s="8">
        <v>8.2969298108915499</v>
      </c>
      <c r="N134" s="8">
        <v>25.612928758459841</v>
      </c>
      <c r="O134" s="8">
        <v>12.272183576833601</v>
      </c>
      <c r="P134" s="8">
        <v>7.68359962995412</v>
      </c>
      <c r="Q134" s="8">
        <v>4.432345174650723</v>
      </c>
      <c r="R134" s="8">
        <v>18.516307094925665</v>
      </c>
      <c r="S134" s="8">
        <v>6.2603257344048684</v>
      </c>
      <c r="T134" s="8">
        <v>16.925380219879614</v>
      </c>
      <c r="U134" s="8"/>
      <c r="V134" s="8"/>
      <c r="W134" s="8"/>
      <c r="X134" s="8"/>
      <c r="Y134" s="8"/>
      <c r="Z134" s="8"/>
      <c r="AA134" s="8"/>
      <c r="AC134"/>
    </row>
    <row r="135" spans="2:29" x14ac:dyDescent="0.3">
      <c r="B135" s="6" t="s">
        <v>26</v>
      </c>
      <c r="C135" s="8">
        <v>9.2283143122629667</v>
      </c>
      <c r="D135" s="8">
        <v>36.712610010736014</v>
      </c>
      <c r="E135" s="8">
        <v>12.903642331343942</v>
      </c>
      <c r="F135" s="8">
        <v>18.257193470925259</v>
      </c>
      <c r="G135" s="8">
        <v>7.0622383244892157</v>
      </c>
      <c r="H135" s="8">
        <v>15.836001550242601</v>
      </c>
      <c r="L135" s="6" t="s">
        <v>26</v>
      </c>
      <c r="M135" s="8">
        <v>9.2283143122629667</v>
      </c>
      <c r="N135" s="8">
        <v>25.078591127159314</v>
      </c>
      <c r="O135" s="8">
        <v>11.634018883576697</v>
      </c>
      <c r="P135" s="8">
        <v>7.3545018489464304</v>
      </c>
      <c r="Q135" s="8">
        <v>5.5491404823975108</v>
      </c>
      <c r="R135" s="8">
        <v>18.257193470925259</v>
      </c>
      <c r="S135" s="8">
        <v>7.0622383244892157</v>
      </c>
      <c r="T135" s="8">
        <v>15.836001550242601</v>
      </c>
      <c r="U135" s="8"/>
      <c r="V135" s="8"/>
      <c r="W135" s="8"/>
      <c r="X135" s="8"/>
      <c r="Y135" s="8"/>
      <c r="Z135" s="8"/>
      <c r="AA135" s="8"/>
      <c r="AC135"/>
    </row>
    <row r="136" spans="2:29" x14ac:dyDescent="0.3">
      <c r="B136" s="6" t="s">
        <v>29</v>
      </c>
      <c r="C136" s="8">
        <v>8.2969298108915499</v>
      </c>
      <c r="D136" s="8">
        <v>31.75210948559803</v>
      </c>
      <c r="E136" s="8">
        <v>12.115944804604844</v>
      </c>
      <c r="F136" s="8">
        <v>17.127263984331258</v>
      </c>
      <c r="G136" s="8">
        <v>4.94607370045241</v>
      </c>
      <c r="H136" s="8">
        <v>13.570878868030963</v>
      </c>
      <c r="L136" s="6" t="s">
        <v>29</v>
      </c>
      <c r="M136" s="8">
        <v>8.2969298108915499</v>
      </c>
      <c r="N136" s="8">
        <v>22.962109654645616</v>
      </c>
      <c r="O136" s="8">
        <v>8.5963067208555213</v>
      </c>
      <c r="P136" s="8">
        <v>6.6495630324436785</v>
      </c>
      <c r="Q136" s="8">
        <v>4.432345174650723</v>
      </c>
      <c r="R136" s="8">
        <v>17.127263984331258</v>
      </c>
      <c r="S136" s="8">
        <v>4.94607370045241</v>
      </c>
      <c r="T136" s="8">
        <v>13.570878868030963</v>
      </c>
      <c r="U136" s="8"/>
      <c r="V136" s="8"/>
      <c r="W136" s="8"/>
      <c r="X136" s="8"/>
      <c r="Y136" s="8"/>
      <c r="Z136" s="8"/>
      <c r="AA136" s="8"/>
      <c r="AC136"/>
    </row>
    <row r="137" spans="2:29" x14ac:dyDescent="0.3">
      <c r="B137" s="6" t="s">
        <v>27</v>
      </c>
      <c r="C137" s="8">
        <v>10.955893127549919</v>
      </c>
      <c r="D137" s="8">
        <v>39.742397871738305</v>
      </c>
      <c r="E137" s="8">
        <v>14.115834248727404</v>
      </c>
      <c r="F137" s="8">
        <v>19.207539308146675</v>
      </c>
      <c r="G137" s="8">
        <v>8.6172812668599477</v>
      </c>
      <c r="H137" s="8">
        <v>18.16712102540745</v>
      </c>
      <c r="L137" s="6" t="s">
        <v>27</v>
      </c>
      <c r="M137" s="8">
        <v>10.955893127549917</v>
      </c>
      <c r="N137" s="8">
        <v>26.44025233159633</v>
      </c>
      <c r="O137" s="8">
        <v>13.302145540141975</v>
      </c>
      <c r="P137" s="8">
        <v>8.0775739112148273</v>
      </c>
      <c r="Q137" s="8">
        <v>6.2850631359584215</v>
      </c>
      <c r="R137" s="8">
        <v>19.207539308146675</v>
      </c>
      <c r="S137" s="8">
        <v>8.6172812668599477</v>
      </c>
      <c r="T137" s="8">
        <v>18.167121025407447</v>
      </c>
      <c r="U137" s="8"/>
      <c r="V137" s="8"/>
      <c r="W137" s="8"/>
      <c r="X137" s="8"/>
      <c r="Y137" s="8"/>
      <c r="Z137" s="8"/>
      <c r="AA137" s="8"/>
      <c r="AC137"/>
    </row>
    <row r="138" spans="2:29" x14ac:dyDescent="0.3">
      <c r="B138" s="6" t="s">
        <v>49</v>
      </c>
      <c r="C138" s="8">
        <v>0.92457721210458865</v>
      </c>
      <c r="D138" s="8">
        <v>2.5349335050405237</v>
      </c>
      <c r="E138" s="8">
        <v>0.60355236097877829</v>
      </c>
      <c r="F138" s="8">
        <v>0.70606690405333017</v>
      </c>
      <c r="G138" s="8">
        <v>1.3151773395069519</v>
      </c>
      <c r="H138" s="8">
        <v>1.4069944593198451</v>
      </c>
      <c r="L138" s="6" t="s">
        <v>31</v>
      </c>
      <c r="M138" s="8">
        <v>0.92457721210458821</v>
      </c>
      <c r="N138" s="8">
        <v>1.2949162295672427</v>
      </c>
      <c r="O138" s="8">
        <v>1.396990233954424</v>
      </c>
      <c r="P138" s="8">
        <v>0.47925562892685669</v>
      </c>
      <c r="Q138" s="8">
        <v>0.63248744985270611</v>
      </c>
      <c r="R138" s="8">
        <v>0.70606690405333017</v>
      </c>
      <c r="S138" s="8">
        <v>1.3151773395069519</v>
      </c>
      <c r="T138" s="8">
        <v>1.4069944593198442</v>
      </c>
      <c r="U138" s="8"/>
      <c r="V138" s="8"/>
      <c r="W138" s="8"/>
      <c r="X138" s="8"/>
      <c r="Y138" s="8"/>
      <c r="Z138" s="8"/>
      <c r="AA138" s="8"/>
      <c r="AC138"/>
    </row>
    <row r="139" spans="2:29" x14ac:dyDescent="0.3">
      <c r="W139" s="8"/>
      <c r="X139" s="8"/>
      <c r="Y139" s="8"/>
      <c r="Z139" s="8"/>
      <c r="AA139" s="8"/>
      <c r="AC139"/>
    </row>
    <row r="140" spans="2:29" x14ac:dyDescent="0.3">
      <c r="W140" s="8"/>
      <c r="X140" s="8"/>
      <c r="Y140" s="8"/>
      <c r="Z140" s="8"/>
      <c r="AA140" s="8"/>
      <c r="AC140"/>
    </row>
    <row r="141" spans="2:29" x14ac:dyDescent="0.3">
      <c r="W141" s="8"/>
      <c r="X141" s="8"/>
      <c r="Y141" s="8"/>
      <c r="Z141" s="8"/>
      <c r="AA141" s="8"/>
      <c r="AC141"/>
    </row>
    <row r="142" spans="2:29" x14ac:dyDescent="0.3">
      <c r="W142" s="8"/>
      <c r="X142" s="8"/>
      <c r="Y142" s="8"/>
      <c r="Z142" s="8"/>
      <c r="AA142" s="8"/>
      <c r="AC142"/>
    </row>
    <row r="143" spans="2:29" x14ac:dyDescent="0.3">
      <c r="Y143" s="2"/>
      <c r="Z143" s="2"/>
      <c r="AA143" s="2"/>
      <c r="AC143"/>
    </row>
    <row r="144" spans="2:29" x14ac:dyDescent="0.3">
      <c r="W144" s="19"/>
      <c r="X144" s="19"/>
      <c r="Y144" s="19"/>
      <c r="Z144" s="19"/>
      <c r="AA144" s="19"/>
      <c r="AC144"/>
    </row>
    <row r="145" spans="23:29" x14ac:dyDescent="0.3">
      <c r="W145" s="8"/>
      <c r="X145" s="8"/>
      <c r="Y145" s="8"/>
      <c r="Z145" s="8"/>
      <c r="AA145" s="8"/>
      <c r="AC145"/>
    </row>
    <row r="146" spans="23:29" x14ac:dyDescent="0.3">
      <c r="W146" s="8"/>
      <c r="X146" s="8"/>
      <c r="Y146" s="8"/>
      <c r="Z146" s="8"/>
      <c r="AA146" s="8"/>
      <c r="AC146"/>
    </row>
    <row r="147" spans="23:29" x14ac:dyDescent="0.3">
      <c r="W147" s="8"/>
      <c r="X147" s="8"/>
      <c r="Y147" s="8"/>
      <c r="Z147" s="8"/>
      <c r="AA147" s="8"/>
      <c r="AC147"/>
    </row>
    <row r="148" spans="23:29" x14ac:dyDescent="0.3">
      <c r="W148" s="8"/>
      <c r="X148" s="8"/>
      <c r="Y148" s="8"/>
      <c r="Z148" s="8"/>
      <c r="AA148" s="8"/>
      <c r="AC148"/>
    </row>
    <row r="149" spans="23:29" x14ac:dyDescent="0.3">
      <c r="W149" s="8"/>
      <c r="X149" s="8"/>
      <c r="Y149" s="8"/>
      <c r="Z149" s="8"/>
      <c r="AA149" s="8"/>
      <c r="AC149"/>
    </row>
    <row r="150" spans="23:29" x14ac:dyDescent="0.3">
      <c r="W150" s="8"/>
      <c r="X150" s="8"/>
      <c r="Y150" s="8"/>
      <c r="Z150" s="8"/>
      <c r="AA150" s="8"/>
      <c r="AC150"/>
    </row>
  </sheetData>
  <conditionalFormatting sqref="BK26:BK2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:AW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8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8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8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8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8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8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8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8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:R8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8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:T8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2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2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2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P122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:Q122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2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2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:U8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1:V8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:W10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X10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:Y10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0:Z10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:AA10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0:AB10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22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U12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6:V12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5:W1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X14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5:Y14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5:Z14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A14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1:V9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:W120"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20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20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:Z120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A120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0:AB120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:U137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7:V137"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G8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8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8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101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D101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:E101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101"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101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P101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101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:R101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101"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1:T101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:F101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U101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G101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:H101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1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G1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5:W150">
    <cfRule type="colorScale" priority="1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X150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5:Y150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5:Z150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A150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:M137">
    <cfRule type="colorScale" priority="1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:N137"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:O137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P137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:Q137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:R137"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:S137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:C137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:D137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E137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7:T137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:F137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G137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:H137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B426-C788-4F41-A5B4-88DE10FB03CF}">
  <dimension ref="A1:N23"/>
  <sheetViews>
    <sheetView zoomScale="70" zoomScaleNormal="70" workbookViewId="0"/>
  </sheetViews>
  <sheetFormatPr baseColWidth="10" defaultRowHeight="14.4" x14ac:dyDescent="0.3"/>
  <cols>
    <col min="1" max="1" width="6.44140625" style="5" bestFit="1" customWidth="1"/>
    <col min="2" max="2" width="20.109375" style="40" bestFit="1" customWidth="1"/>
    <col min="3" max="3" width="18.33203125" style="8" bestFit="1" customWidth="1"/>
    <col min="4" max="4" width="17.44140625" style="40" bestFit="1" customWidth="1"/>
    <col min="5" max="5" width="25.21875" style="40" bestFit="1" customWidth="1"/>
    <col min="6" max="6" width="26.77734375" style="40" bestFit="1" customWidth="1"/>
    <col min="7" max="7" width="20.6640625" style="40" bestFit="1" customWidth="1"/>
    <col min="8" max="8" width="16.44140625" style="40" bestFit="1" customWidth="1"/>
    <col min="9" max="9" width="20.6640625" style="40" bestFit="1" customWidth="1"/>
    <col min="10" max="11" width="16.6640625" style="40" bestFit="1" customWidth="1"/>
    <col min="12" max="12" width="22" style="40" bestFit="1" customWidth="1"/>
    <col min="13" max="14" width="16.6640625" style="40" bestFit="1" customWidth="1"/>
  </cols>
  <sheetData>
    <row r="1" spans="1:14" x14ac:dyDescent="0.3">
      <c r="A1" s="43"/>
      <c r="B1" s="4" t="s">
        <v>3</v>
      </c>
      <c r="C1" s="15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45" t="s">
        <v>54</v>
      </c>
      <c r="B2" s="8">
        <v>20.589500000000001</v>
      </c>
      <c r="C2" s="8">
        <v>48.3553</v>
      </c>
    </row>
    <row r="3" spans="1:14" x14ac:dyDescent="0.3">
      <c r="A3" s="45" t="s">
        <v>55</v>
      </c>
      <c r="B3" s="8">
        <v>44.671799999999998</v>
      </c>
      <c r="C3" s="8">
        <v>92.028400000000005</v>
      </c>
    </row>
    <row r="4" spans="1:14" x14ac:dyDescent="0.3">
      <c r="A4" s="45" t="s">
        <v>56</v>
      </c>
      <c r="B4" s="8">
        <v>44.671799999999998</v>
      </c>
      <c r="C4" s="8">
        <v>92.028400000000005</v>
      </c>
    </row>
    <row r="5" spans="1:14" x14ac:dyDescent="0.3">
      <c r="A5" s="45" t="s">
        <v>57</v>
      </c>
      <c r="B5" s="8">
        <v>44.671799999999998</v>
      </c>
      <c r="C5" s="8">
        <v>92.028400000000005</v>
      </c>
    </row>
    <row r="6" spans="1:14" x14ac:dyDescent="0.3">
      <c r="A6" s="45" t="s">
        <v>58</v>
      </c>
      <c r="B6" s="8">
        <v>44.671799999999998</v>
      </c>
      <c r="C6" s="8">
        <v>92.028400000000005</v>
      </c>
    </row>
    <row r="7" spans="1:14" x14ac:dyDescent="0.3">
      <c r="A7" s="45" t="s">
        <v>59</v>
      </c>
      <c r="B7" s="8">
        <v>76.5625</v>
      </c>
      <c r="C7" s="8">
        <v>63.508099999999999</v>
      </c>
    </row>
    <row r="8" spans="1:14" x14ac:dyDescent="0.3">
      <c r="A8" s="45" t="s">
        <v>60</v>
      </c>
      <c r="B8" s="8">
        <v>76.5625</v>
      </c>
      <c r="C8" s="8">
        <v>63.508099999999999</v>
      </c>
    </row>
    <row r="9" spans="1:14" x14ac:dyDescent="0.3">
      <c r="A9" s="45" t="s">
        <v>61</v>
      </c>
      <c r="B9" s="8">
        <v>76.5625</v>
      </c>
      <c r="C9" s="8">
        <v>63.508099999999999</v>
      </c>
    </row>
    <row r="10" spans="1:14" x14ac:dyDescent="0.3">
      <c r="A10" s="45" t="s">
        <v>62</v>
      </c>
      <c r="B10" s="8">
        <v>29.510200000000001</v>
      </c>
      <c r="C10" s="8">
        <v>95.592500000000001</v>
      </c>
    </row>
    <row r="11" spans="1:14" x14ac:dyDescent="0.3">
      <c r="A11" s="45" t="s">
        <v>63</v>
      </c>
      <c r="B11" s="8">
        <v>29.510200000000001</v>
      </c>
      <c r="C11" s="8">
        <v>95.592500000000001</v>
      </c>
    </row>
    <row r="12" spans="1:14" s="30" customFormat="1" x14ac:dyDescent="0.3">
      <c r="A12" s="46" t="s">
        <v>71</v>
      </c>
      <c r="B12" s="15">
        <f>AVERAGE(B2:B11)</f>
        <v>48.798459999999999</v>
      </c>
      <c r="C12" s="15">
        <f t="shared" ref="C12" si="0">AVERAGE(C2:C11)</f>
        <v>79.817820000000012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s="30" customFormat="1" x14ac:dyDescent="0.3">
      <c r="A13" s="46" t="s">
        <v>72</v>
      </c>
      <c r="B13" s="15">
        <f>(STDEV(B2:B11)/B12)*100</f>
        <v>42.770199498121556</v>
      </c>
      <c r="C13" s="15">
        <f t="shared" ref="C13" si="1">(STDEV(C2:C11)/C12)*100</f>
        <v>22.419439702003391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1:14" x14ac:dyDescent="0.3">
      <c r="A14" s="45" t="s">
        <v>64</v>
      </c>
      <c r="B14" s="8">
        <v>28.745899999999999</v>
      </c>
      <c r="C14" s="8">
        <v>49.3215</v>
      </c>
    </row>
    <row r="15" spans="1:14" x14ac:dyDescent="0.3">
      <c r="A15" s="45" t="s">
        <v>65</v>
      </c>
      <c r="B15" s="8">
        <v>28.745899999999999</v>
      </c>
      <c r="C15" s="8">
        <v>49.3215</v>
      </c>
    </row>
    <row r="16" spans="1:14" x14ac:dyDescent="0.3">
      <c r="A16" s="45" t="s">
        <v>66</v>
      </c>
      <c r="B16" s="8">
        <v>28.745899999999999</v>
      </c>
      <c r="C16" s="8">
        <v>49.3215</v>
      </c>
    </row>
    <row r="17" spans="1:14" x14ac:dyDescent="0.3">
      <c r="A17" s="45" t="s">
        <v>67</v>
      </c>
      <c r="B17" s="8">
        <v>28.745899999999999</v>
      </c>
      <c r="C17" s="8">
        <v>49.3215</v>
      </c>
    </row>
    <row r="18" spans="1:14" x14ac:dyDescent="0.3">
      <c r="A18" s="45" t="s">
        <v>68</v>
      </c>
      <c r="B18" s="8">
        <v>27.4527</v>
      </c>
      <c r="C18" s="8">
        <v>53.209499999999998</v>
      </c>
    </row>
    <row r="19" spans="1:14" x14ac:dyDescent="0.3">
      <c r="A19" s="45" t="s">
        <v>69</v>
      </c>
      <c r="B19" s="8">
        <v>27.4527</v>
      </c>
      <c r="C19" s="8">
        <v>53.209499999999998</v>
      </c>
    </row>
    <row r="20" spans="1:14" x14ac:dyDescent="0.3">
      <c r="A20" s="45" t="s">
        <v>70</v>
      </c>
      <c r="B20" s="8">
        <v>27.4527</v>
      </c>
      <c r="C20" s="8">
        <v>53.209499999999998</v>
      </c>
    </row>
    <row r="21" spans="1:14" s="30" customFormat="1" x14ac:dyDescent="0.3">
      <c r="A21" s="46" t="s">
        <v>71</v>
      </c>
      <c r="B21" s="15">
        <f>AVERAGE(B14:B20)</f>
        <v>28.191671428571425</v>
      </c>
      <c r="C21" s="15">
        <f>AVERAGE(C14:C20)</f>
        <v>50.987785714285714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 s="30" customFormat="1" x14ac:dyDescent="0.3">
      <c r="A22" s="46" t="s">
        <v>72</v>
      </c>
      <c r="B22" s="15">
        <f>(STDEV(B14:B20)/B21)*100</f>
        <v>2.4519457025940574</v>
      </c>
      <c r="C22" s="15">
        <f>(STDEV(C14:C20)/C21)*100</f>
        <v>4.0759240433709127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4" x14ac:dyDescent="0.3">
      <c r="A23" s="45"/>
    </row>
  </sheetData>
  <phoneticPr fontId="9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59</vt:i4>
      </vt:variant>
    </vt:vector>
  </HeadingPairs>
  <TitlesOfParts>
    <vt:vector size="70" baseType="lpstr">
      <vt:lpstr>score</vt:lpstr>
      <vt:lpstr>KF_20_dur+rat</vt:lpstr>
      <vt:lpstr>KF20_tpo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'KF_20_dur+rat'!AP_2009_21</vt:lpstr>
      <vt:lpstr>'KF_20_dur+rat'!AP_2009_23</vt:lpstr>
      <vt:lpstr>'KF_20_dur+rat'!AP_27</vt:lpstr>
      <vt:lpstr>'KF_20_dur+rat'!Arnold_Pogossian_2006__live_DVD__14_dur</vt:lpstr>
      <vt:lpstr>'KF_20_dur+rat'!Arnold_Pogossian_2006__live_DVD__20_dur_1</vt:lpstr>
      <vt:lpstr>'KF_20_dur+rat'!Arnold_Pogossian_2006__live_DVD__20_dur_3</vt:lpstr>
      <vt:lpstr>'KF_20_dur+rat'!Arnold_Pogossian_2006__live_DVD__27_dur</vt:lpstr>
      <vt:lpstr>'KF_20_dur+rat'!Arnold_Pogossian_2009_14</vt:lpstr>
      <vt:lpstr>'KF_20_dur+rat'!Banse_Keller_2005_14</vt:lpstr>
      <vt:lpstr>'KF_20_dur+rat'!BK_2005_21</vt:lpstr>
      <vt:lpstr>'KF_20_dur+rat'!BK_2005_23</vt:lpstr>
      <vt:lpstr>'KF_20_dur+rat'!BK_27</vt:lpstr>
      <vt:lpstr>KF20_tpo!CK_1987_20_tpo</vt:lpstr>
      <vt:lpstr>'KF_20_dur+rat'!CK_1987_21</vt:lpstr>
      <vt:lpstr>'KF_20_dur+rat'!CK_1987_23</vt:lpstr>
      <vt:lpstr>'KF_20_dur+rat'!CK_1990_21</vt:lpstr>
      <vt:lpstr>'KF_20_dur+rat'!CK_1990_23</vt:lpstr>
      <vt:lpstr>'KF_20_dur+rat'!CK_1990_32_dur</vt:lpstr>
      <vt:lpstr>'KF_20_dur+rat'!CK_27</vt:lpstr>
      <vt:lpstr>'KF_20_dur+rat'!CK87_27</vt:lpstr>
      <vt:lpstr>'KF_20_dur+rat'!Csengery_Keller_1987_12__Umpanzert</vt:lpstr>
      <vt:lpstr>'KF_20_dur+rat'!Csengery_Keller_1990_14</vt:lpstr>
      <vt:lpstr>'KF_20_dur+rat'!Kammer_Widmann_2017_14_Abschnitte_Dauern</vt:lpstr>
      <vt:lpstr>'KF_20_dur+rat'!Kammer_Widmann_2017_20_Abschnitte_Dauern_1</vt:lpstr>
      <vt:lpstr>'KF_20_dur+rat'!Kammer_Widmann_2017_20_Abschnitte_Dauern_3</vt:lpstr>
      <vt:lpstr>'KF_20_dur+rat'!Kammer_Widmann_2017_27_Abschnitte_Dauern</vt:lpstr>
      <vt:lpstr>KF20_tpo!KO_1994_20_tpo</vt:lpstr>
      <vt:lpstr>'KF_20_dur+rat'!KO_1994_21</vt:lpstr>
      <vt:lpstr>'KF_20_dur+rat'!KO_1994_23</vt:lpstr>
      <vt:lpstr>'KF_20_dur+rat'!KO_1996_21</vt:lpstr>
      <vt:lpstr>'KF_20_dur+rat'!KO_1996_23</vt:lpstr>
      <vt:lpstr>'KF_20_dur+rat'!KO_27</vt:lpstr>
      <vt:lpstr>'KF_20_dur+rat'!KO_94_27</vt:lpstr>
      <vt:lpstr>'KF_20_dur+rat'!Komsi_Oramo_1994_14</vt:lpstr>
      <vt:lpstr>'KF_20_dur+rat'!Komsi_Oramo_1996_14</vt:lpstr>
      <vt:lpstr>'KF_20_dur+rat'!Melzer_Stark_2012_14</vt:lpstr>
      <vt:lpstr>'KF_20_dur+rat'!Melzer_Stark_2014_14</vt:lpstr>
      <vt:lpstr>'KF_20_dur+rat'!Melzer_Stark_2017_Wien_modern_14_dur</vt:lpstr>
      <vt:lpstr>'KF_20_dur+rat'!Melzer_Stark_2017_Wien_modern_20_dur_1</vt:lpstr>
      <vt:lpstr>'KF_20_dur+rat'!Melzer_Stark_2017_Wien_modern_20_dur_3</vt:lpstr>
      <vt:lpstr>'KF_20_dur+rat'!Melzer_Stark_2017_Wien_modern_27_dur</vt:lpstr>
      <vt:lpstr>'KF_20_dur+rat'!Melzer_Stark_2019_14</vt:lpstr>
      <vt:lpstr>'KF_20_dur+rat'!MS_2012_21</vt:lpstr>
      <vt:lpstr>'KF_20_dur+rat'!MS_2012_23</vt:lpstr>
      <vt:lpstr>'KF_20_dur+rat'!MS_2013_21</vt:lpstr>
      <vt:lpstr>'KF_20_dur+rat'!MS_2013_23</vt:lpstr>
      <vt:lpstr>'KF_20_dur+rat'!MS_2019_21</vt:lpstr>
      <vt:lpstr>'KF_20_dur+rat'!MS_2019_23</vt:lpstr>
      <vt:lpstr>'KF_20_dur+rat'!MS_27</vt:lpstr>
      <vt:lpstr>'KF_20_dur+rat'!MS13_27</vt:lpstr>
      <vt:lpstr>'KF_20_dur+rat'!MS19_27</vt:lpstr>
      <vt:lpstr>'KF_20_dur+rat'!Pammer_Kopatchinskaja_2004_12</vt:lpstr>
      <vt:lpstr>'KF_20_dur+rat'!PK_2004_21</vt:lpstr>
      <vt:lpstr>'KF_20_dur+rat'!PK_2004_23</vt:lpstr>
      <vt:lpstr>'KF_20_dur+rat'!PK_27</vt:lpstr>
      <vt:lpstr>'KF_20_dur+rat'!Whittlesey_Sallaberger_1997_14</vt:lpstr>
      <vt:lpstr>'KF_20_dur+rat'!WS_1997_21</vt:lpstr>
      <vt:lpstr>'KF_20_dur+rat'!WS_1997_23</vt:lpstr>
      <vt:lpstr>'KF_20_dur+rat'!WS_27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2020-12-09T09:25:41Z</dcterms:modified>
</cp:coreProperties>
</file>