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487D44F2-8A91-46AF-8868-0BF5D42966CD}" xr6:coauthVersionLast="45" xr6:coauthVersionMax="45" xr10:uidLastSave="{00000000-0000-0000-0000-000000000000}"/>
  <bookViews>
    <workbookView xWindow="-108" yWindow="-108" windowWidth="23256" windowHeight="12576" tabRatio="824" activeTab="1" xr2:uid="{DC9D0DF0-E7B1-4B8A-9999-88D14713062D}"/>
  </bookViews>
  <sheets>
    <sheet name="score" sheetId="14" r:id="rId1"/>
    <sheet name="KF_02_dur+rat" sheetId="13" r:id="rId2"/>
    <sheet name="diag dur sec 14" sheetId="16" r:id="rId3"/>
    <sheet name="diag dur sec 8" sheetId="18" r:id="rId4"/>
    <sheet name="perc sec 14" sheetId="19" r:id="rId5"/>
    <sheet name="perc sec 8" sheetId="20" r:id="rId6"/>
    <sheet name="dur sec rel dev (%) 14" sheetId="21" r:id="rId7"/>
    <sheet name="dur rel dev (%) 8" sheetId="22" r:id="rId8"/>
    <sheet name="perc 14 dev" sheetId="23" r:id="rId9"/>
    <sheet name="perc 8 dev" sheetId="24" r:id="rId10"/>
  </sheets>
  <definedNames>
    <definedName name="_xlnm._FilterDatabase" localSheetId="0" hidden="1">score!$E$1:$E$10</definedName>
    <definedName name="Arnold_Pogassian_2004_01_dur" localSheetId="1">'KF_02_dur+rat'!$AH$44:$AH$51</definedName>
    <definedName name="Arnold_Pogossian_2006__live_DVD__01_dur" localSheetId="1">'KF_02_dur+rat'!$AJ$44:$AJ$51</definedName>
    <definedName name="Banse_Keller_2005_01_dur" localSheetId="1">'KF_02_dur+rat'!$AI$44:$AI$51</definedName>
    <definedName name="CK_1990_32_dur" localSheetId="1">'KF_02_dur+rat'!$AA$2:$AA$11</definedName>
    <definedName name="Csengery_Keller_1987_01__Die_Guten_gehn_im_gleichen_Schritt__dur_1" localSheetId="1">'KF_02_dur+rat'!$AB$44:$AB$51</definedName>
    <definedName name="Csengery_Keller_1990_01_dur_1" localSheetId="1">'KF_02_dur+rat'!$AC$44:$AC$51</definedName>
    <definedName name="Kammer_Widmann_2017_01_dur" localSheetId="1">'KF_02_dur+rat'!$AM$44:$AM$51</definedName>
    <definedName name="Komsi_Oramo_1994_01_dur_1" localSheetId="1">'KF_02_dur+rat'!$AD$44:$AD$51</definedName>
    <definedName name="Komsi_Oramo_1995_01_dur" localSheetId="1">'KF_02_dur+rat'!$AE$44:$AE$51</definedName>
    <definedName name="Melzer_Stark_2012_01_dur" localSheetId="1">'KF_02_dur+rat'!$AK$44:$AK$51</definedName>
    <definedName name="Melzer_Stark_2013_01_dur" localSheetId="1">'KF_02_dur+rat'!$AL$44:$AL$51</definedName>
    <definedName name="Melzer_Stark_2017_Wien_modern_01_dur_1" localSheetId="1">'KF_02_dur+rat'!$AN$44:$AN$51</definedName>
    <definedName name="Melzer_Stark_2019_01_dur" localSheetId="1">'KF_02_dur+rat'!$AO$44:$AO$51</definedName>
    <definedName name="Pammer_Kopachinskaja_2004_01_dur" localSheetId="1">'KF_02_dur+rat'!$AG$44:$AG$51</definedName>
    <definedName name="Whttlesey_Sallaberger_1997_01_dur_1" localSheetId="1">'KF_02_dur+rat'!$AF$44:$AF$51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3" l="1"/>
  <c r="D100" i="13"/>
  <c r="C100" i="13"/>
  <c r="E108" i="13"/>
  <c r="D108" i="13"/>
  <c r="C108" i="13"/>
  <c r="E107" i="13"/>
  <c r="D107" i="13"/>
  <c r="C107" i="13"/>
  <c r="E106" i="13"/>
  <c r="D106" i="13"/>
  <c r="C106" i="13"/>
  <c r="E105" i="13"/>
  <c r="D105" i="13"/>
  <c r="C105" i="13"/>
  <c r="E104" i="13"/>
  <c r="D104" i="13"/>
  <c r="C104" i="13"/>
  <c r="E103" i="13"/>
  <c r="D103" i="13"/>
  <c r="C103" i="13"/>
  <c r="E102" i="13"/>
  <c r="D102" i="13"/>
  <c r="C102" i="13"/>
  <c r="E101" i="13"/>
  <c r="D101" i="13"/>
  <c r="C101" i="13"/>
  <c r="I108" i="13" l="1"/>
  <c r="J108" i="13"/>
  <c r="K108" i="13"/>
  <c r="L108" i="13"/>
  <c r="M108" i="13"/>
  <c r="N108" i="13"/>
  <c r="I107" i="13"/>
  <c r="J107" i="13"/>
  <c r="K107" i="13"/>
  <c r="L107" i="13"/>
  <c r="M107" i="13"/>
  <c r="N107" i="13"/>
  <c r="I102" i="13"/>
  <c r="J102" i="13"/>
  <c r="K102" i="13"/>
  <c r="L102" i="13"/>
  <c r="M102" i="13"/>
  <c r="N102" i="13"/>
  <c r="I103" i="13"/>
  <c r="J103" i="13"/>
  <c r="K103" i="13"/>
  <c r="L103" i="13"/>
  <c r="M103" i="13"/>
  <c r="N103" i="13"/>
  <c r="I104" i="13"/>
  <c r="J104" i="13"/>
  <c r="K104" i="13"/>
  <c r="L104" i="13"/>
  <c r="M104" i="13"/>
  <c r="N104" i="13"/>
  <c r="I105" i="13"/>
  <c r="J105" i="13"/>
  <c r="K105" i="13"/>
  <c r="L105" i="13"/>
  <c r="M105" i="13"/>
  <c r="N105" i="13"/>
  <c r="I106" i="13"/>
  <c r="J106" i="13"/>
  <c r="K106" i="13"/>
  <c r="L106" i="13"/>
  <c r="M106" i="13"/>
  <c r="N106" i="13"/>
  <c r="I101" i="13"/>
  <c r="J101" i="13"/>
  <c r="K101" i="13"/>
  <c r="L101" i="13"/>
  <c r="M101" i="13"/>
  <c r="N101" i="13"/>
  <c r="AX14" i="13"/>
  <c r="AX15" i="13"/>
  <c r="AX16" i="13"/>
  <c r="AX17" i="13"/>
  <c r="AX18" i="13"/>
  <c r="AX19" i="13"/>
  <c r="C71" i="13"/>
  <c r="D71" i="13"/>
  <c r="E71" i="13"/>
  <c r="F71" i="13"/>
  <c r="C70" i="13"/>
  <c r="D70" i="13"/>
  <c r="E70" i="13"/>
  <c r="F70" i="13"/>
  <c r="C66" i="13"/>
  <c r="D66" i="13"/>
  <c r="E66" i="13"/>
  <c r="F66" i="13"/>
  <c r="C67" i="13"/>
  <c r="D67" i="13"/>
  <c r="E67" i="13"/>
  <c r="F67" i="13"/>
  <c r="C68" i="13"/>
  <c r="D68" i="13"/>
  <c r="E68" i="13"/>
  <c r="F68" i="13"/>
  <c r="C69" i="13"/>
  <c r="D69" i="13"/>
  <c r="E69" i="13"/>
  <c r="F69" i="13"/>
  <c r="C65" i="13"/>
  <c r="D65" i="13"/>
  <c r="E65" i="13"/>
  <c r="F65" i="13"/>
  <c r="C64" i="13"/>
  <c r="D64" i="13"/>
  <c r="E64" i="13"/>
  <c r="F64" i="13"/>
  <c r="AB2" i="13" l="1"/>
  <c r="AB3" i="13"/>
  <c r="B8" i="14"/>
  <c r="C3" i="14" s="1"/>
  <c r="D7" i="14"/>
  <c r="D4" i="14"/>
  <c r="D2" i="14"/>
  <c r="AO7" i="13"/>
  <c r="O4" i="13" s="1"/>
  <c r="AN7" i="13"/>
  <c r="N4" i="13" s="1"/>
  <c r="AM7" i="13"/>
  <c r="M4" i="13" s="1"/>
  <c r="AL7" i="13"/>
  <c r="L4" i="13" s="1"/>
  <c r="AK7" i="13"/>
  <c r="AK30" i="13" s="1"/>
  <c r="AJ7" i="13"/>
  <c r="J4" i="13" s="1"/>
  <c r="AI7" i="13"/>
  <c r="I4" i="13" s="1"/>
  <c r="AH7" i="13"/>
  <c r="AG7" i="13"/>
  <c r="G4" i="13" s="1"/>
  <c r="AF7" i="13"/>
  <c r="F4" i="13" s="1"/>
  <c r="AE7" i="13"/>
  <c r="AD7" i="13"/>
  <c r="D4" i="13" s="1"/>
  <c r="AC7" i="13"/>
  <c r="AC30" i="13" s="1"/>
  <c r="AB7" i="13"/>
  <c r="B4" i="13" s="1"/>
  <c r="AO6" i="13"/>
  <c r="AN6" i="13"/>
  <c r="AM6" i="13"/>
  <c r="AL6" i="13"/>
  <c r="AK6" i="13"/>
  <c r="AJ6" i="13"/>
  <c r="AI6" i="13"/>
  <c r="AI29" i="13" s="1"/>
  <c r="AH6" i="13"/>
  <c r="AG6" i="13"/>
  <c r="AF6" i="13"/>
  <c r="AE6" i="13"/>
  <c r="AD6" i="13"/>
  <c r="AC6" i="13"/>
  <c r="AB6" i="13"/>
  <c r="AO5" i="13"/>
  <c r="AN5" i="13"/>
  <c r="AM5" i="13"/>
  <c r="AL5" i="13"/>
  <c r="AK5" i="13"/>
  <c r="AJ5" i="13"/>
  <c r="AI5" i="13"/>
  <c r="AH5" i="13"/>
  <c r="AG5" i="13"/>
  <c r="AF5" i="13"/>
  <c r="AE5" i="13"/>
  <c r="AE28" i="13" s="1"/>
  <c r="AD5" i="13"/>
  <c r="AC5" i="13"/>
  <c r="AB5" i="13"/>
  <c r="AO4" i="13"/>
  <c r="AN4" i="13"/>
  <c r="AM4" i="13"/>
  <c r="AL4" i="13"/>
  <c r="AK4" i="13"/>
  <c r="AJ4" i="13"/>
  <c r="AI4" i="13"/>
  <c r="AI27" i="13" s="1"/>
  <c r="AH4" i="13"/>
  <c r="AG4" i="13"/>
  <c r="AF4" i="13"/>
  <c r="AE4" i="13"/>
  <c r="AD4" i="13"/>
  <c r="AC4" i="13"/>
  <c r="AB4" i="13"/>
  <c r="AO3" i="13"/>
  <c r="AN3" i="13"/>
  <c r="AM3" i="13"/>
  <c r="AM26" i="13" s="1"/>
  <c r="AL3" i="13"/>
  <c r="AK3" i="13"/>
  <c r="AJ3" i="13"/>
  <c r="AI3" i="13"/>
  <c r="AH3" i="13"/>
  <c r="AG3" i="13"/>
  <c r="AF3" i="13"/>
  <c r="AE3" i="13"/>
  <c r="AE26" i="13" s="1"/>
  <c r="AD3" i="13"/>
  <c r="AC3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C5" i="14" l="1"/>
  <c r="C7" i="14"/>
  <c r="H2" i="13"/>
  <c r="H15" i="13" s="1"/>
  <c r="D3" i="13"/>
  <c r="D16" i="13" s="1"/>
  <c r="L3" i="13"/>
  <c r="L16" i="13" s="1"/>
  <c r="H3" i="13"/>
  <c r="H16" i="13" s="1"/>
  <c r="G2" i="13"/>
  <c r="G15" i="13" s="1"/>
  <c r="F2" i="13"/>
  <c r="F15" i="13" s="1"/>
  <c r="O2" i="13"/>
  <c r="O15" i="13" s="1"/>
  <c r="C2" i="13"/>
  <c r="C15" i="13" s="1"/>
  <c r="K2" i="13"/>
  <c r="L2" i="13"/>
  <c r="L15" i="13" s="1"/>
  <c r="K4" i="13"/>
  <c r="K17" i="13" s="1"/>
  <c r="G3" i="13"/>
  <c r="C4" i="13"/>
  <c r="C17" i="13" s="1"/>
  <c r="AP4" i="13"/>
  <c r="AG37" i="13" s="1"/>
  <c r="AG8" i="13"/>
  <c r="AG17" i="13" s="1"/>
  <c r="AH8" i="13"/>
  <c r="AH9" i="13" s="1"/>
  <c r="AV4" i="13"/>
  <c r="AV27" i="13" s="1"/>
  <c r="O3" i="13"/>
  <c r="AI8" i="13"/>
  <c r="AI31" i="13" s="1"/>
  <c r="E3" i="13"/>
  <c r="E16" i="13" s="1"/>
  <c r="M3" i="13"/>
  <c r="AV2" i="13"/>
  <c r="AV25" i="13" s="1"/>
  <c r="AO8" i="13"/>
  <c r="AO14" i="13" s="1"/>
  <c r="AJ8" i="13"/>
  <c r="AJ14" i="13" s="1"/>
  <c r="AC8" i="13"/>
  <c r="AC9" i="13" s="1"/>
  <c r="AK8" i="13"/>
  <c r="AK14" i="13" s="1"/>
  <c r="AQ6" i="13"/>
  <c r="AQ29" i="13" s="1"/>
  <c r="AQ7" i="13"/>
  <c r="AQ30" i="13" s="1"/>
  <c r="AC25" i="13"/>
  <c r="AU7" i="13"/>
  <c r="AU30" i="13" s="1"/>
  <c r="AD8" i="13"/>
  <c r="AD9" i="13" s="1"/>
  <c r="D2" i="13"/>
  <c r="AE8" i="13"/>
  <c r="AE31" i="13" s="1"/>
  <c r="AM8" i="13"/>
  <c r="AM19" i="13" s="1"/>
  <c r="I3" i="13"/>
  <c r="I16" i="13" s="1"/>
  <c r="AP3" i="13"/>
  <c r="AD36" i="13" s="1"/>
  <c r="AR2" i="13"/>
  <c r="AR25" i="13" s="1"/>
  <c r="C2" i="14"/>
  <c r="D8" i="14"/>
  <c r="E7" i="14" s="1"/>
  <c r="T11" i="13" s="1"/>
  <c r="C4" i="14"/>
  <c r="E4" i="14"/>
  <c r="T10" i="13" s="1"/>
  <c r="C6" i="14"/>
  <c r="E2" i="14"/>
  <c r="T9" i="13" s="1"/>
  <c r="M16" i="13"/>
  <c r="M17" i="13"/>
  <c r="AR3" i="13"/>
  <c r="AR26" i="13" s="1"/>
  <c r="AC29" i="13"/>
  <c r="E2" i="13"/>
  <c r="M2" i="13"/>
  <c r="AG25" i="13"/>
  <c r="AO25" i="13"/>
  <c r="AC26" i="13"/>
  <c r="AK26" i="13"/>
  <c r="E4" i="13"/>
  <c r="AG27" i="13"/>
  <c r="AO27" i="13"/>
  <c r="AC28" i="13"/>
  <c r="AK28" i="13"/>
  <c r="AD29" i="13"/>
  <c r="AL29" i="13"/>
  <c r="AT6" i="13"/>
  <c r="AF30" i="13"/>
  <c r="AN30" i="13"/>
  <c r="AV7" i="13"/>
  <c r="AV30" i="13" s="1"/>
  <c r="AK25" i="13"/>
  <c r="AN25" i="13"/>
  <c r="AJ26" i="13"/>
  <c r="AF27" i="13"/>
  <c r="AK29" i="13"/>
  <c r="AM30" i="13"/>
  <c r="N2" i="13"/>
  <c r="AH25" i="13"/>
  <c r="AP2" i="13"/>
  <c r="AO35" i="13" s="1"/>
  <c r="B3" i="13"/>
  <c r="J3" i="13"/>
  <c r="AD26" i="13"/>
  <c r="AL26" i="13"/>
  <c r="AT3" i="13"/>
  <c r="F17" i="13"/>
  <c r="N17" i="13"/>
  <c r="AH27" i="13"/>
  <c r="AD28" i="13"/>
  <c r="AL28" i="13"/>
  <c r="AT5" i="13"/>
  <c r="AE29" i="13"/>
  <c r="AM29" i="13"/>
  <c r="AU6" i="13"/>
  <c r="AU29" i="13" s="1"/>
  <c r="AG30" i="13"/>
  <c r="AO30" i="13"/>
  <c r="G17" i="13"/>
  <c r="AQ4" i="13"/>
  <c r="AQ27" i="13" s="1"/>
  <c r="AU5" i="13"/>
  <c r="AU28" i="13" s="1"/>
  <c r="AF29" i="13"/>
  <c r="AN29" i="13"/>
  <c r="AV6" i="13"/>
  <c r="AV29" i="13" s="1"/>
  <c r="AH30" i="13"/>
  <c r="AP7" i="13"/>
  <c r="AC40" i="13" s="1"/>
  <c r="AB8" i="13"/>
  <c r="AB16" i="13" s="1"/>
  <c r="AF25" i="13"/>
  <c r="D17" i="13"/>
  <c r="AB28" i="13"/>
  <c r="AI25" i="13"/>
  <c r="O17" i="13"/>
  <c r="AN26" i="13"/>
  <c r="H4" i="13"/>
  <c r="AB27" i="13"/>
  <c r="AJ27" i="13"/>
  <c r="AR4" i="13"/>
  <c r="AR27" i="13" s="1"/>
  <c r="AF28" i="13"/>
  <c r="AN28" i="13"/>
  <c r="AV5" i="13"/>
  <c r="AV28" i="13" s="1"/>
  <c r="AG29" i="13"/>
  <c r="AO29" i="13"/>
  <c r="AI30" i="13"/>
  <c r="AN27" i="13"/>
  <c r="AJ28" i="13"/>
  <c r="K3" i="13"/>
  <c r="AV3" i="13"/>
  <c r="AV26" i="13" s="1"/>
  <c r="I2" i="13"/>
  <c r="AG26" i="13"/>
  <c r="AO26" i="13"/>
  <c r="I17" i="13"/>
  <c r="AC27" i="13"/>
  <c r="AK27" i="13"/>
  <c r="AG28" i="13"/>
  <c r="AO28" i="13"/>
  <c r="AH29" i="13"/>
  <c r="AP6" i="13"/>
  <c r="AI39" i="13" s="1"/>
  <c r="AB30" i="13"/>
  <c r="AJ30" i="13"/>
  <c r="AR7" i="13"/>
  <c r="AR30" i="13" s="1"/>
  <c r="AL8" i="13"/>
  <c r="AL16" i="13" s="1"/>
  <c r="AM28" i="13"/>
  <c r="AR5" i="13"/>
  <c r="AR28" i="13" s="1"/>
  <c r="AE30" i="13"/>
  <c r="C3" i="13"/>
  <c r="AU3" i="13"/>
  <c r="AU26" i="13" s="1"/>
  <c r="AB25" i="13"/>
  <c r="AJ25" i="13"/>
  <c r="AF26" i="13"/>
  <c r="J2" i="13"/>
  <c r="AD25" i="13"/>
  <c r="AL25" i="13"/>
  <c r="AT2" i="13"/>
  <c r="F3" i="13"/>
  <c r="N3" i="13"/>
  <c r="AH26" i="13"/>
  <c r="B17" i="13"/>
  <c r="J17" i="13"/>
  <c r="AD27" i="13"/>
  <c r="AL27" i="13"/>
  <c r="AT4" i="13"/>
  <c r="AH28" i="13"/>
  <c r="AP5" i="13"/>
  <c r="AD38" i="13" s="1"/>
  <c r="AB26" i="13"/>
  <c r="L17" i="13"/>
  <c r="K15" i="13"/>
  <c r="AE25" i="13"/>
  <c r="AM25" i="13"/>
  <c r="AU2" i="13"/>
  <c r="AU25" i="13" s="1"/>
  <c r="O16" i="13"/>
  <c r="AI26" i="13"/>
  <c r="AQ3" i="13"/>
  <c r="AQ26" i="13" s="1"/>
  <c r="AE27" i="13"/>
  <c r="AM27" i="13"/>
  <c r="AU4" i="13"/>
  <c r="AU27" i="13" s="1"/>
  <c r="AI28" i="13"/>
  <c r="AQ5" i="13"/>
  <c r="AQ28" i="13" s="1"/>
  <c r="AB29" i="13"/>
  <c r="AJ29" i="13"/>
  <c r="AR6" i="13"/>
  <c r="AR29" i="13" s="1"/>
  <c r="AD30" i="13"/>
  <c r="AL30" i="13"/>
  <c r="AT7" i="13"/>
  <c r="AF8" i="13"/>
  <c r="AF16" i="13" s="1"/>
  <c r="AN8" i="13"/>
  <c r="AN19" i="13" s="1"/>
  <c r="AO15" i="13" l="1"/>
  <c r="AD16" i="13"/>
  <c r="AE18" i="13"/>
  <c r="T12" i="13"/>
  <c r="AS4" i="13"/>
  <c r="AS27" i="13" s="1"/>
  <c r="AG15" i="13"/>
  <c r="AO9" i="13"/>
  <c r="AD19" i="13"/>
  <c r="AG31" i="13"/>
  <c r="AC15" i="13"/>
  <c r="AJ36" i="13"/>
  <c r="AI36" i="13"/>
  <c r="AJ15" i="13"/>
  <c r="AP27" i="13"/>
  <c r="AG16" i="13"/>
  <c r="AH17" i="13"/>
  <c r="AM37" i="13"/>
  <c r="F5" i="13"/>
  <c r="F11" i="13" s="1"/>
  <c r="AI37" i="13"/>
  <c r="AC37" i="13"/>
  <c r="AG19" i="13"/>
  <c r="AH37" i="13"/>
  <c r="AD37" i="13"/>
  <c r="AB37" i="13"/>
  <c r="AJ37" i="13"/>
  <c r="AE14" i="13"/>
  <c r="AC19" i="13"/>
  <c r="C5" i="13"/>
  <c r="C18" i="13" s="1"/>
  <c r="AJ19" i="13"/>
  <c r="AK17" i="13"/>
  <c r="AM16" i="13"/>
  <c r="AK19" i="13"/>
  <c r="AC16" i="13"/>
  <c r="AK18" i="13"/>
  <c r="AE15" i="13"/>
  <c r="AH15" i="13"/>
  <c r="AJ16" i="13"/>
  <c r="AD17" i="13"/>
  <c r="O5" i="13"/>
  <c r="O18" i="13" s="1"/>
  <c r="AO18" i="13"/>
  <c r="AG14" i="13"/>
  <c r="AG18" i="13"/>
  <c r="AE17" i="13"/>
  <c r="AG9" i="13"/>
  <c r="AO17" i="13"/>
  <c r="G5" i="13"/>
  <c r="G18" i="13" s="1"/>
  <c r="AD14" i="13"/>
  <c r="AO37" i="13"/>
  <c r="AD31" i="13"/>
  <c r="AL19" i="13"/>
  <c r="AE16" i="13"/>
  <c r="AM14" i="13"/>
  <c r="AL37" i="13"/>
  <c r="AC14" i="13"/>
  <c r="AM15" i="13"/>
  <c r="AC18" i="13"/>
  <c r="D5" i="13"/>
  <c r="D18" i="13" s="1"/>
  <c r="AI19" i="13"/>
  <c r="AI17" i="13"/>
  <c r="AE37" i="13"/>
  <c r="AE19" i="13"/>
  <c r="AF37" i="13"/>
  <c r="AC17" i="13"/>
  <c r="AM31" i="13"/>
  <c r="AK16" i="13"/>
  <c r="AN37" i="13"/>
  <c r="AM18" i="13"/>
  <c r="AK37" i="13"/>
  <c r="L5" i="13"/>
  <c r="L10" i="13" s="1"/>
  <c r="G16" i="13"/>
  <c r="AI18" i="13"/>
  <c r="AM36" i="13"/>
  <c r="AI14" i="13"/>
  <c r="AP26" i="13"/>
  <c r="AO36" i="13"/>
  <c r="AB36" i="13"/>
  <c r="K5" i="13"/>
  <c r="K11" i="13" s="1"/>
  <c r="AE9" i="13"/>
  <c r="AK36" i="13"/>
  <c r="AI16" i="13"/>
  <c r="AG36" i="13"/>
  <c r="AK31" i="13"/>
  <c r="AN36" i="13"/>
  <c r="AF36" i="13"/>
  <c r="AI15" i="13"/>
  <c r="AM17" i="13"/>
  <c r="AM9" i="13"/>
  <c r="AI35" i="13"/>
  <c r="AF18" i="13"/>
  <c r="AH16" i="13"/>
  <c r="AH31" i="13"/>
  <c r="AJ17" i="13"/>
  <c r="AK9" i="13"/>
  <c r="AH14" i="13"/>
  <c r="AK15" i="13"/>
  <c r="AH18" i="13"/>
  <c r="AI9" i="13"/>
  <c r="AJ9" i="13"/>
  <c r="AJ31" i="13"/>
  <c r="AJ18" i="13"/>
  <c r="D15" i="13"/>
  <c r="AH19" i="13"/>
  <c r="AJ40" i="13"/>
  <c r="AC31" i="13"/>
  <c r="AF17" i="13"/>
  <c r="AD15" i="13"/>
  <c r="AD18" i="13"/>
  <c r="AO16" i="13"/>
  <c r="AC36" i="13"/>
  <c r="X2" i="13"/>
  <c r="X15" i="13" s="1"/>
  <c r="AH36" i="13"/>
  <c r="AF38" i="13"/>
  <c r="AO19" i="13"/>
  <c r="AO31" i="13"/>
  <c r="AL38" i="13"/>
  <c r="AE36" i="13"/>
  <c r="AN16" i="13"/>
  <c r="AL36" i="13"/>
  <c r="P4" i="13"/>
  <c r="L29" i="13" s="1"/>
  <c r="AS3" i="13"/>
  <c r="AS26" i="13" s="1"/>
  <c r="AI38" i="13"/>
  <c r="AQ2" i="13"/>
  <c r="AQ25" i="13" s="1"/>
  <c r="AD35" i="13"/>
  <c r="B2" i="13"/>
  <c r="B15" i="13" s="1"/>
  <c r="AB15" i="13"/>
  <c r="AB18" i="13"/>
  <c r="AB19" i="13"/>
  <c r="AB14" i="13"/>
  <c r="C8" i="14"/>
  <c r="E8" i="14"/>
  <c r="C11" i="13"/>
  <c r="C9" i="13"/>
  <c r="H17" i="13"/>
  <c r="AP30" i="13"/>
  <c r="AS7" i="13"/>
  <c r="AS30" i="13" s="1"/>
  <c r="AT29" i="13"/>
  <c r="AW6" i="13"/>
  <c r="AW29" i="13" s="1"/>
  <c r="AG35" i="13"/>
  <c r="AM35" i="13"/>
  <c r="AN38" i="13"/>
  <c r="AK40" i="13"/>
  <c r="AH38" i="13"/>
  <c r="J15" i="13"/>
  <c r="J5" i="13"/>
  <c r="J9" i="13" s="1"/>
  <c r="AL31" i="13"/>
  <c r="AL9" i="13"/>
  <c r="AP29" i="13"/>
  <c r="AB39" i="13"/>
  <c r="AS6" i="13"/>
  <c r="AS29" i="13" s="1"/>
  <c r="AG38" i="13"/>
  <c r="Q4" i="13"/>
  <c r="Q17" i="13" s="1"/>
  <c r="AN15" i="13"/>
  <c r="AH40" i="13"/>
  <c r="AM38" i="13"/>
  <c r="AE39" i="13"/>
  <c r="J16" i="13"/>
  <c r="AL18" i="13"/>
  <c r="H5" i="13"/>
  <c r="AL35" i="13"/>
  <c r="AN14" i="13"/>
  <c r="N15" i="13"/>
  <c r="N5" i="13"/>
  <c r="N10" i="13" s="1"/>
  <c r="AN18" i="13"/>
  <c r="R4" i="13"/>
  <c r="R17" i="13" s="1"/>
  <c r="N16" i="13"/>
  <c r="R2" i="13"/>
  <c r="R15" i="13" s="1"/>
  <c r="AJ35" i="13"/>
  <c r="AH39" i="13"/>
  <c r="AG39" i="13"/>
  <c r="AF14" i="13"/>
  <c r="AF35" i="13"/>
  <c r="AD40" i="13"/>
  <c r="AG40" i="13"/>
  <c r="AT28" i="13"/>
  <c r="AW5" i="13"/>
  <c r="AW28" i="13" s="1"/>
  <c r="AT26" i="13"/>
  <c r="AW3" i="13"/>
  <c r="AW26" i="13" s="1"/>
  <c r="B16" i="13"/>
  <c r="P3" i="13"/>
  <c r="J28" i="13" s="1"/>
  <c r="R3" i="13"/>
  <c r="R16" i="13" s="1"/>
  <c r="Q3" i="13"/>
  <c r="Q16" i="13" s="1"/>
  <c r="AM40" i="13"/>
  <c r="AL39" i="13"/>
  <c r="AC38" i="13"/>
  <c r="M15" i="13"/>
  <c r="M5" i="13"/>
  <c r="M9" i="13" s="1"/>
  <c r="F16" i="13"/>
  <c r="AE35" i="13"/>
  <c r="AT25" i="13"/>
  <c r="AW2" i="13"/>
  <c r="AW25" i="13" s="1"/>
  <c r="AC35" i="13"/>
  <c r="C16" i="13"/>
  <c r="Y3" i="13"/>
  <c r="Y16" i="13" s="1"/>
  <c r="X3" i="13"/>
  <c r="X16" i="13" s="1"/>
  <c r="W3" i="13"/>
  <c r="C22" i="13" s="1"/>
  <c r="C10" i="13"/>
  <c r="AI40" i="13"/>
  <c r="AN39" i="13"/>
  <c r="Y4" i="13"/>
  <c r="Y17" i="13" s="1"/>
  <c r="AH35" i="13"/>
  <c r="E17" i="13"/>
  <c r="W4" i="13"/>
  <c r="E23" i="13" s="1"/>
  <c r="AJ39" i="13"/>
  <c r="AN40" i="13"/>
  <c r="E15" i="13"/>
  <c r="W2" i="13"/>
  <c r="M21" i="13" s="1"/>
  <c r="E5" i="13"/>
  <c r="AN31" i="13"/>
  <c r="AN9" i="13"/>
  <c r="AF31" i="13"/>
  <c r="AF9" i="13"/>
  <c r="AL14" i="13"/>
  <c r="AF15" i="13"/>
  <c r="AB35" i="13"/>
  <c r="AK35" i="13"/>
  <c r="K16" i="13"/>
  <c r="AB38" i="13"/>
  <c r="AL17" i="13"/>
  <c r="AL15" i="13"/>
  <c r="AK39" i="13"/>
  <c r="AF19" i="13"/>
  <c r="AD39" i="13"/>
  <c r="AT8" i="13"/>
  <c r="AT27" i="13"/>
  <c r="AW4" i="13"/>
  <c r="AW27" i="13" s="1"/>
  <c r="AP10" i="13"/>
  <c r="AP25" i="13"/>
  <c r="AS2" i="13"/>
  <c r="AS25" i="13" s="1"/>
  <c r="AN35" i="13"/>
  <c r="X4" i="13"/>
  <c r="X17" i="13" s="1"/>
  <c r="AL40" i="13"/>
  <c r="AT30" i="13"/>
  <c r="AW7" i="13"/>
  <c r="AW30" i="13" s="1"/>
  <c r="AE40" i="13"/>
  <c r="AB40" i="13"/>
  <c r="AO38" i="13"/>
  <c r="I15" i="13"/>
  <c r="I5" i="13"/>
  <c r="AB17" i="13"/>
  <c r="AN17" i="13"/>
  <c r="D9" i="13"/>
  <c r="AF39" i="13"/>
  <c r="AM39" i="13"/>
  <c r="AF40" i="13"/>
  <c r="AU8" i="13"/>
  <c r="AU31" i="13" s="1"/>
  <c r="AP28" i="13"/>
  <c r="AS5" i="13"/>
  <c r="AS28" i="13" s="1"/>
  <c r="AE38" i="13"/>
  <c r="AJ38" i="13"/>
  <c r="AO39" i="13"/>
  <c r="AB31" i="13"/>
  <c r="AB9" i="13"/>
  <c r="AR8" i="13"/>
  <c r="AR31" i="13" s="1"/>
  <c r="AQ8" i="13"/>
  <c r="AQ31" i="13" s="1"/>
  <c r="AP8" i="13"/>
  <c r="AN41" i="13" s="1"/>
  <c r="AO40" i="13"/>
  <c r="Y2" i="13"/>
  <c r="Y15" i="13" s="1"/>
  <c r="AK38" i="13"/>
  <c r="AC39" i="13"/>
  <c r="AV8" i="13"/>
  <c r="AV31" i="13" s="1"/>
  <c r="F18" i="13" l="1"/>
  <c r="AM20" i="13"/>
  <c r="AW16" i="13"/>
  <c r="F10" i="13"/>
  <c r="E29" i="13"/>
  <c r="O10" i="13"/>
  <c r="H29" i="13"/>
  <c r="AE20" i="13"/>
  <c r="G11" i="13"/>
  <c r="F9" i="13"/>
  <c r="AJ20" i="13"/>
  <c r="AG20" i="13"/>
  <c r="AT16" i="13"/>
  <c r="AW18" i="13"/>
  <c r="P2" i="13"/>
  <c r="J27" i="13" s="1"/>
  <c r="AU17" i="13"/>
  <c r="Q2" i="13"/>
  <c r="Q15" i="13" s="1"/>
  <c r="O11" i="13"/>
  <c r="D10" i="13"/>
  <c r="AU18" i="13"/>
  <c r="AV17" i="13"/>
  <c r="AV16" i="13"/>
  <c r="AT14" i="13"/>
  <c r="M29" i="13"/>
  <c r="AT17" i="13"/>
  <c r="O9" i="13"/>
  <c r="I29" i="13"/>
  <c r="G10" i="13"/>
  <c r="B29" i="13"/>
  <c r="G9" i="13"/>
  <c r="B5" i="13"/>
  <c r="B9" i="13" s="1"/>
  <c r="AU16" i="13"/>
  <c r="AP18" i="13"/>
  <c r="AV18" i="13"/>
  <c r="AT18" i="13"/>
  <c r="AV14" i="13"/>
  <c r="D11" i="13"/>
  <c r="D12" i="13" s="1"/>
  <c r="J29" i="13"/>
  <c r="AH20" i="13"/>
  <c r="K28" i="13"/>
  <c r="K29" i="13"/>
  <c r="AK20" i="13"/>
  <c r="AI20" i="13"/>
  <c r="L18" i="13"/>
  <c r="L11" i="13"/>
  <c r="AW14" i="13"/>
  <c r="AW17" i="13"/>
  <c r="AQ16" i="13"/>
  <c r="AP16" i="13"/>
  <c r="AU14" i="13"/>
  <c r="AC20" i="13"/>
  <c r="AS18" i="13"/>
  <c r="AQ15" i="13"/>
  <c r="L9" i="13"/>
  <c r="AS14" i="13"/>
  <c r="N9" i="13"/>
  <c r="AD20" i="13"/>
  <c r="K22" i="13"/>
  <c r="AQ18" i="13"/>
  <c r="K10" i="13"/>
  <c r="F22" i="13"/>
  <c r="N29" i="13"/>
  <c r="B28" i="13"/>
  <c r="S4" i="13"/>
  <c r="S17" i="13" s="1"/>
  <c r="K9" i="13"/>
  <c r="AQ19" i="13"/>
  <c r="AR18" i="13"/>
  <c r="D29" i="13"/>
  <c r="P17" i="13"/>
  <c r="K18" i="13"/>
  <c r="AT15" i="13"/>
  <c r="C28" i="13"/>
  <c r="F29" i="13"/>
  <c r="G29" i="13"/>
  <c r="W5" i="13"/>
  <c r="Z5" i="13" s="1"/>
  <c r="Z18" i="13" s="1"/>
  <c r="C29" i="13"/>
  <c r="O29" i="13"/>
  <c r="AS15" i="13"/>
  <c r="AO20" i="13"/>
  <c r="AV15" i="13"/>
  <c r="X5" i="13"/>
  <c r="X18" i="13" s="1"/>
  <c r="AU15" i="13"/>
  <c r="E21" i="13"/>
  <c r="AR16" i="13"/>
  <c r="AS16" i="13"/>
  <c r="I21" i="13"/>
  <c r="AU19" i="13"/>
  <c r="AB20" i="13"/>
  <c r="AR19" i="13"/>
  <c r="AT19" i="13"/>
  <c r="E11" i="13"/>
  <c r="M18" i="13"/>
  <c r="M10" i="13"/>
  <c r="M11" i="13"/>
  <c r="AF20" i="13"/>
  <c r="AS19" i="13"/>
  <c r="H23" i="13"/>
  <c r="AP31" i="13"/>
  <c r="AP9" i="13"/>
  <c r="AS8" i="13"/>
  <c r="AS31" i="13" s="1"/>
  <c r="AE41" i="13"/>
  <c r="AI41" i="13"/>
  <c r="AG41" i="13"/>
  <c r="AJ41" i="13"/>
  <c r="AD41" i="13"/>
  <c r="AO41" i="13"/>
  <c r="AK41" i="13"/>
  <c r="AM41" i="13"/>
  <c r="AH41" i="13"/>
  <c r="AC41" i="13"/>
  <c r="AV19" i="13"/>
  <c r="E9" i="13"/>
  <c r="N18" i="13"/>
  <c r="N11" i="13"/>
  <c r="AN20" i="13"/>
  <c r="J18" i="13"/>
  <c r="J11" i="13"/>
  <c r="AW19" i="13"/>
  <c r="AL20" i="13"/>
  <c r="E18" i="13"/>
  <c r="E10" i="13"/>
  <c r="AR14" i="13"/>
  <c r="Y5" i="13"/>
  <c r="Y18" i="13" s="1"/>
  <c r="I18" i="13"/>
  <c r="I11" i="13"/>
  <c r="I10" i="13"/>
  <c r="AR15" i="13"/>
  <c r="AF41" i="13"/>
  <c r="W15" i="13"/>
  <c r="Z2" i="13"/>
  <c r="Z15" i="13" s="1"/>
  <c r="K21" i="13"/>
  <c r="F21" i="13"/>
  <c r="H21" i="13"/>
  <c r="C21" i="13"/>
  <c r="G21" i="13"/>
  <c r="Z3" i="13"/>
  <c r="Z16" i="13" s="1"/>
  <c r="W16" i="13"/>
  <c r="H22" i="13"/>
  <c r="G22" i="13"/>
  <c r="M22" i="13"/>
  <c r="I22" i="13"/>
  <c r="E22" i="13"/>
  <c r="AP14" i="13"/>
  <c r="AW15" i="13"/>
  <c r="P16" i="13"/>
  <c r="S3" i="13"/>
  <c r="S16" i="13" s="1"/>
  <c r="L28" i="13"/>
  <c r="M28" i="13"/>
  <c r="I28" i="13"/>
  <c r="G28" i="13"/>
  <c r="H28" i="13"/>
  <c r="E28" i="13"/>
  <c r="O28" i="13"/>
  <c r="D28" i="13"/>
  <c r="N28" i="13"/>
  <c r="AP19" i="13"/>
  <c r="AL41" i="13"/>
  <c r="F12" i="13"/>
  <c r="AS17" i="13"/>
  <c r="AQ17" i="13"/>
  <c r="AP17" i="13"/>
  <c r="AR17" i="13"/>
  <c r="W17" i="13"/>
  <c r="Z4" i="13"/>
  <c r="Z17" i="13" s="1"/>
  <c r="G23" i="13"/>
  <c r="K23" i="13"/>
  <c r="I23" i="13"/>
  <c r="C23" i="13"/>
  <c r="M23" i="13"/>
  <c r="F23" i="13"/>
  <c r="H18" i="13"/>
  <c r="H10" i="13"/>
  <c r="H9" i="13"/>
  <c r="AB41" i="13"/>
  <c r="I9" i="13"/>
  <c r="AP15" i="13"/>
  <c r="AQ14" i="13"/>
  <c r="F28" i="13"/>
  <c r="J10" i="13"/>
  <c r="H11" i="13"/>
  <c r="AT31" i="13"/>
  <c r="AW8" i="13"/>
  <c r="AW31" i="13" s="1"/>
  <c r="C12" i="13"/>
  <c r="L12" i="13" l="1"/>
  <c r="L27" i="13"/>
  <c r="I27" i="13"/>
  <c r="B11" i="13"/>
  <c r="F27" i="13"/>
  <c r="K27" i="13"/>
  <c r="D27" i="13"/>
  <c r="O27" i="13"/>
  <c r="N27" i="13"/>
  <c r="B27" i="13"/>
  <c r="P6" i="13"/>
  <c r="P15" i="13"/>
  <c r="C27" i="13"/>
  <c r="H27" i="13"/>
  <c r="S2" i="13"/>
  <c r="S15" i="13" s="1"/>
  <c r="P5" i="13"/>
  <c r="S5" i="13" s="1"/>
  <c r="S18" i="13" s="1"/>
  <c r="R5" i="13"/>
  <c r="R18" i="13" s="1"/>
  <c r="G12" i="13"/>
  <c r="O12" i="13"/>
  <c r="J12" i="13"/>
  <c r="B18" i="13"/>
  <c r="M27" i="13"/>
  <c r="E27" i="13"/>
  <c r="G27" i="13"/>
  <c r="B10" i="13"/>
  <c r="Q10" i="13" s="1"/>
  <c r="Q5" i="13"/>
  <c r="Q18" i="13" s="1"/>
  <c r="W18" i="13"/>
  <c r="K12" i="13"/>
  <c r="P9" i="13"/>
  <c r="Z10" i="13"/>
  <c r="Y10" i="13"/>
  <c r="X10" i="13"/>
  <c r="W9" i="13"/>
  <c r="S11" i="13"/>
  <c r="Q11" i="13"/>
  <c r="P11" i="13"/>
  <c r="R11" i="13"/>
  <c r="Z11" i="13"/>
  <c r="M12" i="13"/>
  <c r="W11" i="13"/>
  <c r="AP20" i="13"/>
  <c r="E12" i="13"/>
  <c r="H12" i="13"/>
  <c r="X9" i="13"/>
  <c r="Q9" i="13"/>
  <c r="W10" i="13"/>
  <c r="I12" i="13"/>
  <c r="Y9" i="13"/>
  <c r="Z9" i="13"/>
  <c r="R9" i="13"/>
  <c r="N12" i="13"/>
  <c r="X11" i="13"/>
  <c r="S9" i="13"/>
  <c r="Y11" i="13"/>
  <c r="P18" i="13" l="1"/>
  <c r="P32" i="13"/>
  <c r="C32" i="13"/>
  <c r="R10" i="13"/>
  <c r="S10" i="13"/>
  <c r="B12" i="13"/>
  <c r="Q12" i="13" s="1"/>
  <c r="P10" i="13"/>
  <c r="F38" i="13" s="1"/>
  <c r="M34" i="13"/>
  <c r="P34" i="13"/>
  <c r="B37" i="13"/>
  <c r="U9" i="13"/>
  <c r="G32" i="13"/>
  <c r="H37" i="13"/>
  <c r="I33" i="13"/>
  <c r="P33" i="13"/>
  <c r="U10" i="13"/>
  <c r="J39" i="13"/>
  <c r="U11" i="13"/>
  <c r="I32" i="13"/>
  <c r="K32" i="13"/>
  <c r="K37" i="13"/>
  <c r="O37" i="13"/>
  <c r="D37" i="13"/>
  <c r="J37" i="13"/>
  <c r="N37" i="13"/>
  <c r="F37" i="13"/>
  <c r="E37" i="13"/>
  <c r="M37" i="13"/>
  <c r="I37" i="13"/>
  <c r="G37" i="13"/>
  <c r="L37" i="13"/>
  <c r="H32" i="13"/>
  <c r="C37" i="13"/>
  <c r="Y12" i="13"/>
  <c r="F32" i="13"/>
  <c r="M32" i="13"/>
  <c r="E32" i="13"/>
  <c r="X12" i="13"/>
  <c r="E33" i="13"/>
  <c r="I39" i="13"/>
  <c r="H39" i="13"/>
  <c r="M39" i="13"/>
  <c r="G33" i="13"/>
  <c r="F33" i="13"/>
  <c r="K33" i="13"/>
  <c r="C33" i="13"/>
  <c r="W12" i="13"/>
  <c r="H34" i="13"/>
  <c r="I34" i="13"/>
  <c r="M33" i="13"/>
  <c r="O39" i="13"/>
  <c r="L39" i="13"/>
  <c r="K39" i="13"/>
  <c r="F39" i="13"/>
  <c r="D39" i="13"/>
  <c r="G39" i="13"/>
  <c r="C39" i="13"/>
  <c r="F34" i="13"/>
  <c r="K34" i="13"/>
  <c r="C34" i="13"/>
  <c r="G34" i="13"/>
  <c r="E39" i="13"/>
  <c r="H33" i="13"/>
  <c r="E34" i="13"/>
  <c r="N39" i="13"/>
  <c r="B39" i="13"/>
  <c r="O38" i="13" l="1"/>
  <c r="L38" i="13"/>
  <c r="B38" i="13"/>
  <c r="E38" i="13"/>
  <c r="R12" i="13"/>
  <c r="G38" i="13"/>
  <c r="J38" i="13"/>
  <c r="D38" i="13"/>
  <c r="I38" i="13"/>
  <c r="P12" i="13"/>
  <c r="C38" i="13"/>
  <c r="H38" i="13"/>
  <c r="K38" i="13"/>
  <c r="N38" i="13"/>
  <c r="M38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A5A29E-2FC7-4875-B6AD-80D6D784B27D}" name="Arnold_Pogassian_2004_01_dur1" type="6" refreshedVersion="6" background="1" saveData="1">
    <textPr codePage="850" sourceFile="D:\Dropbox (PETAL)\Team-Ordner „PETAL“\Audio\Kurtag_Kafka-Fragmente\_tempo mapping\01_Die Guten gehn im gleichen Schritt\data_KF01\Arnold_Pogassian_2004_01_dur.txt" decimal="," thousands=".">
      <textFields count="2">
        <textField type="text"/>
        <textField type="skip"/>
      </textFields>
    </textPr>
  </connection>
  <connection id="2" xr16:uid="{E7CB9F4F-9768-4863-8410-600FD1FC4E6B}" name="Arnold+Pogossian_2006 [live DVD]_01_dur1" type="6" refreshedVersion="6" background="1" saveData="1">
    <textPr codePage="850" sourceFile="D:\Dropbox (PETAL)\Team-Ordner „PETAL“\Audio\Kurtag_Kafka-Fragmente\_tempo mapping\01_Die Guten gehn im gleichen Schritt\data_KF01\Arnold+Pogossian_2006 [live DVD]_01_dur.txt" decimal="," thousands=".">
      <textFields count="2">
        <textField type="text"/>
        <textField type="skip"/>
      </textFields>
    </textPr>
  </connection>
  <connection id="3" xr16:uid="{38692FA8-1BC4-4223-A20E-769AAEE098AE}" name="Banse_Keller_2005_01_dur1" type="6" refreshedVersion="6" background="1" saveData="1">
    <textPr codePage="850" sourceFile="D:\Dropbox (PETAL)\Team-Ordner „PETAL“\Audio\Kurtag_Kafka-Fragmente\_tempo mapping\01_Die Guten gehn im gleichen Schritt\data_KF01\Banse_Keller_2005_01_dur.txt" decimal="," thousands=".">
      <textFields count="2">
        <textField type="text"/>
        <textField type="skip"/>
      </textFields>
    </textPr>
  </connection>
  <connection id="4" xr16:uid="{227D0199-7488-49E4-9D6C-23129D2FC5A9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5" xr16:uid="{EC154C17-CA52-428E-8219-767C61FF7E52}" name="Csengery_Keller_1987_01 (Die Guten gehn im gleichen Schritt)_dur1" type="6" refreshedVersion="6" background="1" saveData="1">
    <textPr codePage="850" sourceFile="D:\Dropbox (PETAL)\Team-Ordner „PETAL“\Audio\Kurtag_Kafka-Fragmente\_tempo mapping\01_Die Guten gehn im gleichen Schritt\data_KF01\Csengery_Keller_1987_01 (Die Guten gehn im gleichen Schritt)_dur.txt" decimal="," thousands=".">
      <textFields count="2">
        <textField type="text"/>
        <textField type="skip"/>
      </textFields>
    </textPr>
  </connection>
  <connection id="6" xr16:uid="{3E0C433A-D88B-4913-A3D9-49338C0A90F0}" name="Csengery_Keller_1990_01_dur1" type="6" refreshedVersion="6" background="1" saveData="1">
    <textPr codePage="850" sourceFile="D:\Dropbox (PETAL)\Team-Ordner „PETAL“\Audio\Kurtag_Kafka-Fragmente\_tempo mapping\01_Die Guten gehn im gleichen Schritt\data_KF01\Csengery_Keller_1990_01_dur.txt">
      <textFields count="2">
        <textField type="text"/>
        <textField type="skip"/>
      </textFields>
    </textPr>
  </connection>
  <connection id="7" xr16:uid="{9C12CA20-B735-4A7F-AB9C-8D5BEC2149EB}" name="Kammer+Widmann_2017_01_dur1" type="6" refreshedVersion="6" background="1" saveData="1">
    <textPr codePage="850" sourceFile="D:\Dropbox (PETAL)\Team-Ordner „PETAL“\Audio\Kurtag_Kafka-Fragmente\_tempo mapping\01_Die Guten gehn im gleichen Schritt\data_KF01\Kammer+Widmann_2017_01_dur.txt" decimal="," thousands=".">
      <textFields count="2">
        <textField type="text"/>
        <textField type="skip"/>
      </textFields>
    </textPr>
  </connection>
  <connection id="8" xr16:uid="{DE905487-D609-4E01-9696-FE908613AFD6}" name="Komsi_Oramo_1994_01_dur1" type="6" refreshedVersion="6" background="1" saveData="1">
    <textPr codePage="850" sourceFile="D:\Dropbox (PETAL)\Team-Ordner „PETAL“\Audio\Kurtag_Kafka-Fragmente\_tempo mapping\01_Die Guten gehn im gleichen Schritt\data_KF01\Komsi_Oramo_1994_01_dur.txt">
      <textFields count="2">
        <textField/>
        <textField type="skip"/>
      </textFields>
    </textPr>
  </connection>
  <connection id="9" xr16:uid="{86AAC802-6078-4F65-A065-F1976E23A22A}" name="Komsi_Oramo_1995_01_dur1" type="6" refreshedVersion="6" background="1" saveData="1">
    <textPr codePage="850" sourceFile="D:\Dropbox (PETAL)\Team-Ordner „PETAL“\Audio\Kurtag_Kafka-Fragmente\_tempo mapping\01_Die Guten gehn im gleichen Schritt\data_KF01\Komsi_Oramo_1995_01_dur.txt">
      <textFields count="2">
        <textField/>
        <textField type="skip"/>
      </textFields>
    </textPr>
  </connection>
  <connection id="10" xr16:uid="{0CCFEA9B-94BB-4946-922C-C7FCD1133D15}" name="Melzer_Stark_2012_01_dur1" type="6" refreshedVersion="6" background="1" saveData="1">
    <textPr codePage="850" sourceFile="D:\Dropbox (PETAL)\Team-Ordner „PETAL“\Audio\Kurtag_Kafka-Fragmente\_tempo mapping\01_Die Guten gehn im gleichen Schritt\data_KF01\Melzer_Stark_2012_01_dur.txt" decimal="," thousands=".">
      <textFields count="2">
        <textField type="text"/>
        <textField type="skip"/>
      </textFields>
    </textPr>
  </connection>
  <connection id="11" xr16:uid="{FF32D040-90D4-46A6-BA69-443BEE7BBA17}" name="Melzer_Stark_2013_01_dur1" type="6" refreshedVersion="6" background="1" saveData="1">
    <textPr codePage="850" sourceFile="D:\Dropbox (PETAL)\Team-Ordner „PETAL“\Audio\Kurtag_Kafka-Fragmente\_tempo mapping\01_Die Guten gehn im gleichen Schritt\data_KF01\Melzer_Stark_2013_01_dur.txt">
      <textFields count="2">
        <textField/>
        <textField type="skip"/>
      </textFields>
    </textPr>
  </connection>
  <connection id="12" xr16:uid="{7290A72F-0DDC-4851-8BA4-B2C169E4E0EA}" name="Melzer_Stark_2017_Wien modern_01_dur1" type="6" refreshedVersion="6" background="1" saveData="1">
    <textPr codePage="850" sourceFile="D:\Dropbox (PETAL)\Team-Ordner „PETAL“\Audio\Kurtag_Kafka-Fragmente\_tempo mapping\01_Die Guten gehn im gleichen Schritt\data_KF01\Melzer_Stark_2017_Wien modern_01_dur.txt">
      <textFields count="2">
        <textField/>
        <textField type="skip"/>
      </textFields>
    </textPr>
  </connection>
  <connection id="13" xr16:uid="{AAC215BB-6A05-438A-ADC1-57A78164C02B}" name="Melzer_Stark_2019_01_dur1" type="6" refreshedVersion="6" background="1" saveData="1">
    <textPr codePage="850" sourceFile="D:\Dropbox (PETAL)\Team-Ordner „PETAL“\Audio\Kurtag_Kafka-Fragmente\_tempo mapping\01_Die Guten gehn im gleichen Schritt\data_KF01\Melzer_Stark_2019_01_dur.txt" decimal="," thousands=".">
      <textFields count="2">
        <textField type="text"/>
        <textField type="skip"/>
      </textFields>
    </textPr>
  </connection>
  <connection id="14" xr16:uid="{5261375B-F98D-4BCA-9069-E2FA6C32B084}" name="Pammer_Kopachinskaja_2004_01_dur1" type="6" refreshedVersion="6" background="1" saveData="1">
    <textPr codePage="850" sourceFile="D:\Dropbox (PETAL)\Team-Ordner „PETAL“\Audio\Kurtag_Kafka-Fragmente\_tempo mapping\01_Die Guten gehn im gleichen Schritt\data_KF01\Pammer_Kopachinskaja_2004_01_dur.txt" decimal="," thousands=".">
      <textFields count="2">
        <textField type="text"/>
        <textField type="skip"/>
      </textFields>
    </textPr>
  </connection>
  <connection id="15" xr16:uid="{2003CEE1-4A68-485B-B4AF-AB45E1C5388E}" name="Whttlesey_Sallaberger_1997_01_dur1" type="6" refreshedVersion="6" background="1" saveData="1">
    <textPr codePage="850" sourceFile="D:\Dropbox (PETAL)\Team-Ordner „PETAL“\Audio\Kurtag_Kafka-Fragmente\_tempo mapping\01_Die Guten gehn im gleichen Schritt\data_KF01\Whttlesey_Sallaberger_1997_01_dur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<sst xmlns="http://schemas.openxmlformats.org/spreadsheetml/2006/main" count="437" uniqueCount="58">
  <si>
    <t>dur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</si>
  <si>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</si>
  <si>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</si>
  <si>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</si>
  <si>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</si>
  <si>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</si>
  <si>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</si>
  <si>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</si>
  <si>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</si>
  <si>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</si>
  <si>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</si>
  <si>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</si>
  <si>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</si>
  <si>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</si>
  <si>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</si>
  <si>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mean 14</t>
  </si>
  <si>
    <t>min 14</t>
  </si>
  <si>
    <t>max 14</t>
  </si>
  <si>
    <t>rel stdv 14 (%)</t>
  </si>
  <si>
    <t>mean 8</t>
  </si>
  <si>
    <t>min 8</t>
  </si>
  <si>
    <t>max 8</t>
  </si>
  <si>
    <t>rel stdv 8 (%)</t>
  </si>
  <si>
    <t>rel stdv (%) 14</t>
  </si>
  <si>
    <t>rel stdv (%) 8</t>
  </si>
  <si>
    <t>1a</t>
  </si>
  <si>
    <t>1b</t>
  </si>
  <si>
    <t>2a</t>
  </si>
  <si>
    <t>total</t>
  </si>
  <si>
    <t>2b</t>
  </si>
  <si>
    <t>2c</t>
  </si>
  <si>
    <t>perc</t>
  </si>
  <si>
    <t>abs stdv 14</t>
  </si>
  <si>
    <t>score</t>
  </si>
  <si>
    <t>score dev</t>
  </si>
  <si>
    <t>abs stdv 8</t>
  </si>
  <si>
    <t>dur sec 14</t>
  </si>
  <si>
    <t>dur seg 14</t>
  </si>
  <si>
    <t>raw data</t>
  </si>
  <si>
    <t>KO95</t>
  </si>
  <si>
    <t>dur sec 8</t>
  </si>
  <si>
    <t>dur seg 8</t>
  </si>
  <si>
    <t>CK90</t>
  </si>
  <si>
    <t>perc sec 14</t>
  </si>
  <si>
    <t>perc seg 14</t>
  </si>
  <si>
    <t>perc sec 8</t>
  </si>
  <si>
    <t>perc seg 8</t>
  </si>
  <si>
    <t>dur 14 rel dev (%)</t>
  </si>
  <si>
    <t>dur 8 rel dev (%)</t>
  </si>
  <si>
    <t>perc 14 dev</t>
  </si>
  <si>
    <t>perc 8 dev</t>
  </si>
  <si>
    <t>dur (min:sec)</t>
  </si>
  <si>
    <t>KW17</t>
  </si>
  <si>
    <t>AP04</t>
  </si>
  <si>
    <t>dur abs dev 14</t>
  </si>
  <si>
    <t>segment</t>
  </si>
  <si>
    <t>quarter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</si>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</sst>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45" fontId="2" fillId="0" borderId="0" xfId="0" applyNumberFormat="1" applyFont="1" applyAlignment="1">
      <alignment horizontal="center"/>
    </xf>
    <xf numFmtId="4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5" fontId="0" fillId="0" borderId="0" xfId="0" applyNumberFormat="1" applyFont="1" applyAlignment="1">
      <alignment horizontal="center" vertical="center"/>
    </xf>
    <xf numFmtId="45" fontId="0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'KF_02_dur+rat'!$A$14:$P$14</c15:sqref>
                  </c15:fullRef>
                </c:ext>
              </c:extLst>
              <c:f>'KF_02_dur+rat'!$B$14:$P$14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'KF_02_dur+rat'!$A$15:$P$15</c15:sqref>
                  </c15:fullRef>
                </c:ext>
              </c:extLst>
              <c:f>'KF_02_dur+rat'!$B$15:$P$15</c:f>
              <c:numCache>
                <c:formatCode>mm:ss</c:formatCode>
                <c:ptCount val="15"/>
                <c:pt idx="0">
                  <c:v>1.494963571875E-4</c:v>
                </c:pt>
                <c:pt idx="1">
                  <c:v>1.4899612622685187E-4</c:v>
                </c:pt>
                <c:pt idx="2">
                  <c:v>1.2396069539351854E-4</c:v>
                </c:pt>
                <c:pt idx="3">
                  <c:v>1.5228017133101849E-4</c:v>
                </c:pt>
                <c:pt idx="4">
                  <c:v>1.6357184849537037E-4</c:v>
                </c:pt>
                <c:pt idx="5">
                  <c:v>1.4850928025462963E-4</c:v>
                </c:pt>
                <c:pt idx="6">
                  <c:v>1.7756046863425925E-4</c:v>
                </c:pt>
                <c:pt idx="7">
                  <c:v>1.6543839758101855E-4</c:v>
                </c:pt>
                <c:pt idx="8">
                  <c:v>1.5967078189814814E-4</c:v>
                </c:pt>
                <c:pt idx="9">
                  <c:v>1.5015615813657404E-4</c:v>
                </c:pt>
                <c:pt idx="10">
                  <c:v>1.3109935332175925E-4</c:v>
                </c:pt>
                <c:pt idx="11">
                  <c:v>1.4086251784722222E-4</c:v>
                </c:pt>
                <c:pt idx="12">
                  <c:v>1.2396069539351854E-4</c:v>
                </c:pt>
                <c:pt idx="13">
                  <c:v>1.2568657092592591E-4</c:v>
                </c:pt>
                <c:pt idx="14">
                  <c:v>1.4723210161623674E-4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A-4AB0-B21D-152CAF324684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'KF_02_dur+rat'!$A$14:$P$14</c15:sqref>
                  </c15:fullRef>
                </c:ext>
              </c:extLst>
              <c:f>'KF_02_dur+rat'!$B$14:$P$14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'KF_02_dur+rat'!$A$16:$P$16</c15:sqref>
                  </c15:fullRef>
                </c:ext>
              </c:extLst>
              <c:f>'KF_02_dur+rat'!$B$16:$P$16</c:f>
              <c:numCache>
                <c:formatCode>mm:ss</c:formatCode>
                <c:ptCount val="15"/>
                <c:pt idx="0">
                  <c:v>2.0016796841435181E-4</c:v>
                </c:pt>
                <c:pt idx="1">
                  <c:v>1.6039540815972222E-4</c:v>
                </c:pt>
                <c:pt idx="2">
                  <c:v>1.8762072730324074E-4</c:v>
                </c:pt>
                <c:pt idx="3">
                  <c:v>1.4502393549768519E-4</c:v>
                </c:pt>
                <c:pt idx="4">
                  <c:v>1.6938827999999999E-4</c:v>
                </c:pt>
                <c:pt idx="5">
                  <c:v>1.847768119675926E-4</c:v>
                </c:pt>
                <c:pt idx="6">
                  <c:v>1.8617698622685187E-4</c:v>
                </c:pt>
                <c:pt idx="7">
                  <c:v>1.8988830100694442E-4</c:v>
                </c:pt>
                <c:pt idx="8">
                  <c:v>1.7079029142361111E-4</c:v>
                </c:pt>
                <c:pt idx="9">
                  <c:v>1.834509112384259E-4</c:v>
                </c:pt>
                <c:pt idx="10">
                  <c:v>1.6799361719907406E-4</c:v>
                </c:pt>
                <c:pt idx="11">
                  <c:v>1.4674141261574077E-4</c:v>
                </c:pt>
                <c:pt idx="12">
                  <c:v>1.8762072730324074E-4</c:v>
                </c:pt>
                <c:pt idx="13">
                  <c:v>1.7634584697916666E-4</c:v>
                </c:pt>
                <c:pt idx="14">
                  <c:v>1.7545580180968913E-4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A-4AB0-B21D-152CAF324684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'KF_02_dur+rat'!$A$14:$P$14</c15:sqref>
                  </c15:fullRef>
                </c:ext>
              </c:extLst>
              <c:f>'KF_02_dur+rat'!$B$14:$P$14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'KF_02_dur+rat'!$A$17:$P$17</c15:sqref>
                  </c15:fullRef>
                </c:ext>
              </c:extLst>
              <c:f>'KF_02_dur+rat'!$B$17:$P$17</c:f>
              <c:numCache>
                <c:formatCode>mm:ss</c:formatCode>
                <c:ptCount val="15"/>
                <c:pt idx="0">
                  <c:v>6.0657596377314786E-5</c:v>
                </c:pt>
                <c:pt idx="1">
                  <c:v>5.3650426226851864E-5</c:v>
                </c:pt>
                <c:pt idx="2">
                  <c:v>4.8474636770833304E-5</c:v>
                </c:pt>
                <c:pt idx="3">
                  <c:v>7.177028218750001E-5</c:v>
                </c:pt>
                <c:pt idx="4">
                  <c:v>3.3417842453703744E-5</c:v>
                </c:pt>
                <c:pt idx="5">
                  <c:v>4.4170445949074047E-5</c:v>
                </c:pt>
                <c:pt idx="6">
                  <c:v>6.2447772314814783E-5</c:v>
                </c:pt>
                <c:pt idx="7">
                  <c:v>5.1608297638888868E-5</c:v>
                </c:pt>
                <c:pt idx="8">
                  <c:v>5.5995685312500001E-5</c:v>
                </c:pt>
                <c:pt idx="9">
                  <c:v>5.4799435196759314E-5</c:v>
                </c:pt>
                <c:pt idx="10">
                  <c:v>5.6613756608796321E-5</c:v>
                </c:pt>
                <c:pt idx="11">
                  <c:v>4.9433106574074055E-5</c:v>
                </c:pt>
                <c:pt idx="12">
                  <c:v>4.8474636770833304E-5</c:v>
                </c:pt>
                <c:pt idx="13">
                  <c:v>7.763080541666671E-5</c:v>
                </c:pt>
                <c:pt idx="14">
                  <c:v>5.4938908985615085E-5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A-4AB0-B21D-152CAF324684}"/>
            </c:ext>
          </c:extLst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'KF_02_dur+rat'!$A$14:$P$14</c15:sqref>
                  </c15:fullRef>
                </c:ext>
              </c:extLst>
              <c:f>'KF_02_dur+rat'!$B$14:$P$14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'KF_02_dur+rat'!$A$18:$P$18</c15:sqref>
                  </c15:fullRef>
                </c:ext>
              </c:extLst>
              <c:f>'KF_02_dur+rat'!$B$18:$P$18</c:f>
              <c:numCache>
                <c:formatCode>mm:ss</c:formatCode>
                <c:ptCount val="15"/>
                <c:pt idx="0">
                  <c:v>4.1032192197916657E-4</c:v>
                </c:pt>
                <c:pt idx="1">
                  <c:v>3.6304196061342597E-4</c:v>
                </c:pt>
                <c:pt idx="2">
                  <c:v>3.6005605946759256E-4</c:v>
                </c:pt>
                <c:pt idx="3">
                  <c:v>3.6907438901620369E-4</c:v>
                </c:pt>
                <c:pt idx="4">
                  <c:v>3.663779709490741E-4</c:v>
                </c:pt>
                <c:pt idx="5">
                  <c:v>3.7745653817129629E-4</c:v>
                </c:pt>
                <c:pt idx="6">
                  <c:v>4.261852271759259E-4</c:v>
                </c:pt>
                <c:pt idx="7">
                  <c:v>4.0693499622685184E-4</c:v>
                </c:pt>
                <c:pt idx="8">
                  <c:v>3.8645675863425934E-4</c:v>
                </c:pt>
                <c:pt idx="9">
                  <c:v>3.8840650457175926E-4</c:v>
                </c:pt>
                <c:pt idx="10">
                  <c:v>3.5570672712962963E-4</c:v>
                </c:pt>
                <c:pt idx="11">
                  <c:v>3.37037037037037E-4</c:v>
                </c:pt>
                <c:pt idx="12">
                  <c:v>3.6005605946759256E-4</c:v>
                </c:pt>
                <c:pt idx="13">
                  <c:v>3.7966322332175922E-4</c:v>
                </c:pt>
                <c:pt idx="14">
                  <c:v>3.7762681241154097E-4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A-4AB0-B21D-152CAF324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915344"/>
        <c:axId val="511918544"/>
      </c:barChart>
      <c:catAx>
        <c:axId val="51191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918544"/>
        <c:crosses val="autoZero"/>
        <c:auto val="1"/>
        <c:lblAlgn val="ctr"/>
        <c:lblOffset val="100"/>
        <c:noMultiLvlLbl val="0"/>
      </c:catAx>
      <c:valAx>
        <c:axId val="511918544"/>
        <c:scaling>
          <c:orientation val="minMax"/>
          <c:max val="4.6200000000000012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915344"/>
        <c:crosses val="autoZero"/>
        <c:crossBetween val="between"/>
        <c:majorUnit val="1.1560000000000003E-4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53351590175714"/>
          <c:y val="1.9200310680905778E-2"/>
          <c:w val="0.79907189879953533"/>
          <c:h val="0.81778318353624269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'KF_02_dur+rat'!$B$64:$B$72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'KF_02_dur+rat'!$C$64:$C$72</c:f>
              <c:numCache>
                <c:formatCode>mm:ss</c:formatCode>
                <c:ptCount val="9"/>
                <c:pt idx="0">
                  <c:v>1.4899612622685187E-4</c:v>
                </c:pt>
                <c:pt idx="1">
                  <c:v>1.5228017133101849E-4</c:v>
                </c:pt>
                <c:pt idx="2">
                  <c:v>1.6357184849537037E-4</c:v>
                </c:pt>
                <c:pt idx="3">
                  <c:v>1.4850928025462963E-4</c:v>
                </c:pt>
                <c:pt idx="4">
                  <c:v>1.7756046863425925E-4</c:v>
                </c:pt>
                <c:pt idx="5">
                  <c:v>1.6543839758101855E-4</c:v>
                </c:pt>
                <c:pt idx="6">
                  <c:v>1.5015615813657404E-4</c:v>
                </c:pt>
                <c:pt idx="7">
                  <c:v>1.4086251784722222E-4</c:v>
                </c:pt>
                <c:pt idx="8">
                  <c:v>1.5592187106336803E-4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40A-98DF-0D9BB6A48E93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'KF_02_dur+rat'!$B$64:$B$72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'KF_02_dur+rat'!$D$64:$D$72</c:f>
              <c:numCache>
                <c:formatCode>mm:ss</c:formatCode>
                <c:ptCount val="9"/>
                <c:pt idx="0">
                  <c:v>1.6039540815972222E-4</c:v>
                </c:pt>
                <c:pt idx="1">
                  <c:v>1.4502393549768519E-4</c:v>
                </c:pt>
                <c:pt idx="2">
                  <c:v>1.6938827999999999E-4</c:v>
                </c:pt>
                <c:pt idx="3">
                  <c:v>1.847768119675926E-4</c:v>
                </c:pt>
                <c:pt idx="4">
                  <c:v>1.8617698622685187E-4</c:v>
                </c:pt>
                <c:pt idx="5">
                  <c:v>1.8988830100694442E-4</c:v>
                </c:pt>
                <c:pt idx="6">
                  <c:v>1.834509112384259E-4</c:v>
                </c:pt>
                <c:pt idx="7">
                  <c:v>1.4674141261574077E-4</c:v>
                </c:pt>
                <c:pt idx="8">
                  <c:v>1.7073025583912036E-4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40A-98DF-0D9BB6A48E93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'KF_02_dur+rat'!$B$64:$B$72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'KF_02_dur+rat'!$E$64:$E$72</c:f>
              <c:numCache>
                <c:formatCode>mm:ss</c:formatCode>
                <c:ptCount val="9"/>
                <c:pt idx="0">
                  <c:v>5.3650426226851864E-5</c:v>
                </c:pt>
                <c:pt idx="1">
                  <c:v>7.177028218750001E-5</c:v>
                </c:pt>
                <c:pt idx="2">
                  <c:v>3.3417842453703744E-5</c:v>
                </c:pt>
                <c:pt idx="3">
                  <c:v>4.4170445949074047E-5</c:v>
                </c:pt>
                <c:pt idx="4">
                  <c:v>6.2447772314814783E-5</c:v>
                </c:pt>
                <c:pt idx="5">
                  <c:v>5.1608297638888868E-5</c:v>
                </c:pt>
                <c:pt idx="6">
                  <c:v>5.4799435196759314E-5</c:v>
                </c:pt>
                <c:pt idx="7">
                  <c:v>4.9433106574074055E-5</c:v>
                </c:pt>
                <c:pt idx="8">
                  <c:v>5.2662201067708332E-5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E-440A-98DF-0D9BB6A48E93}"/>
            </c:ext>
          </c:extLst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'KF_02_dur+rat'!$B$64:$B$72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'KF_02_dur+rat'!$F$64:$F$72</c:f>
              <c:numCache>
                <c:formatCode>mm:ss</c:formatCode>
                <c:ptCount val="9"/>
                <c:pt idx="0">
                  <c:v>3.6304196061342597E-4</c:v>
                </c:pt>
                <c:pt idx="1">
                  <c:v>3.6907438901620369E-4</c:v>
                </c:pt>
                <c:pt idx="2">
                  <c:v>3.663779709490741E-4</c:v>
                </c:pt>
                <c:pt idx="3">
                  <c:v>3.7745653817129629E-4</c:v>
                </c:pt>
                <c:pt idx="4">
                  <c:v>4.261852271759259E-4</c:v>
                </c:pt>
                <c:pt idx="5">
                  <c:v>4.0693499622685184E-4</c:v>
                </c:pt>
                <c:pt idx="6">
                  <c:v>3.8840650457175926E-4</c:v>
                </c:pt>
                <c:pt idx="7">
                  <c:v>3.37037037037037E-4</c:v>
                </c:pt>
                <c:pt idx="8">
                  <c:v>3.7931432797019674E-4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E-440A-98DF-0D9BB6A4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3850616"/>
        <c:axId val="1163850296"/>
      </c:barChart>
      <c:catAx>
        <c:axId val="1163850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3850296"/>
        <c:crosses val="autoZero"/>
        <c:auto val="1"/>
        <c:lblAlgn val="ctr"/>
        <c:lblOffset val="100"/>
        <c:noMultiLvlLbl val="0"/>
      </c:catAx>
      <c:valAx>
        <c:axId val="1163850296"/>
        <c:scaling>
          <c:orientation val="minMax"/>
          <c:max val="4.6200000000000012E-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3850616"/>
        <c:crosses val="autoZero"/>
        <c:crossBetween val="between"/>
        <c:majorUnit val="1.1560000000000003E-4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43393785287351572"/>
          <c:y val="0.94326757473095824"/>
          <c:w val="6.3300232565610251E-2"/>
          <c:h val="5.6732268742828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val>
            <c:numRef>
              <c:f>'KF_02_dur+rat'!$B$9:$P$9</c:f>
              <c:numCache>
                <c:formatCode>0.00</c:formatCode>
                <c:ptCount val="15"/>
                <c:pt idx="0">
                  <c:v>36.433919120482777</c:v>
                </c:pt>
                <c:pt idx="1">
                  <c:v>41.041020706007529</c:v>
                </c:pt>
                <c:pt idx="2">
                  <c:v>34.428165318705268</c:v>
                </c:pt>
                <c:pt idx="3">
                  <c:v>41.260021248543701</c:v>
                </c:pt>
                <c:pt idx="4">
                  <c:v>44.645655979711343</c:v>
                </c:pt>
                <c:pt idx="5">
                  <c:v>39.344736475920719</c:v>
                </c:pt>
                <c:pt idx="6">
                  <c:v>41.662745987430419</c:v>
                </c:pt>
                <c:pt idx="7">
                  <c:v>40.654748083841994</c:v>
                </c:pt>
                <c:pt idx="8">
                  <c:v>41.316597091593302</c:v>
                </c:pt>
                <c:pt idx="9">
                  <c:v>38.659537461178708</c:v>
                </c:pt>
                <c:pt idx="10">
                  <c:v>36.856023044507374</c:v>
                </c:pt>
                <c:pt idx="11">
                  <c:v>41.794373427197804</c:v>
                </c:pt>
                <c:pt idx="12">
                  <c:v>34.428165318705268</c:v>
                </c:pt>
                <c:pt idx="13">
                  <c:v>33.104752634786621</c:v>
                </c:pt>
                <c:pt idx="14">
                  <c:v>38.973604421329483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A-430B-81CD-89B6455FDDC6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'KF_02_dur+rat'!$B$10:$P$10</c:f>
              <c:numCache>
                <c:formatCode>0.00</c:formatCode>
                <c:ptCount val="15"/>
                <c:pt idx="0">
                  <c:v>48.783152371886921</c:v>
                </c:pt>
                <c:pt idx="1">
                  <c:v>44.180955801556593</c:v>
                </c:pt>
                <c:pt idx="2">
                  <c:v>52.108754281394852</c:v>
                </c:pt>
                <c:pt idx="3">
                  <c:v>39.293958024087686</c:v>
                </c:pt>
                <c:pt idx="4">
                  <c:v>46.233205441149373</c:v>
                </c:pt>
                <c:pt idx="5">
                  <c:v>48.953135866396806</c:v>
                </c:pt>
                <c:pt idx="6">
                  <c:v>43.68452361911632</c:v>
                </c:pt>
                <c:pt idx="7">
                  <c:v>46.663054976251885</c:v>
                </c:pt>
                <c:pt idx="8">
                  <c:v>44.193894299373909</c:v>
                </c:pt>
                <c:pt idx="9">
                  <c:v>47.231678429456579</c:v>
                </c:pt>
                <c:pt idx="10">
                  <c:v>47.228124852936062</c:v>
                </c:pt>
                <c:pt idx="11">
                  <c:v>43.538660885989025</c:v>
                </c:pt>
                <c:pt idx="12">
                  <c:v>52.108754281394852</c:v>
                </c:pt>
                <c:pt idx="13">
                  <c:v>46.447966552113485</c:v>
                </c:pt>
                <c:pt idx="14">
                  <c:v>46.474987120221726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A-430B-81CD-89B6455FDDC6}"/>
            </c:ext>
          </c:extLst>
        </c:ser>
        <c:ser>
          <c:idx val="2"/>
          <c:order val="2"/>
          <c:tx>
            <c:v>3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'KF_02_dur+rat'!$B$11:$P$11</c:f>
              <c:numCache>
                <c:formatCode>0.00</c:formatCode>
                <c:ptCount val="15"/>
                <c:pt idx="0">
                  <c:v>14.782928507630302</c:v>
                </c:pt>
                <c:pt idx="1">
                  <c:v>14.778023492435869</c:v>
                </c:pt>
                <c:pt idx="2">
                  <c:v>13.463080399899876</c:v>
                </c:pt>
                <c:pt idx="3">
                  <c:v>19.446020727368605</c:v>
                </c:pt>
                <c:pt idx="4">
                  <c:v>9.1211385791392914</c:v>
                </c:pt>
                <c:pt idx="5">
                  <c:v>11.702127657682468</c:v>
                </c:pt>
                <c:pt idx="6">
                  <c:v>14.652730393453275</c:v>
                </c:pt>
                <c:pt idx="7">
                  <c:v>12.682196939906115</c:v>
                </c:pt>
                <c:pt idx="8">
                  <c:v>14.48950860903277</c:v>
                </c:pt>
                <c:pt idx="9">
                  <c:v>14.108784109364716</c:v>
                </c:pt>
                <c:pt idx="10">
                  <c:v>15.91585210255657</c:v>
                </c:pt>
                <c:pt idx="11">
                  <c:v>14.666965686813182</c:v>
                </c:pt>
                <c:pt idx="12">
                  <c:v>13.463080399899876</c:v>
                </c:pt>
                <c:pt idx="13">
                  <c:v>20.447280813099901</c:v>
                </c:pt>
                <c:pt idx="14">
                  <c:v>14.551408458448773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A-430B-81CD-89B6455FD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64384"/>
        <c:axId val="214465920"/>
      </c:barChart>
      <c:catAx>
        <c:axId val="21446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465920"/>
        <c:crosses val="autoZero"/>
        <c:auto val="1"/>
        <c:lblAlgn val="ctr"/>
        <c:lblOffset val="100"/>
        <c:noMultiLvlLbl val="0"/>
      </c:catAx>
      <c:valAx>
        <c:axId val="21446592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464384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'KF_02_dur+rat'!$B$102:$B$110</c:f>
              <c:strCache>
                <c:ptCount val="9"/>
                <c:pt idx="0">
                  <c:v>Komsi+Oramo 1995</c:v>
                </c:pt>
                <c:pt idx="1">
                  <c:v>Whittlesey+Sallaberger 1997</c:v>
                </c:pt>
                <c:pt idx="2">
                  <c:v>Pammer+Kopatchinskaja 2004</c:v>
                </c:pt>
                <c:pt idx="3">
                  <c:v>Arnold+Pogossian 2004</c:v>
                </c:pt>
                <c:pt idx="4">
                  <c:v>Banse+Keller 2005</c:v>
                </c:pt>
                <c:pt idx="5">
                  <c:v>Melzer+Stark 2012</c:v>
                </c:pt>
                <c:pt idx="6">
                  <c:v>Kammer+Widmann 2017</c:v>
                </c:pt>
                <c:pt idx="7">
                  <c:v>mean 8</c:v>
                </c:pt>
                <c:pt idx="8">
                  <c:v>min 8</c:v>
                </c:pt>
              </c:strCache>
            </c:strRef>
          </c:cat>
          <c:val>
            <c:numRef>
              <c:f>'KF_02_dur+rat'!$C$102:$C$110</c:f>
              <c:numCache>
                <c:formatCode>0.00</c:formatCode>
                <c:ptCount val="9"/>
                <c:pt idx="0">
                  <c:v>41.260021248543701</c:v>
                </c:pt>
                <c:pt idx="1">
                  <c:v>44.645655979711343</c:v>
                </c:pt>
                <c:pt idx="2">
                  <c:v>39.344736475920719</c:v>
                </c:pt>
                <c:pt idx="3">
                  <c:v>41.662745987430419</c:v>
                </c:pt>
                <c:pt idx="4">
                  <c:v>40.654748083841994</c:v>
                </c:pt>
                <c:pt idx="5">
                  <c:v>38.659537461178708</c:v>
                </c:pt>
                <c:pt idx="6">
                  <c:v>41.794373427197804</c:v>
                </c:pt>
                <c:pt idx="7">
                  <c:v>41.132854921229026</c:v>
                </c:pt>
                <c:pt idx="8">
                  <c:v>38.659537461178708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989-BBA4-A35556B9A577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'KF_02_dur+rat'!$B$102:$B$110</c:f>
              <c:strCache>
                <c:ptCount val="9"/>
                <c:pt idx="0">
                  <c:v>Komsi+Oramo 1995</c:v>
                </c:pt>
                <c:pt idx="1">
                  <c:v>Whittlesey+Sallaberger 1997</c:v>
                </c:pt>
                <c:pt idx="2">
                  <c:v>Pammer+Kopatchinskaja 2004</c:v>
                </c:pt>
                <c:pt idx="3">
                  <c:v>Arnold+Pogossian 2004</c:v>
                </c:pt>
                <c:pt idx="4">
                  <c:v>Banse+Keller 2005</c:v>
                </c:pt>
                <c:pt idx="5">
                  <c:v>Melzer+Stark 2012</c:v>
                </c:pt>
                <c:pt idx="6">
                  <c:v>Kammer+Widmann 2017</c:v>
                </c:pt>
                <c:pt idx="7">
                  <c:v>mean 8</c:v>
                </c:pt>
                <c:pt idx="8">
                  <c:v>min 8</c:v>
                </c:pt>
              </c:strCache>
            </c:strRef>
          </c:cat>
          <c:val>
            <c:numRef>
              <c:f>'KF_02_dur+rat'!$D$102:$D$110</c:f>
              <c:numCache>
                <c:formatCode>0.00</c:formatCode>
                <c:ptCount val="9"/>
                <c:pt idx="0">
                  <c:v>39.293958024087686</c:v>
                </c:pt>
                <c:pt idx="1">
                  <c:v>46.233205441149373</c:v>
                </c:pt>
                <c:pt idx="2">
                  <c:v>48.953135866396806</c:v>
                </c:pt>
                <c:pt idx="3">
                  <c:v>43.68452361911632</c:v>
                </c:pt>
                <c:pt idx="4">
                  <c:v>46.663054976251885</c:v>
                </c:pt>
                <c:pt idx="5">
                  <c:v>47.231678429456579</c:v>
                </c:pt>
                <c:pt idx="6">
                  <c:v>43.538660885989025</c:v>
                </c:pt>
                <c:pt idx="7">
                  <c:v>44.972396630500533</c:v>
                </c:pt>
                <c:pt idx="8">
                  <c:v>39.293958024087686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6-4989-BBA4-A35556B9A577}"/>
            </c:ext>
          </c:extLst>
        </c:ser>
        <c:ser>
          <c:idx val="0"/>
          <c:order val="2"/>
          <c:tx>
            <c:v>3</c:v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'KF_02_dur+rat'!$B$102:$B$110</c:f>
              <c:strCache>
                <c:ptCount val="9"/>
                <c:pt idx="0">
                  <c:v>Komsi+Oramo 1995</c:v>
                </c:pt>
                <c:pt idx="1">
                  <c:v>Whittlesey+Sallaberger 1997</c:v>
                </c:pt>
                <c:pt idx="2">
                  <c:v>Pammer+Kopatchinskaja 2004</c:v>
                </c:pt>
                <c:pt idx="3">
                  <c:v>Arnold+Pogossian 2004</c:v>
                </c:pt>
                <c:pt idx="4">
                  <c:v>Banse+Keller 2005</c:v>
                </c:pt>
                <c:pt idx="5">
                  <c:v>Melzer+Stark 2012</c:v>
                </c:pt>
                <c:pt idx="6">
                  <c:v>Kammer+Widmann 2017</c:v>
                </c:pt>
                <c:pt idx="7">
                  <c:v>mean 8</c:v>
                </c:pt>
                <c:pt idx="8">
                  <c:v>min 8</c:v>
                </c:pt>
              </c:strCache>
            </c:strRef>
          </c:cat>
          <c:val>
            <c:numRef>
              <c:f>'KF_02_dur+rat'!$E$102:$E$110</c:f>
              <c:numCache>
                <c:formatCode>0.00</c:formatCode>
                <c:ptCount val="9"/>
                <c:pt idx="0">
                  <c:v>19.446020727368605</c:v>
                </c:pt>
                <c:pt idx="1">
                  <c:v>9.1211385791392914</c:v>
                </c:pt>
                <c:pt idx="2">
                  <c:v>11.702127657682468</c:v>
                </c:pt>
                <c:pt idx="3">
                  <c:v>14.652730393453275</c:v>
                </c:pt>
                <c:pt idx="4">
                  <c:v>12.682196939906115</c:v>
                </c:pt>
                <c:pt idx="5">
                  <c:v>14.108784109364716</c:v>
                </c:pt>
                <c:pt idx="6">
                  <c:v>14.666965686813182</c:v>
                </c:pt>
                <c:pt idx="7">
                  <c:v>13.894748448270443</c:v>
                </c:pt>
                <c:pt idx="8">
                  <c:v>9.1211385791392914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6-4989-BBA4-A35556B9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16320"/>
        <c:axId val="214618112"/>
      </c:barChart>
      <c:catAx>
        <c:axId val="214616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18112"/>
        <c:crosses val="autoZero"/>
        <c:auto val="1"/>
        <c:lblAlgn val="ctr"/>
        <c:lblOffset val="100"/>
        <c:noMultiLvlLbl val="0"/>
      </c:catAx>
      <c:valAx>
        <c:axId val="2146181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616320"/>
        <c:crosses val="autoZero"/>
        <c:crossBetween val="between"/>
        <c:majorUnit val="10"/>
        <c:minorUnit val="10"/>
      </c:valAx>
    </c:plotArea>
    <c:legend>
      <c:legendPos val="b"/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'KF_02_dur+rat'!$B$26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'KF_02_dur+rat'!$B$27:$B$29</c:f>
              <c:numCache>
                <c:formatCode>0.00</c:formatCode>
                <c:ptCount val="3"/>
                <c:pt idx="0">
                  <c:v>1.5378817162883969</c:v>
                </c:pt>
                <c:pt idx="1">
                  <c:v>14.084553688037699</c:v>
                </c:pt>
                <c:pt idx="2">
                  <c:v>10.409175386422495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5-4212-84CC-636E21216D0C}"/>
            </c:ext>
          </c:extLst>
        </c:ser>
        <c:ser>
          <c:idx val="1"/>
          <c:order val="1"/>
          <c:tx>
            <c:strRef>
              <c:f>'KF_02_dur+rat'!$C$26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'KF_02_dur+rat'!$C$27:$C$29</c:f>
              <c:numCache>
                <c:formatCode>0.00</c:formatCode>
                <c:ptCount val="3"/>
                <c:pt idx="0">
                  <c:v>1.1981249953308941</c:v>
                </c:pt>
                <c:pt idx="1">
                  <c:v>-8.583582585831163</c:v>
                </c:pt>
                <c:pt idx="2">
                  <c:v>-2.3453009580160953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5-4212-84CC-636E21216D0C}"/>
            </c:ext>
          </c:extLst>
        </c:ser>
        <c:ser>
          <c:idx val="2"/>
          <c:order val="2"/>
          <c:tx>
            <c:strRef>
              <c:f>'KF_02_dur+rat'!$D$26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'KF_02_dur+rat'!$D$27:$D$29</c:f>
              <c:numCache>
                <c:formatCode>0.00</c:formatCode>
                <c:ptCount val="3"/>
                <c:pt idx="0">
                  <c:v>-15.805932243890384</c:v>
                </c:pt>
                <c:pt idx="1">
                  <c:v>6.9333275777032934</c:v>
                </c:pt>
                <c:pt idx="2">
                  <c:v>-11.766291566646061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5-4212-84CC-636E21216D0C}"/>
            </c:ext>
          </c:extLst>
        </c:ser>
        <c:ser>
          <c:idx val="3"/>
          <c:order val="3"/>
          <c:tx>
            <c:strRef>
              <c:f>'KF_02_dur+rat'!$E$26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'KF_02_dur+rat'!$E$27:$E$29</c:f>
              <c:numCache>
                <c:formatCode>0.00</c:formatCode>
                <c:ptCount val="3"/>
                <c:pt idx="0">
                  <c:v>3.4286474616382518</c:v>
                </c:pt>
                <c:pt idx="1">
                  <c:v>-17.344462820905942</c:v>
                </c:pt>
                <c:pt idx="2">
                  <c:v>30.636526120844447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85-4212-84CC-636E21216D0C}"/>
            </c:ext>
          </c:extLst>
        </c:ser>
        <c:ser>
          <c:idx val="4"/>
          <c:order val="4"/>
          <c:tx>
            <c:strRef>
              <c:f>'KF_02_dur+rat'!$F$26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'KF_02_dur+rat'!$F$27:$F$29</c:f>
              <c:numCache>
                <c:formatCode>0.00</c:formatCode>
                <c:ptCount val="3"/>
                <c:pt idx="0">
                  <c:v>11.097951261827051</c:v>
                </c:pt>
                <c:pt idx="1">
                  <c:v>-3.4581482898299281</c:v>
                </c:pt>
                <c:pt idx="2">
                  <c:v>-39.172722810251486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85-4212-84CC-636E21216D0C}"/>
            </c:ext>
          </c:extLst>
        </c:ser>
        <c:ser>
          <c:idx val="5"/>
          <c:order val="5"/>
          <c:tx>
            <c:strRef>
              <c:f>'KF_02_dur+rat'!$G$26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'KF_02_dur+rat'!$G$27:$G$29</c:f>
              <c:numCache>
                <c:formatCode>0.00</c:formatCode>
                <c:ptCount val="3"/>
                <c:pt idx="0">
                  <c:v>0.86745935456513168</c:v>
                </c:pt>
                <c:pt idx="1">
                  <c:v>5.3124547958885069</c:v>
                </c:pt>
                <c:pt idx="2">
                  <c:v>-19.600795202104564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C85-4212-84CC-636E21216D0C}"/>
            </c:ext>
          </c:extLst>
        </c:ser>
        <c:ser>
          <c:idx val="6"/>
          <c:order val="6"/>
          <c:tx>
            <c:strRef>
              <c:f>'KF_02_dur+rat'!$H$26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'KF_02_dur+rat'!$H$27:$H$29</c:f>
              <c:numCache>
                <c:formatCode>0.00</c:formatCode>
                <c:ptCount val="3"/>
                <c:pt idx="0">
                  <c:v>20.599017935011197</c:v>
                </c:pt>
                <c:pt idx="1">
                  <c:v>6.110475861488827</c:v>
                </c:pt>
                <c:pt idx="2">
                  <c:v>13.667660075240617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85-4212-84CC-636E21216D0C}"/>
            </c:ext>
          </c:extLst>
        </c:ser>
        <c:ser>
          <c:idx val="7"/>
          <c:order val="7"/>
          <c:tx>
            <c:strRef>
              <c:f>'KF_02_dur+rat'!$I$26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'KF_02_dur+rat'!$I$27:$I$29</c:f>
              <c:numCache>
                <c:formatCode>0.00</c:formatCode>
                <c:ptCount val="3"/>
                <c:pt idx="0">
                  <c:v>12.365710850366618</c:v>
                </c:pt>
                <c:pt idx="1">
                  <c:v>8.2257178436936051</c:v>
                </c:pt>
                <c:pt idx="2">
                  <c:v>-6.0623907686231719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C85-4212-84CC-636E21216D0C}"/>
            </c:ext>
          </c:extLst>
        </c:ser>
        <c:ser>
          <c:idx val="8"/>
          <c:order val="8"/>
          <c:tx>
            <c:strRef>
              <c:f>'KF_02_dur+rat'!$J$26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'KF_02_dur+rat'!$J$27:$J$29</c:f>
              <c:numCache>
                <c:formatCode>0.00</c:formatCode>
                <c:ptCount val="3"/>
                <c:pt idx="0">
                  <c:v>8.4483479793917926</c:v>
                </c:pt>
                <c:pt idx="1">
                  <c:v>-2.6590801432366096</c:v>
                </c:pt>
                <c:pt idx="2">
                  <c:v>1.9235480762124655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85-4212-84CC-636E21216D0C}"/>
            </c:ext>
          </c:extLst>
        </c:ser>
        <c:ser>
          <c:idx val="9"/>
          <c:order val="9"/>
          <c:tx>
            <c:strRef>
              <c:f>'KF_02_dur+rat'!$K$26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'KF_02_dur+rat'!$K$27:$K$29</c:f>
              <c:numCache>
                <c:formatCode>0.00</c:formatCode>
                <c:ptCount val="3"/>
                <c:pt idx="0">
                  <c:v>1.9860183263286706</c:v>
                </c:pt>
                <c:pt idx="1">
                  <c:v>4.5567654909518431</c:v>
                </c:pt>
                <c:pt idx="2">
                  <c:v>-0.25387069279495328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C85-4212-84CC-636E21216D0C}"/>
            </c:ext>
          </c:extLst>
        </c:ser>
        <c:ser>
          <c:idx val="10"/>
          <c:order val="10"/>
          <c:tx>
            <c:strRef>
              <c:f>'KF_02_dur+rat'!$L$26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'KF_02_dur+rat'!$L$27:$L$29</c:f>
              <c:numCache>
                <c:formatCode>0.00</c:formatCode>
                <c:ptCount val="3"/>
                <c:pt idx="0">
                  <c:v>-10.957357884171079</c:v>
                </c:pt>
                <c:pt idx="1">
                  <c:v>-4.2530281322409929</c:v>
                </c:pt>
                <c:pt idx="2">
                  <c:v>3.0485636757362116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C85-4212-84CC-636E21216D0C}"/>
            </c:ext>
          </c:extLst>
        </c:ser>
        <c:ser>
          <c:idx val="11"/>
          <c:order val="11"/>
          <c:tx>
            <c:strRef>
              <c:f>'KF_02_dur+rat'!$M$26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'KF_02_dur+rat'!$M$27:$M$29</c:f>
              <c:numCache>
                <c:formatCode>0.00</c:formatCode>
                <c:ptCount val="3"/>
                <c:pt idx="0">
                  <c:v>-4.3262194175676223</c:v>
                </c:pt>
                <c:pt idx="1">
                  <c:v>-16.365596861307491</c:v>
                </c:pt>
                <c:pt idx="2">
                  <c:v>-10.021681378825051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C85-4212-84CC-636E21216D0C}"/>
            </c:ext>
          </c:extLst>
        </c:ser>
        <c:ser>
          <c:idx val="12"/>
          <c:order val="12"/>
          <c:tx>
            <c:strRef>
              <c:f>'KF_02_dur+rat'!$N$26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'KF_02_dur+rat'!$N$27:$N$29</c:f>
              <c:numCache>
                <c:formatCode>0.00</c:formatCode>
                <c:ptCount val="3"/>
                <c:pt idx="0">
                  <c:v>-15.805932243890384</c:v>
                </c:pt>
                <c:pt idx="1">
                  <c:v>6.9333275777032934</c:v>
                </c:pt>
                <c:pt idx="2">
                  <c:v>-11.766291566646061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C85-4212-84CC-636E21216D0C}"/>
            </c:ext>
          </c:extLst>
        </c:ser>
        <c:ser>
          <c:idx val="13"/>
          <c:order val="13"/>
          <c:tx>
            <c:strRef>
              <c:f>'KF_02_dur+rat'!$O$26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'KF_02_dur+rat'!$O$27:$O$29</c:f>
              <c:numCache>
                <c:formatCode>0.00</c:formatCode>
                <c:ptCount val="3"/>
                <c:pt idx="0">
                  <c:v>-14.633718091228271</c:v>
                </c:pt>
                <c:pt idx="1">
                  <c:v>0.50727599788516398</c:v>
                </c:pt>
                <c:pt idx="2">
                  <c:v>41.303871609451051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C85-4212-84CC-636E2121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4240"/>
        <c:axId val="214795776"/>
      </c:barChart>
      <c:catAx>
        <c:axId val="2147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795776"/>
        <c:crosses val="autoZero"/>
        <c:auto val="1"/>
        <c:lblAlgn val="ctr"/>
        <c:lblOffset val="100"/>
        <c:noMultiLvlLbl val="0"/>
      </c:catAx>
      <c:valAx>
        <c:axId val="21479577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94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376211554683951E-2"/>
          <c:y val="0.8474788426389821"/>
          <c:w val="0.8443815796805314"/>
          <c:h val="0.1525211573610179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'KF_02_dur+rat'!$C$20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'KF_02_dur+rat'!$C$21:$C$23</c:f>
              <c:numCache>
                <c:formatCode>0.00</c:formatCode>
                <c:ptCount val="3"/>
                <c:pt idx="0">
                  <c:v>-4.4418045969327142</c:v>
                </c:pt>
                <c:pt idx="1">
                  <c:v>-6.0533193888824863</c:v>
                </c:pt>
                <c:pt idx="2">
                  <c:v>1.8765359956621586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5-481A-84B1-1CD53D24DC86}"/>
            </c:ext>
          </c:extLst>
        </c:ser>
        <c:ser>
          <c:idx val="3"/>
          <c:order val="1"/>
          <c:tx>
            <c:strRef>
              <c:f>'KF_02_dur+rat'!$E$20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'KF_02_dur+rat'!$E$21:$E$23</c:f>
              <c:numCache>
                <c:formatCode>0.00</c:formatCode>
                <c:ptCount val="3"/>
                <c:pt idx="0">
                  <c:v>-2.3355926320750231</c:v>
                </c:pt>
                <c:pt idx="1">
                  <c:v>-15.056687061758007</c:v>
                </c:pt>
                <c:pt idx="2">
                  <c:v>36.284243218820677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5-481A-84B1-1CD53D24DC86}"/>
            </c:ext>
          </c:extLst>
        </c:ser>
        <c:ser>
          <c:idx val="1"/>
          <c:order val="2"/>
          <c:tx>
            <c:strRef>
              <c:f>'KF_02_dur+rat'!$F$20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'KF_02_dur+rat'!$F$21:$F$23</c:f>
              <c:numCache>
                <c:formatCode>0.00</c:formatCode>
                <c:ptCount val="3"/>
                <c:pt idx="0">
                  <c:v>4.9062888867549042</c:v>
                </c:pt>
                <c:pt idx="1">
                  <c:v>-0.78602110242541512</c:v>
                </c:pt>
                <c:pt idx="2">
                  <c:v>-36.543019896304607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D5-481A-84B1-1CD53D24DC86}"/>
            </c:ext>
          </c:extLst>
        </c:ser>
        <c:ser>
          <c:idx val="4"/>
          <c:order val="3"/>
          <c:tx>
            <c:strRef>
              <c:f>'KF_02_dur+rat'!$G$20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'KF_02_dur+rat'!$G$21:$G$23</c:f>
              <c:numCache>
                <c:formatCode>0.00</c:formatCode>
                <c:ptCount val="3"/>
                <c:pt idx="0">
                  <c:v>-4.7540417249905023</c:v>
                </c:pt>
                <c:pt idx="1">
                  <c:v>8.2273385343651935</c:v>
                </c:pt>
                <c:pt idx="2">
                  <c:v>-16.124952900689333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D5-481A-84B1-1CD53D24DC86}"/>
            </c:ext>
          </c:extLst>
        </c:ser>
        <c:ser>
          <c:idx val="5"/>
          <c:order val="4"/>
          <c:tx>
            <c:strRef>
              <c:f>'KF_02_dur+rat'!$H$20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'KF_02_dur+rat'!$H$21:$H$23</c:f>
              <c:numCache>
                <c:formatCode>0.00</c:formatCode>
                <c:ptCount val="3"/>
                <c:pt idx="0">
                  <c:v>13.877846272186604</c:v>
                </c:pt>
                <c:pt idx="1">
                  <c:v>9.0474475726710075</c:v>
                </c:pt>
                <c:pt idx="2">
                  <c:v>18.581774116362958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4D5-481A-84B1-1CD53D24DC86}"/>
            </c:ext>
          </c:extLst>
        </c:ser>
        <c:ser>
          <c:idx val="6"/>
          <c:order val="5"/>
          <c:tx>
            <c:strRef>
              <c:f>'KF_02_dur+rat'!$I$20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'KF_02_dur+rat'!$I$21:$I$23</c:f>
              <c:numCache>
                <c:formatCode>0.00</c:formatCode>
                <c:ptCount val="3"/>
                <c:pt idx="0">
                  <c:v>6.1033942529992444</c:v>
                </c:pt>
                <c:pt idx="1">
                  <c:v>11.221236138647116</c:v>
                </c:pt>
                <c:pt idx="2">
                  <c:v>-2.0012521456603212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D5-481A-84B1-1CD53D24DC86}"/>
            </c:ext>
          </c:extLst>
        </c:ser>
        <c:ser>
          <c:idx val="8"/>
          <c:order val="6"/>
          <c:tx>
            <c:strRef>
              <c:f>'KF_02_dur+rat'!$K$20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'KF_02_dur+rat'!$K$21:$K$23</c:f>
              <c:numCache>
                <c:formatCode>0.00</c:formatCode>
                <c:ptCount val="3"/>
                <c:pt idx="0">
                  <c:v>-3.6978217920760748</c:v>
                </c:pt>
                <c:pt idx="1">
                  <c:v>7.4507329335301016</c:v>
                </c:pt>
                <c:pt idx="2">
                  <c:v>4.0583835952908913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4D5-481A-84B1-1CD53D24DC86}"/>
            </c:ext>
          </c:extLst>
        </c:ser>
        <c:ser>
          <c:idx val="10"/>
          <c:order val="7"/>
          <c:tx>
            <c:strRef>
              <c:f>'KF_02_dur+rat'!$M$20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'KF_02_dur+rat'!$M$21:$M$23</c:f>
              <c:numCache>
                <c:formatCode>0.00</c:formatCode>
                <c:ptCount val="3"/>
                <c:pt idx="0">
                  <c:v>-9.658268665866359</c:v>
                </c:pt>
                <c:pt idx="1">
                  <c:v>-14.050727626147513</c:v>
                </c:pt>
                <c:pt idx="2">
                  <c:v>-6.1317119834824219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D5-481A-84B1-1CD53D24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38272"/>
        <c:axId val="214844160"/>
      </c:barChart>
      <c:catAx>
        <c:axId val="2148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844160"/>
        <c:crosses val="autoZero"/>
        <c:auto val="1"/>
        <c:lblAlgn val="ctr"/>
        <c:lblOffset val="100"/>
        <c:noMultiLvlLbl val="0"/>
      </c:catAx>
      <c:valAx>
        <c:axId val="214844160"/>
        <c:scaling>
          <c:orientation val="minMax"/>
          <c:max val="40"/>
          <c:min val="-4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38272"/>
        <c:crosses val="autoZero"/>
        <c:crossBetween val="between"/>
        <c:majorUnit val="10"/>
        <c:minorUnit val="2"/>
      </c:valAx>
    </c:plotArea>
    <c:legend>
      <c:legendPos val="b"/>
      <c:layout>
        <c:manualLayout>
          <c:xMode val="edge"/>
          <c:yMode val="edge"/>
          <c:x val="0.20604763435699694"/>
          <c:y val="0.87040495326821221"/>
          <c:w val="0.5879046235096278"/>
          <c:h val="0.12145328520077776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'KF_02_dur+rat'!$B$36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'KF_02_dur+rat'!$B$37:$B$39</c:f>
              <c:numCache>
                <c:formatCode>0.00</c:formatCode>
                <c:ptCount val="3"/>
                <c:pt idx="0">
                  <c:v>-2.5396853008467062</c:v>
                </c:pt>
                <c:pt idx="1">
                  <c:v>2.3081652516651943</c:v>
                </c:pt>
                <c:pt idx="2">
                  <c:v>0.23152004918152969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3-4557-AA55-4DBB5262F610}"/>
            </c:ext>
          </c:extLst>
        </c:ser>
        <c:ser>
          <c:idx val="1"/>
          <c:order val="1"/>
          <c:tx>
            <c:strRef>
              <c:f>'KF_02_dur+rat'!$C$36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'KF_02_dur+rat'!$C$37:$C$39</c:f>
              <c:numCache>
                <c:formatCode>0.00</c:formatCode>
                <c:ptCount val="3"/>
                <c:pt idx="0">
                  <c:v>2.0674162846780462</c:v>
                </c:pt>
                <c:pt idx="1">
                  <c:v>-2.2940313186651338</c:v>
                </c:pt>
                <c:pt idx="2">
                  <c:v>0.22661503398709648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3-4557-AA55-4DBB5262F610}"/>
            </c:ext>
          </c:extLst>
        </c:ser>
        <c:ser>
          <c:idx val="2"/>
          <c:order val="2"/>
          <c:tx>
            <c:strRef>
              <c:f>'KF_02_dur+rat'!$D$36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'KF_02_dur+rat'!$D$37:$D$39</c:f>
              <c:numCache>
                <c:formatCode>0.00</c:formatCode>
                <c:ptCount val="3"/>
                <c:pt idx="0">
                  <c:v>-4.5454391026242149</c:v>
                </c:pt>
                <c:pt idx="1">
                  <c:v>5.6337671611731253</c:v>
                </c:pt>
                <c:pt idx="2">
                  <c:v>-1.0883280585488961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3-4557-AA55-4DBB5262F610}"/>
            </c:ext>
          </c:extLst>
        </c:ser>
        <c:ser>
          <c:idx val="3"/>
          <c:order val="3"/>
          <c:tx>
            <c:strRef>
              <c:f>'KF_02_dur+rat'!$E$36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'KF_02_dur+rat'!$E$37:$E$39</c:f>
              <c:numCache>
                <c:formatCode>0.00</c:formatCode>
                <c:ptCount val="3"/>
                <c:pt idx="0">
                  <c:v>2.286416827214218</c:v>
                </c:pt>
                <c:pt idx="1">
                  <c:v>-7.1810290961340399</c:v>
                </c:pt>
                <c:pt idx="2">
                  <c:v>4.8946122689198326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3-4557-AA55-4DBB5262F610}"/>
            </c:ext>
          </c:extLst>
        </c:ser>
        <c:ser>
          <c:idx val="4"/>
          <c:order val="4"/>
          <c:tx>
            <c:strRef>
              <c:f>'KF_02_dur+rat'!$F$36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'KF_02_dur+rat'!$F$37:$F$39</c:f>
              <c:numCache>
                <c:formatCode>0.00</c:formatCode>
                <c:ptCount val="3"/>
                <c:pt idx="0">
                  <c:v>5.6720515583818596</c:v>
                </c:pt>
                <c:pt idx="1">
                  <c:v>-0.24178167907235348</c:v>
                </c:pt>
                <c:pt idx="2">
                  <c:v>-5.4302698793094812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13-4557-AA55-4DBB5262F610}"/>
            </c:ext>
          </c:extLst>
        </c:ser>
        <c:ser>
          <c:idx val="5"/>
          <c:order val="5"/>
          <c:tx>
            <c:strRef>
              <c:f>'KF_02_dur+rat'!$G$36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'KF_02_dur+rat'!$G$37:$G$39</c:f>
              <c:numCache>
                <c:formatCode>0.00</c:formatCode>
                <c:ptCount val="3"/>
                <c:pt idx="0">
                  <c:v>0.37113205459123577</c:v>
                </c:pt>
                <c:pt idx="1">
                  <c:v>2.47814874617508</c:v>
                </c:pt>
                <c:pt idx="2">
                  <c:v>-2.8492808007663051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13-4557-AA55-4DBB5262F610}"/>
            </c:ext>
          </c:extLst>
        </c:ser>
        <c:ser>
          <c:idx val="6"/>
          <c:order val="6"/>
          <c:tx>
            <c:strRef>
              <c:f>'KF_02_dur+rat'!$H$36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'KF_02_dur+rat'!$H$37:$H$39</c:f>
              <c:numCache>
                <c:formatCode>0.00</c:formatCode>
                <c:ptCount val="3"/>
                <c:pt idx="0">
                  <c:v>2.6891415661009361</c:v>
                </c:pt>
                <c:pt idx="1">
                  <c:v>-2.7904635011054069</c:v>
                </c:pt>
                <c:pt idx="2">
                  <c:v>0.10132193500450271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13-4557-AA55-4DBB5262F610}"/>
            </c:ext>
          </c:extLst>
        </c:ser>
        <c:ser>
          <c:idx val="7"/>
          <c:order val="7"/>
          <c:tx>
            <c:strRef>
              <c:f>'KF_02_dur+rat'!$I$36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'KF_02_dur+rat'!$I$37:$I$39</c:f>
              <c:numCache>
                <c:formatCode>0.00</c:formatCode>
                <c:ptCount val="3"/>
                <c:pt idx="0">
                  <c:v>1.6811436625125111</c:v>
                </c:pt>
                <c:pt idx="1">
                  <c:v>0.18806785603015896</c:v>
                </c:pt>
                <c:pt idx="2">
                  <c:v>-1.8692115185426577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13-4557-AA55-4DBB5262F610}"/>
            </c:ext>
          </c:extLst>
        </c:ser>
        <c:ser>
          <c:idx val="8"/>
          <c:order val="8"/>
          <c:tx>
            <c:strRef>
              <c:f>'KF_02_dur+rat'!$J$36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'KF_02_dur+rat'!$J$37:$J$39</c:f>
              <c:numCache>
                <c:formatCode>0.00</c:formatCode>
                <c:ptCount val="3"/>
                <c:pt idx="0">
                  <c:v>2.3429926702638184</c:v>
                </c:pt>
                <c:pt idx="1">
                  <c:v>-2.2810928208478174</c:v>
                </c:pt>
                <c:pt idx="2">
                  <c:v>-6.1899849416002795E-2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13-4557-AA55-4DBB5262F610}"/>
            </c:ext>
          </c:extLst>
        </c:ser>
        <c:ser>
          <c:idx val="9"/>
          <c:order val="9"/>
          <c:tx>
            <c:strRef>
              <c:f>'KF_02_dur+rat'!$K$36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'KF_02_dur+rat'!$K$37:$K$39</c:f>
              <c:numCache>
                <c:formatCode>0.00</c:formatCode>
                <c:ptCount val="3"/>
                <c:pt idx="0">
                  <c:v>-0.31406696015077529</c:v>
                </c:pt>
                <c:pt idx="1">
                  <c:v>0.75669130923485284</c:v>
                </c:pt>
                <c:pt idx="2">
                  <c:v>-0.44262434908405623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13-4557-AA55-4DBB5262F610}"/>
            </c:ext>
          </c:extLst>
        </c:ser>
        <c:ser>
          <c:idx val="10"/>
          <c:order val="10"/>
          <c:tx>
            <c:strRef>
              <c:f>'KF_02_dur+rat'!$L$36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'KF_02_dur+rat'!$L$37:$L$39</c:f>
              <c:numCache>
                <c:formatCode>0.00</c:formatCode>
                <c:ptCount val="3"/>
                <c:pt idx="0">
                  <c:v>-2.117581376822109</c:v>
                </c:pt>
                <c:pt idx="1">
                  <c:v>0.75313773271433604</c:v>
                </c:pt>
                <c:pt idx="2">
                  <c:v>1.3644436441077978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13-4557-AA55-4DBB5262F610}"/>
            </c:ext>
          </c:extLst>
        </c:ser>
        <c:ser>
          <c:idx val="11"/>
          <c:order val="11"/>
          <c:tx>
            <c:strRef>
              <c:f>'KF_02_dur+rat'!$M$36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'KF_02_dur+rat'!$M$37:$M$39</c:f>
              <c:numCache>
                <c:formatCode>0.00</c:formatCode>
                <c:ptCount val="3"/>
                <c:pt idx="0">
                  <c:v>2.8207690058683212</c:v>
                </c:pt>
                <c:pt idx="1">
                  <c:v>-2.9363262342327019</c:v>
                </c:pt>
                <c:pt idx="2">
                  <c:v>0.11555722836440907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13-4557-AA55-4DBB5262F610}"/>
            </c:ext>
          </c:extLst>
        </c:ser>
        <c:ser>
          <c:idx val="12"/>
          <c:order val="12"/>
          <c:tx>
            <c:strRef>
              <c:f>'KF_02_dur+rat'!$N$36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'KF_02_dur+rat'!$N$37:$N$39</c:f>
              <c:numCache>
                <c:formatCode>0.00</c:formatCode>
                <c:ptCount val="3"/>
                <c:pt idx="0">
                  <c:v>-4.5454391026242149</c:v>
                </c:pt>
                <c:pt idx="1">
                  <c:v>5.6337671611731253</c:v>
                </c:pt>
                <c:pt idx="2">
                  <c:v>-1.0883280585488961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13-4557-AA55-4DBB5262F610}"/>
            </c:ext>
          </c:extLst>
        </c:ser>
        <c:ser>
          <c:idx val="13"/>
          <c:order val="13"/>
          <c:tx>
            <c:strRef>
              <c:f>'KF_02_dur+rat'!$O$36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'KF_02_dur+rat'!$O$37:$O$39</c:f>
              <c:numCache>
                <c:formatCode>0.00</c:formatCode>
                <c:ptCount val="3"/>
                <c:pt idx="0">
                  <c:v>-5.8688517865428622</c:v>
                </c:pt>
                <c:pt idx="1">
                  <c:v>-2.7020568108241605E-2</c:v>
                </c:pt>
                <c:pt idx="2">
                  <c:v>5.8958723546511287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13-4557-AA55-4DBB5262F610}"/>
            </c:ext>
          </c:extLst>
        </c:ser>
        <c:ser>
          <c:idx val="14"/>
          <c:order val="14"/>
          <c:tx>
            <c:strRef>
              <c:f>'KF_02_dur+rat'!$P$36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'KF_02_dur+rat'!$P$37:$P$39</c:f>
              <c:numCache>
                <c:formatCode>0.00</c:formatCode>
                <c:ptCount val="3"/>
                <c:pt idx="0">
                  <c:v>0.74968975107801605</c:v>
                </c:pt>
                <c:pt idx="1">
                  <c:v>0.57426818022924664</c:v>
                </c:pt>
                <c:pt idx="2">
                  <c:v>-1.3239579313072021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13-4557-AA55-4DBB5262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1344"/>
        <c:axId val="215082880"/>
      </c:barChart>
      <c:catAx>
        <c:axId val="2150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82880"/>
        <c:crosses val="autoZero"/>
        <c:auto val="1"/>
        <c:lblAlgn val="ctr"/>
        <c:lblOffset val="100"/>
        <c:noMultiLvlLbl val="0"/>
      </c:catAx>
      <c:valAx>
        <c:axId val="215082880"/>
        <c:scaling>
          <c:orientation val="minMax"/>
          <c:max val="6"/>
          <c:min val="-6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1344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0.13289206541490006"/>
          <c:y val="0.81859071619714396"/>
          <c:w val="0.73466786479276303"/>
          <c:h val="0.18140942956702538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'KF_02_dur+rat'!$C$31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'KF_02_dur+rat'!$C$32:$C$34</c:f>
              <c:numCache>
                <c:formatCode>0.00</c:formatCode>
                <c:ptCount val="3"/>
                <c:pt idx="0">
                  <c:v>-9.1834215221496152E-2</c:v>
                </c:pt>
                <c:pt idx="1">
                  <c:v>-0.79144082894394074</c:v>
                </c:pt>
                <c:pt idx="2">
                  <c:v>0.88327504416542624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C-4851-83DD-4ABB2D72D59F}"/>
            </c:ext>
          </c:extLst>
        </c:ser>
        <c:ser>
          <c:idx val="2"/>
          <c:order val="1"/>
          <c:tx>
            <c:strRef>
              <c:f>'KF_02_dur+rat'!$E$31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'KF_02_dur+rat'!$E$32:$E$34</c:f>
              <c:numCache>
                <c:formatCode>0.00</c:formatCode>
                <c:ptCount val="3"/>
                <c:pt idx="0">
                  <c:v>0.1271663273146757</c:v>
                </c:pt>
                <c:pt idx="1">
                  <c:v>-5.6784386064128469</c:v>
                </c:pt>
                <c:pt idx="2">
                  <c:v>5.5512722790981623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7C-4851-83DD-4ABB2D72D59F}"/>
            </c:ext>
          </c:extLst>
        </c:ser>
        <c:ser>
          <c:idx val="3"/>
          <c:order val="2"/>
          <c:tx>
            <c:strRef>
              <c:f>'KF_02_dur+rat'!$F$31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'KF_02_dur+rat'!$F$32:$F$34</c:f>
              <c:numCache>
                <c:formatCode>0.00</c:formatCode>
                <c:ptCount val="3"/>
                <c:pt idx="0">
                  <c:v>3.5128010584823173</c:v>
                </c:pt>
                <c:pt idx="1">
                  <c:v>1.2608088106488395</c:v>
                </c:pt>
                <c:pt idx="2">
                  <c:v>-4.7736098691311515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7C-4851-83DD-4ABB2D72D59F}"/>
            </c:ext>
          </c:extLst>
        </c:ser>
        <c:ser>
          <c:idx val="4"/>
          <c:order val="3"/>
          <c:tx>
            <c:strRef>
              <c:f>'KF_02_dur+rat'!$G$31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'KF_02_dur+rat'!$G$32:$G$34</c:f>
              <c:numCache>
                <c:formatCode>0.00</c:formatCode>
                <c:ptCount val="3"/>
                <c:pt idx="0">
                  <c:v>-1.7881184453083065</c:v>
                </c:pt>
                <c:pt idx="1">
                  <c:v>3.980739235896273</c:v>
                </c:pt>
                <c:pt idx="2">
                  <c:v>-2.1926207905879753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7C-4851-83DD-4ABB2D72D59F}"/>
            </c:ext>
          </c:extLst>
        </c:ser>
        <c:ser>
          <c:idx val="5"/>
          <c:order val="4"/>
          <c:tx>
            <c:strRef>
              <c:f>'KF_02_dur+rat'!$H$31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'KF_02_dur+rat'!$H$32:$H$34</c:f>
              <c:numCache>
                <c:formatCode>0.00</c:formatCode>
                <c:ptCount val="3"/>
                <c:pt idx="0">
                  <c:v>0.52989106620139381</c:v>
                </c:pt>
                <c:pt idx="1">
                  <c:v>-1.2878730113842138</c:v>
                </c:pt>
                <c:pt idx="2">
                  <c:v>0.75798194518283246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7C-4851-83DD-4ABB2D72D59F}"/>
            </c:ext>
          </c:extLst>
        </c:ser>
        <c:ser>
          <c:idx val="6"/>
          <c:order val="5"/>
          <c:tx>
            <c:strRef>
              <c:f>'KF_02_dur+rat'!$I$31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'KF_02_dur+rat'!$I$32:$I$34</c:f>
              <c:numCache>
                <c:formatCode>0.00</c:formatCode>
                <c:ptCount val="3"/>
                <c:pt idx="0">
                  <c:v>-0.47810683738703119</c:v>
                </c:pt>
                <c:pt idx="1">
                  <c:v>1.690658345751352</c:v>
                </c:pt>
                <c:pt idx="2">
                  <c:v>-1.2125515083643279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87C-4851-83DD-4ABB2D72D59F}"/>
            </c:ext>
          </c:extLst>
        </c:ser>
        <c:ser>
          <c:idx val="8"/>
          <c:order val="6"/>
          <c:tx>
            <c:strRef>
              <c:f>'KF_02_dur+rat'!$K$31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'KF_02_dur+rat'!$K$32:$K$34</c:f>
              <c:numCache>
                <c:formatCode>0.00</c:formatCode>
                <c:ptCount val="3"/>
                <c:pt idx="0">
                  <c:v>-2.4733174600503176</c:v>
                </c:pt>
                <c:pt idx="1">
                  <c:v>2.2592817989560459</c:v>
                </c:pt>
                <c:pt idx="2">
                  <c:v>0.21403566109427352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7C-4851-83DD-4ABB2D72D59F}"/>
            </c:ext>
          </c:extLst>
        </c:ser>
        <c:ser>
          <c:idx val="10"/>
          <c:order val="7"/>
          <c:tx>
            <c:strRef>
              <c:f>'KF_02_dur+rat'!$M$31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'KF_02_dur+rat'!$M$32:$M$34</c:f>
              <c:numCache>
                <c:formatCode>0.00</c:formatCode>
                <c:ptCount val="3"/>
                <c:pt idx="0">
                  <c:v>0.66151850596877892</c:v>
                </c:pt>
                <c:pt idx="1">
                  <c:v>-1.4337357445115089</c:v>
                </c:pt>
                <c:pt idx="2">
                  <c:v>0.77221723854273883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7C-4851-83DD-4ABB2D72D59F}"/>
            </c:ext>
          </c:extLst>
        </c:ser>
        <c:ser>
          <c:idx val="13"/>
          <c:order val="8"/>
          <c:tx>
            <c:strRef>
              <c:f>'KF_02_dur+rat'!$P$31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'KF_02_dur+rat'!$P$32:$P$34</c:f>
              <c:numCache>
                <c:formatCode>0.00</c:formatCode>
                <c:ptCount val="3"/>
                <c:pt idx="0">
                  <c:v>-1.4503152386893419</c:v>
                </c:pt>
                <c:pt idx="1">
                  <c:v>3.4403017821978779</c:v>
                </c:pt>
                <c:pt idx="2">
                  <c:v>-1.9899865435085395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87C-4851-83DD-4ABB2D72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9536"/>
        <c:axId val="215091072"/>
      </c:barChart>
      <c:catAx>
        <c:axId val="21508953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91072"/>
        <c:crosses val="autoZero"/>
        <c:auto val="1"/>
        <c:lblAlgn val="ctr"/>
        <c:lblOffset val="100"/>
        <c:noMultiLvlLbl val="0"/>
      </c:catAx>
      <c:valAx>
        <c:axId val="215091072"/>
        <c:scaling>
          <c:orientation val="minMax"/>
          <c:max val="6"/>
          <c:min val="-6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9536"/>
        <c:crosses val="autoZero"/>
        <c:crossBetween val="between"/>
        <c:majorUnit val="1"/>
        <c:minorUnit val="0.5"/>
      </c:valAx>
    </c:plotArea>
    <c:legend>
      <c:legendPos val="b"/>
      <c:layout>
        <c:manualLayout>
          <c:xMode val="edge"/>
          <c:yMode val="edge"/>
          <c:x val="0.15729660947553969"/>
          <c:y val="0.85397454902489267"/>
          <c:w val="0.72919441104344707"/>
          <c:h val="0.13787549172490357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B166AF-A039-43C2-84DF-08C2BCE5C2CA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2732C0-04DF-4EEB-9C39-2986C0EBBE7F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4A5A47-FEE8-4C3D-B89C-B0062B2D254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90F441-5184-4790-BAA8-B7D656912F08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ACE82B-4DD7-47AB-8AB7-C98AAC407841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A6603B-D160-4372-9279-2959FF9135ED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2C907A-4D3D-4233-AE87-9778241DFBDE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A0AA48-6C55-4750-80E3-DE7502799ACD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597" cy="311727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0BD305-775E-4F21-AC9B-DD917BC7F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5C2293-1EE6-4ACC-9D04-7DD10DCE06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5D5C0B-2422-4B41-B510-243052F4D2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43EA04-AF16-48C3-9997-1186D747EB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2F176E-C9D3-48A2-BF5F-3E2E7FC471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D006A9-230B-4BAC-A0A5-2F3A5CCF7F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F5B734-8DBC-4F8B-94E0-251409BDAB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A79D6D-B043-48DD-B855-FEE50CD1BF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4" xr16:uid="{62E973D9-67D2-42A3-BBF6-9622DDB6D782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01_dur" connectionId="3" xr16:uid="{8DA610EE-644C-4DC5-845C-E2814C0CE18B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1_dur_1" connectionId="8" xr16:uid="{8619E8E8-7D17-422F-9DDF-F20CAE23F302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1_dur" connectionId="7" xr16:uid="{4136F0CC-A99F-47FC-8869-8DA663C9928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ttlesey_Sallaberger_1997_01_dur_1" connectionId="15" xr16:uid="{6855305C-1C3D-4790-8A27-D46E276F91DB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assian_2004_01_dur" connectionId="1" xr16:uid="{97A6ABDE-C3B3-4B75-BBF0-132C0D28E253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1_dur" connectionId="2" xr16:uid="{40181139-28E2-40A8-AB61-071D76086BB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01_dur_1" connectionId="6" xr16:uid="{0ACF7DBA-5D7A-48EB-AE23-F24471D1627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01_dur" connectionId="11" xr16:uid="{F652F476-FCE5-467F-AA7D-156A6805641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01_dur" connectionId="10" xr16:uid="{BABCC832-2BC9-4AC7-A184-DB689AAA852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1 (Die Guten gehn im gleichen Schritt)_dur_1" connectionId="5" xr16:uid="{A48BAB3A-9FD2-44A4-8B24-7DE5957C57A6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chinskaja_2004_01_dur" connectionId="14" xr16:uid="{AA52D68F-422B-479F-91BA-AAB7D4052498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5_01_dur" connectionId="9" xr16:uid="{E504931A-8A77-4266-8FA2-A0531882DA35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1_dur" connectionId="13" xr16:uid="{13151931-081D-4649-8D90-284CA6B2300F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1_dur_1" connectionId="12" xr16:uid="{B8AC643B-3D3C-4B8B-89CF-A3DA9C17F95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7C4B-2689-411C-9FCD-D6F3BEB4C973}">
  <dimension ref="A1:G8"/>
  <sheetViews>
    <sheetView workbookViewId="0"/>
  </sheetViews>
  <sheetFormatPr baseColWidth="10" defaultRowHeight="14.4" x14ac:dyDescent="0.3"/>
  <cols>
    <col min="1" max="1" width="8.21875" style="6" bestFit="1" customWidth="1"/>
    <col min="2" max="2" width="12.33203125" style="32" bestFit="1" customWidth="1"/>
    <col min="3" max="3" width="10.44140625" bestFit="1" customWidth="1"/>
    <col min="4" max="4" width="12.33203125" bestFit="1" customWidth="1"/>
    <col min="5" max="5" width="14.88671875" bestFit="1" customWidth="1"/>
  </cols>
  <sheetData>
    <row r="1" spans="1:7" x14ac:dyDescent="0.3">
      <c r="A1" s="5" t="s">
        <v>55</v>
      </c>
      <c r="B1" s="24" t="s">
        <v>56</v>
      </c>
      <c r="C1" s="24" t="s">
        <v>57</v>
      </c>
      <c r="D1" s="24" t="s">
        <v>56</v>
      </c>
      <c r="E1" s="24" t="s">
        <v>57</v>
      </c>
    </row>
    <row r="2" spans="1:7" x14ac:dyDescent="0.3">
      <c r="A2" s="11" t="s">
        <v>25</v>
      </c>
      <c r="B2" s="9">
        <v>6</v>
      </c>
      <c r="C2" s="8">
        <f t="shared" ref="C2:C7" si="0">B2/B$8*100</f>
        <v>19.047619047619047</v>
      </c>
      <c r="D2" s="12">
        <f>SUM(B2:B3)</f>
        <v>12.5</v>
      </c>
      <c r="E2" s="8">
        <f>D2/D$8*100</f>
        <v>39.682539682539684</v>
      </c>
      <c r="G2" s="12"/>
    </row>
    <row r="3" spans="1:7" x14ac:dyDescent="0.3">
      <c r="A3" s="11" t="s">
        <v>26</v>
      </c>
      <c r="B3" s="9">
        <v>6.5</v>
      </c>
      <c r="C3" s="8">
        <f t="shared" si="0"/>
        <v>20.634920634920633</v>
      </c>
      <c r="D3" s="12"/>
      <c r="E3" s="8"/>
      <c r="G3" s="12"/>
    </row>
    <row r="4" spans="1:7" x14ac:dyDescent="0.3">
      <c r="A4" s="11" t="s">
        <v>27</v>
      </c>
      <c r="B4" s="9">
        <v>6</v>
      </c>
      <c r="C4" s="8">
        <f t="shared" si="0"/>
        <v>19.047619047619047</v>
      </c>
      <c r="D4" s="12">
        <f>SUM(B4:B6)</f>
        <v>15.25</v>
      </c>
      <c r="E4" s="8">
        <f>D4/D$8*100</f>
        <v>48.412698412698411</v>
      </c>
      <c r="G4" s="12"/>
    </row>
    <row r="5" spans="1:7" x14ac:dyDescent="0.3">
      <c r="A5" s="11" t="s">
        <v>29</v>
      </c>
      <c r="B5" s="9">
        <v>8.25</v>
      </c>
      <c r="C5" s="8">
        <f t="shared" si="0"/>
        <v>26.190476190476193</v>
      </c>
      <c r="D5" s="12"/>
      <c r="E5" s="32"/>
      <c r="G5" s="12"/>
    </row>
    <row r="6" spans="1:7" x14ac:dyDescent="0.3">
      <c r="A6" s="11" t="s">
        <v>30</v>
      </c>
      <c r="B6" s="9">
        <v>1</v>
      </c>
      <c r="C6" s="8">
        <f t="shared" si="0"/>
        <v>3.1746031746031744</v>
      </c>
      <c r="D6" s="12"/>
      <c r="E6" s="32"/>
      <c r="G6" s="12"/>
    </row>
    <row r="7" spans="1:7" x14ac:dyDescent="0.3">
      <c r="A7" s="11">
        <v>3</v>
      </c>
      <c r="B7" s="9">
        <v>3.75</v>
      </c>
      <c r="C7" s="8">
        <f t="shared" si="0"/>
        <v>11.904761904761903</v>
      </c>
      <c r="D7" s="12">
        <f>B7</f>
        <v>3.75</v>
      </c>
      <c r="E7" s="8">
        <f>D7/D$8*100</f>
        <v>11.904761904761903</v>
      </c>
    </row>
    <row r="8" spans="1:7" x14ac:dyDescent="0.3">
      <c r="B8" s="18">
        <f>SUM(B2:B7)</f>
        <v>31.5</v>
      </c>
      <c r="C8" s="7">
        <f>SUM(C2:C7)</f>
        <v>100</v>
      </c>
      <c r="D8" s="17">
        <f>SUM(D2:D7)</f>
        <v>31.5</v>
      </c>
      <c r="E8" s="24">
        <f>SUM(E2:E7)</f>
        <v>100</v>
      </c>
    </row>
  </sheetData>
  <autoFilter ref="E1:E10" xr:uid="{00000000-0009-0000-0000-000000000000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E754-F475-451C-925F-46C76DFB8288}">
  <dimension ref="A1:BL133"/>
  <sheetViews>
    <sheetView tabSelected="1" zoomScale="55" zoomScaleNormal="55" workbookViewId="0"/>
  </sheetViews>
  <sheetFormatPr baseColWidth="10" defaultRowHeight="14.4" x14ac:dyDescent="0.3"/>
  <cols>
    <col min="1" max="1" width="20.88671875" style="5" bestFit="1" customWidth="1"/>
    <col min="2" max="2" width="36.21875" style="6" bestFit="1" customWidth="1"/>
    <col min="3" max="3" width="26.33203125" style="6" bestFit="1" customWidth="1"/>
    <col min="4" max="4" width="23.109375" style="6" bestFit="1" customWidth="1"/>
    <col min="5" max="5" width="23.109375" bestFit="1" customWidth="1"/>
    <col min="6" max="6" width="34" bestFit="1" customWidth="1"/>
    <col min="7" max="8" width="36.21875" bestFit="1" customWidth="1"/>
    <col min="9" max="9" width="23.109375" customWidth="1"/>
    <col min="10" max="10" width="28.77734375" bestFit="1" customWidth="1"/>
    <col min="11" max="12" width="22.33203125" customWidth="1"/>
    <col min="13" max="13" width="28.44140625" customWidth="1"/>
    <col min="14" max="15" width="22.33203125" customWidth="1"/>
    <col min="16" max="16" width="10.77734375" style="6" bestFit="1" customWidth="1"/>
    <col min="17" max="17" width="8.5546875" style="6" customWidth="1"/>
    <col min="18" max="18" width="9.21875" style="6" bestFit="1" customWidth="1"/>
    <col min="19" max="19" width="17.109375" style="6" customWidth="1"/>
    <col min="20" max="20" width="8" style="6" customWidth="1"/>
    <col min="21" max="21" width="12.6640625" style="6" customWidth="1"/>
    <col min="22" max="22" width="6.77734375" style="5" bestFit="1" customWidth="1"/>
    <col min="23" max="23" width="9.77734375" style="6" bestFit="1" customWidth="1"/>
    <col min="24" max="24" width="8.21875" style="6" bestFit="1" customWidth="1"/>
    <col min="25" max="25" width="8.21875" style="5" bestFit="1" customWidth="1"/>
    <col min="26" max="26" width="16.109375" style="11" customWidth="1"/>
    <col min="27" max="27" width="17.6640625" style="6" bestFit="1" customWidth="1"/>
    <col min="28" max="29" width="26.33203125" bestFit="1" customWidth="1"/>
    <col min="30" max="31" width="23.109375" bestFit="1" customWidth="1"/>
    <col min="32" max="32" width="34" bestFit="1" customWidth="1"/>
    <col min="33" max="33" width="36.21875" bestFit="1" customWidth="1"/>
    <col min="34" max="34" width="28.77734375" bestFit="1" customWidth="1"/>
    <col min="35" max="35" width="23.109375" bestFit="1" customWidth="1"/>
    <col min="36" max="36" width="28.77734375" bestFit="1" customWidth="1"/>
    <col min="37" max="38" width="22.33203125" bestFit="1" customWidth="1"/>
    <col min="39" max="39" width="28.44140625" bestFit="1" customWidth="1"/>
    <col min="40" max="41" width="22.33203125" bestFit="1" customWidth="1"/>
    <col min="42" max="42" width="10.77734375" bestFit="1" customWidth="1"/>
    <col min="43" max="43" width="8.5546875" bestFit="1" customWidth="1"/>
    <col min="44" max="44" width="9.21875" bestFit="1" customWidth="1"/>
    <col min="45" max="45" width="17.109375" bestFit="1" customWidth="1"/>
    <col min="46" max="46" width="9.77734375" style="6" bestFit="1" customWidth="1"/>
    <col min="47" max="47" width="7.5546875" style="6" bestFit="1" customWidth="1"/>
    <col min="48" max="48" width="8.21875" style="6" bestFit="1" customWidth="1"/>
    <col min="49" max="49" width="16.109375" style="6" bestFit="1" customWidth="1"/>
    <col min="50" max="50" width="8" style="6" bestFit="1" customWidth="1"/>
    <col min="51" max="52" width="26.33203125" style="6" bestFit="1" customWidth="1"/>
    <col min="53" max="54" width="23.109375" style="6" bestFit="1" customWidth="1"/>
    <col min="55" max="55" width="34" bestFit="1" customWidth="1"/>
    <col min="56" max="56" width="36.33203125" bestFit="1" customWidth="1"/>
    <col min="57" max="57" width="28.6640625" bestFit="1" customWidth="1"/>
    <col min="58" max="58" width="23.109375" bestFit="1" customWidth="1"/>
    <col min="59" max="59" width="28.6640625" bestFit="1" customWidth="1"/>
    <col min="60" max="61" width="22.33203125" bestFit="1" customWidth="1"/>
    <col min="62" max="62" width="28.44140625" bestFit="1" customWidth="1"/>
    <col min="63" max="64" width="22.33203125" bestFit="1" customWidth="1"/>
  </cols>
  <sheetData>
    <row r="1" spans="1:64" x14ac:dyDescent="0.3">
      <c r="A1" s="27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/>
      <c r="U1" s="5"/>
      <c r="V1" s="1" t="s">
        <v>0</v>
      </c>
      <c r="W1" s="5" t="s">
        <v>19</v>
      </c>
      <c r="X1" s="5" t="s">
        <v>20</v>
      </c>
      <c r="Y1" s="5" t="s">
        <v>21</v>
      </c>
      <c r="Z1" s="1" t="s">
        <v>22</v>
      </c>
      <c r="AA1" s="1" t="s">
        <v>0</v>
      </c>
      <c r="AB1" s="2" t="s">
        <v>1</v>
      </c>
      <c r="AC1" s="3" t="s">
        <v>2</v>
      </c>
      <c r="AD1" s="3" t="s">
        <v>3</v>
      </c>
      <c r="AE1" s="3" t="s">
        <v>4</v>
      </c>
      <c r="AF1" s="3" t="s">
        <v>5</v>
      </c>
      <c r="AG1" s="2" t="s">
        <v>6</v>
      </c>
      <c r="AH1" s="3" t="s">
        <v>7</v>
      </c>
      <c r="AI1" s="3" t="s">
        <v>8</v>
      </c>
      <c r="AJ1" s="3" t="s">
        <v>9</v>
      </c>
      <c r="AK1" s="3" t="s">
        <v>10</v>
      </c>
      <c r="AL1" s="4" t="s">
        <v>11</v>
      </c>
      <c r="AM1" s="4" t="s">
        <v>12</v>
      </c>
      <c r="AN1" s="4" t="s">
        <v>13</v>
      </c>
      <c r="AO1" s="4" t="s">
        <v>14</v>
      </c>
      <c r="AP1" s="1" t="s">
        <v>15</v>
      </c>
      <c r="AQ1" s="5" t="s">
        <v>16</v>
      </c>
      <c r="AR1" s="1" t="s">
        <v>17</v>
      </c>
      <c r="AS1" s="1" t="s">
        <v>23</v>
      </c>
      <c r="AT1" s="1" t="s">
        <v>19</v>
      </c>
      <c r="AU1" s="1" t="s">
        <v>20</v>
      </c>
      <c r="AV1" s="5" t="s">
        <v>21</v>
      </c>
      <c r="AW1" s="1" t="s">
        <v>24</v>
      </c>
      <c r="AX1" s="1"/>
    </row>
    <row r="2" spans="1:64" x14ac:dyDescent="0.3">
      <c r="A2" s="1">
        <v>1</v>
      </c>
      <c r="B2" s="7">
        <f>SUM(AB2:AB3)</f>
        <v>12.916485261</v>
      </c>
      <c r="C2" s="7">
        <f t="shared" ref="C2:L2" si="0">SUM(AC2:AC3)</f>
        <v>12.873265306</v>
      </c>
      <c r="D2" s="7">
        <f t="shared" si="0"/>
        <v>10.710204082000001</v>
      </c>
      <c r="E2" s="7">
        <f t="shared" si="0"/>
        <v>13.157006802999998</v>
      </c>
      <c r="F2" s="7">
        <f t="shared" si="0"/>
        <v>14.13260771</v>
      </c>
      <c r="G2" s="7">
        <f t="shared" si="0"/>
        <v>12.831201814</v>
      </c>
      <c r="H2" s="7">
        <f t="shared" si="0"/>
        <v>15.34122449</v>
      </c>
      <c r="I2" s="7">
        <f t="shared" si="0"/>
        <v>14.293877551000001</v>
      </c>
      <c r="J2" s="7">
        <f t="shared" si="0"/>
        <v>13.795555556</v>
      </c>
      <c r="K2" s="7">
        <f t="shared" si="0"/>
        <v>12.973492062999998</v>
      </c>
      <c r="L2" s="7">
        <f t="shared" si="0"/>
        <v>11.326984126999999</v>
      </c>
      <c r="M2" s="7">
        <f>SUM(AM2:AM3)</f>
        <v>12.170521541999999</v>
      </c>
      <c r="N2" s="7">
        <f>SUM(AN2:AN3)</f>
        <v>10.710204082000001</v>
      </c>
      <c r="O2" s="7">
        <f>SUM(AO2:AO3)</f>
        <v>10.859319727999999</v>
      </c>
      <c r="P2" s="8">
        <f>AVERAGE(B2:O2)</f>
        <v>12.720853579642855</v>
      </c>
      <c r="Q2" s="7">
        <f>MIN(B2:O2)</f>
        <v>10.710204082000001</v>
      </c>
      <c r="R2" s="8">
        <f>MAX(B2:O2)</f>
        <v>15.34122449</v>
      </c>
      <c r="S2" s="9">
        <f>STDEV(B2:O2)/P2*100</f>
        <v>11.247574000823795</v>
      </c>
      <c r="V2" s="1">
        <v>1</v>
      </c>
      <c r="W2" s="7">
        <f>AVERAGE(C2,E2:I2,K2,M2)</f>
        <v>13.471649659874998</v>
      </c>
      <c r="X2" s="8">
        <f>MIN(C2,E2:I2,K2,M2)</f>
        <v>12.170521541999999</v>
      </c>
      <c r="Y2" s="8">
        <f>MAX(C2,E2:I2,K2,M2)</f>
        <v>15.34122449</v>
      </c>
      <c r="Z2" s="9">
        <f>STDEV(C2,E2:I2,K2,M2)/W2*100</f>
        <v>7.6406738911244654</v>
      </c>
      <c r="AA2" s="1" t="s">
        <v>25</v>
      </c>
      <c r="AB2" s="7">
        <f t="shared" ref="AB2:AO2" si="1">AB45-AB44</f>
        <v>5.3048752830000003</v>
      </c>
      <c r="AC2" s="7">
        <f t="shared" si="1"/>
        <v>4.8946938769999999</v>
      </c>
      <c r="AD2" s="7">
        <f t="shared" si="1"/>
        <v>4.3421315190000005</v>
      </c>
      <c r="AE2" s="7">
        <f t="shared" si="1"/>
        <v>4.0965079369999993</v>
      </c>
      <c r="AF2" s="7">
        <f t="shared" si="1"/>
        <v>5.3795464860000006</v>
      </c>
      <c r="AG2" s="7">
        <f t="shared" si="1"/>
        <v>5.4367346940000001</v>
      </c>
      <c r="AH2" s="7">
        <f t="shared" si="1"/>
        <v>5.7690702950000006</v>
      </c>
      <c r="AI2" s="7">
        <f t="shared" si="1"/>
        <v>5.8571428579999996</v>
      </c>
      <c r="AJ2" s="7">
        <f t="shared" si="1"/>
        <v>4.5159183679999995</v>
      </c>
      <c r="AK2" s="7">
        <f t="shared" si="1"/>
        <v>5.2632653059999992</v>
      </c>
      <c r="AL2" s="7">
        <f t="shared" si="1"/>
        <v>4.5583673469999999</v>
      </c>
      <c r="AM2" s="7">
        <f t="shared" si="1"/>
        <v>4.9215419499999999</v>
      </c>
      <c r="AN2" s="7">
        <f t="shared" si="1"/>
        <v>4.3421315190000005</v>
      </c>
      <c r="AO2" s="7">
        <f t="shared" si="1"/>
        <v>4.3504761910000003</v>
      </c>
      <c r="AP2" s="7">
        <f>AVERAGE(AB2:AO2)</f>
        <v>4.9308859735714288</v>
      </c>
      <c r="AQ2" s="7">
        <f t="shared" ref="AQ2:AQ7" si="2">MIN(AB2:AO2)</f>
        <v>4.0965079369999993</v>
      </c>
      <c r="AR2" s="7">
        <f>MAX(AB2:AO2)</f>
        <v>5.8571428579999996</v>
      </c>
      <c r="AS2" s="9">
        <f t="shared" ref="AS2:AS7" si="3">STDEV(AB2:AO2)/AP2*100</f>
        <v>11.672843003866056</v>
      </c>
      <c r="AT2" s="7">
        <f t="shared" ref="AT2:AT7" si="4">AVERAGE(AC2,AE2:AI2,AK2,AM2)</f>
        <v>5.2023129253749998</v>
      </c>
      <c r="AU2" s="8">
        <f t="shared" ref="AU2:AU7" si="5">MIN(AC2,AE2:AI2,AK2,AM2)</f>
        <v>4.0965079369999993</v>
      </c>
      <c r="AV2" s="8">
        <f t="shared" ref="AV2:AV7" si="6">MAX(AC2,AE2:AI2,AK2,AM2)</f>
        <v>5.8571428579999996</v>
      </c>
      <c r="AW2" s="9">
        <f t="shared" ref="AW2:AW7" si="7">STDEV(AC2,AE2:AI2,AK2,AM2)/AT2*100</f>
        <v>10.864898436891981</v>
      </c>
      <c r="AX2" s="7"/>
    </row>
    <row r="3" spans="1:64" x14ac:dyDescent="0.3">
      <c r="A3" s="1">
        <v>2</v>
      </c>
      <c r="B3" s="7">
        <f>SUM(AB4:AB6)</f>
        <v>17.294512470999997</v>
      </c>
      <c r="C3" s="7">
        <f t="shared" ref="C3:L3" si="8">SUM(AC4:AC6)</f>
        <v>13.858163265</v>
      </c>
      <c r="D3" s="7">
        <f t="shared" si="8"/>
        <v>16.210430839000001</v>
      </c>
      <c r="E3" s="7">
        <f t="shared" si="8"/>
        <v>12.530068027</v>
      </c>
      <c r="F3" s="7">
        <f t="shared" si="8"/>
        <v>14.635147391999999</v>
      </c>
      <c r="G3" s="7">
        <f t="shared" si="8"/>
        <v>15.964716554000001</v>
      </c>
      <c r="H3" s="7">
        <f t="shared" si="8"/>
        <v>16.085691610000001</v>
      </c>
      <c r="I3" s="7">
        <f t="shared" si="8"/>
        <v>16.406349206999998</v>
      </c>
      <c r="J3" s="7">
        <f t="shared" si="8"/>
        <v>14.756281179</v>
      </c>
      <c r="K3" s="7">
        <f t="shared" si="8"/>
        <v>15.850158730999999</v>
      </c>
      <c r="L3" s="7">
        <f t="shared" si="8"/>
        <v>14.514648525999998</v>
      </c>
      <c r="M3" s="7">
        <f>SUM(AM4:AM6)</f>
        <v>12.678458050000001</v>
      </c>
      <c r="N3" s="7">
        <f>SUM(AN4:AN6)</f>
        <v>16.210430839000001</v>
      </c>
      <c r="O3" s="7">
        <f>SUM(AO4:AO6)</f>
        <v>15.236281178999999</v>
      </c>
      <c r="P3" s="8">
        <f>AVERAGE(B3:O3)</f>
        <v>15.159381276357141</v>
      </c>
      <c r="Q3" s="7">
        <f>MIN(B3:O3)</f>
        <v>12.530068027</v>
      </c>
      <c r="R3" s="8">
        <f t="shared" ref="R3:R4" si="9">MAX(B3:O3)</f>
        <v>17.294512470999997</v>
      </c>
      <c r="S3" s="9">
        <f>STDEV(B3:O3)/P3*100</f>
        <v>9.3159064441960115</v>
      </c>
      <c r="V3" s="1">
        <v>2</v>
      </c>
      <c r="W3" s="7">
        <f>AVERAGE(C3,E3:I3,K3,M3)</f>
        <v>14.7510941045</v>
      </c>
      <c r="X3" s="8">
        <f>MIN(C3,E3:I3,K3,M3)</f>
        <v>12.530068027</v>
      </c>
      <c r="Y3" s="8">
        <f>MAX(C3,E3:I3,K3,M3)</f>
        <v>16.406349206999998</v>
      </c>
      <c r="Z3" s="9">
        <f>STDEV(C3,E3:I3,K3,M3)/W3*100</f>
        <v>10.639295395322579</v>
      </c>
      <c r="AA3" s="1" t="s">
        <v>26</v>
      </c>
      <c r="AB3" s="7">
        <f t="shared" ref="AB3:AO3" si="10">AB46-AB45</f>
        <v>7.6116099779999997</v>
      </c>
      <c r="AC3" s="7">
        <f t="shared" si="10"/>
        <v>7.9785714290000005</v>
      </c>
      <c r="AD3" s="7">
        <f t="shared" si="10"/>
        <v>6.3680725629999992</v>
      </c>
      <c r="AE3" s="7">
        <f t="shared" si="10"/>
        <v>9.0604988659999997</v>
      </c>
      <c r="AF3" s="7">
        <f t="shared" si="10"/>
        <v>8.7530612239999996</v>
      </c>
      <c r="AG3" s="7">
        <f t="shared" si="10"/>
        <v>7.3944671199999998</v>
      </c>
      <c r="AH3" s="7">
        <f t="shared" si="10"/>
        <v>9.5721541949999995</v>
      </c>
      <c r="AI3" s="7">
        <f t="shared" si="10"/>
        <v>8.4367346930000018</v>
      </c>
      <c r="AJ3" s="7">
        <f t="shared" si="10"/>
        <v>9.2796371880000006</v>
      </c>
      <c r="AK3" s="7">
        <f t="shared" si="10"/>
        <v>7.710226757</v>
      </c>
      <c r="AL3" s="7">
        <f t="shared" si="10"/>
        <v>6.7686167800000003</v>
      </c>
      <c r="AM3" s="7">
        <f t="shared" si="10"/>
        <v>7.2489795920000004</v>
      </c>
      <c r="AN3" s="7">
        <f t="shared" si="10"/>
        <v>6.3680725629999992</v>
      </c>
      <c r="AO3" s="7">
        <f t="shared" si="10"/>
        <v>6.5088435369999997</v>
      </c>
      <c r="AP3" s="7">
        <f t="shared" ref="AP3:AP7" si="11">AVERAGE(AB3:AO3)</f>
        <v>7.7899676060714285</v>
      </c>
      <c r="AQ3" s="7">
        <f t="shared" si="2"/>
        <v>6.3680725629999992</v>
      </c>
      <c r="AR3" s="7">
        <f t="shared" ref="AR3:AR7" si="12">MAX(AB3:AO3)</f>
        <v>9.5721541949999995</v>
      </c>
      <c r="AS3" s="9">
        <f t="shared" si="3"/>
        <v>14.065071163624406</v>
      </c>
      <c r="AT3" s="7">
        <f t="shared" si="4"/>
        <v>8.2693367345000013</v>
      </c>
      <c r="AU3" s="8">
        <f t="shared" si="5"/>
        <v>7.2489795920000004</v>
      </c>
      <c r="AV3" s="8">
        <f t="shared" si="6"/>
        <v>9.5721541949999995</v>
      </c>
      <c r="AW3" s="9">
        <f t="shared" si="7"/>
        <v>10.002319872256592</v>
      </c>
      <c r="AX3" s="7"/>
    </row>
    <row r="4" spans="1:64" x14ac:dyDescent="0.3">
      <c r="A4" s="1">
        <v>3</v>
      </c>
      <c r="B4" s="7">
        <f t="shared" ref="B4:O4" si="13">SUM(AB7:AB7)</f>
        <v>5.2408163269999974</v>
      </c>
      <c r="C4" s="7">
        <f t="shared" si="13"/>
        <v>4.6353968260000009</v>
      </c>
      <c r="D4" s="7">
        <f t="shared" si="13"/>
        <v>4.1882086169999972</v>
      </c>
      <c r="E4" s="7">
        <f t="shared" si="13"/>
        <v>6.2009523810000005</v>
      </c>
      <c r="F4" s="7">
        <f t="shared" si="13"/>
        <v>2.8873015880000032</v>
      </c>
      <c r="G4" s="7">
        <f t="shared" si="13"/>
        <v>3.8163265299999978</v>
      </c>
      <c r="H4" s="7">
        <f t="shared" si="13"/>
        <v>5.3954875279999968</v>
      </c>
      <c r="I4" s="7">
        <f t="shared" si="13"/>
        <v>4.4589569159999982</v>
      </c>
      <c r="J4" s="7">
        <f t="shared" si="13"/>
        <v>4.838027211</v>
      </c>
      <c r="K4" s="7">
        <f t="shared" si="13"/>
        <v>4.7346712010000047</v>
      </c>
      <c r="L4" s="7">
        <f t="shared" si="13"/>
        <v>4.8914285710000023</v>
      </c>
      <c r="M4" s="7">
        <f t="shared" si="13"/>
        <v>4.2710204079999983</v>
      </c>
      <c r="N4" s="7">
        <f t="shared" si="13"/>
        <v>4.1882086169999972</v>
      </c>
      <c r="O4" s="7">
        <f t="shared" si="13"/>
        <v>6.7073015880000035</v>
      </c>
      <c r="P4" s="8">
        <f>AVERAGE(B4:O4)</f>
        <v>4.7467217363571432</v>
      </c>
      <c r="Q4" s="7">
        <f>MIN(B4:O4)</f>
        <v>2.8873015880000032</v>
      </c>
      <c r="R4" s="8">
        <f t="shared" si="9"/>
        <v>6.7073015880000035</v>
      </c>
      <c r="S4" s="9">
        <f>STDEV(B4:O4)/P4*100</f>
        <v>20.174417102085812</v>
      </c>
      <c r="V4" s="1">
        <v>3</v>
      </c>
      <c r="W4" s="7">
        <f>AVERAGE(C4,E4:I4,K4,M4)</f>
        <v>4.55001417225</v>
      </c>
      <c r="X4" s="8">
        <f>MIN(C4,E4:I4,K4,M4)</f>
        <v>2.8873015880000032</v>
      </c>
      <c r="Y4" s="8">
        <f>MAX(C4,E4:I4,K4,M4)</f>
        <v>6.2009523810000005</v>
      </c>
      <c r="Z4" s="9">
        <f>STDEV(C4,E4:I4,K4,M4)/W4*100</f>
        <v>21.774263350549756</v>
      </c>
      <c r="AA4" s="1" t="s">
        <v>27</v>
      </c>
      <c r="AB4" s="7">
        <f t="shared" ref="AB4:AO4" si="14">AB47-AB46</f>
        <v>6.252312925</v>
      </c>
      <c r="AC4" s="7">
        <f t="shared" si="14"/>
        <v>4.8359410430000001</v>
      </c>
      <c r="AD4" s="7">
        <f t="shared" si="14"/>
        <v>5.1403174600000021</v>
      </c>
      <c r="AE4" s="7">
        <f t="shared" si="14"/>
        <v>4.5656235830000025</v>
      </c>
      <c r="AF4" s="7">
        <f t="shared" si="14"/>
        <v>5.0639455780000002</v>
      </c>
      <c r="AG4" s="7">
        <f t="shared" si="14"/>
        <v>5.6708390029999993</v>
      </c>
      <c r="AH4" s="7">
        <f t="shared" si="14"/>
        <v>5.6300226759999994</v>
      </c>
      <c r="AI4" s="7">
        <f t="shared" si="14"/>
        <v>5.610521541999999</v>
      </c>
      <c r="AJ4" s="7">
        <f t="shared" si="14"/>
        <v>5.1149206349999989</v>
      </c>
      <c r="AK4" s="7">
        <f t="shared" si="14"/>
        <v>5.3236281180000002</v>
      </c>
      <c r="AL4" s="7">
        <f t="shared" si="14"/>
        <v>4.8645804989999988</v>
      </c>
      <c r="AM4" s="7">
        <f t="shared" si="14"/>
        <v>3.7844897960000008</v>
      </c>
      <c r="AN4" s="7">
        <f t="shared" si="14"/>
        <v>5.1403174600000021</v>
      </c>
      <c r="AO4" s="7">
        <f t="shared" si="14"/>
        <v>4.9295238099999992</v>
      </c>
      <c r="AP4" s="7">
        <f t="shared" si="11"/>
        <v>5.1376417234285725</v>
      </c>
      <c r="AQ4" s="7">
        <f t="shared" si="2"/>
        <v>3.7844897960000008</v>
      </c>
      <c r="AR4" s="7">
        <f t="shared" si="12"/>
        <v>6.252312925</v>
      </c>
      <c r="AS4" s="9">
        <f t="shared" si="3"/>
        <v>11.32443649038983</v>
      </c>
      <c r="AT4" s="7">
        <f t="shared" si="4"/>
        <v>5.0606264173750004</v>
      </c>
      <c r="AU4" s="8">
        <f t="shared" si="5"/>
        <v>3.7844897960000008</v>
      </c>
      <c r="AV4" s="8">
        <f t="shared" si="6"/>
        <v>5.6708390029999993</v>
      </c>
      <c r="AW4" s="9">
        <f t="shared" si="7"/>
        <v>12.919331910727868</v>
      </c>
      <c r="AX4" s="7"/>
    </row>
    <row r="5" spans="1:64" x14ac:dyDescent="0.3">
      <c r="A5" s="1"/>
      <c r="B5" s="7">
        <f>SUM(B2:B4)</f>
        <v>35.451814058999993</v>
      </c>
      <c r="C5" s="7">
        <f t="shared" ref="C5:M5" si="15">SUM(C2:C4)</f>
        <v>31.366825397000003</v>
      </c>
      <c r="D5" s="7">
        <f t="shared" si="15"/>
        <v>31.108843537999999</v>
      </c>
      <c r="E5" s="7">
        <f t="shared" si="15"/>
        <v>31.888027211000001</v>
      </c>
      <c r="F5" s="7">
        <f t="shared" si="15"/>
        <v>31.655056690000002</v>
      </c>
      <c r="G5" s="7">
        <f t="shared" si="15"/>
        <v>32.612244898</v>
      </c>
      <c r="H5" s="7">
        <f t="shared" si="15"/>
        <v>36.822403627999996</v>
      </c>
      <c r="I5" s="7">
        <f t="shared" si="15"/>
        <v>35.159183673999998</v>
      </c>
      <c r="J5" s="7">
        <f t="shared" si="15"/>
        <v>33.389863946000006</v>
      </c>
      <c r="K5" s="7">
        <f t="shared" si="15"/>
        <v>33.558321995</v>
      </c>
      <c r="L5" s="7">
        <f t="shared" si="15"/>
        <v>30.733061224</v>
      </c>
      <c r="M5" s="7">
        <f t="shared" si="15"/>
        <v>29.119999999999997</v>
      </c>
      <c r="N5" s="7">
        <f>SUM(N2:N4)</f>
        <v>31.108843537999999</v>
      </c>
      <c r="O5" s="7">
        <f>SUM(O2:O4)</f>
        <v>32.802902494999998</v>
      </c>
      <c r="P5" s="8">
        <f>AVERAGE(B5:O5)</f>
        <v>32.626956592357139</v>
      </c>
      <c r="Q5" s="7">
        <f>MIN(B5:O5)</f>
        <v>29.119999999999997</v>
      </c>
      <c r="R5" s="8">
        <f>MAX(B5:O5)</f>
        <v>36.822403627999996</v>
      </c>
      <c r="S5" s="9">
        <f>STDEV(B5:O5)/P5*100</f>
        <v>6.4205386677540401</v>
      </c>
      <c r="V5" s="1" t="s">
        <v>28</v>
      </c>
      <c r="W5" s="7">
        <f>AVERAGE(C5,E5:I5,K5,M5)</f>
        <v>32.772757936624998</v>
      </c>
      <c r="X5" s="8">
        <f>MIN(C5,E5:I5,K5,M5)</f>
        <v>29.119999999999997</v>
      </c>
      <c r="Y5" s="8">
        <f>MAX(C5,E5:I5,K5,M5)</f>
        <v>36.822403627999996</v>
      </c>
      <c r="Z5" s="9">
        <f>STDEV(C5,E5:I5,K5,M5)/W5*100</f>
        <v>7.3021315388115102</v>
      </c>
      <c r="AA5" s="1" t="s">
        <v>29</v>
      </c>
      <c r="AB5" s="7">
        <f t="shared" ref="AB5:AO5" si="16">AB48-AB47</f>
        <v>9.5646485259999992</v>
      </c>
      <c r="AC5" s="7">
        <f t="shared" si="16"/>
        <v>7.5528344670000003</v>
      </c>
      <c r="AD5" s="7">
        <f t="shared" si="16"/>
        <v>8.4230385489999975</v>
      </c>
      <c r="AE5" s="7">
        <f t="shared" si="16"/>
        <v>5.5992290249999996</v>
      </c>
      <c r="AF5" s="7">
        <f t="shared" si="16"/>
        <v>7.178412698999999</v>
      </c>
      <c r="AG5" s="7">
        <f t="shared" si="16"/>
        <v>8.6065306120000002</v>
      </c>
      <c r="AH5" s="7">
        <f t="shared" si="16"/>
        <v>7.7982766440000013</v>
      </c>
      <c r="AI5" s="7">
        <f t="shared" si="16"/>
        <v>8.5908163269999989</v>
      </c>
      <c r="AJ5" s="7">
        <f t="shared" si="16"/>
        <v>7.8679365079999997</v>
      </c>
      <c r="AK5" s="7">
        <f t="shared" si="16"/>
        <v>8.5061224489999994</v>
      </c>
      <c r="AL5" s="7">
        <f t="shared" si="16"/>
        <v>8.3816780040000012</v>
      </c>
      <c r="AM5" s="7">
        <f t="shared" si="16"/>
        <v>6.0451700679999973</v>
      </c>
      <c r="AN5" s="7">
        <f t="shared" si="16"/>
        <v>8.4230385489999975</v>
      </c>
      <c r="AO5" s="7">
        <f t="shared" si="16"/>
        <v>9.2509750560000015</v>
      </c>
      <c r="AP5" s="7">
        <f t="shared" si="11"/>
        <v>7.9849076773571426</v>
      </c>
      <c r="AQ5" s="7">
        <f t="shared" si="2"/>
        <v>5.5992290249999996</v>
      </c>
      <c r="AR5" s="7">
        <f t="shared" si="12"/>
        <v>9.5646485259999992</v>
      </c>
      <c r="AS5" s="9">
        <f t="shared" si="3"/>
        <v>13.895772254393737</v>
      </c>
      <c r="AT5" s="7">
        <f t="shared" si="4"/>
        <v>7.484674036375</v>
      </c>
      <c r="AU5" s="8">
        <f t="shared" si="5"/>
        <v>5.5992290249999996</v>
      </c>
      <c r="AV5" s="8">
        <f t="shared" si="6"/>
        <v>8.6065306120000002</v>
      </c>
      <c r="AW5" s="9">
        <f t="shared" si="7"/>
        <v>15.440750261987231</v>
      </c>
      <c r="AX5" s="7"/>
    </row>
    <row r="6" spans="1:64" x14ac:dyDescent="0.3">
      <c r="A6" s="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0">
        <f>SUM(P2:P4)</f>
        <v>32.626956592357139</v>
      </c>
      <c r="Q6" s="8"/>
      <c r="R6" s="8"/>
      <c r="S6" s="7"/>
      <c r="U6" s="11"/>
      <c r="V6" s="1"/>
      <c r="W6" s="11"/>
      <c r="X6" s="11"/>
      <c r="Y6" s="11"/>
      <c r="AA6" s="1" t="s">
        <v>30</v>
      </c>
      <c r="AB6" s="7">
        <f t="shared" ref="AB6:AO6" si="17">AB49-AB48</f>
        <v>1.4775510199999999</v>
      </c>
      <c r="AC6" s="7">
        <f t="shared" si="17"/>
        <v>1.4693877549999996</v>
      </c>
      <c r="AD6" s="7">
        <f t="shared" si="17"/>
        <v>2.6470748300000011</v>
      </c>
      <c r="AE6" s="7">
        <f t="shared" si="17"/>
        <v>2.3652154189999983</v>
      </c>
      <c r="AF6" s="7">
        <f t="shared" si="17"/>
        <v>2.3927891149999994</v>
      </c>
      <c r="AG6" s="7">
        <f t="shared" si="17"/>
        <v>1.6873469390000011</v>
      </c>
      <c r="AH6" s="7">
        <f t="shared" si="17"/>
        <v>2.6573922900000007</v>
      </c>
      <c r="AI6" s="7">
        <f t="shared" si="17"/>
        <v>2.205011338000002</v>
      </c>
      <c r="AJ6" s="7">
        <f t="shared" si="17"/>
        <v>1.7734240360000015</v>
      </c>
      <c r="AK6" s="7">
        <f t="shared" si="17"/>
        <v>2.0204081639999991</v>
      </c>
      <c r="AL6" s="7">
        <f t="shared" si="17"/>
        <v>1.2683900229999985</v>
      </c>
      <c r="AM6" s="7">
        <f t="shared" si="17"/>
        <v>2.8487981860000033</v>
      </c>
      <c r="AN6" s="7">
        <f t="shared" si="17"/>
        <v>2.6470748300000011</v>
      </c>
      <c r="AO6" s="7">
        <f t="shared" si="17"/>
        <v>1.0557823129999981</v>
      </c>
      <c r="AP6" s="7">
        <f t="shared" si="11"/>
        <v>2.036831875571429</v>
      </c>
      <c r="AQ6" s="7">
        <f t="shared" si="2"/>
        <v>1.0557823129999981</v>
      </c>
      <c r="AR6" s="7">
        <f t="shared" si="12"/>
        <v>2.8487981860000033</v>
      </c>
      <c r="AS6" s="9">
        <f t="shared" si="3"/>
        <v>28.664920108271268</v>
      </c>
      <c r="AT6" s="7">
        <f t="shared" si="4"/>
        <v>2.2057936507500004</v>
      </c>
      <c r="AU6" s="8">
        <f t="shared" si="5"/>
        <v>1.4693877549999996</v>
      </c>
      <c r="AV6" s="8">
        <f t="shared" si="6"/>
        <v>2.8487981860000033</v>
      </c>
      <c r="AW6" s="9">
        <f t="shared" si="7"/>
        <v>21.147962201523381</v>
      </c>
      <c r="AX6" s="7"/>
    </row>
    <row r="7" spans="1:64" x14ac:dyDescent="0.3">
      <c r="A7" s="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R7" s="12"/>
      <c r="S7" s="9"/>
      <c r="T7" s="9"/>
      <c r="U7" s="9"/>
      <c r="V7" s="1"/>
      <c r="W7" s="9"/>
      <c r="X7" s="9"/>
      <c r="Y7" s="9"/>
      <c r="Z7" s="9"/>
      <c r="AA7" s="1">
        <v>3</v>
      </c>
      <c r="AB7" s="7">
        <f t="shared" ref="AB7:AO7" si="18">AB50-AB49</f>
        <v>5.2408163269999974</v>
      </c>
      <c r="AC7" s="7">
        <f t="shared" si="18"/>
        <v>4.6353968260000009</v>
      </c>
      <c r="AD7" s="7">
        <f t="shared" si="18"/>
        <v>4.1882086169999972</v>
      </c>
      <c r="AE7" s="7">
        <f t="shared" si="18"/>
        <v>6.2009523810000005</v>
      </c>
      <c r="AF7" s="7">
        <f t="shared" si="18"/>
        <v>2.8873015880000032</v>
      </c>
      <c r="AG7" s="7">
        <f t="shared" si="18"/>
        <v>3.8163265299999978</v>
      </c>
      <c r="AH7" s="7">
        <f t="shared" si="18"/>
        <v>5.3954875279999968</v>
      </c>
      <c r="AI7" s="7">
        <f t="shared" si="18"/>
        <v>4.4589569159999982</v>
      </c>
      <c r="AJ7" s="7">
        <f t="shared" si="18"/>
        <v>4.838027211</v>
      </c>
      <c r="AK7" s="7">
        <f t="shared" si="18"/>
        <v>4.7346712010000047</v>
      </c>
      <c r="AL7" s="7">
        <f t="shared" si="18"/>
        <v>4.8914285710000023</v>
      </c>
      <c r="AM7" s="7">
        <f t="shared" si="18"/>
        <v>4.2710204079999983</v>
      </c>
      <c r="AN7" s="7">
        <f t="shared" si="18"/>
        <v>4.1882086169999972</v>
      </c>
      <c r="AO7" s="7">
        <f t="shared" si="18"/>
        <v>6.7073015880000035</v>
      </c>
      <c r="AP7" s="7">
        <f t="shared" si="11"/>
        <v>4.7467217363571432</v>
      </c>
      <c r="AQ7" s="7">
        <f t="shared" si="2"/>
        <v>2.8873015880000032</v>
      </c>
      <c r="AR7" s="7">
        <f t="shared" si="12"/>
        <v>6.7073015880000035</v>
      </c>
      <c r="AS7" s="9">
        <f t="shared" si="3"/>
        <v>20.174417102085812</v>
      </c>
      <c r="AT7" s="7">
        <f t="shared" si="4"/>
        <v>4.55001417225</v>
      </c>
      <c r="AU7" s="8">
        <f t="shared" si="5"/>
        <v>2.8873015880000032</v>
      </c>
      <c r="AV7" s="8">
        <f t="shared" si="6"/>
        <v>6.2009523810000005</v>
      </c>
      <c r="AW7" s="9">
        <f t="shared" si="7"/>
        <v>21.774263350549756</v>
      </c>
      <c r="AX7" s="7"/>
    </row>
    <row r="8" spans="1:64" x14ac:dyDescent="0.3">
      <c r="A8" s="27" t="s">
        <v>31</v>
      </c>
      <c r="B8" s="2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2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5" t="s">
        <v>15</v>
      </c>
      <c r="Q8" s="5" t="s">
        <v>16</v>
      </c>
      <c r="R8" s="5" t="s">
        <v>17</v>
      </c>
      <c r="S8" s="5" t="s">
        <v>32</v>
      </c>
      <c r="T8" s="5" t="s">
        <v>33</v>
      </c>
      <c r="U8" s="5" t="s">
        <v>34</v>
      </c>
      <c r="V8" s="1" t="s">
        <v>31</v>
      </c>
      <c r="W8" s="5" t="s">
        <v>19</v>
      </c>
      <c r="X8" s="5" t="s">
        <v>20</v>
      </c>
      <c r="Y8" s="5" t="s">
        <v>21</v>
      </c>
      <c r="Z8" s="1" t="s">
        <v>35</v>
      </c>
      <c r="AA8" s="14" t="s">
        <v>28</v>
      </c>
      <c r="AB8" s="4">
        <f t="shared" ref="AB8:AO8" si="19">SUM(AB2:AB7)</f>
        <v>35.451814059</v>
      </c>
      <c r="AC8" s="4">
        <f t="shared" si="19"/>
        <v>31.366825396999999</v>
      </c>
      <c r="AD8" s="4">
        <f t="shared" si="19"/>
        <v>31.108843537999999</v>
      </c>
      <c r="AE8" s="4">
        <f t="shared" si="19"/>
        <v>31.888027210999997</v>
      </c>
      <c r="AF8" s="4">
        <f t="shared" si="19"/>
        <v>31.655056690000002</v>
      </c>
      <c r="AG8" s="4">
        <f t="shared" si="19"/>
        <v>32.612244898</v>
      </c>
      <c r="AH8" s="4">
        <f t="shared" si="19"/>
        <v>36.822403627999996</v>
      </c>
      <c r="AI8" s="4">
        <f t="shared" si="19"/>
        <v>35.159183674000005</v>
      </c>
      <c r="AJ8" s="4">
        <f t="shared" si="19"/>
        <v>33.389863946000006</v>
      </c>
      <c r="AK8" s="4">
        <f t="shared" si="19"/>
        <v>33.558321995</v>
      </c>
      <c r="AL8" s="4">
        <f t="shared" si="19"/>
        <v>30.733061224</v>
      </c>
      <c r="AM8" s="4">
        <f t="shared" si="19"/>
        <v>29.119999999999997</v>
      </c>
      <c r="AN8" s="4">
        <f t="shared" si="19"/>
        <v>31.108843537999999</v>
      </c>
      <c r="AO8" s="4">
        <f t="shared" si="19"/>
        <v>32.802902494999998</v>
      </c>
      <c r="AP8" s="4">
        <f>AVERAGE(AB8:AO8)</f>
        <v>32.626956592357139</v>
      </c>
      <c r="AQ8" s="4">
        <f>MIN(AB8:AO8)</f>
        <v>29.119999999999997</v>
      </c>
      <c r="AR8" s="4">
        <f>MAX(AB8:AO8)</f>
        <v>36.822403627999996</v>
      </c>
      <c r="AS8" s="9">
        <f>STDEV(AB8:AO8)/AP8*100</f>
        <v>6.4205386677540446</v>
      </c>
      <c r="AT8" s="7">
        <f>AVERAGE(AC8,AE8:AI8,AK8,AM8)</f>
        <v>32.772757936624998</v>
      </c>
      <c r="AU8" s="8">
        <f>MIN(AC8,AE8:AI8,AK8,AM8)</f>
        <v>29.119999999999997</v>
      </c>
      <c r="AV8" s="8">
        <f>MAX(AC8,AE8:AI8,AK8,AM8)</f>
        <v>36.822403627999996</v>
      </c>
      <c r="AW8" s="9">
        <f>STDEV(AC8,AE8:AI8,AK8,AM8)/AT8*100</f>
        <v>7.3021315388115138</v>
      </c>
      <c r="AX8" s="7"/>
    </row>
    <row r="9" spans="1:64" x14ac:dyDescent="0.3">
      <c r="A9" s="1">
        <v>1</v>
      </c>
      <c r="B9" s="9">
        <f t="shared" ref="B9:O11" si="20">B2/B$5*100</f>
        <v>36.433919120482777</v>
      </c>
      <c r="C9" s="9">
        <f t="shared" si="20"/>
        <v>41.041020706007529</v>
      </c>
      <c r="D9" s="9">
        <f t="shared" si="20"/>
        <v>34.428165318705268</v>
      </c>
      <c r="E9" s="9">
        <f t="shared" si="20"/>
        <v>41.260021248543701</v>
      </c>
      <c r="F9" s="9">
        <f t="shared" si="20"/>
        <v>44.645655979711343</v>
      </c>
      <c r="G9" s="9">
        <f t="shared" si="20"/>
        <v>39.344736475920719</v>
      </c>
      <c r="H9" s="9">
        <f t="shared" si="20"/>
        <v>41.662745987430419</v>
      </c>
      <c r="I9" s="9">
        <f t="shared" si="20"/>
        <v>40.654748083841994</v>
      </c>
      <c r="J9" s="9">
        <f t="shared" si="20"/>
        <v>41.316597091593302</v>
      </c>
      <c r="K9" s="9">
        <f t="shared" si="20"/>
        <v>38.659537461178708</v>
      </c>
      <c r="L9" s="9">
        <f t="shared" si="20"/>
        <v>36.856023044507374</v>
      </c>
      <c r="M9" s="9">
        <f t="shared" si="20"/>
        <v>41.794373427197804</v>
      </c>
      <c r="N9" s="9">
        <f t="shared" si="20"/>
        <v>34.428165318705268</v>
      </c>
      <c r="O9" s="9">
        <f t="shared" si="20"/>
        <v>33.104752634786621</v>
      </c>
      <c r="P9" s="12">
        <f>AVERAGE(B9:O9)</f>
        <v>38.973604421329483</v>
      </c>
      <c r="Q9" s="9">
        <f>MIN(B9:O9)</f>
        <v>33.104752634786621</v>
      </c>
      <c r="R9" s="12">
        <f>MAX(B9:O9)</f>
        <v>44.645655979711343</v>
      </c>
      <c r="S9" s="9">
        <f>STDEV(B9:O9)</f>
        <v>3.4206853073247832</v>
      </c>
      <c r="T9" s="13">
        <f>score!E2</f>
        <v>39.682539682539684</v>
      </c>
      <c r="U9" s="9">
        <f>T9-P9</f>
        <v>0.70893526121020045</v>
      </c>
      <c r="V9" s="1">
        <v>1</v>
      </c>
      <c r="W9" s="9">
        <f>AVERAGE(C9,E9:I9,K9,M9)</f>
        <v>41.132854921229026</v>
      </c>
      <c r="X9" s="12">
        <f>MIN(C9,E9:I9,K9,M9)</f>
        <v>38.659537461178708</v>
      </c>
      <c r="Y9" s="12">
        <f>MAX(C9,E9:I9,K9,M9)</f>
        <v>44.645655979711343</v>
      </c>
      <c r="Z9" s="9">
        <f>STDEV(C9,E9:I9,K9,M9)</f>
        <v>1.7978566735635733</v>
      </c>
      <c r="AB9" s="3">
        <f t="shared" ref="AB9:AP9" si="21">AB8/86400</f>
        <v>4.1032192197916668E-4</v>
      </c>
      <c r="AC9" s="3">
        <f t="shared" si="21"/>
        <v>3.6304196061342592E-4</v>
      </c>
      <c r="AD9" s="3">
        <f t="shared" si="21"/>
        <v>3.6005605946759256E-4</v>
      </c>
      <c r="AE9" s="3">
        <f t="shared" si="21"/>
        <v>3.6907438901620369E-4</v>
      </c>
      <c r="AF9" s="3">
        <f t="shared" si="21"/>
        <v>3.663779709490741E-4</v>
      </c>
      <c r="AG9" s="3">
        <f t="shared" si="21"/>
        <v>3.7745653817129629E-4</v>
      </c>
      <c r="AH9" s="3">
        <f t="shared" si="21"/>
        <v>4.261852271759259E-4</v>
      </c>
      <c r="AI9" s="3">
        <f t="shared" si="21"/>
        <v>4.069349962268519E-4</v>
      </c>
      <c r="AJ9" s="3">
        <f t="shared" si="21"/>
        <v>3.8645675863425934E-4</v>
      </c>
      <c r="AK9" s="3">
        <f t="shared" si="21"/>
        <v>3.8840650457175926E-4</v>
      </c>
      <c r="AL9" s="3">
        <f t="shared" si="21"/>
        <v>3.5570672712962963E-4</v>
      </c>
      <c r="AM9" s="3">
        <f t="shared" si="21"/>
        <v>3.37037037037037E-4</v>
      </c>
      <c r="AN9" s="3">
        <f t="shared" si="21"/>
        <v>3.6005605946759256E-4</v>
      </c>
      <c r="AO9" s="3">
        <f t="shared" si="21"/>
        <v>3.7966322332175922E-4</v>
      </c>
      <c r="AP9" s="3">
        <f t="shared" si="21"/>
        <v>3.7762681241154097E-4</v>
      </c>
      <c r="AQ9" s="7"/>
      <c r="AR9" s="7"/>
      <c r="AS9" s="4"/>
      <c r="AT9" s="7"/>
      <c r="AU9" s="8"/>
      <c r="AV9" s="8"/>
      <c r="AW9" s="7"/>
      <c r="AX9" s="7"/>
    </row>
    <row r="10" spans="1:64" x14ac:dyDescent="0.3">
      <c r="A10" s="1">
        <v>2</v>
      </c>
      <c r="B10" s="9">
        <f t="shared" si="20"/>
        <v>48.783152371886921</v>
      </c>
      <c r="C10" s="9">
        <f t="shared" si="20"/>
        <v>44.180955801556593</v>
      </c>
      <c r="D10" s="9">
        <f t="shared" si="20"/>
        <v>52.108754281394852</v>
      </c>
      <c r="E10" s="9">
        <f t="shared" si="20"/>
        <v>39.293958024087686</v>
      </c>
      <c r="F10" s="9">
        <f t="shared" si="20"/>
        <v>46.233205441149373</v>
      </c>
      <c r="G10" s="9">
        <f t="shared" si="20"/>
        <v>48.953135866396806</v>
      </c>
      <c r="H10" s="9">
        <f t="shared" si="20"/>
        <v>43.68452361911632</v>
      </c>
      <c r="I10" s="9">
        <f t="shared" si="20"/>
        <v>46.663054976251885</v>
      </c>
      <c r="J10" s="9">
        <f t="shared" si="20"/>
        <v>44.193894299373909</v>
      </c>
      <c r="K10" s="9">
        <f t="shared" si="20"/>
        <v>47.231678429456579</v>
      </c>
      <c r="L10" s="9">
        <f t="shared" si="20"/>
        <v>47.228124852936062</v>
      </c>
      <c r="M10" s="9">
        <f t="shared" si="20"/>
        <v>43.538660885989025</v>
      </c>
      <c r="N10" s="9">
        <f t="shared" si="20"/>
        <v>52.108754281394852</v>
      </c>
      <c r="O10" s="9">
        <f t="shared" si="20"/>
        <v>46.447966552113485</v>
      </c>
      <c r="P10" s="12">
        <f>AVERAGE(B10:O10)</f>
        <v>46.474987120221726</v>
      </c>
      <c r="Q10" s="9">
        <f>MIN(B10:O10)</f>
        <v>39.293958024087686</v>
      </c>
      <c r="R10" s="12">
        <f t="shared" ref="R10:R12" si="22">MAX(B10:O10)</f>
        <v>52.108754281394852</v>
      </c>
      <c r="S10" s="9">
        <f>STDEV(B10:O10)</f>
        <v>3.4487869708539414</v>
      </c>
      <c r="T10" s="13">
        <f>score!E4</f>
        <v>48.412698412698411</v>
      </c>
      <c r="U10" s="9">
        <f t="shared" ref="U10:U11" si="23">T10-P10</f>
        <v>1.9377112924766848</v>
      </c>
      <c r="V10" s="1">
        <v>2</v>
      </c>
      <c r="W10" s="9">
        <f>AVERAGE(C10,E10:I10,K10,M10)</f>
        <v>44.972396630500533</v>
      </c>
      <c r="X10" s="12">
        <f>MIN(C10,E10:I10,K10,M10)</f>
        <v>39.293958024087686</v>
      </c>
      <c r="Y10" s="12">
        <f>MAX(C10,E10:I10,K10,M10)</f>
        <v>48.953135866396806</v>
      </c>
      <c r="Z10" s="9">
        <f t="shared" ref="Z10:Z11" si="24">STDEV(C10,E10:I10,K10,M10)</f>
        <v>2.9757078937246826</v>
      </c>
      <c r="AA10" s="14"/>
      <c r="AB10" s="14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5">
        <f>SUM(AP2:AP7)</f>
        <v>32.626956592357146</v>
      </c>
      <c r="AQ10" s="7"/>
      <c r="AR10" s="7"/>
      <c r="AS10" s="3"/>
      <c r="AT10" s="7"/>
      <c r="AU10" s="8"/>
      <c r="AV10" s="8"/>
      <c r="AW10" s="7"/>
      <c r="AX10" s="7"/>
    </row>
    <row r="11" spans="1:64" x14ac:dyDescent="0.3">
      <c r="A11" s="1">
        <v>3</v>
      </c>
      <c r="B11" s="9">
        <f t="shared" si="20"/>
        <v>14.782928507630302</v>
      </c>
      <c r="C11" s="9">
        <f t="shared" si="20"/>
        <v>14.778023492435869</v>
      </c>
      <c r="D11" s="9">
        <f t="shared" si="20"/>
        <v>13.463080399899876</v>
      </c>
      <c r="E11" s="9">
        <f t="shared" si="20"/>
        <v>19.446020727368605</v>
      </c>
      <c r="F11" s="9">
        <f t="shared" si="20"/>
        <v>9.1211385791392914</v>
      </c>
      <c r="G11" s="9">
        <f t="shared" si="20"/>
        <v>11.702127657682468</v>
      </c>
      <c r="H11" s="9">
        <f t="shared" si="20"/>
        <v>14.652730393453275</v>
      </c>
      <c r="I11" s="9">
        <f t="shared" si="20"/>
        <v>12.682196939906115</v>
      </c>
      <c r="J11" s="9">
        <f t="shared" si="20"/>
        <v>14.48950860903277</v>
      </c>
      <c r="K11" s="9">
        <f t="shared" si="20"/>
        <v>14.108784109364716</v>
      </c>
      <c r="L11" s="9">
        <f t="shared" si="20"/>
        <v>15.91585210255657</v>
      </c>
      <c r="M11" s="9">
        <f t="shared" si="20"/>
        <v>14.666965686813182</v>
      </c>
      <c r="N11" s="9">
        <f t="shared" si="20"/>
        <v>13.463080399899876</v>
      </c>
      <c r="O11" s="9">
        <f t="shared" si="20"/>
        <v>20.447280813099901</v>
      </c>
      <c r="P11" s="12">
        <f>AVERAGE(B11:O11)</f>
        <v>14.551408458448773</v>
      </c>
      <c r="Q11" s="9">
        <f>MIN(B11:O11)</f>
        <v>9.1211385791392914</v>
      </c>
      <c r="R11" s="12">
        <f t="shared" si="22"/>
        <v>20.447280813099901</v>
      </c>
      <c r="S11" s="9">
        <f>STDEV(B11:O11)</f>
        <v>2.8335581007508845</v>
      </c>
      <c r="T11" s="13">
        <f>score!E7</f>
        <v>11.904761904761903</v>
      </c>
      <c r="U11" s="9">
        <f t="shared" si="23"/>
        <v>-2.6466465536868693</v>
      </c>
      <c r="V11" s="1">
        <v>3</v>
      </c>
      <c r="W11" s="9">
        <f>AVERAGE(C11,E11:I11,K11,M11)</f>
        <v>13.894748448270443</v>
      </c>
      <c r="X11" s="12">
        <f>MIN(C11,E11:I11,K11,M11)</f>
        <v>9.1211385791392914</v>
      </c>
      <c r="Y11" s="12">
        <f>MAX(C11,E11:I11,K11,M11)</f>
        <v>19.446020727368605</v>
      </c>
      <c r="Z11" s="9">
        <f t="shared" si="24"/>
        <v>2.9731821421235325</v>
      </c>
      <c r="AA11" s="14"/>
      <c r="AX11" s="7"/>
      <c r="AY11" s="16"/>
      <c r="AZ11" s="16"/>
      <c r="BA11" s="16"/>
      <c r="BB11" s="16"/>
      <c r="BC11" s="6"/>
      <c r="BD11" s="6"/>
      <c r="BE11" s="16"/>
      <c r="BF11" s="16"/>
      <c r="BG11" s="16"/>
      <c r="BH11" s="16"/>
      <c r="BI11" s="16"/>
      <c r="BJ11" s="6"/>
      <c r="BK11" s="16"/>
      <c r="BL11" s="6"/>
    </row>
    <row r="12" spans="1:64" x14ac:dyDescent="0.3">
      <c r="A12" s="1"/>
      <c r="B12" s="9">
        <f>SUM(B9:B11)</f>
        <v>100</v>
      </c>
      <c r="C12" s="9">
        <f t="shared" ref="C12:O12" si="25">SUM(C9:C11)</f>
        <v>99.999999999999986</v>
      </c>
      <c r="D12" s="9">
        <f t="shared" si="25"/>
        <v>100</v>
      </c>
      <c r="E12" s="9">
        <f t="shared" si="25"/>
        <v>99.999999999999986</v>
      </c>
      <c r="F12" s="9">
        <f t="shared" si="25"/>
        <v>100</v>
      </c>
      <c r="G12" s="9">
        <f t="shared" si="25"/>
        <v>100</v>
      </c>
      <c r="H12" s="9">
        <f t="shared" si="25"/>
        <v>100.00000000000003</v>
      </c>
      <c r="I12" s="9">
        <f t="shared" si="25"/>
        <v>100</v>
      </c>
      <c r="J12" s="9">
        <f t="shared" si="25"/>
        <v>99.999999999999986</v>
      </c>
      <c r="K12" s="9">
        <f t="shared" si="25"/>
        <v>100.00000000000001</v>
      </c>
      <c r="L12" s="9">
        <f t="shared" si="25"/>
        <v>100.00000000000001</v>
      </c>
      <c r="M12" s="9">
        <f t="shared" si="25"/>
        <v>100.00000000000001</v>
      </c>
      <c r="N12" s="9">
        <f t="shared" si="25"/>
        <v>100</v>
      </c>
      <c r="O12" s="9">
        <f t="shared" si="25"/>
        <v>100</v>
      </c>
      <c r="P12" s="17">
        <f>SUM(P9:P11)</f>
        <v>99.999999999999986</v>
      </c>
      <c r="Q12" s="9">
        <f>MIN(B12:O12)</f>
        <v>99.999999999999986</v>
      </c>
      <c r="R12" s="12">
        <f t="shared" si="22"/>
        <v>100.00000000000003</v>
      </c>
      <c r="S12" s="9"/>
      <c r="T12" s="9">
        <f>SUM(T9:T11)</f>
        <v>100</v>
      </c>
      <c r="U12" s="9"/>
      <c r="V12" s="1"/>
      <c r="W12" s="7">
        <f>AVERAGE(C12,E12:I12,K12,M12)</f>
        <v>100</v>
      </c>
      <c r="X12" s="8">
        <f>MIN(C12,E12:I12,K12,M12)</f>
        <v>99.999999999999986</v>
      </c>
      <c r="Y12" s="8">
        <f>MAX(C12,E12:I12,K12,M12)</f>
        <v>100.00000000000003</v>
      </c>
      <c r="Z12" s="9"/>
      <c r="AA12" s="14"/>
      <c r="AB12" s="14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9"/>
      <c r="AQ12" s="7"/>
      <c r="AR12" s="7"/>
      <c r="AS12" s="3"/>
      <c r="AT12" s="3"/>
      <c r="AU12" s="3"/>
      <c r="BC12" s="6"/>
      <c r="BD12" s="6"/>
      <c r="BE12" s="6"/>
      <c r="BF12" s="6"/>
      <c r="BG12" s="6"/>
      <c r="BH12" s="6"/>
    </row>
    <row r="13" spans="1:64" x14ac:dyDescent="0.3">
      <c r="A13" s="1"/>
      <c r="B13" s="1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9"/>
      <c r="R13" s="20"/>
      <c r="S13" s="9"/>
      <c r="T13" s="9"/>
      <c r="U13" s="9"/>
      <c r="V13" s="1"/>
      <c r="W13" s="9"/>
      <c r="X13" s="9"/>
      <c r="Y13" s="9"/>
      <c r="Z13" s="9"/>
      <c r="AA13" s="1" t="s">
        <v>31</v>
      </c>
      <c r="AB13" s="2" t="s">
        <v>1</v>
      </c>
      <c r="AC13" s="3" t="s">
        <v>2</v>
      </c>
      <c r="AD13" s="3" t="s">
        <v>3</v>
      </c>
      <c r="AE13" s="3" t="s">
        <v>4</v>
      </c>
      <c r="AF13" s="3" t="s">
        <v>5</v>
      </c>
      <c r="AG13" s="2" t="s">
        <v>6</v>
      </c>
      <c r="AH13" s="3" t="s">
        <v>7</v>
      </c>
      <c r="AI13" s="3" t="s">
        <v>8</v>
      </c>
      <c r="AJ13" s="3" t="s">
        <v>9</v>
      </c>
      <c r="AK13" s="3" t="s">
        <v>10</v>
      </c>
      <c r="AL13" s="4" t="s">
        <v>11</v>
      </c>
      <c r="AM13" s="4" t="s">
        <v>12</v>
      </c>
      <c r="AN13" s="4" t="s">
        <v>13</v>
      </c>
      <c r="AO13" s="4" t="s">
        <v>14</v>
      </c>
      <c r="AP13" s="1" t="s">
        <v>15</v>
      </c>
      <c r="AQ13" s="5" t="s">
        <v>16</v>
      </c>
      <c r="AR13" s="1" t="s">
        <v>17</v>
      </c>
      <c r="AS13" s="1" t="s">
        <v>32</v>
      </c>
      <c r="AT13" s="1" t="s">
        <v>19</v>
      </c>
      <c r="AU13" s="1" t="s">
        <v>20</v>
      </c>
      <c r="AV13" s="5" t="s">
        <v>21</v>
      </c>
      <c r="AW13" s="1" t="s">
        <v>35</v>
      </c>
      <c r="AX13" s="33" t="s">
        <v>33</v>
      </c>
      <c r="BA13" s="16"/>
      <c r="BB13" s="16"/>
      <c r="BC13" s="16"/>
      <c r="BD13" s="16"/>
      <c r="BE13" s="16"/>
      <c r="BF13" s="6"/>
      <c r="BG13" s="16"/>
      <c r="BH13" s="6"/>
    </row>
    <row r="14" spans="1:64" x14ac:dyDescent="0.3">
      <c r="A14" s="27" t="s">
        <v>51</v>
      </c>
      <c r="B14" s="2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2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4" t="s">
        <v>11</v>
      </c>
      <c r="M14" s="4" t="s">
        <v>12</v>
      </c>
      <c r="N14" s="4" t="s">
        <v>13</v>
      </c>
      <c r="O14" s="4" t="s">
        <v>14</v>
      </c>
      <c r="P14" s="5" t="s">
        <v>15</v>
      </c>
      <c r="Q14" s="5" t="s">
        <v>16</v>
      </c>
      <c r="R14" s="5" t="s">
        <v>17</v>
      </c>
      <c r="S14" s="5" t="s">
        <v>18</v>
      </c>
      <c r="T14" s="5"/>
      <c r="U14" s="5"/>
      <c r="V14" s="1" t="s">
        <v>0</v>
      </c>
      <c r="W14" s="5" t="s">
        <v>19</v>
      </c>
      <c r="X14" s="5" t="s">
        <v>20</v>
      </c>
      <c r="Y14" s="5" t="s">
        <v>21</v>
      </c>
      <c r="Z14" s="1" t="s">
        <v>22</v>
      </c>
      <c r="AA14" s="1" t="s">
        <v>25</v>
      </c>
      <c r="AB14" s="9">
        <f t="shared" ref="AB14:AO19" si="26">AB2/AB$8*100</f>
        <v>14.96362153477242</v>
      </c>
      <c r="AC14" s="9">
        <f t="shared" si="26"/>
        <v>15.60468365876816</v>
      </c>
      <c r="AD14" s="9">
        <f t="shared" si="26"/>
        <v>13.957868648173985</v>
      </c>
      <c r="AE14" s="9">
        <f t="shared" si="26"/>
        <v>12.846539266583667</v>
      </c>
      <c r="AF14" s="9">
        <f t="shared" si="26"/>
        <v>16.99427215904948</v>
      </c>
      <c r="AG14" s="9">
        <f t="shared" si="26"/>
        <v>16.670838548539837</v>
      </c>
      <c r="AH14" s="9">
        <f t="shared" si="26"/>
        <v>15.667283301987275</v>
      </c>
      <c r="AI14" s="9">
        <f t="shared" si="26"/>
        <v>16.6589273297927</v>
      </c>
      <c r="AJ14" s="9">
        <f t="shared" si="26"/>
        <v>13.524818116370287</v>
      </c>
      <c r="AK14" s="9">
        <f t="shared" si="26"/>
        <v>15.683934693707855</v>
      </c>
      <c r="AL14" s="9">
        <f t="shared" si="26"/>
        <v>14.832129197205676</v>
      </c>
      <c r="AM14" s="9">
        <f t="shared" si="26"/>
        <v>16.900899553571431</v>
      </c>
      <c r="AN14" s="9">
        <f t="shared" si="26"/>
        <v>13.957868648173985</v>
      </c>
      <c r="AO14" s="9">
        <f t="shared" si="26"/>
        <v>13.262473318216655</v>
      </c>
      <c r="AP14" s="9">
        <f>AVERAGE(AB14:AO14)</f>
        <v>15.109011283922388</v>
      </c>
      <c r="AQ14" s="9">
        <f t="shared" ref="AQ14:AQ19" si="27">MIN(AB14:AO14)</f>
        <v>12.846539266583667</v>
      </c>
      <c r="AR14" s="9">
        <f>MAX(AB14:AO14)</f>
        <v>16.99427215904948</v>
      </c>
      <c r="AS14" s="9">
        <f t="shared" ref="AS14:AS19" si="28">STDEV(AB14:AO14)</f>
        <v>1.4218277146884015</v>
      </c>
      <c r="AT14" s="9">
        <f t="shared" ref="AT14:AT19" si="29">AVERAGE(AC14,AE14:AI14,AK14,AM14)</f>
        <v>15.878422314000053</v>
      </c>
      <c r="AU14" s="12">
        <f t="shared" ref="AU14:AU19" si="30">MIN(AC14,AE14:AI14,AK14,AM14)</f>
        <v>12.846539266583667</v>
      </c>
      <c r="AV14" s="12">
        <f t="shared" ref="AV14:AV19" si="31">MAX(AC14,AE14:AI14,AK14,AM14)</f>
        <v>16.99427215904948</v>
      </c>
      <c r="AW14" s="9">
        <f t="shared" ref="AW14:AW19" si="32">STDEV(AC14,AE14:AI14,AK14,AM14)</f>
        <v>1.3563261792692429</v>
      </c>
      <c r="AX14" s="34">
        <f t="shared" ref="AX14:AX19" si="33">S32</f>
        <v>0</v>
      </c>
      <c r="BC14" s="6"/>
      <c r="BD14" s="6"/>
      <c r="BE14" s="6"/>
      <c r="BF14" s="6"/>
      <c r="BG14" s="6"/>
      <c r="BH14" s="6"/>
    </row>
    <row r="15" spans="1:64" x14ac:dyDescent="0.3">
      <c r="A15" s="1">
        <v>1</v>
      </c>
      <c r="B15" s="21">
        <f t="shared" ref="B15:O18" si="34">B2/86400</f>
        <v>1.494963571875E-4</v>
      </c>
      <c r="C15" s="21">
        <f t="shared" si="34"/>
        <v>1.4899612622685187E-4</v>
      </c>
      <c r="D15" s="21">
        <f t="shared" si="34"/>
        <v>1.2396069539351854E-4</v>
      </c>
      <c r="E15" s="21">
        <f t="shared" si="34"/>
        <v>1.5228017133101849E-4</v>
      </c>
      <c r="F15" s="21">
        <f t="shared" si="34"/>
        <v>1.6357184849537037E-4</v>
      </c>
      <c r="G15" s="21">
        <f t="shared" si="34"/>
        <v>1.4850928025462963E-4</v>
      </c>
      <c r="H15" s="21">
        <f t="shared" si="34"/>
        <v>1.7756046863425925E-4</v>
      </c>
      <c r="I15" s="21">
        <f t="shared" si="34"/>
        <v>1.6543839758101855E-4</v>
      </c>
      <c r="J15" s="21">
        <f t="shared" si="34"/>
        <v>1.5967078189814814E-4</v>
      </c>
      <c r="K15" s="21">
        <f t="shared" si="34"/>
        <v>1.5015615813657404E-4</v>
      </c>
      <c r="L15" s="21">
        <f t="shared" si="34"/>
        <v>1.3109935332175925E-4</v>
      </c>
      <c r="M15" s="21">
        <f t="shared" si="34"/>
        <v>1.4086251784722222E-4</v>
      </c>
      <c r="N15" s="21">
        <f>N2/86400</f>
        <v>1.2396069539351854E-4</v>
      </c>
      <c r="O15" s="21">
        <f>O2/86400</f>
        <v>1.2568657092592591E-4</v>
      </c>
      <c r="P15" s="21">
        <f t="shared" ref="P15:R18" si="35">P2/86400</f>
        <v>1.4723210161623674E-4</v>
      </c>
      <c r="Q15" s="21">
        <f t="shared" si="35"/>
        <v>1.2396069539351854E-4</v>
      </c>
      <c r="R15" s="21">
        <f t="shared" si="35"/>
        <v>1.7756046863425925E-4</v>
      </c>
      <c r="S15" s="9">
        <f>S2</f>
        <v>11.247574000823795</v>
      </c>
      <c r="T15" s="22"/>
      <c r="U15" s="22"/>
      <c r="V15" s="1">
        <v>1</v>
      </c>
      <c r="W15" s="21">
        <f>W2/86400</f>
        <v>1.5592187106336803E-4</v>
      </c>
      <c r="X15" s="21">
        <f t="shared" ref="X15:Y15" si="36">X2/86400</f>
        <v>1.4086251784722222E-4</v>
      </c>
      <c r="Y15" s="21">
        <f t="shared" si="36"/>
        <v>1.7756046863425925E-4</v>
      </c>
      <c r="Z15" s="9">
        <f>Z2</f>
        <v>7.6406738911244654</v>
      </c>
      <c r="AA15" s="1" t="s">
        <v>26</v>
      </c>
      <c r="AB15" s="9">
        <f t="shared" si="26"/>
        <v>21.470297585710352</v>
      </c>
      <c r="AC15" s="9">
        <f t="shared" si="26"/>
        <v>25.436337047239377</v>
      </c>
      <c r="AD15" s="9">
        <f t="shared" si="26"/>
        <v>20.470296670531283</v>
      </c>
      <c r="AE15" s="9">
        <f t="shared" si="26"/>
        <v>28.413481981960043</v>
      </c>
      <c r="AF15" s="9">
        <f t="shared" si="26"/>
        <v>27.651383820661856</v>
      </c>
      <c r="AG15" s="9">
        <f t="shared" si="26"/>
        <v>22.673897927380885</v>
      </c>
      <c r="AH15" s="9">
        <f t="shared" si="26"/>
        <v>25.995462685443137</v>
      </c>
      <c r="AI15" s="9">
        <f t="shared" si="26"/>
        <v>23.995820754049287</v>
      </c>
      <c r="AJ15" s="9">
        <f t="shared" si="26"/>
        <v>27.791778975223018</v>
      </c>
      <c r="AK15" s="9">
        <f t="shared" si="26"/>
        <v>22.975602767470853</v>
      </c>
      <c r="AL15" s="9">
        <f t="shared" si="26"/>
        <v>22.023893847301697</v>
      </c>
      <c r="AM15" s="9">
        <f t="shared" si="26"/>
        <v>24.893473873626377</v>
      </c>
      <c r="AN15" s="9">
        <f t="shared" si="26"/>
        <v>20.470296670531283</v>
      </c>
      <c r="AO15" s="9">
        <f t="shared" si="26"/>
        <v>19.842279316569972</v>
      </c>
      <c r="AP15" s="9">
        <f t="shared" ref="AP15:AP19" si="37">AVERAGE(AB15:AO15)</f>
        <v>23.864593137407098</v>
      </c>
      <c r="AQ15" s="9">
        <f t="shared" si="27"/>
        <v>19.842279316569972</v>
      </c>
      <c r="AR15" s="9">
        <f t="shared" ref="AR15:AR19" si="38">MAX(AB15:AO15)</f>
        <v>28.413481981960043</v>
      </c>
      <c r="AS15" s="9">
        <f t="shared" si="28"/>
        <v>2.8968437959943176</v>
      </c>
      <c r="AT15" s="9">
        <f t="shared" si="29"/>
        <v>25.254432607228978</v>
      </c>
      <c r="AU15" s="12">
        <f t="shared" si="30"/>
        <v>22.673897927380885</v>
      </c>
      <c r="AV15" s="12">
        <f t="shared" si="31"/>
        <v>28.413481981960043</v>
      </c>
      <c r="AW15" s="9">
        <f t="shared" si="32"/>
        <v>2.0658378635894512</v>
      </c>
      <c r="AX15" s="34">
        <f t="shared" si="33"/>
        <v>0</v>
      </c>
      <c r="BC15" s="6"/>
      <c r="BD15" s="6"/>
      <c r="BE15" s="6"/>
      <c r="BF15" s="6"/>
      <c r="BG15" s="6"/>
      <c r="BH15" s="6"/>
    </row>
    <row r="16" spans="1:64" x14ac:dyDescent="0.3">
      <c r="A16" s="1">
        <v>2</v>
      </c>
      <c r="B16" s="21">
        <f t="shared" si="34"/>
        <v>2.0016796841435181E-4</v>
      </c>
      <c r="C16" s="21">
        <f t="shared" si="34"/>
        <v>1.6039540815972222E-4</v>
      </c>
      <c r="D16" s="21">
        <f t="shared" si="34"/>
        <v>1.8762072730324074E-4</v>
      </c>
      <c r="E16" s="21">
        <f t="shared" si="34"/>
        <v>1.4502393549768519E-4</v>
      </c>
      <c r="F16" s="21">
        <f t="shared" si="34"/>
        <v>1.6938827999999999E-4</v>
      </c>
      <c r="G16" s="21">
        <f t="shared" si="34"/>
        <v>1.847768119675926E-4</v>
      </c>
      <c r="H16" s="21">
        <f t="shared" si="34"/>
        <v>1.8617698622685187E-4</v>
      </c>
      <c r="I16" s="21">
        <f t="shared" si="34"/>
        <v>1.8988830100694442E-4</v>
      </c>
      <c r="J16" s="21">
        <f t="shared" si="34"/>
        <v>1.7079029142361111E-4</v>
      </c>
      <c r="K16" s="21">
        <f t="shared" si="34"/>
        <v>1.834509112384259E-4</v>
      </c>
      <c r="L16" s="21">
        <f t="shared" si="34"/>
        <v>1.6799361719907406E-4</v>
      </c>
      <c r="M16" s="21">
        <f t="shared" si="34"/>
        <v>1.4674141261574077E-4</v>
      </c>
      <c r="N16" s="21">
        <f>N3/86400</f>
        <v>1.8762072730324074E-4</v>
      </c>
      <c r="O16" s="21">
        <f t="shared" si="34"/>
        <v>1.7634584697916666E-4</v>
      </c>
      <c r="P16" s="21">
        <f t="shared" si="35"/>
        <v>1.7545580180968913E-4</v>
      </c>
      <c r="Q16" s="21">
        <f t="shared" si="35"/>
        <v>1.4502393549768519E-4</v>
      </c>
      <c r="R16" s="21">
        <f t="shared" si="35"/>
        <v>2.0016796841435181E-4</v>
      </c>
      <c r="S16" s="9">
        <f t="shared" ref="S16:S18" si="39">S3</f>
        <v>9.3159064441960115</v>
      </c>
      <c r="T16" s="22"/>
      <c r="U16" s="22"/>
      <c r="V16" s="1">
        <v>2</v>
      </c>
      <c r="W16" s="21">
        <f t="shared" ref="W16:Y18" si="40">W3/86400</f>
        <v>1.7073025583912036E-4</v>
      </c>
      <c r="X16" s="21">
        <f t="shared" si="40"/>
        <v>1.4502393549768519E-4</v>
      </c>
      <c r="Y16" s="21">
        <f t="shared" si="40"/>
        <v>1.8988830100694442E-4</v>
      </c>
      <c r="Z16" s="9">
        <f t="shared" ref="Z16:Z18" si="41">Z3</f>
        <v>10.639295395322579</v>
      </c>
      <c r="AA16" s="1" t="s">
        <v>27</v>
      </c>
      <c r="AB16" s="9">
        <f t="shared" si="26"/>
        <v>17.636087435736599</v>
      </c>
      <c r="AC16" s="9">
        <f t="shared" si="26"/>
        <v>15.417374827681865</v>
      </c>
      <c r="AD16" s="9">
        <f t="shared" si="26"/>
        <v>16.523653326170784</v>
      </c>
      <c r="AE16" s="9">
        <f t="shared" si="26"/>
        <v>14.317673378756584</v>
      </c>
      <c r="AF16" s="9">
        <f t="shared" si="26"/>
        <v>15.997272181792448</v>
      </c>
      <c r="AG16" s="9">
        <f t="shared" si="26"/>
        <v>17.388680297037059</v>
      </c>
      <c r="AH16" s="9">
        <f t="shared" si="26"/>
        <v>15.289666402219581</v>
      </c>
      <c r="AI16" s="9">
        <f t="shared" si="26"/>
        <v>15.95748523066235</v>
      </c>
      <c r="AJ16" s="9">
        <f t="shared" si="26"/>
        <v>15.318782500198685</v>
      </c>
      <c r="AK16" s="9">
        <f t="shared" si="26"/>
        <v>15.863809039060984</v>
      </c>
      <c r="AL16" s="9">
        <f t="shared" si="26"/>
        <v>15.828493177247049</v>
      </c>
      <c r="AM16" s="9">
        <f t="shared" si="26"/>
        <v>12.996187486263741</v>
      </c>
      <c r="AN16" s="9">
        <f t="shared" si="26"/>
        <v>16.523653326170784</v>
      </c>
      <c r="AO16" s="9">
        <f t="shared" si="26"/>
        <v>15.027706193838746</v>
      </c>
      <c r="AP16" s="9">
        <f t="shared" si="37"/>
        <v>15.72046605734552</v>
      </c>
      <c r="AQ16" s="9">
        <f t="shared" si="27"/>
        <v>12.996187486263741</v>
      </c>
      <c r="AR16" s="9">
        <f t="shared" si="38"/>
        <v>17.636087435736599</v>
      </c>
      <c r="AS16" s="9">
        <f t="shared" si="28"/>
        <v>1.1837365857395667</v>
      </c>
      <c r="AT16" s="9">
        <f t="shared" si="29"/>
        <v>15.403518605434327</v>
      </c>
      <c r="AU16" s="12">
        <f t="shared" si="30"/>
        <v>12.996187486263741</v>
      </c>
      <c r="AV16" s="12">
        <f t="shared" si="31"/>
        <v>17.388680297037059</v>
      </c>
      <c r="AW16" s="9">
        <f t="shared" si="32"/>
        <v>1.2983293577901007</v>
      </c>
      <c r="AX16" s="34">
        <f t="shared" si="33"/>
        <v>0</v>
      </c>
      <c r="BC16" s="6"/>
      <c r="BD16" s="6"/>
      <c r="BE16" s="6"/>
      <c r="BF16" s="6"/>
      <c r="BG16" s="6"/>
      <c r="BH16" s="6"/>
    </row>
    <row r="17" spans="1:60" x14ac:dyDescent="0.3">
      <c r="A17" s="1">
        <v>3</v>
      </c>
      <c r="B17" s="21">
        <f t="shared" si="34"/>
        <v>6.0657596377314786E-5</v>
      </c>
      <c r="C17" s="21">
        <f t="shared" si="34"/>
        <v>5.3650426226851864E-5</v>
      </c>
      <c r="D17" s="21">
        <f t="shared" si="34"/>
        <v>4.8474636770833304E-5</v>
      </c>
      <c r="E17" s="21">
        <f t="shared" si="34"/>
        <v>7.177028218750001E-5</v>
      </c>
      <c r="F17" s="21">
        <f t="shared" si="34"/>
        <v>3.3417842453703744E-5</v>
      </c>
      <c r="G17" s="21">
        <f t="shared" si="34"/>
        <v>4.4170445949074047E-5</v>
      </c>
      <c r="H17" s="21">
        <f t="shared" si="34"/>
        <v>6.2447772314814783E-5</v>
      </c>
      <c r="I17" s="21">
        <f t="shared" si="34"/>
        <v>5.1608297638888868E-5</v>
      </c>
      <c r="J17" s="21">
        <f t="shared" si="34"/>
        <v>5.5995685312500001E-5</v>
      </c>
      <c r="K17" s="21">
        <f t="shared" si="34"/>
        <v>5.4799435196759314E-5</v>
      </c>
      <c r="L17" s="21">
        <f t="shared" si="34"/>
        <v>5.6613756608796321E-5</v>
      </c>
      <c r="M17" s="21">
        <f t="shared" si="34"/>
        <v>4.9433106574074055E-5</v>
      </c>
      <c r="N17" s="21">
        <f>N4/86400</f>
        <v>4.8474636770833304E-5</v>
      </c>
      <c r="O17" s="21">
        <f t="shared" si="34"/>
        <v>7.763080541666671E-5</v>
      </c>
      <c r="P17" s="21">
        <f t="shared" si="35"/>
        <v>5.4938908985615085E-5</v>
      </c>
      <c r="Q17" s="21">
        <f t="shared" si="35"/>
        <v>3.3417842453703744E-5</v>
      </c>
      <c r="R17" s="21">
        <f t="shared" si="35"/>
        <v>7.763080541666671E-5</v>
      </c>
      <c r="S17" s="9">
        <f t="shared" si="39"/>
        <v>20.174417102085812</v>
      </c>
      <c r="T17" s="22"/>
      <c r="U17" s="22"/>
      <c r="V17" s="1">
        <v>3</v>
      </c>
      <c r="W17" s="21">
        <f t="shared" si="40"/>
        <v>5.2662201067708332E-5</v>
      </c>
      <c r="X17" s="21">
        <f t="shared" si="40"/>
        <v>3.3417842453703744E-5</v>
      </c>
      <c r="Y17" s="21">
        <f t="shared" si="40"/>
        <v>7.177028218750001E-5</v>
      </c>
      <c r="Z17" s="9">
        <f t="shared" si="41"/>
        <v>21.774263350549756</v>
      </c>
      <c r="AA17" s="1" t="s">
        <v>29</v>
      </c>
      <c r="AB17" s="9">
        <f t="shared" si="26"/>
        <v>26.979292258732425</v>
      </c>
      <c r="AC17" s="9">
        <f t="shared" si="26"/>
        <v>24.079052857297992</v>
      </c>
      <c r="AD17" s="9">
        <f t="shared" si="26"/>
        <v>27.07602594969854</v>
      </c>
      <c r="AE17" s="9">
        <f t="shared" si="26"/>
        <v>17.559032385259965</v>
      </c>
      <c r="AF17" s="9">
        <f t="shared" si="26"/>
        <v>22.676985763439486</v>
      </c>
      <c r="AG17" s="9">
        <f t="shared" si="26"/>
        <v>26.390488109353704</v>
      </c>
      <c r="AH17" s="9">
        <f t="shared" si="26"/>
        <v>21.178076050608876</v>
      </c>
      <c r="AI17" s="9">
        <f t="shared" si="26"/>
        <v>24.434060832171291</v>
      </c>
      <c r="AJ17" s="9">
        <f t="shared" si="26"/>
        <v>23.563847162493612</v>
      </c>
      <c r="AK17" s="9">
        <f t="shared" si="26"/>
        <v>25.347281816615752</v>
      </c>
      <c r="AL17" s="9">
        <f t="shared" si="26"/>
        <v>27.272512630322026</v>
      </c>
      <c r="AM17" s="9">
        <f t="shared" si="26"/>
        <v>20.75951259615384</v>
      </c>
      <c r="AN17" s="9">
        <f t="shared" si="26"/>
        <v>27.07602594969854</v>
      </c>
      <c r="AO17" s="9">
        <f t="shared" si="26"/>
        <v>28.201696655989778</v>
      </c>
      <c r="AP17" s="9">
        <f t="shared" si="37"/>
        <v>24.470992215559704</v>
      </c>
      <c r="AQ17" s="9">
        <f t="shared" si="27"/>
        <v>17.559032385259965</v>
      </c>
      <c r="AR17" s="9">
        <f t="shared" si="38"/>
        <v>28.201696655989778</v>
      </c>
      <c r="AS17" s="9">
        <f t="shared" si="28"/>
        <v>3.0718687502196484</v>
      </c>
      <c r="AT17" s="9">
        <f t="shared" si="29"/>
        <v>22.803061301362611</v>
      </c>
      <c r="AU17" s="12">
        <f t="shared" si="30"/>
        <v>17.559032385259965</v>
      </c>
      <c r="AV17" s="12">
        <f t="shared" si="31"/>
        <v>26.390488109353704</v>
      </c>
      <c r="AW17" s="9">
        <f t="shared" si="32"/>
        <v>2.8775834540003657</v>
      </c>
      <c r="AX17" s="34">
        <f t="shared" si="33"/>
        <v>0</v>
      </c>
      <c r="BC17" s="6"/>
      <c r="BD17" s="6"/>
      <c r="BE17" s="6"/>
      <c r="BF17" s="6"/>
      <c r="BG17" s="6"/>
      <c r="BH17" s="6"/>
    </row>
    <row r="18" spans="1:60" x14ac:dyDescent="0.3">
      <c r="A18" s="1"/>
      <c r="B18" s="3">
        <f t="shared" si="34"/>
        <v>4.1032192197916657E-4</v>
      </c>
      <c r="C18" s="3">
        <f t="shared" si="34"/>
        <v>3.6304196061342597E-4</v>
      </c>
      <c r="D18" s="3">
        <f t="shared" si="34"/>
        <v>3.6005605946759256E-4</v>
      </c>
      <c r="E18" s="3">
        <f t="shared" si="34"/>
        <v>3.6907438901620369E-4</v>
      </c>
      <c r="F18" s="3">
        <f t="shared" si="34"/>
        <v>3.663779709490741E-4</v>
      </c>
      <c r="G18" s="3">
        <f t="shared" si="34"/>
        <v>3.7745653817129629E-4</v>
      </c>
      <c r="H18" s="3">
        <f t="shared" si="34"/>
        <v>4.261852271759259E-4</v>
      </c>
      <c r="I18" s="3">
        <f t="shared" si="34"/>
        <v>4.0693499622685184E-4</v>
      </c>
      <c r="J18" s="3">
        <f t="shared" si="34"/>
        <v>3.8645675863425934E-4</v>
      </c>
      <c r="K18" s="3">
        <f>K5/86400</f>
        <v>3.8840650457175926E-4</v>
      </c>
      <c r="L18" s="3">
        <f t="shared" si="34"/>
        <v>3.5570672712962963E-4</v>
      </c>
      <c r="M18" s="3">
        <f t="shared" si="34"/>
        <v>3.37037037037037E-4</v>
      </c>
      <c r="N18" s="3">
        <f>N5/86400</f>
        <v>3.6005605946759256E-4</v>
      </c>
      <c r="O18" s="3">
        <f t="shared" si="34"/>
        <v>3.7966322332175922E-4</v>
      </c>
      <c r="P18" s="3">
        <f t="shared" si="35"/>
        <v>3.7762681241154097E-4</v>
      </c>
      <c r="Q18" s="3">
        <f t="shared" si="35"/>
        <v>3.37037037037037E-4</v>
      </c>
      <c r="R18" s="3">
        <f t="shared" si="35"/>
        <v>4.261852271759259E-4</v>
      </c>
      <c r="S18" s="9">
        <f t="shared" si="39"/>
        <v>6.4205386677540401</v>
      </c>
      <c r="T18" s="13"/>
      <c r="U18" s="13"/>
      <c r="V18" s="1" t="s">
        <v>28</v>
      </c>
      <c r="W18" s="3">
        <f t="shared" si="40"/>
        <v>3.7931432797019674E-4</v>
      </c>
      <c r="X18" s="3">
        <f t="shared" si="40"/>
        <v>3.37037037037037E-4</v>
      </c>
      <c r="Y18" s="3">
        <f t="shared" si="40"/>
        <v>4.261852271759259E-4</v>
      </c>
      <c r="Z18" s="9">
        <f t="shared" si="41"/>
        <v>7.3021315388115102</v>
      </c>
      <c r="AA18" s="1" t="s">
        <v>30</v>
      </c>
      <c r="AB18" s="9">
        <f t="shared" si="26"/>
        <v>4.1677726774179007</v>
      </c>
      <c r="AC18" s="9">
        <f t="shared" si="26"/>
        <v>4.6845281165767432</v>
      </c>
      <c r="AD18" s="9">
        <f t="shared" si="26"/>
        <v>8.5090750055255278</v>
      </c>
      <c r="AE18" s="9">
        <f t="shared" si="26"/>
        <v>7.4172522600711428</v>
      </c>
      <c r="AF18" s="9">
        <f t="shared" si="26"/>
        <v>7.5589474959174341</v>
      </c>
      <c r="AG18" s="9">
        <f t="shared" si="26"/>
        <v>5.1739674600060432</v>
      </c>
      <c r="AH18" s="9">
        <f t="shared" si="26"/>
        <v>7.2167811662878583</v>
      </c>
      <c r="AI18" s="9">
        <f t="shared" si="26"/>
        <v>6.2715089134182431</v>
      </c>
      <c r="AJ18" s="9">
        <f t="shared" si="26"/>
        <v>5.311264636681611</v>
      </c>
      <c r="AK18" s="9">
        <f t="shared" si="26"/>
        <v>6.0205875737798467</v>
      </c>
      <c r="AL18" s="9">
        <f t="shared" si="26"/>
        <v>4.1271190453669799</v>
      </c>
      <c r="AM18" s="9">
        <f t="shared" si="26"/>
        <v>9.7829608035714397</v>
      </c>
      <c r="AN18" s="9">
        <f t="shared" si="26"/>
        <v>8.5090750055255278</v>
      </c>
      <c r="AO18" s="9">
        <f t="shared" si="26"/>
        <v>3.2185637022849622</v>
      </c>
      <c r="AP18" s="9">
        <f t="shared" si="37"/>
        <v>6.2835288473165196</v>
      </c>
      <c r="AQ18" s="9">
        <f t="shared" si="27"/>
        <v>3.2185637022849622</v>
      </c>
      <c r="AR18" s="9">
        <f t="shared" si="38"/>
        <v>9.7829608035714397</v>
      </c>
      <c r="AS18" s="9">
        <f t="shared" si="28"/>
        <v>1.946558415788326</v>
      </c>
      <c r="AT18" s="9">
        <f t="shared" si="29"/>
        <v>6.7658167237035949</v>
      </c>
      <c r="AU18" s="12">
        <f t="shared" si="30"/>
        <v>4.6845281165767432</v>
      </c>
      <c r="AV18" s="12">
        <f t="shared" si="31"/>
        <v>9.7829608035714397</v>
      </c>
      <c r="AW18" s="9">
        <f t="shared" si="32"/>
        <v>1.604698683274812</v>
      </c>
      <c r="AX18" s="34">
        <f t="shared" si="33"/>
        <v>0</v>
      </c>
      <c r="BC18" s="6"/>
      <c r="BD18" s="6"/>
      <c r="BE18" s="6"/>
      <c r="BF18" s="6"/>
      <c r="BG18" s="6"/>
      <c r="BH18" s="6"/>
    </row>
    <row r="19" spans="1:60" x14ac:dyDescent="0.3">
      <c r="A19" s="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23"/>
      <c r="R19" s="20"/>
      <c r="S19" s="23"/>
      <c r="T19" s="23"/>
      <c r="U19" s="23"/>
      <c r="V19" s="1"/>
      <c r="W19" s="23"/>
      <c r="X19" s="23"/>
      <c r="Y19" s="23"/>
      <c r="Z19" s="23"/>
      <c r="AA19" s="1">
        <v>3</v>
      </c>
      <c r="AB19" s="9">
        <f t="shared" si="26"/>
        <v>14.782928507630299</v>
      </c>
      <c r="AC19" s="9">
        <f t="shared" si="26"/>
        <v>14.778023492435871</v>
      </c>
      <c r="AD19" s="9">
        <f t="shared" si="26"/>
        <v>13.463080399899876</v>
      </c>
      <c r="AE19" s="9">
        <f t="shared" si="26"/>
        <v>19.446020727368605</v>
      </c>
      <c r="AF19" s="9">
        <f t="shared" si="26"/>
        <v>9.1211385791392914</v>
      </c>
      <c r="AG19" s="9">
        <f t="shared" si="26"/>
        <v>11.702127657682468</v>
      </c>
      <c r="AH19" s="9">
        <f t="shared" si="26"/>
        <v>14.652730393453275</v>
      </c>
      <c r="AI19" s="9">
        <f t="shared" si="26"/>
        <v>12.682196939906113</v>
      </c>
      <c r="AJ19" s="9">
        <f t="shared" si="26"/>
        <v>14.48950860903277</v>
      </c>
      <c r="AK19" s="9">
        <f t="shared" si="26"/>
        <v>14.108784109364716</v>
      </c>
      <c r="AL19" s="9">
        <f t="shared" si="26"/>
        <v>15.91585210255657</v>
      </c>
      <c r="AM19" s="9">
        <f t="shared" si="26"/>
        <v>14.666965686813182</v>
      </c>
      <c r="AN19" s="9">
        <f t="shared" si="26"/>
        <v>13.463080399899876</v>
      </c>
      <c r="AO19" s="9">
        <f t="shared" si="26"/>
        <v>20.447280813099901</v>
      </c>
      <c r="AP19" s="9">
        <f t="shared" si="37"/>
        <v>14.551408458448773</v>
      </c>
      <c r="AQ19" s="9">
        <f t="shared" si="27"/>
        <v>9.1211385791392914</v>
      </c>
      <c r="AR19" s="9">
        <f t="shared" si="38"/>
        <v>20.447280813099901</v>
      </c>
      <c r="AS19" s="9">
        <f t="shared" si="28"/>
        <v>2.8335581007508845</v>
      </c>
      <c r="AT19" s="9">
        <f t="shared" si="29"/>
        <v>13.894748448270441</v>
      </c>
      <c r="AU19" s="12">
        <f t="shared" si="30"/>
        <v>9.1211385791392914</v>
      </c>
      <c r="AV19" s="12">
        <f t="shared" si="31"/>
        <v>19.446020727368605</v>
      </c>
      <c r="AW19" s="9">
        <f t="shared" si="32"/>
        <v>2.9731821421235378</v>
      </c>
      <c r="AX19" s="34">
        <f t="shared" si="33"/>
        <v>0</v>
      </c>
      <c r="BC19" s="6"/>
      <c r="BD19" s="6"/>
      <c r="BE19" s="6"/>
      <c r="BF19" s="6"/>
      <c r="BG19" s="6"/>
      <c r="BH19" s="6"/>
    </row>
    <row r="20" spans="1:60" x14ac:dyDescent="0.3">
      <c r="A20" s="27" t="s">
        <v>48</v>
      </c>
      <c r="B20" s="2"/>
      <c r="C20" s="3" t="s">
        <v>2</v>
      </c>
      <c r="D20" s="3"/>
      <c r="E20" s="3" t="s">
        <v>4</v>
      </c>
      <c r="F20" s="3" t="s">
        <v>5</v>
      </c>
      <c r="G20" s="2" t="s">
        <v>6</v>
      </c>
      <c r="H20" s="3" t="s">
        <v>7</v>
      </c>
      <c r="I20" s="3" t="s">
        <v>8</v>
      </c>
      <c r="J20" s="3"/>
      <c r="K20" s="3" t="s">
        <v>10</v>
      </c>
      <c r="L20" s="4"/>
      <c r="M20" s="4" t="s">
        <v>12</v>
      </c>
      <c r="N20" s="4"/>
      <c r="O20" s="4"/>
      <c r="Q20" s="23"/>
      <c r="R20" s="20"/>
      <c r="S20" s="23"/>
      <c r="T20" s="23"/>
      <c r="U20" s="23"/>
      <c r="V20" s="1"/>
      <c r="W20" s="23"/>
      <c r="X20" s="23"/>
      <c r="Y20" s="23"/>
      <c r="Z20" s="23"/>
      <c r="AA20" s="14" t="s">
        <v>28</v>
      </c>
      <c r="AB20" s="18">
        <f>SUM(AB14:AB19)</f>
        <v>100</v>
      </c>
      <c r="AC20" s="18">
        <f t="shared" ref="AC20:AP20" si="42">SUM(AC14:AC19)</f>
        <v>100</v>
      </c>
      <c r="AD20" s="18">
        <f t="shared" si="42"/>
        <v>100</v>
      </c>
      <c r="AE20" s="18">
        <f t="shared" si="42"/>
        <v>100</v>
      </c>
      <c r="AF20" s="18">
        <f t="shared" si="42"/>
        <v>100</v>
      </c>
      <c r="AG20" s="18">
        <f t="shared" si="42"/>
        <v>99.999999999999986</v>
      </c>
      <c r="AH20" s="18">
        <f t="shared" si="42"/>
        <v>100</v>
      </c>
      <c r="AI20" s="18">
        <f t="shared" si="42"/>
        <v>99.999999999999972</v>
      </c>
      <c r="AJ20" s="18">
        <f t="shared" si="42"/>
        <v>99.999999999999986</v>
      </c>
      <c r="AK20" s="18">
        <f t="shared" si="42"/>
        <v>100.00000000000001</v>
      </c>
      <c r="AL20" s="18">
        <f t="shared" si="42"/>
        <v>100</v>
      </c>
      <c r="AM20" s="18">
        <f t="shared" si="42"/>
        <v>100.00000000000003</v>
      </c>
      <c r="AN20" s="18">
        <f t="shared" si="42"/>
        <v>100</v>
      </c>
      <c r="AO20" s="18">
        <f t="shared" si="42"/>
        <v>100.00000000000003</v>
      </c>
      <c r="AP20" s="18">
        <f t="shared" si="42"/>
        <v>100</v>
      </c>
      <c r="AQ20" s="9"/>
      <c r="AR20" s="9"/>
      <c r="AS20" s="9"/>
      <c r="AT20" s="9"/>
      <c r="AU20" s="12"/>
      <c r="AV20" s="12"/>
      <c r="AW20" s="9"/>
      <c r="AX20" s="7"/>
      <c r="BC20" s="6"/>
      <c r="BD20" s="6"/>
      <c r="BE20" s="6"/>
      <c r="BF20" s="6"/>
      <c r="BG20" s="6"/>
      <c r="BH20" s="6"/>
    </row>
    <row r="21" spans="1:60" x14ac:dyDescent="0.3">
      <c r="A21" s="1">
        <v>1</v>
      </c>
      <c r="B21" s="9"/>
      <c r="C21" s="9">
        <f t="shared" ref="C21:M23" si="43">(C2-$W2)/$W2*100</f>
        <v>-4.4418045969327142</v>
      </c>
      <c r="D21" s="9"/>
      <c r="E21" s="9">
        <f t="shared" si="43"/>
        <v>-2.3355926320750231</v>
      </c>
      <c r="F21" s="9">
        <f t="shared" si="43"/>
        <v>4.9062888867549042</v>
      </c>
      <c r="G21" s="9">
        <f t="shared" si="43"/>
        <v>-4.7540417249905023</v>
      </c>
      <c r="H21" s="9">
        <f t="shared" si="43"/>
        <v>13.877846272186604</v>
      </c>
      <c r="I21" s="9">
        <f t="shared" si="43"/>
        <v>6.1033942529992444</v>
      </c>
      <c r="J21" s="9"/>
      <c r="K21" s="9">
        <f t="shared" si="43"/>
        <v>-3.6978217920760748</v>
      </c>
      <c r="L21" s="9"/>
      <c r="M21" s="9">
        <f t="shared" si="43"/>
        <v>-9.658268665866359</v>
      </c>
      <c r="N21" s="9"/>
      <c r="O21" s="9"/>
      <c r="Q21" s="23"/>
      <c r="R21" s="20"/>
      <c r="S21" s="23"/>
      <c r="T21" s="23"/>
      <c r="U21" s="23"/>
      <c r="V21" s="1"/>
      <c r="W21" s="23"/>
      <c r="X21" s="23"/>
      <c r="Y21" s="23"/>
      <c r="Z21" s="23"/>
      <c r="AA21" s="14"/>
      <c r="AQ21" s="25"/>
      <c r="AS21" s="7"/>
      <c r="AT21" s="7"/>
      <c r="AU21" s="8"/>
      <c r="AV21" s="8"/>
      <c r="AW21" s="7"/>
      <c r="AX21" s="7"/>
      <c r="BC21" s="6"/>
      <c r="BD21" s="6"/>
      <c r="BE21" s="6"/>
      <c r="BF21" s="6"/>
      <c r="BG21" s="6"/>
      <c r="BH21" s="6"/>
    </row>
    <row r="22" spans="1:60" x14ac:dyDescent="0.3">
      <c r="A22" s="1">
        <v>2</v>
      </c>
      <c r="B22" s="9"/>
      <c r="C22" s="9">
        <f t="shared" si="43"/>
        <v>-6.0533193888824863</v>
      </c>
      <c r="D22" s="9"/>
      <c r="E22" s="9">
        <f t="shared" si="43"/>
        <v>-15.056687061758007</v>
      </c>
      <c r="F22" s="9">
        <f t="shared" si="43"/>
        <v>-0.78602110242541512</v>
      </c>
      <c r="G22" s="9">
        <f t="shared" si="43"/>
        <v>8.2273385343651935</v>
      </c>
      <c r="H22" s="9">
        <f t="shared" si="43"/>
        <v>9.0474475726710075</v>
      </c>
      <c r="I22" s="9">
        <f t="shared" si="43"/>
        <v>11.221236138647116</v>
      </c>
      <c r="J22" s="9"/>
      <c r="K22" s="9">
        <f t="shared" si="43"/>
        <v>7.4507329335301016</v>
      </c>
      <c r="L22" s="9"/>
      <c r="M22" s="9">
        <f t="shared" si="43"/>
        <v>-14.050727626147513</v>
      </c>
      <c r="N22" s="9"/>
      <c r="O22" s="9"/>
      <c r="Q22" s="23"/>
      <c r="R22" s="20"/>
      <c r="S22" s="23"/>
      <c r="T22" s="23"/>
      <c r="U22" s="23"/>
      <c r="V22" s="1"/>
      <c r="W22" s="23"/>
      <c r="X22" s="23"/>
      <c r="Y22" s="23"/>
      <c r="Z22" s="23"/>
      <c r="AA22" s="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BC22" s="6"/>
      <c r="BD22" s="6"/>
      <c r="BE22" s="6"/>
      <c r="BF22" s="6"/>
      <c r="BG22" s="6"/>
      <c r="BH22" s="6"/>
    </row>
    <row r="23" spans="1:60" x14ac:dyDescent="0.3">
      <c r="A23" s="1">
        <v>3</v>
      </c>
      <c r="B23" s="9"/>
      <c r="C23" s="9">
        <f t="shared" si="43"/>
        <v>1.8765359956621586</v>
      </c>
      <c r="D23" s="9"/>
      <c r="E23" s="9">
        <f t="shared" si="43"/>
        <v>36.284243218820677</v>
      </c>
      <c r="F23" s="9">
        <f t="shared" si="43"/>
        <v>-36.543019896304607</v>
      </c>
      <c r="G23" s="9">
        <f t="shared" si="43"/>
        <v>-16.124952900689333</v>
      </c>
      <c r="H23" s="9">
        <f t="shared" si="43"/>
        <v>18.581774116362958</v>
      </c>
      <c r="I23" s="9">
        <f t="shared" si="43"/>
        <v>-2.0012521456603212</v>
      </c>
      <c r="J23" s="9"/>
      <c r="K23" s="9">
        <f t="shared" si="43"/>
        <v>4.0583835952908913</v>
      </c>
      <c r="L23" s="9"/>
      <c r="M23" s="9">
        <f t="shared" si="43"/>
        <v>-6.1317119834824219</v>
      </c>
      <c r="N23" s="9"/>
      <c r="O23" s="9"/>
      <c r="Q23" s="23"/>
      <c r="R23" s="20"/>
      <c r="S23" s="23"/>
      <c r="T23" s="23"/>
      <c r="U23" s="23"/>
      <c r="V23" s="1"/>
      <c r="W23" s="23"/>
      <c r="X23" s="23"/>
      <c r="Y23" s="23"/>
      <c r="Z23" s="23"/>
      <c r="AA23" s="5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BC23" s="6"/>
      <c r="BD23" s="6"/>
      <c r="BE23" s="6"/>
      <c r="BF23" s="6"/>
      <c r="BG23" s="6"/>
      <c r="BH23" s="6"/>
    </row>
    <row r="24" spans="1:60" x14ac:dyDescent="0.3">
      <c r="A24" s="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Q24" s="23"/>
      <c r="R24" s="20"/>
      <c r="S24" s="23"/>
      <c r="T24" s="23"/>
      <c r="U24" s="23"/>
      <c r="V24" s="1"/>
      <c r="W24" s="23"/>
      <c r="X24" s="23"/>
      <c r="Y24" s="23"/>
      <c r="Z24" s="23"/>
      <c r="AA24" s="1" t="s">
        <v>0</v>
      </c>
      <c r="AB24" s="2" t="s">
        <v>1</v>
      </c>
      <c r="AC24" s="3" t="s">
        <v>2</v>
      </c>
      <c r="AD24" s="3" t="s">
        <v>3</v>
      </c>
      <c r="AE24" s="3" t="s">
        <v>4</v>
      </c>
      <c r="AF24" s="3" t="s">
        <v>5</v>
      </c>
      <c r="AG24" s="2" t="s">
        <v>6</v>
      </c>
      <c r="AH24" s="3" t="s">
        <v>7</v>
      </c>
      <c r="AI24" s="3" t="s">
        <v>8</v>
      </c>
      <c r="AJ24" s="3" t="s">
        <v>9</v>
      </c>
      <c r="AK24" s="3" t="s">
        <v>10</v>
      </c>
      <c r="AL24" s="4" t="s">
        <v>11</v>
      </c>
      <c r="AM24" s="4" t="s">
        <v>12</v>
      </c>
      <c r="AN24" s="4" t="s">
        <v>13</v>
      </c>
      <c r="AO24" s="4" t="s">
        <v>14</v>
      </c>
      <c r="AP24" s="1" t="s">
        <v>15</v>
      </c>
      <c r="AQ24" s="5" t="s">
        <v>16</v>
      </c>
      <c r="AR24" s="1" t="s">
        <v>17</v>
      </c>
      <c r="AS24" s="1" t="s">
        <v>23</v>
      </c>
      <c r="AT24" s="1" t="s">
        <v>19</v>
      </c>
      <c r="AU24" s="1" t="s">
        <v>20</v>
      </c>
      <c r="AV24" s="5" t="s">
        <v>21</v>
      </c>
      <c r="AW24" s="1" t="s">
        <v>24</v>
      </c>
      <c r="BC24" s="6"/>
      <c r="BD24" s="6"/>
      <c r="BE24" s="6"/>
      <c r="BF24" s="6"/>
      <c r="BG24" s="6"/>
      <c r="BH24" s="6"/>
    </row>
    <row r="25" spans="1:60" x14ac:dyDescent="0.3">
      <c r="A25" s="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Q25" s="23"/>
      <c r="R25" s="20"/>
      <c r="S25" s="23"/>
      <c r="T25" s="23"/>
      <c r="U25" s="23"/>
      <c r="V25" s="1"/>
      <c r="W25" s="23"/>
      <c r="X25" s="23"/>
      <c r="Y25" s="23"/>
      <c r="Z25" s="23"/>
      <c r="AA25" s="1" t="s">
        <v>25</v>
      </c>
      <c r="AB25" s="21">
        <f t="shared" ref="AB25:AR31" si="44">AB2/86400</f>
        <v>6.1399019479166665E-5</v>
      </c>
      <c r="AC25" s="21">
        <f t="shared" si="44"/>
        <v>5.6651549502314816E-5</v>
      </c>
      <c r="AD25" s="21">
        <f t="shared" si="44"/>
        <v>5.0256151840277786E-5</v>
      </c>
      <c r="AE25" s="21">
        <f t="shared" si="44"/>
        <v>4.7413286307870365E-5</v>
      </c>
      <c r="AF25" s="21">
        <f t="shared" si="44"/>
        <v>6.2263269513888891E-5</v>
      </c>
      <c r="AG25" s="21">
        <f t="shared" si="44"/>
        <v>6.2925170069444447E-5</v>
      </c>
      <c r="AH25" s="21">
        <f t="shared" si="44"/>
        <v>6.677164693287038E-5</v>
      </c>
      <c r="AI25" s="21">
        <f t="shared" si="44"/>
        <v>6.7791005300925919E-5</v>
      </c>
      <c r="AJ25" s="21">
        <f t="shared" si="44"/>
        <v>5.2267573703703697E-5</v>
      </c>
      <c r="AK25" s="21">
        <f t="shared" si="44"/>
        <v>6.0917422523148142E-5</v>
      </c>
      <c r="AL25" s="21">
        <f t="shared" si="44"/>
        <v>5.2758881331018519E-5</v>
      </c>
      <c r="AM25" s="21">
        <f t="shared" si="44"/>
        <v>5.6962291087962959E-5</v>
      </c>
      <c r="AN25" s="21">
        <f t="shared" si="44"/>
        <v>5.0256151840277786E-5</v>
      </c>
      <c r="AO25" s="21">
        <f t="shared" si="44"/>
        <v>5.0352733692129636E-5</v>
      </c>
      <c r="AP25" s="21">
        <f t="shared" si="44"/>
        <v>5.7070439508928574E-5</v>
      </c>
      <c r="AQ25" s="21">
        <f t="shared" si="44"/>
        <v>4.7413286307870365E-5</v>
      </c>
      <c r="AR25" s="21">
        <f t="shared" si="44"/>
        <v>6.7791005300925919E-5</v>
      </c>
      <c r="AS25" s="9">
        <f>AS2</f>
        <v>11.672843003866056</v>
      </c>
      <c r="AT25" s="21">
        <f t="shared" ref="AT25:AV29" si="45">AT2/86400</f>
        <v>6.0211955154803236E-5</v>
      </c>
      <c r="AU25" s="21">
        <f t="shared" si="45"/>
        <v>4.7413286307870365E-5</v>
      </c>
      <c r="AV25" s="21">
        <f t="shared" si="45"/>
        <v>6.7791005300925919E-5</v>
      </c>
      <c r="AW25" s="9">
        <f>AW2</f>
        <v>10.864898436891981</v>
      </c>
      <c r="BC25" s="6"/>
      <c r="BD25" s="6"/>
      <c r="BE25" s="6"/>
      <c r="BF25" s="6"/>
      <c r="BG25" s="6"/>
      <c r="BH25" s="6"/>
    </row>
    <row r="26" spans="1:60" x14ac:dyDescent="0.3">
      <c r="A26" s="27" t="s">
        <v>47</v>
      </c>
      <c r="B26" s="2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2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24"/>
      <c r="Q26" s="23"/>
      <c r="R26" s="17"/>
      <c r="S26" s="9"/>
      <c r="T26" s="23"/>
      <c r="U26" s="23"/>
      <c r="V26" s="1"/>
      <c r="W26" s="23"/>
      <c r="X26" s="23"/>
      <c r="Y26" s="23"/>
      <c r="Z26" s="23"/>
      <c r="AA26" s="1" t="s">
        <v>26</v>
      </c>
      <c r="AB26" s="21">
        <f t="shared" si="44"/>
        <v>8.8097337708333324E-5</v>
      </c>
      <c r="AC26" s="21">
        <f t="shared" si="44"/>
        <v>9.2344576724537046E-5</v>
      </c>
      <c r="AD26" s="21">
        <f t="shared" si="44"/>
        <v>7.3704543553240731E-5</v>
      </c>
      <c r="AE26" s="21">
        <f t="shared" si="44"/>
        <v>1.0486688502314815E-4</v>
      </c>
      <c r="AF26" s="21">
        <f t="shared" si="44"/>
        <v>1.0130857898148148E-4</v>
      </c>
      <c r="AG26" s="21">
        <f t="shared" si="44"/>
        <v>8.558411018518518E-5</v>
      </c>
      <c r="AH26" s="21">
        <f t="shared" si="44"/>
        <v>1.1078882170138888E-4</v>
      </c>
      <c r="AI26" s="21">
        <f t="shared" si="44"/>
        <v>9.7647392280092614E-5</v>
      </c>
      <c r="AJ26" s="21">
        <f t="shared" si="44"/>
        <v>1.0740320819444445E-4</v>
      </c>
      <c r="AK26" s="21">
        <f t="shared" si="44"/>
        <v>8.9238735613425928E-5</v>
      </c>
      <c r="AL26" s="21">
        <f t="shared" si="44"/>
        <v>7.8340471990740747E-5</v>
      </c>
      <c r="AM26" s="21">
        <f t="shared" si="44"/>
        <v>8.3900226759259258E-5</v>
      </c>
      <c r="AN26" s="21">
        <f t="shared" si="44"/>
        <v>7.3704543553240731E-5</v>
      </c>
      <c r="AO26" s="21">
        <f t="shared" si="44"/>
        <v>7.5333837233796294E-5</v>
      </c>
      <c r="AP26" s="21">
        <f t="shared" si="44"/>
        <v>9.0161662107308196E-5</v>
      </c>
      <c r="AQ26" s="21">
        <f t="shared" si="44"/>
        <v>7.3704543553240731E-5</v>
      </c>
      <c r="AR26" s="21">
        <f t="shared" si="44"/>
        <v>1.1078882170138888E-4</v>
      </c>
      <c r="AS26" s="9">
        <f>AS3</f>
        <v>14.065071163624406</v>
      </c>
      <c r="AT26" s="21">
        <f t="shared" si="45"/>
        <v>9.5709915908564827E-5</v>
      </c>
      <c r="AU26" s="21">
        <f t="shared" si="45"/>
        <v>8.3900226759259258E-5</v>
      </c>
      <c r="AV26" s="21">
        <f t="shared" si="45"/>
        <v>1.1078882170138888E-4</v>
      </c>
      <c r="AW26" s="9">
        <f>AW3</f>
        <v>10.002319872256592</v>
      </c>
      <c r="BC26" s="6"/>
      <c r="BD26" s="6"/>
      <c r="BE26" s="6"/>
      <c r="BF26" s="6"/>
      <c r="BG26" s="6"/>
      <c r="BH26" s="6"/>
    </row>
    <row r="27" spans="1:60" x14ac:dyDescent="0.3">
      <c r="A27" s="1">
        <v>1</v>
      </c>
      <c r="B27" s="9">
        <f t="shared" ref="B27:O29" si="46">(B2-$P2)/$P2*100</f>
        <v>1.5378817162883969</v>
      </c>
      <c r="C27" s="9">
        <f t="shared" si="46"/>
        <v>1.1981249953308941</v>
      </c>
      <c r="D27" s="9">
        <f t="shared" si="46"/>
        <v>-15.805932243890384</v>
      </c>
      <c r="E27" s="9">
        <f t="shared" si="46"/>
        <v>3.4286474616382518</v>
      </c>
      <c r="F27" s="9">
        <f t="shared" si="46"/>
        <v>11.097951261827051</v>
      </c>
      <c r="G27" s="9">
        <f t="shared" si="46"/>
        <v>0.86745935456513168</v>
      </c>
      <c r="H27" s="9">
        <f t="shared" si="46"/>
        <v>20.599017935011197</v>
      </c>
      <c r="I27" s="9">
        <f t="shared" si="46"/>
        <v>12.365710850366618</v>
      </c>
      <c r="J27" s="9">
        <f t="shared" si="46"/>
        <v>8.4483479793917926</v>
      </c>
      <c r="K27" s="9">
        <f t="shared" si="46"/>
        <v>1.9860183263286706</v>
      </c>
      <c r="L27" s="9">
        <f t="shared" si="46"/>
        <v>-10.957357884171079</v>
      </c>
      <c r="M27" s="9">
        <f t="shared" si="46"/>
        <v>-4.3262194175676223</v>
      </c>
      <c r="N27" s="9">
        <f t="shared" si="46"/>
        <v>-15.805932243890384</v>
      </c>
      <c r="O27" s="9">
        <f t="shared" si="46"/>
        <v>-14.633718091228271</v>
      </c>
      <c r="Q27" s="23"/>
      <c r="S27" s="9"/>
      <c r="T27" s="23"/>
      <c r="U27" s="23"/>
      <c r="V27" s="1"/>
      <c r="W27" s="23"/>
      <c r="X27" s="23"/>
      <c r="Y27" s="23"/>
      <c r="Z27" s="23"/>
      <c r="AA27" s="1" t="s">
        <v>27</v>
      </c>
      <c r="AB27" s="21">
        <f t="shared" si="44"/>
        <v>7.2364732928240736E-5</v>
      </c>
      <c r="AC27" s="21">
        <f t="shared" si="44"/>
        <v>5.5971539849537039E-5</v>
      </c>
      <c r="AD27" s="21">
        <f t="shared" si="44"/>
        <v>5.9494415046296319E-5</v>
      </c>
      <c r="AE27" s="21">
        <f t="shared" si="44"/>
        <v>5.2842865543981512E-5</v>
      </c>
      <c r="AF27" s="21">
        <f t="shared" si="44"/>
        <v>5.8610481226851854E-5</v>
      </c>
      <c r="AG27" s="21">
        <f t="shared" si="44"/>
        <v>6.5634710682870357E-5</v>
      </c>
      <c r="AH27" s="21">
        <f t="shared" si="44"/>
        <v>6.516229949074073E-5</v>
      </c>
      <c r="AI27" s="21">
        <f t="shared" si="44"/>
        <v>6.4936591921296283E-5</v>
      </c>
      <c r="AJ27" s="21">
        <f t="shared" si="44"/>
        <v>5.9200470312499987E-5</v>
      </c>
      <c r="AK27" s="21">
        <f t="shared" si="44"/>
        <v>6.1616066180555557E-5</v>
      </c>
      <c r="AL27" s="21">
        <f t="shared" si="44"/>
        <v>5.6303015034722205E-5</v>
      </c>
      <c r="AM27" s="21">
        <f t="shared" si="44"/>
        <v>4.380196523148149E-5</v>
      </c>
      <c r="AN27" s="21">
        <f t="shared" si="44"/>
        <v>5.9494415046296319E-5</v>
      </c>
      <c r="AO27" s="21">
        <f t="shared" si="44"/>
        <v>5.7054673726851841E-5</v>
      </c>
      <c r="AP27" s="21">
        <f t="shared" si="44"/>
        <v>5.9463445873015887E-5</v>
      </c>
      <c r="AQ27" s="21">
        <f t="shared" si="44"/>
        <v>4.380196523148149E-5</v>
      </c>
      <c r="AR27" s="21">
        <f t="shared" si="44"/>
        <v>7.2364732928240736E-5</v>
      </c>
      <c r="AS27" s="9">
        <f>AS4</f>
        <v>11.32443649038983</v>
      </c>
      <c r="AT27" s="21">
        <f t="shared" si="45"/>
        <v>5.8572065015914359E-5</v>
      </c>
      <c r="AU27" s="21">
        <f t="shared" si="45"/>
        <v>4.380196523148149E-5</v>
      </c>
      <c r="AV27" s="21">
        <f t="shared" si="45"/>
        <v>6.5634710682870357E-5</v>
      </c>
      <c r="AW27" s="9">
        <f>AW4</f>
        <v>12.919331910727868</v>
      </c>
      <c r="BC27" s="6"/>
      <c r="BD27" s="6"/>
      <c r="BE27" s="6"/>
      <c r="BF27" s="6"/>
      <c r="BG27" s="6"/>
      <c r="BH27" s="6"/>
    </row>
    <row r="28" spans="1:60" x14ac:dyDescent="0.3">
      <c r="A28" s="1">
        <v>2</v>
      </c>
      <c r="B28" s="9">
        <f t="shared" si="46"/>
        <v>14.084553688037699</v>
      </c>
      <c r="C28" s="9">
        <f t="shared" si="46"/>
        <v>-8.583582585831163</v>
      </c>
      <c r="D28" s="9">
        <f t="shared" si="46"/>
        <v>6.9333275777032934</v>
      </c>
      <c r="E28" s="9">
        <f t="shared" si="46"/>
        <v>-17.344462820905942</v>
      </c>
      <c r="F28" s="9">
        <f t="shared" si="46"/>
        <v>-3.4581482898299281</v>
      </c>
      <c r="G28" s="9">
        <f t="shared" si="46"/>
        <v>5.3124547958885069</v>
      </c>
      <c r="H28" s="9">
        <f t="shared" si="46"/>
        <v>6.110475861488827</v>
      </c>
      <c r="I28" s="9">
        <f t="shared" si="46"/>
        <v>8.2257178436936051</v>
      </c>
      <c r="J28" s="9">
        <f t="shared" si="46"/>
        <v>-2.6590801432366096</v>
      </c>
      <c r="K28" s="9">
        <f t="shared" si="46"/>
        <v>4.5567654909518431</v>
      </c>
      <c r="L28" s="9">
        <f t="shared" si="46"/>
        <v>-4.2530281322409929</v>
      </c>
      <c r="M28" s="9">
        <f t="shared" si="46"/>
        <v>-16.365596861307491</v>
      </c>
      <c r="N28" s="9">
        <f t="shared" si="46"/>
        <v>6.9333275777032934</v>
      </c>
      <c r="O28" s="9">
        <f t="shared" si="46"/>
        <v>0.50727599788516398</v>
      </c>
      <c r="Q28" s="23"/>
      <c r="R28" s="5"/>
      <c r="S28" s="9"/>
      <c r="T28" s="23"/>
      <c r="U28" s="23"/>
      <c r="V28" s="1"/>
      <c r="W28" s="23"/>
      <c r="X28" s="23"/>
      <c r="Y28" s="23"/>
      <c r="Z28" s="23"/>
      <c r="AA28" s="1" t="s">
        <v>29</v>
      </c>
      <c r="AB28" s="21">
        <f t="shared" si="44"/>
        <v>1.1070195053240739E-4</v>
      </c>
      <c r="AC28" s="21">
        <f t="shared" si="44"/>
        <v>8.7417065590277777E-5</v>
      </c>
      <c r="AD28" s="21">
        <f t="shared" si="44"/>
        <v>9.7488872094907383E-5</v>
      </c>
      <c r="AE28" s="21">
        <f t="shared" si="44"/>
        <v>6.4805891493055552E-5</v>
      </c>
      <c r="AF28" s="21">
        <f t="shared" si="44"/>
        <v>8.3083480312499982E-5</v>
      </c>
      <c r="AG28" s="21">
        <f t="shared" si="44"/>
        <v>9.9612622824074074E-5</v>
      </c>
      <c r="AH28" s="21">
        <f t="shared" si="44"/>
        <v>9.02578315277778E-5</v>
      </c>
      <c r="AI28" s="21">
        <f t="shared" si="44"/>
        <v>9.9430744525462944E-5</v>
      </c>
      <c r="AJ28" s="21">
        <f t="shared" si="44"/>
        <v>9.10640799537037E-5</v>
      </c>
      <c r="AK28" s="21">
        <f t="shared" si="44"/>
        <v>9.8450491307870358E-5</v>
      </c>
      <c r="AL28" s="21">
        <f t="shared" si="44"/>
        <v>9.7010162083333349E-5</v>
      </c>
      <c r="AM28" s="21">
        <f t="shared" si="44"/>
        <v>6.9967246157407381E-5</v>
      </c>
      <c r="AN28" s="21">
        <f t="shared" si="44"/>
        <v>9.7488872094907383E-5</v>
      </c>
      <c r="AO28" s="21">
        <f t="shared" si="44"/>
        <v>1.0707147055555557E-4</v>
      </c>
      <c r="AP28" s="21">
        <f t="shared" si="44"/>
        <v>9.241791293237433E-5</v>
      </c>
      <c r="AQ28" s="21">
        <f t="shared" si="44"/>
        <v>6.4805891493055552E-5</v>
      </c>
      <c r="AR28" s="21">
        <f t="shared" si="44"/>
        <v>1.1070195053240739E-4</v>
      </c>
      <c r="AS28" s="9">
        <f>AS5</f>
        <v>13.895772254393737</v>
      </c>
      <c r="AT28" s="21">
        <f t="shared" si="45"/>
        <v>8.6628171717303244E-5</v>
      </c>
      <c r="AU28" s="21">
        <f t="shared" si="45"/>
        <v>6.4805891493055552E-5</v>
      </c>
      <c r="AV28" s="21">
        <f t="shared" si="45"/>
        <v>9.9612622824074074E-5</v>
      </c>
      <c r="AW28" s="9">
        <f>AW5</f>
        <v>15.440750261987231</v>
      </c>
      <c r="BC28" s="6"/>
      <c r="BD28" s="6"/>
      <c r="BE28" s="6"/>
      <c r="BF28" s="6"/>
      <c r="BG28" s="6"/>
      <c r="BH28" s="6"/>
    </row>
    <row r="29" spans="1:60" x14ac:dyDescent="0.3">
      <c r="A29" s="1">
        <v>3</v>
      </c>
      <c r="B29" s="9">
        <f t="shared" si="46"/>
        <v>10.409175386422495</v>
      </c>
      <c r="C29" s="9">
        <f t="shared" si="46"/>
        <v>-2.3453009580160953</v>
      </c>
      <c r="D29" s="9">
        <f t="shared" si="46"/>
        <v>-11.766291566646061</v>
      </c>
      <c r="E29" s="9">
        <f t="shared" si="46"/>
        <v>30.636526120844447</v>
      </c>
      <c r="F29" s="9">
        <f t="shared" si="46"/>
        <v>-39.172722810251486</v>
      </c>
      <c r="G29" s="9">
        <f t="shared" si="46"/>
        <v>-19.600795202104564</v>
      </c>
      <c r="H29" s="9">
        <f t="shared" si="46"/>
        <v>13.667660075240617</v>
      </c>
      <c r="I29" s="9">
        <f t="shared" si="46"/>
        <v>-6.0623907686231719</v>
      </c>
      <c r="J29" s="9">
        <f t="shared" si="46"/>
        <v>1.9235480762124655</v>
      </c>
      <c r="K29" s="9">
        <f t="shared" si="46"/>
        <v>-0.25387069279495328</v>
      </c>
      <c r="L29" s="9">
        <f t="shared" si="46"/>
        <v>3.0485636757362116</v>
      </c>
      <c r="M29" s="9">
        <f t="shared" si="46"/>
        <v>-10.021681378825051</v>
      </c>
      <c r="N29" s="9">
        <f t="shared" si="46"/>
        <v>-11.766291566646061</v>
      </c>
      <c r="O29" s="9">
        <f t="shared" si="46"/>
        <v>41.303871609451051</v>
      </c>
      <c r="Q29" s="23"/>
      <c r="R29" s="5"/>
      <c r="S29" s="9"/>
      <c r="T29" s="23"/>
      <c r="U29" s="23"/>
      <c r="V29" s="1"/>
      <c r="W29" s="23"/>
      <c r="X29" s="23"/>
      <c r="Y29" s="23"/>
      <c r="Z29" s="23"/>
      <c r="AA29" s="1" t="s">
        <v>30</v>
      </c>
      <c r="AB29" s="21">
        <f t="shared" si="44"/>
        <v>1.7101284953703704E-5</v>
      </c>
      <c r="AC29" s="21">
        <f t="shared" si="44"/>
        <v>1.7006802719907403E-5</v>
      </c>
      <c r="AD29" s="21">
        <f t="shared" si="44"/>
        <v>3.0637440162037052E-5</v>
      </c>
      <c r="AE29" s="21">
        <f t="shared" si="44"/>
        <v>2.737517846064813E-5</v>
      </c>
      <c r="AF29" s="21">
        <f t="shared" si="44"/>
        <v>2.7694318460648141E-5</v>
      </c>
      <c r="AG29" s="21">
        <f t="shared" si="44"/>
        <v>1.9529478460648162E-5</v>
      </c>
      <c r="AH29" s="21">
        <f t="shared" si="44"/>
        <v>3.0756855208333344E-5</v>
      </c>
      <c r="AI29" s="21">
        <f t="shared" si="44"/>
        <v>2.5520964560185209E-5</v>
      </c>
      <c r="AJ29" s="21">
        <f t="shared" si="44"/>
        <v>2.0525741157407424E-5</v>
      </c>
      <c r="AK29" s="21">
        <f t="shared" si="44"/>
        <v>2.3384353749999991E-5</v>
      </c>
      <c r="AL29" s="21">
        <f t="shared" si="44"/>
        <v>1.46804400810185E-5</v>
      </c>
      <c r="AM29" s="21">
        <f t="shared" si="44"/>
        <v>3.2972201226851888E-5</v>
      </c>
      <c r="AN29" s="21">
        <f t="shared" si="44"/>
        <v>3.0637440162037052E-5</v>
      </c>
      <c r="AO29" s="21">
        <f t="shared" si="44"/>
        <v>1.2219702696759238E-5</v>
      </c>
      <c r="AP29" s="21">
        <f t="shared" si="44"/>
        <v>2.3574443004298946E-5</v>
      </c>
      <c r="AQ29" s="21">
        <f t="shared" si="44"/>
        <v>1.2219702696759238E-5</v>
      </c>
      <c r="AR29" s="21">
        <f t="shared" si="44"/>
        <v>3.2972201226851888E-5</v>
      </c>
      <c r="AS29" s="9">
        <f>AS6</f>
        <v>28.664920108271268</v>
      </c>
      <c r="AT29" s="21">
        <f t="shared" si="45"/>
        <v>2.5530019105902784E-5</v>
      </c>
      <c r="AU29" s="21">
        <f t="shared" si="45"/>
        <v>1.7006802719907403E-5</v>
      </c>
      <c r="AV29" s="21">
        <f t="shared" si="45"/>
        <v>3.2972201226851888E-5</v>
      </c>
      <c r="AW29" s="9">
        <f>AW6</f>
        <v>21.147962201523381</v>
      </c>
      <c r="BC29" s="6"/>
      <c r="BD29" s="6"/>
      <c r="BE29" s="6"/>
      <c r="BF29" s="6"/>
      <c r="BG29" s="6"/>
      <c r="BH29" s="16"/>
    </row>
    <row r="30" spans="1:60" x14ac:dyDescent="0.3">
      <c r="A30" s="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Q30" s="23"/>
      <c r="R30" s="26"/>
      <c r="S30" s="23"/>
      <c r="T30" s="23"/>
      <c r="U30" s="23"/>
      <c r="V30" s="1"/>
      <c r="W30" s="23"/>
      <c r="X30" s="23"/>
      <c r="Y30" s="23"/>
      <c r="Z30" s="23"/>
      <c r="AA30" s="1">
        <v>3</v>
      </c>
      <c r="AB30" s="21">
        <f>AB7/86400</f>
        <v>6.0657596377314786E-5</v>
      </c>
      <c r="AC30" s="21">
        <f t="shared" si="44"/>
        <v>5.3650426226851864E-5</v>
      </c>
      <c r="AD30" s="21">
        <f t="shared" si="44"/>
        <v>4.8474636770833304E-5</v>
      </c>
      <c r="AE30" s="21">
        <f t="shared" si="44"/>
        <v>7.177028218750001E-5</v>
      </c>
      <c r="AF30" s="21">
        <f t="shared" si="44"/>
        <v>3.3417842453703744E-5</v>
      </c>
      <c r="AG30" s="21">
        <f t="shared" si="44"/>
        <v>4.4170445949074047E-5</v>
      </c>
      <c r="AH30" s="21">
        <f t="shared" si="44"/>
        <v>6.2447772314814783E-5</v>
      </c>
      <c r="AI30" s="21">
        <f t="shared" si="44"/>
        <v>5.1608297638888868E-5</v>
      </c>
      <c r="AJ30" s="21">
        <f t="shared" si="44"/>
        <v>5.5995685312500001E-5</v>
      </c>
      <c r="AK30" s="21">
        <f t="shared" si="44"/>
        <v>5.4799435196759314E-5</v>
      </c>
      <c r="AL30" s="21">
        <f t="shared" si="44"/>
        <v>5.6613756608796321E-5</v>
      </c>
      <c r="AM30" s="21">
        <f t="shared" si="44"/>
        <v>4.9433106574074055E-5</v>
      </c>
      <c r="AN30" s="21">
        <f t="shared" si="44"/>
        <v>4.8474636770833304E-5</v>
      </c>
      <c r="AO30" s="21">
        <f t="shared" si="44"/>
        <v>7.763080541666671E-5</v>
      </c>
      <c r="AP30" s="21">
        <f t="shared" si="44"/>
        <v>5.4938908985615085E-5</v>
      </c>
      <c r="AQ30" s="21">
        <f t="shared" si="44"/>
        <v>3.3417842453703744E-5</v>
      </c>
      <c r="AR30" s="21">
        <f t="shared" si="44"/>
        <v>7.763080541666671E-5</v>
      </c>
      <c r="AS30" s="21">
        <f t="shared" ref="AS30:AW31" si="47">AS7/86400</f>
        <v>2.3350019794080802E-4</v>
      </c>
      <c r="AT30" s="21">
        <f t="shared" si="47"/>
        <v>5.2662201067708332E-5</v>
      </c>
      <c r="AU30" s="21">
        <f t="shared" si="47"/>
        <v>3.3417842453703744E-5</v>
      </c>
      <c r="AV30" s="21">
        <f t="shared" si="47"/>
        <v>7.177028218750001E-5</v>
      </c>
      <c r="AW30" s="21">
        <f t="shared" si="47"/>
        <v>2.5201693692765919E-4</v>
      </c>
      <c r="BC30" s="6"/>
      <c r="BD30" s="6"/>
      <c r="BE30" s="6"/>
      <c r="BF30" s="6"/>
      <c r="BG30" s="6"/>
      <c r="BH30" s="16"/>
    </row>
    <row r="31" spans="1:60" x14ac:dyDescent="0.3">
      <c r="A31" s="27" t="s">
        <v>50</v>
      </c>
      <c r="B31" s="2"/>
      <c r="C31" s="3" t="s">
        <v>2</v>
      </c>
      <c r="D31" s="3"/>
      <c r="E31" s="3" t="s">
        <v>4</v>
      </c>
      <c r="F31" s="3" t="s">
        <v>5</v>
      </c>
      <c r="G31" s="2" t="s">
        <v>6</v>
      </c>
      <c r="H31" s="3" t="s">
        <v>7</v>
      </c>
      <c r="I31" s="3" t="s">
        <v>8</v>
      </c>
      <c r="J31" s="3"/>
      <c r="K31" s="3" t="s">
        <v>10</v>
      </c>
      <c r="L31" s="4"/>
      <c r="M31" s="4" t="s">
        <v>12</v>
      </c>
      <c r="N31" s="4"/>
      <c r="O31" s="4"/>
      <c r="P31" s="5" t="s">
        <v>33</v>
      </c>
      <c r="Q31" s="23"/>
      <c r="R31" s="26"/>
      <c r="S31" s="23"/>
      <c r="T31" s="23"/>
      <c r="U31" s="23"/>
      <c r="V31" s="1"/>
      <c r="W31" s="23"/>
      <c r="X31" s="23"/>
      <c r="Y31" s="23"/>
      <c r="Z31" s="23"/>
      <c r="AA31" s="14" t="s">
        <v>28</v>
      </c>
      <c r="AB31" s="21">
        <f>AB8/86400</f>
        <v>4.1032192197916668E-4</v>
      </c>
      <c r="AC31" s="21">
        <f t="shared" si="44"/>
        <v>3.6304196061342592E-4</v>
      </c>
      <c r="AD31" s="21">
        <f t="shared" si="44"/>
        <v>3.6005605946759256E-4</v>
      </c>
      <c r="AE31" s="21">
        <f t="shared" si="44"/>
        <v>3.6907438901620369E-4</v>
      </c>
      <c r="AF31" s="21">
        <f t="shared" si="44"/>
        <v>3.663779709490741E-4</v>
      </c>
      <c r="AG31" s="21">
        <f t="shared" si="44"/>
        <v>3.7745653817129629E-4</v>
      </c>
      <c r="AH31" s="21">
        <f t="shared" si="44"/>
        <v>4.261852271759259E-4</v>
      </c>
      <c r="AI31" s="21">
        <f t="shared" si="44"/>
        <v>4.069349962268519E-4</v>
      </c>
      <c r="AJ31" s="21">
        <f t="shared" si="44"/>
        <v>3.8645675863425934E-4</v>
      </c>
      <c r="AK31" s="21">
        <f t="shared" si="44"/>
        <v>3.8840650457175926E-4</v>
      </c>
      <c r="AL31" s="21">
        <f t="shared" si="44"/>
        <v>3.5570672712962963E-4</v>
      </c>
      <c r="AM31" s="21">
        <f t="shared" si="44"/>
        <v>3.37037037037037E-4</v>
      </c>
      <c r="AN31" s="21">
        <f t="shared" si="44"/>
        <v>3.6005605946759256E-4</v>
      </c>
      <c r="AO31" s="21">
        <f t="shared" si="44"/>
        <v>3.7966322332175922E-4</v>
      </c>
      <c r="AP31" s="21">
        <f t="shared" si="44"/>
        <v>3.7762681241154097E-4</v>
      </c>
      <c r="AQ31" s="21">
        <f t="shared" si="44"/>
        <v>3.37037037037037E-4</v>
      </c>
      <c r="AR31" s="21">
        <f t="shared" si="44"/>
        <v>4.261852271759259E-4</v>
      </c>
      <c r="AS31" s="21">
        <f t="shared" si="47"/>
        <v>7.431179013604218E-5</v>
      </c>
      <c r="AT31" s="21">
        <f t="shared" si="47"/>
        <v>3.7931432797019674E-4</v>
      </c>
      <c r="AU31" s="21">
        <f t="shared" si="47"/>
        <v>3.37037037037037E-4</v>
      </c>
      <c r="AV31" s="21">
        <f t="shared" si="47"/>
        <v>4.261852271759259E-4</v>
      </c>
      <c r="AW31" s="21">
        <f t="shared" si="47"/>
        <v>8.4515411328836971E-5</v>
      </c>
      <c r="BC31" s="6"/>
      <c r="BD31" s="6"/>
      <c r="BE31" s="6"/>
      <c r="BF31" s="6"/>
      <c r="BG31" s="6"/>
      <c r="BH31" s="16"/>
    </row>
    <row r="32" spans="1:60" x14ac:dyDescent="0.3">
      <c r="A32" s="1">
        <v>1</v>
      </c>
      <c r="B32" s="9"/>
      <c r="C32" s="9">
        <f>C9-$W9</f>
        <v>-9.1834215221496152E-2</v>
      </c>
      <c r="D32" s="9"/>
      <c r="E32" s="9">
        <f t="shared" ref="E32:M32" si="48">E9-$W9</f>
        <v>0.1271663273146757</v>
      </c>
      <c r="F32" s="9">
        <f t="shared" si="48"/>
        <v>3.5128010584823173</v>
      </c>
      <c r="G32" s="9">
        <f t="shared" si="48"/>
        <v>-1.7881184453083065</v>
      </c>
      <c r="H32" s="9">
        <f t="shared" si="48"/>
        <v>0.52989106620139381</v>
      </c>
      <c r="I32" s="9">
        <f t="shared" si="48"/>
        <v>-0.47810683738703119</v>
      </c>
      <c r="J32" s="9"/>
      <c r="K32" s="9">
        <f t="shared" si="48"/>
        <v>-2.4733174600503176</v>
      </c>
      <c r="L32" s="9"/>
      <c r="M32" s="9">
        <f t="shared" si="48"/>
        <v>0.66151850596877892</v>
      </c>
      <c r="N32" s="9"/>
      <c r="O32" s="9"/>
      <c r="P32" s="12">
        <f>T9-$W9</f>
        <v>-1.4503152386893419</v>
      </c>
      <c r="R32" s="26"/>
      <c r="S32" s="23"/>
      <c r="T32" s="23"/>
      <c r="V32" s="1"/>
      <c r="W32" s="23"/>
      <c r="X32" s="23"/>
      <c r="Y32" s="23"/>
      <c r="Z32" s="23"/>
      <c r="AA32" s="14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9"/>
      <c r="AT32" s="21"/>
      <c r="AU32" s="21"/>
      <c r="AV32" s="21"/>
      <c r="AW32" s="9"/>
    </row>
    <row r="33" spans="1:55" x14ac:dyDescent="0.3">
      <c r="A33" s="1">
        <v>2</v>
      </c>
      <c r="B33" s="9"/>
      <c r="C33" s="9">
        <f t="shared" ref="C33:M34" si="49">C10-$W10</f>
        <v>-0.79144082894394074</v>
      </c>
      <c r="D33" s="9"/>
      <c r="E33" s="9">
        <f t="shared" si="49"/>
        <v>-5.6784386064128469</v>
      </c>
      <c r="F33" s="9">
        <f t="shared" si="49"/>
        <v>1.2608088106488395</v>
      </c>
      <c r="G33" s="9">
        <f t="shared" si="49"/>
        <v>3.980739235896273</v>
      </c>
      <c r="H33" s="9">
        <f t="shared" si="49"/>
        <v>-1.2878730113842138</v>
      </c>
      <c r="I33" s="9">
        <f t="shared" si="49"/>
        <v>1.690658345751352</v>
      </c>
      <c r="J33" s="9"/>
      <c r="K33" s="9">
        <f t="shared" si="49"/>
        <v>2.2592817989560459</v>
      </c>
      <c r="L33" s="9"/>
      <c r="M33" s="9">
        <f t="shared" si="49"/>
        <v>-1.4337357445115089</v>
      </c>
      <c r="N33" s="9"/>
      <c r="O33" s="9"/>
      <c r="P33" s="12">
        <f t="shared" ref="P33:P34" si="50">T10-$W10</f>
        <v>3.4403017821978779</v>
      </c>
      <c r="Q33" s="23"/>
      <c r="R33" s="26"/>
      <c r="S33" s="23"/>
      <c r="T33" s="23"/>
      <c r="U33" s="23"/>
      <c r="V33" s="1"/>
      <c r="W33" s="23"/>
      <c r="X33" s="23"/>
      <c r="Y33" s="23"/>
      <c r="Z33" s="23"/>
      <c r="AA33" s="14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BC33" s="6"/>
    </row>
    <row r="34" spans="1:55" x14ac:dyDescent="0.3">
      <c r="A34" s="1">
        <v>3</v>
      </c>
      <c r="B34" s="9"/>
      <c r="C34" s="9">
        <f t="shared" si="49"/>
        <v>0.88327504416542624</v>
      </c>
      <c r="D34" s="9"/>
      <c r="E34" s="9">
        <f t="shared" si="49"/>
        <v>5.5512722790981623</v>
      </c>
      <c r="F34" s="9">
        <f t="shared" si="49"/>
        <v>-4.7736098691311515</v>
      </c>
      <c r="G34" s="9">
        <f t="shared" si="49"/>
        <v>-2.1926207905879753</v>
      </c>
      <c r="H34" s="9">
        <f t="shared" si="49"/>
        <v>0.75798194518283246</v>
      </c>
      <c r="I34" s="9">
        <f t="shared" si="49"/>
        <v>-1.2125515083643279</v>
      </c>
      <c r="J34" s="9"/>
      <c r="K34" s="9">
        <f t="shared" si="49"/>
        <v>0.21403566109427352</v>
      </c>
      <c r="L34" s="9"/>
      <c r="M34" s="9">
        <f t="shared" si="49"/>
        <v>0.77221723854273883</v>
      </c>
      <c r="N34" s="9"/>
      <c r="O34" s="9"/>
      <c r="P34" s="12">
        <f t="shared" si="50"/>
        <v>-1.9899865435085395</v>
      </c>
      <c r="Q34" s="23"/>
      <c r="R34" s="26"/>
      <c r="S34" s="23"/>
      <c r="T34" s="23"/>
      <c r="V34" s="1"/>
      <c r="W34" s="23"/>
      <c r="X34" s="23"/>
      <c r="Y34" s="23"/>
      <c r="Z34" s="23"/>
      <c r="AA34" s="14" t="s">
        <v>54</v>
      </c>
      <c r="AB34" s="2" t="s">
        <v>1</v>
      </c>
      <c r="AC34" s="3" t="s">
        <v>2</v>
      </c>
      <c r="AD34" s="3" t="s">
        <v>3</v>
      </c>
      <c r="AE34" s="3" t="s">
        <v>4</v>
      </c>
      <c r="AF34" s="3" t="s">
        <v>5</v>
      </c>
      <c r="AG34" s="2" t="s">
        <v>6</v>
      </c>
      <c r="AH34" s="3" t="s">
        <v>7</v>
      </c>
      <c r="AI34" s="3" t="s">
        <v>8</v>
      </c>
      <c r="AJ34" s="3" t="s">
        <v>9</v>
      </c>
      <c r="AK34" s="3" t="s">
        <v>10</v>
      </c>
      <c r="AL34" s="4" t="s">
        <v>11</v>
      </c>
      <c r="AM34" s="4" t="s">
        <v>12</v>
      </c>
      <c r="AN34" s="4" t="s">
        <v>13</v>
      </c>
      <c r="AO34" s="4" t="s">
        <v>14</v>
      </c>
      <c r="AP34" s="11"/>
      <c r="AQ34" s="11"/>
      <c r="AR34" s="11"/>
      <c r="AS34" s="11"/>
      <c r="AT34" s="11"/>
      <c r="AU34" s="11"/>
      <c r="BC34" s="6"/>
    </row>
    <row r="35" spans="1:55" x14ac:dyDescent="0.3">
      <c r="A35" s="1"/>
      <c r="B35" s="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Q35" s="23"/>
      <c r="R35" s="26"/>
      <c r="S35" s="23"/>
      <c r="T35" s="23"/>
      <c r="U35" s="23"/>
      <c r="V35" s="1"/>
      <c r="W35" s="23"/>
      <c r="X35" s="23"/>
      <c r="Y35" s="23"/>
      <c r="Z35" s="23"/>
      <c r="AA35" s="1" t="s">
        <v>25</v>
      </c>
      <c r="AB35" s="7">
        <f t="shared" ref="AB35:AO41" si="51">AB2-$AP2</f>
        <v>0.37398930942857156</v>
      </c>
      <c r="AC35" s="7">
        <f t="shared" si="51"/>
        <v>-3.6192096571428856E-2</v>
      </c>
      <c r="AD35" s="7">
        <f t="shared" si="51"/>
        <v>-0.58875445457142828</v>
      </c>
      <c r="AE35" s="7">
        <f t="shared" si="51"/>
        <v>-0.8343780365714295</v>
      </c>
      <c r="AF35" s="7">
        <f t="shared" si="51"/>
        <v>0.44866051242857186</v>
      </c>
      <c r="AG35" s="7">
        <f t="shared" si="51"/>
        <v>0.50584872042857132</v>
      </c>
      <c r="AH35" s="7">
        <f t="shared" si="51"/>
        <v>0.8381843214285718</v>
      </c>
      <c r="AI35" s="7">
        <f>AI2-$AP2</f>
        <v>0.92625688442857079</v>
      </c>
      <c r="AJ35" s="7">
        <f t="shared" si="51"/>
        <v>-0.41496760557142931</v>
      </c>
      <c r="AK35" s="7">
        <f t="shared" si="51"/>
        <v>0.33237933242857043</v>
      </c>
      <c r="AL35" s="7">
        <f t="shared" si="51"/>
        <v>-0.37251862657142887</v>
      </c>
      <c r="AM35" s="7">
        <f t="shared" si="51"/>
        <v>-9.3440235714288278E-3</v>
      </c>
      <c r="AN35" s="7">
        <f t="shared" si="51"/>
        <v>-0.58875445457142828</v>
      </c>
      <c r="AO35" s="7">
        <f t="shared" si="51"/>
        <v>-0.5804097825714285</v>
      </c>
      <c r="AP35" s="11"/>
      <c r="AQ35" s="11"/>
      <c r="AR35" s="11"/>
      <c r="AS35" s="11"/>
      <c r="AT35" s="11"/>
      <c r="AU35" s="11"/>
      <c r="BC35" s="6"/>
    </row>
    <row r="36" spans="1:55" x14ac:dyDescent="0.3">
      <c r="A36" s="27" t="s">
        <v>49</v>
      </c>
      <c r="B36" s="2" t="s">
        <v>1</v>
      </c>
      <c r="C36" s="3" t="s">
        <v>2</v>
      </c>
      <c r="D36" s="3" t="s">
        <v>3</v>
      </c>
      <c r="E36" s="3" t="s">
        <v>4</v>
      </c>
      <c r="F36" s="3" t="s">
        <v>5</v>
      </c>
      <c r="G36" s="2" t="s">
        <v>6</v>
      </c>
      <c r="H36" s="3" t="s">
        <v>7</v>
      </c>
      <c r="I36" s="3" t="s">
        <v>8</v>
      </c>
      <c r="J36" s="3" t="s">
        <v>9</v>
      </c>
      <c r="K36" s="3" t="s">
        <v>10</v>
      </c>
      <c r="L36" s="4" t="s">
        <v>11</v>
      </c>
      <c r="M36" s="4" t="s">
        <v>12</v>
      </c>
      <c r="N36" s="4" t="s">
        <v>13</v>
      </c>
      <c r="O36" s="4" t="s">
        <v>14</v>
      </c>
      <c r="P36" s="5" t="s">
        <v>33</v>
      </c>
      <c r="Q36" s="23"/>
      <c r="R36" s="26"/>
      <c r="S36" s="23"/>
      <c r="T36" s="23"/>
      <c r="U36" s="23"/>
      <c r="V36" s="1"/>
      <c r="W36" s="23"/>
      <c r="X36" s="23"/>
      <c r="Y36" s="23"/>
      <c r="Z36" s="23"/>
      <c r="AA36" s="1" t="s">
        <v>26</v>
      </c>
      <c r="AB36" s="7">
        <f t="shared" si="51"/>
        <v>-0.17835762807142874</v>
      </c>
      <c r="AC36" s="7">
        <f t="shared" si="51"/>
        <v>0.18860382292857203</v>
      </c>
      <c r="AD36" s="7">
        <f t="shared" si="51"/>
        <v>-1.4218950430714292</v>
      </c>
      <c r="AE36" s="7">
        <f t="shared" si="51"/>
        <v>1.2705312599285712</v>
      </c>
      <c r="AF36" s="7">
        <f t="shared" si="51"/>
        <v>0.96309361792857118</v>
      </c>
      <c r="AG36" s="7">
        <f t="shared" si="51"/>
        <v>-0.39550048607142863</v>
      </c>
      <c r="AH36" s="7">
        <f t="shared" si="51"/>
        <v>1.7821865889285711</v>
      </c>
      <c r="AI36" s="7">
        <f t="shared" si="51"/>
        <v>0.64676708692857332</v>
      </c>
      <c r="AJ36" s="7">
        <f t="shared" si="51"/>
        <v>1.4896695819285721</v>
      </c>
      <c r="AK36" s="7">
        <f t="shared" si="51"/>
        <v>-7.9740849071428421E-2</v>
      </c>
      <c r="AL36" s="7">
        <f t="shared" si="51"/>
        <v>-1.0213508260714281</v>
      </c>
      <c r="AM36" s="7">
        <f t="shared" si="51"/>
        <v>-0.54098801407142805</v>
      </c>
      <c r="AN36" s="7">
        <f t="shared" si="51"/>
        <v>-1.4218950430714292</v>
      </c>
      <c r="AO36" s="7">
        <f t="shared" si="51"/>
        <v>-1.2811240690714287</v>
      </c>
      <c r="AP36" s="11"/>
      <c r="AQ36" s="11"/>
      <c r="AR36" s="11"/>
      <c r="AS36" s="11"/>
      <c r="AT36" s="11"/>
      <c r="AU36" s="11"/>
      <c r="BC36" s="6"/>
    </row>
    <row r="37" spans="1:55" x14ac:dyDescent="0.3">
      <c r="A37" s="1">
        <v>1</v>
      </c>
      <c r="B37" s="9">
        <f t="shared" ref="B37:O39" si="52">B9-$P9</f>
        <v>-2.5396853008467062</v>
      </c>
      <c r="C37" s="9">
        <f t="shared" si="52"/>
        <v>2.0674162846780462</v>
      </c>
      <c r="D37" s="9">
        <f t="shared" si="52"/>
        <v>-4.5454391026242149</v>
      </c>
      <c r="E37" s="9">
        <f t="shared" si="52"/>
        <v>2.286416827214218</v>
      </c>
      <c r="F37" s="9">
        <f t="shared" si="52"/>
        <v>5.6720515583818596</v>
      </c>
      <c r="G37" s="9">
        <f t="shared" si="52"/>
        <v>0.37113205459123577</v>
      </c>
      <c r="H37" s="9">
        <f t="shared" si="52"/>
        <v>2.6891415661009361</v>
      </c>
      <c r="I37" s="9">
        <f t="shared" si="52"/>
        <v>1.6811436625125111</v>
      </c>
      <c r="J37" s="9">
        <f t="shared" si="52"/>
        <v>2.3429926702638184</v>
      </c>
      <c r="K37" s="9">
        <f t="shared" si="52"/>
        <v>-0.31406696015077529</v>
      </c>
      <c r="L37" s="9">
        <f t="shared" si="52"/>
        <v>-2.117581376822109</v>
      </c>
      <c r="M37" s="9">
        <f t="shared" si="52"/>
        <v>2.8207690058683212</v>
      </c>
      <c r="N37" s="9">
        <f t="shared" si="52"/>
        <v>-4.5454391026242149</v>
      </c>
      <c r="O37" s="9">
        <f t="shared" si="52"/>
        <v>-5.8688517865428622</v>
      </c>
      <c r="P37" s="12">
        <v>0.74968975107801605</v>
      </c>
      <c r="Q37" s="23"/>
      <c r="R37" s="26"/>
      <c r="S37" s="23"/>
      <c r="T37" s="23"/>
      <c r="V37" s="1"/>
      <c r="W37" s="23"/>
      <c r="X37" s="23"/>
      <c r="Y37" s="23"/>
      <c r="Z37" s="23"/>
      <c r="AA37" s="1" t="s">
        <v>27</v>
      </c>
      <c r="AB37" s="7">
        <f t="shared" si="51"/>
        <v>1.1146712015714275</v>
      </c>
      <c r="AC37" s="7">
        <f t="shared" si="51"/>
        <v>-0.30170068042857245</v>
      </c>
      <c r="AD37" s="7">
        <f t="shared" si="51"/>
        <v>2.67573657142961E-3</v>
      </c>
      <c r="AE37" s="7">
        <f t="shared" si="51"/>
        <v>-0.57201814042857002</v>
      </c>
      <c r="AF37" s="7">
        <f t="shared" si="51"/>
        <v>-7.3696145428572279E-2</v>
      </c>
      <c r="AG37" s="7">
        <f t="shared" si="51"/>
        <v>0.53319727957142682</v>
      </c>
      <c r="AH37" s="7">
        <f t="shared" si="51"/>
        <v>0.49238095257142689</v>
      </c>
      <c r="AI37" s="7">
        <f t="shared" si="51"/>
        <v>0.47287981857142647</v>
      </c>
      <c r="AJ37" s="7">
        <f t="shared" si="51"/>
        <v>-2.2721088428573566E-2</v>
      </c>
      <c r="AK37" s="7">
        <f t="shared" si="51"/>
        <v>0.18598639457142774</v>
      </c>
      <c r="AL37" s="7">
        <f t="shared" si="51"/>
        <v>-0.27306122442857372</v>
      </c>
      <c r="AM37" s="7">
        <f t="shared" si="51"/>
        <v>-1.3531519274285717</v>
      </c>
      <c r="AN37" s="7">
        <f t="shared" si="51"/>
        <v>2.67573657142961E-3</v>
      </c>
      <c r="AO37" s="7">
        <f t="shared" si="51"/>
        <v>-0.20811791342857333</v>
      </c>
      <c r="AP37" s="11"/>
      <c r="AQ37" s="11"/>
      <c r="AR37" s="11"/>
      <c r="AS37" s="11"/>
      <c r="AT37" s="11"/>
      <c r="AU37" s="11"/>
      <c r="BC37" s="6"/>
    </row>
    <row r="38" spans="1:55" x14ac:dyDescent="0.3">
      <c r="A38" s="1">
        <v>2</v>
      </c>
      <c r="B38" s="9">
        <f t="shared" si="52"/>
        <v>2.3081652516651943</v>
      </c>
      <c r="C38" s="9">
        <f t="shared" si="52"/>
        <v>-2.2940313186651338</v>
      </c>
      <c r="D38" s="9">
        <f t="shared" si="52"/>
        <v>5.6337671611731253</v>
      </c>
      <c r="E38" s="9">
        <f t="shared" si="52"/>
        <v>-7.1810290961340399</v>
      </c>
      <c r="F38" s="9">
        <f t="shared" si="52"/>
        <v>-0.24178167907235348</v>
      </c>
      <c r="G38" s="9">
        <f t="shared" si="52"/>
        <v>2.47814874617508</v>
      </c>
      <c r="H38" s="9">
        <f t="shared" si="52"/>
        <v>-2.7904635011054069</v>
      </c>
      <c r="I38" s="9">
        <f t="shared" si="52"/>
        <v>0.18806785603015896</v>
      </c>
      <c r="J38" s="9">
        <f t="shared" si="52"/>
        <v>-2.2810928208478174</v>
      </c>
      <c r="K38" s="9">
        <f t="shared" si="52"/>
        <v>0.75669130923485284</v>
      </c>
      <c r="L38" s="9">
        <f t="shared" si="52"/>
        <v>0.75313773271433604</v>
      </c>
      <c r="M38" s="9">
        <f t="shared" si="52"/>
        <v>-2.9363262342327019</v>
      </c>
      <c r="N38" s="9">
        <f t="shared" si="52"/>
        <v>5.6337671611731253</v>
      </c>
      <c r="O38" s="9">
        <f t="shared" si="52"/>
        <v>-2.7020568108241605E-2</v>
      </c>
      <c r="P38" s="12">
        <v>0.57426818022924664</v>
      </c>
      <c r="Q38" s="23"/>
      <c r="R38" s="26"/>
      <c r="S38" s="23"/>
      <c r="T38" s="23"/>
      <c r="U38" s="23"/>
      <c r="V38" s="1"/>
      <c r="W38" s="23"/>
      <c r="X38" s="23"/>
      <c r="Y38" s="23"/>
      <c r="Z38" s="23"/>
      <c r="AA38" s="1" t="s">
        <v>29</v>
      </c>
      <c r="AB38" s="7">
        <f t="shared" si="51"/>
        <v>1.5797408486428566</v>
      </c>
      <c r="AC38" s="7">
        <f t="shared" si="51"/>
        <v>-0.4320732103571423</v>
      </c>
      <c r="AD38" s="7">
        <f t="shared" si="51"/>
        <v>0.43813087164285491</v>
      </c>
      <c r="AE38" s="7">
        <f t="shared" si="51"/>
        <v>-2.3856786523571429</v>
      </c>
      <c r="AF38" s="7">
        <f t="shared" si="51"/>
        <v>-0.80649497835714357</v>
      </c>
      <c r="AG38" s="7">
        <f t="shared" si="51"/>
        <v>0.62162293464285767</v>
      </c>
      <c r="AH38" s="7">
        <f t="shared" si="51"/>
        <v>-0.18663103335714126</v>
      </c>
      <c r="AI38" s="7">
        <f t="shared" si="51"/>
        <v>0.60590864964285629</v>
      </c>
      <c r="AJ38" s="7">
        <f t="shared" si="51"/>
        <v>-0.11697116935714291</v>
      </c>
      <c r="AK38" s="7">
        <f t="shared" si="51"/>
        <v>0.52121477164285679</v>
      </c>
      <c r="AL38" s="7">
        <f t="shared" si="51"/>
        <v>0.39677032664285861</v>
      </c>
      <c r="AM38" s="7">
        <f t="shared" si="51"/>
        <v>-1.9397376093571452</v>
      </c>
      <c r="AN38" s="7">
        <f t="shared" si="51"/>
        <v>0.43813087164285491</v>
      </c>
      <c r="AO38" s="7">
        <f t="shared" si="51"/>
        <v>1.2660673786428589</v>
      </c>
      <c r="AP38" s="11"/>
      <c r="AQ38" s="11"/>
      <c r="AR38" s="11"/>
      <c r="AS38" s="11"/>
      <c r="AT38" s="11"/>
      <c r="AU38" s="11"/>
      <c r="BC38" s="6"/>
    </row>
    <row r="39" spans="1:55" x14ac:dyDescent="0.3">
      <c r="A39" s="1">
        <v>3</v>
      </c>
      <c r="B39" s="9">
        <f t="shared" si="52"/>
        <v>0.23152004918152969</v>
      </c>
      <c r="C39" s="9">
        <f t="shared" si="52"/>
        <v>0.22661503398709648</v>
      </c>
      <c r="D39" s="9">
        <f t="shared" si="52"/>
        <v>-1.0883280585488961</v>
      </c>
      <c r="E39" s="9">
        <f t="shared" si="52"/>
        <v>4.8946122689198326</v>
      </c>
      <c r="F39" s="9">
        <f t="shared" si="52"/>
        <v>-5.4302698793094812</v>
      </c>
      <c r="G39" s="9">
        <f t="shared" si="52"/>
        <v>-2.8492808007663051</v>
      </c>
      <c r="H39" s="9">
        <f t="shared" si="52"/>
        <v>0.10132193500450271</v>
      </c>
      <c r="I39" s="9">
        <f t="shared" si="52"/>
        <v>-1.8692115185426577</v>
      </c>
      <c r="J39" s="9">
        <f t="shared" si="52"/>
        <v>-6.1899849416002795E-2</v>
      </c>
      <c r="K39" s="9">
        <f t="shared" si="52"/>
        <v>-0.44262434908405623</v>
      </c>
      <c r="L39" s="9">
        <f t="shared" si="52"/>
        <v>1.3644436441077978</v>
      </c>
      <c r="M39" s="9">
        <f t="shared" si="52"/>
        <v>0.11555722836440907</v>
      </c>
      <c r="N39" s="9">
        <f t="shared" si="52"/>
        <v>-1.0883280585488961</v>
      </c>
      <c r="O39" s="9">
        <f t="shared" si="52"/>
        <v>5.8958723546511287</v>
      </c>
      <c r="P39" s="12">
        <v>-1.3239579313072021</v>
      </c>
      <c r="Q39" s="23"/>
      <c r="R39" s="26"/>
      <c r="S39" s="23"/>
      <c r="T39" s="23"/>
      <c r="U39" s="23"/>
      <c r="V39" s="1"/>
      <c r="W39" s="23"/>
      <c r="X39" s="23"/>
      <c r="Y39" s="23"/>
      <c r="Z39" s="23"/>
      <c r="AA39" s="1" t="s">
        <v>30</v>
      </c>
      <c r="AB39" s="7">
        <f t="shared" si="51"/>
        <v>-0.55928085557142904</v>
      </c>
      <c r="AC39" s="7">
        <f t="shared" si="51"/>
        <v>-0.56744412057142934</v>
      </c>
      <c r="AD39" s="7">
        <f t="shared" si="51"/>
        <v>0.61024295442857213</v>
      </c>
      <c r="AE39" s="7">
        <f t="shared" si="51"/>
        <v>0.32838354342856935</v>
      </c>
      <c r="AF39" s="7">
        <f t="shared" si="51"/>
        <v>0.35595723942857038</v>
      </c>
      <c r="AG39" s="7">
        <f t="shared" si="51"/>
        <v>-0.34948493657142787</v>
      </c>
      <c r="AH39" s="7">
        <f t="shared" si="51"/>
        <v>0.62056041442857168</v>
      </c>
      <c r="AI39" s="7">
        <f t="shared" si="51"/>
        <v>0.16817946242857307</v>
      </c>
      <c r="AJ39" s="7">
        <f t="shared" si="51"/>
        <v>-0.26340783957142744</v>
      </c>
      <c r="AK39" s="7">
        <f t="shared" si="51"/>
        <v>-1.6423711571429855E-2</v>
      </c>
      <c r="AL39" s="7">
        <f t="shared" si="51"/>
        <v>-0.76844185257143049</v>
      </c>
      <c r="AM39" s="7">
        <f t="shared" si="51"/>
        <v>0.81196631042857437</v>
      </c>
      <c r="AN39" s="7">
        <f t="shared" si="51"/>
        <v>0.61024295442857213</v>
      </c>
      <c r="AO39" s="7">
        <f t="shared" si="51"/>
        <v>-0.98104956257143083</v>
      </c>
      <c r="AP39" s="11"/>
      <c r="AQ39" s="11"/>
      <c r="AR39" s="11"/>
      <c r="AS39" s="11"/>
      <c r="AT39" s="11"/>
      <c r="AU39" s="11"/>
      <c r="BC39" s="6"/>
    </row>
    <row r="40" spans="1:55" x14ac:dyDescent="0.3">
      <c r="A40" s="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Q40" s="23"/>
      <c r="R40" s="26"/>
      <c r="S40" s="23"/>
      <c r="T40" s="23"/>
      <c r="U40" s="23"/>
      <c r="V40" s="1"/>
      <c r="W40" s="23"/>
      <c r="X40" s="23"/>
      <c r="Y40" s="23"/>
      <c r="Z40" s="23"/>
      <c r="AA40" s="1">
        <v>3</v>
      </c>
      <c r="AB40" s="7">
        <f t="shared" si="51"/>
        <v>0.49409459064285421</v>
      </c>
      <c r="AC40" s="7">
        <f t="shared" si="51"/>
        <v>-0.11132491035714231</v>
      </c>
      <c r="AD40" s="7">
        <f t="shared" si="51"/>
        <v>-0.55851311935714598</v>
      </c>
      <c r="AE40" s="7">
        <f t="shared" si="51"/>
        <v>1.4542306446428572</v>
      </c>
      <c r="AF40" s="7">
        <f t="shared" si="51"/>
        <v>-1.85942014835714</v>
      </c>
      <c r="AG40" s="7">
        <f t="shared" si="51"/>
        <v>-0.93039520635714545</v>
      </c>
      <c r="AH40" s="7">
        <f t="shared" si="51"/>
        <v>0.64876579164285353</v>
      </c>
      <c r="AI40" s="7">
        <f t="shared" si="51"/>
        <v>-0.28776482035714501</v>
      </c>
      <c r="AJ40" s="7">
        <f t="shared" si="51"/>
        <v>9.1305474642856765E-2</v>
      </c>
      <c r="AK40" s="7">
        <f t="shared" si="51"/>
        <v>-1.2050535357138514E-2</v>
      </c>
      <c r="AL40" s="7">
        <f t="shared" si="51"/>
        <v>0.14470683464285905</v>
      </c>
      <c r="AM40" s="7">
        <f t="shared" si="51"/>
        <v>-0.47570132835714496</v>
      </c>
      <c r="AN40" s="7">
        <f t="shared" si="51"/>
        <v>-0.55851311935714598</v>
      </c>
      <c r="AO40" s="7">
        <f t="shared" si="51"/>
        <v>1.9605798516428603</v>
      </c>
      <c r="AP40" s="11"/>
      <c r="AQ40" s="11"/>
      <c r="AR40" s="11"/>
      <c r="AS40" s="11"/>
      <c r="AT40" s="11"/>
      <c r="AU40" s="11"/>
      <c r="BC40" s="6"/>
    </row>
    <row r="41" spans="1:55" x14ac:dyDescent="0.3">
      <c r="A41" s="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Q41" s="23"/>
      <c r="R41" s="26"/>
      <c r="S41" s="23"/>
      <c r="T41" s="23"/>
      <c r="U41" s="23"/>
      <c r="V41" s="1"/>
      <c r="W41" s="23"/>
      <c r="X41" s="23"/>
      <c r="Y41" s="23"/>
      <c r="Z41" s="23"/>
      <c r="AA41" s="5" t="s">
        <v>28</v>
      </c>
      <c r="AB41" s="4">
        <f>AB8-$AP8</f>
        <v>2.824857466642861</v>
      </c>
      <c r="AC41" s="4">
        <f t="shared" si="51"/>
        <v>-1.2601311953571397</v>
      </c>
      <c r="AD41" s="4">
        <f t="shared" si="51"/>
        <v>-1.5181130543571406</v>
      </c>
      <c r="AE41" s="4">
        <f t="shared" si="51"/>
        <v>-0.73892938135714203</v>
      </c>
      <c r="AF41" s="4">
        <f t="shared" si="51"/>
        <v>-0.97189990235713708</v>
      </c>
      <c r="AG41" s="4">
        <f t="shared" si="51"/>
        <v>-1.4711694357139038E-2</v>
      </c>
      <c r="AH41" s="4">
        <f t="shared" si="51"/>
        <v>4.1954470356428573</v>
      </c>
      <c r="AI41" s="4">
        <f t="shared" si="51"/>
        <v>2.5322270816428656</v>
      </c>
      <c r="AJ41" s="4">
        <f t="shared" si="51"/>
        <v>0.76290735364286633</v>
      </c>
      <c r="AK41" s="4">
        <f t="shared" si="51"/>
        <v>0.93136540264286083</v>
      </c>
      <c r="AL41" s="4">
        <f t="shared" si="51"/>
        <v>-1.8938953683571391</v>
      </c>
      <c r="AM41" s="4">
        <f t="shared" si="51"/>
        <v>-3.5069565923571417</v>
      </c>
      <c r="AN41" s="4">
        <f t="shared" si="51"/>
        <v>-1.5181130543571406</v>
      </c>
      <c r="AO41" s="4">
        <f t="shared" si="51"/>
        <v>0.1759459026428587</v>
      </c>
      <c r="BC41" s="6"/>
    </row>
    <row r="42" spans="1:55" x14ac:dyDescent="0.3">
      <c r="Q42" s="11"/>
      <c r="R42" s="26"/>
      <c r="S42" s="11"/>
      <c r="T42" s="11"/>
      <c r="U42" s="11"/>
      <c r="V42" s="1"/>
      <c r="W42" s="11"/>
      <c r="X42" s="11"/>
      <c r="Y42" s="11"/>
      <c r="AA42" s="11"/>
      <c r="AB42" s="11"/>
      <c r="AC42" s="6"/>
      <c r="AT42"/>
      <c r="BC42" s="6"/>
    </row>
    <row r="43" spans="1:55" x14ac:dyDescent="0.3">
      <c r="B43" s="27" t="s">
        <v>36</v>
      </c>
      <c r="C43" s="1">
        <v>1</v>
      </c>
      <c r="D43" s="1">
        <v>2</v>
      </c>
      <c r="E43" s="1">
        <v>3</v>
      </c>
      <c r="F43" s="1" t="s">
        <v>28</v>
      </c>
      <c r="G43" s="1"/>
      <c r="H43" s="27" t="s">
        <v>37</v>
      </c>
      <c r="I43" s="1" t="s">
        <v>25</v>
      </c>
      <c r="J43" s="1" t="s">
        <v>26</v>
      </c>
      <c r="K43" s="1" t="s">
        <v>27</v>
      </c>
      <c r="L43" s="1" t="s">
        <v>29</v>
      </c>
      <c r="M43" s="1" t="s">
        <v>30</v>
      </c>
      <c r="N43" s="1">
        <v>3</v>
      </c>
      <c r="O43" s="14" t="s">
        <v>28</v>
      </c>
      <c r="P43" s="11"/>
      <c r="Q43" s="26"/>
      <c r="R43" s="11"/>
      <c r="S43" s="11"/>
      <c r="T43" s="11"/>
      <c r="U43" s="1"/>
      <c r="V43" s="11"/>
      <c r="W43" s="11"/>
      <c r="X43" s="11"/>
      <c r="Y43" s="11"/>
      <c r="AA43" s="5" t="s">
        <v>38</v>
      </c>
      <c r="AB43" s="2" t="s">
        <v>1</v>
      </c>
      <c r="AC43" s="2" t="s">
        <v>2</v>
      </c>
      <c r="AD43" s="2" t="s">
        <v>3</v>
      </c>
      <c r="AE43" s="2" t="s">
        <v>4</v>
      </c>
      <c r="AF43" s="2" t="s">
        <v>5</v>
      </c>
      <c r="AG43" s="2" t="s">
        <v>6</v>
      </c>
      <c r="AH43" s="2" t="s">
        <v>7</v>
      </c>
      <c r="AI43" s="2" t="s">
        <v>8</v>
      </c>
      <c r="AJ43" s="2" t="s">
        <v>9</v>
      </c>
      <c r="AK43" s="2" t="s">
        <v>10</v>
      </c>
      <c r="AL43" s="24" t="s">
        <v>11</v>
      </c>
      <c r="AM43" s="24" t="s">
        <v>12</v>
      </c>
      <c r="AN43" s="24" t="s">
        <v>13</v>
      </c>
      <c r="AO43" s="24" t="s">
        <v>14</v>
      </c>
      <c r="AT43"/>
      <c r="BC43" s="6"/>
    </row>
    <row r="44" spans="1:55" x14ac:dyDescent="0.3">
      <c r="B44" s="2" t="s">
        <v>1</v>
      </c>
      <c r="C44" s="21">
        <v>1.494963571875E-4</v>
      </c>
      <c r="D44" s="21">
        <v>2.0016796841435181E-4</v>
      </c>
      <c r="E44" s="21">
        <v>6.0657596377314786E-5</v>
      </c>
      <c r="F44" s="21">
        <v>4.1032192197916657E-4</v>
      </c>
      <c r="G44" s="7"/>
      <c r="H44" s="2" t="s">
        <v>1</v>
      </c>
      <c r="I44" s="21">
        <v>6.1399019479166665E-5</v>
      </c>
      <c r="J44" s="21">
        <v>8.8097337708333324E-5</v>
      </c>
      <c r="K44" s="21">
        <v>7.2364732928240736E-5</v>
      </c>
      <c r="L44" s="21">
        <v>1.1070195053240739E-4</v>
      </c>
      <c r="M44" s="21">
        <v>1.7101284953703704E-5</v>
      </c>
      <c r="N44" s="21">
        <v>6.0657596377314786E-5</v>
      </c>
      <c r="O44" s="35">
        <v>4.1032192197916668E-4</v>
      </c>
      <c r="U44" s="5"/>
      <c r="V44" s="6"/>
      <c r="X44" s="5"/>
      <c r="AA44" s="1" t="s">
        <v>25</v>
      </c>
      <c r="AB44" s="28">
        <v>0.80941043099999999</v>
      </c>
      <c r="AC44" s="28">
        <v>0.31346938800000002</v>
      </c>
      <c r="AD44" s="28">
        <v>1.0710204080000001</v>
      </c>
      <c r="AE44" s="28">
        <v>0.458594104</v>
      </c>
      <c r="AF44" s="28">
        <v>1.2306575959999999</v>
      </c>
      <c r="AG44" s="28">
        <v>1.3387755100000001</v>
      </c>
      <c r="AH44" s="28">
        <v>1.30031746</v>
      </c>
      <c r="AI44" s="28">
        <v>0.46530612199999999</v>
      </c>
      <c r="AJ44" s="28">
        <v>0.73142857100000003</v>
      </c>
      <c r="AK44" s="28">
        <v>2.180430839</v>
      </c>
      <c r="AL44" s="28">
        <v>0.97959183699999997</v>
      </c>
      <c r="AM44" s="28">
        <v>1.527437642</v>
      </c>
      <c r="AN44" s="16">
        <v>1.0710204080000001</v>
      </c>
      <c r="AO44" s="28">
        <v>0.37877550999999998</v>
      </c>
    </row>
    <row r="45" spans="1:55" x14ac:dyDescent="0.3">
      <c r="B45" s="3" t="s">
        <v>2</v>
      </c>
      <c r="C45" s="21">
        <v>1.4899612622685187E-4</v>
      </c>
      <c r="D45" s="21">
        <v>1.6039540815972222E-4</v>
      </c>
      <c r="E45" s="21">
        <v>5.3650426226851864E-5</v>
      </c>
      <c r="F45" s="21">
        <v>3.6304196061342597E-4</v>
      </c>
      <c r="G45" s="7"/>
      <c r="H45" s="3" t="s">
        <v>2</v>
      </c>
      <c r="I45" s="21">
        <v>5.6651549502314816E-5</v>
      </c>
      <c r="J45" s="21">
        <v>9.2344576724537046E-5</v>
      </c>
      <c r="K45" s="21">
        <v>5.5971539849537039E-5</v>
      </c>
      <c r="L45" s="21">
        <v>8.7417065590277777E-5</v>
      </c>
      <c r="M45" s="21">
        <v>1.7006802719907403E-5</v>
      </c>
      <c r="N45" s="21">
        <v>5.3650426226851864E-5</v>
      </c>
      <c r="O45" s="35">
        <v>3.6304196061342592E-4</v>
      </c>
      <c r="Y45" s="6"/>
      <c r="Z45" s="5"/>
      <c r="AA45" s="1" t="s">
        <v>26</v>
      </c>
      <c r="AB45" s="28">
        <v>6.1142857140000002</v>
      </c>
      <c r="AC45" s="28">
        <v>5.2081632649999996</v>
      </c>
      <c r="AD45" s="28">
        <v>5.4131519270000004</v>
      </c>
      <c r="AE45" s="28">
        <v>4.5551020409999996</v>
      </c>
      <c r="AF45" s="28">
        <v>6.6102040820000001</v>
      </c>
      <c r="AG45" s="28">
        <v>6.7755102039999997</v>
      </c>
      <c r="AH45" s="28">
        <v>7.0693877550000002</v>
      </c>
      <c r="AI45" s="28">
        <v>6.3224489799999999</v>
      </c>
      <c r="AJ45" s="28">
        <v>5.2473469389999998</v>
      </c>
      <c r="AK45" s="28">
        <v>7.4436961449999997</v>
      </c>
      <c r="AL45" s="28">
        <v>5.537959184</v>
      </c>
      <c r="AM45" s="28">
        <v>6.4489795919999997</v>
      </c>
      <c r="AN45" s="16">
        <v>5.4131519270000004</v>
      </c>
      <c r="AO45" s="28">
        <v>4.7292517009999999</v>
      </c>
    </row>
    <row r="46" spans="1:55" x14ac:dyDescent="0.3">
      <c r="B46" s="3" t="s">
        <v>3</v>
      </c>
      <c r="C46" s="21">
        <v>1.2396069539351854E-4</v>
      </c>
      <c r="D46" s="21">
        <v>1.8762072730324074E-4</v>
      </c>
      <c r="E46" s="21">
        <v>4.8474636770833304E-5</v>
      </c>
      <c r="F46" s="21">
        <v>3.6005605946759256E-4</v>
      </c>
      <c r="G46" s="7"/>
      <c r="H46" s="3" t="s">
        <v>3</v>
      </c>
      <c r="I46" s="21">
        <v>5.0256151840277786E-5</v>
      </c>
      <c r="J46" s="21">
        <v>7.3704543553240731E-5</v>
      </c>
      <c r="K46" s="21">
        <v>5.9494415046296319E-5</v>
      </c>
      <c r="L46" s="21">
        <v>9.7488872094907383E-5</v>
      </c>
      <c r="M46" s="21">
        <v>3.0637440162037052E-5</v>
      </c>
      <c r="N46" s="21">
        <v>4.8474636770833304E-5</v>
      </c>
      <c r="O46" s="35">
        <v>3.6005605946759256E-4</v>
      </c>
      <c r="Y46" s="6"/>
      <c r="Z46" s="5"/>
      <c r="AA46" s="1" t="s">
        <v>27</v>
      </c>
      <c r="AB46" s="28">
        <v>13.725895692</v>
      </c>
      <c r="AC46" s="28">
        <v>13.186734694</v>
      </c>
      <c r="AD46" s="28">
        <v>11.78122449</v>
      </c>
      <c r="AE46" s="28">
        <v>13.615600906999999</v>
      </c>
      <c r="AF46" s="28">
        <v>15.363265306000001</v>
      </c>
      <c r="AG46" s="28">
        <v>14.169977324</v>
      </c>
      <c r="AH46" s="28">
        <v>16.641541950000001</v>
      </c>
      <c r="AI46" s="28">
        <v>14.759183673000001</v>
      </c>
      <c r="AJ46" s="28">
        <v>14.526984127</v>
      </c>
      <c r="AK46" s="28">
        <v>15.153922902</v>
      </c>
      <c r="AL46" s="28">
        <v>12.306575964</v>
      </c>
      <c r="AM46" s="28">
        <v>13.697959184</v>
      </c>
      <c r="AN46" s="16">
        <v>11.78122449</v>
      </c>
      <c r="AO46" s="28">
        <v>11.238095238</v>
      </c>
    </row>
    <row r="47" spans="1:55" x14ac:dyDescent="0.3">
      <c r="B47" s="3" t="s">
        <v>4</v>
      </c>
      <c r="C47" s="21">
        <v>1.5228017133101849E-4</v>
      </c>
      <c r="D47" s="21">
        <v>1.4502393549768519E-4</v>
      </c>
      <c r="E47" s="21">
        <v>7.177028218750001E-5</v>
      </c>
      <c r="F47" s="21">
        <v>3.6907438901620369E-4</v>
      </c>
      <c r="G47" s="7"/>
      <c r="H47" s="3" t="s">
        <v>4</v>
      </c>
      <c r="I47" s="21">
        <v>4.7413286307870365E-5</v>
      </c>
      <c r="J47" s="21">
        <v>1.0486688502314815E-4</v>
      </c>
      <c r="K47" s="21">
        <v>5.2842865543981512E-5</v>
      </c>
      <c r="L47" s="21">
        <v>6.4805891493055552E-5</v>
      </c>
      <c r="M47" s="21">
        <v>2.737517846064813E-5</v>
      </c>
      <c r="N47" s="21">
        <v>7.177028218750001E-5</v>
      </c>
      <c r="O47" s="35">
        <v>3.6907438901620369E-4</v>
      </c>
      <c r="Y47" s="6"/>
      <c r="Z47" s="5"/>
      <c r="AA47" s="1" t="s">
        <v>29</v>
      </c>
      <c r="AB47" s="28">
        <v>19.978208617</v>
      </c>
      <c r="AC47" s="28">
        <v>18.022675737</v>
      </c>
      <c r="AD47" s="28">
        <v>16.921541950000002</v>
      </c>
      <c r="AE47" s="28">
        <v>18.181224490000002</v>
      </c>
      <c r="AF47" s="28">
        <v>20.427210884000001</v>
      </c>
      <c r="AG47" s="28">
        <v>19.840816326999999</v>
      </c>
      <c r="AH47" s="28">
        <v>22.271564626</v>
      </c>
      <c r="AI47" s="28">
        <v>20.369705215</v>
      </c>
      <c r="AJ47" s="28">
        <v>19.641904761999999</v>
      </c>
      <c r="AK47" s="28">
        <v>20.47755102</v>
      </c>
      <c r="AL47" s="28">
        <v>17.171156462999999</v>
      </c>
      <c r="AM47" s="28">
        <v>17.482448980000001</v>
      </c>
      <c r="AN47" s="16">
        <v>16.921541950000002</v>
      </c>
      <c r="AO47" s="28">
        <v>16.167619047999999</v>
      </c>
    </row>
    <row r="48" spans="1:55" x14ac:dyDescent="0.3">
      <c r="B48" s="3" t="s">
        <v>5</v>
      </c>
      <c r="C48" s="21">
        <v>1.6357184849537037E-4</v>
      </c>
      <c r="D48" s="21">
        <v>1.6938827999999999E-4</v>
      </c>
      <c r="E48" s="21">
        <v>3.3417842453703744E-5</v>
      </c>
      <c r="F48" s="21">
        <v>3.663779709490741E-4</v>
      </c>
      <c r="G48" s="7"/>
      <c r="H48" s="3" t="s">
        <v>5</v>
      </c>
      <c r="I48" s="21">
        <v>6.2263269513888891E-5</v>
      </c>
      <c r="J48" s="21">
        <v>1.0130857898148148E-4</v>
      </c>
      <c r="K48" s="21">
        <v>5.8610481226851854E-5</v>
      </c>
      <c r="L48" s="21">
        <v>8.3083480312499982E-5</v>
      </c>
      <c r="M48" s="21">
        <v>2.7694318460648141E-5</v>
      </c>
      <c r="N48" s="21">
        <v>3.3417842453703744E-5</v>
      </c>
      <c r="O48" s="35">
        <v>3.663779709490741E-4</v>
      </c>
      <c r="Y48" s="6"/>
      <c r="Z48" s="5"/>
      <c r="AA48" s="1" t="s">
        <v>30</v>
      </c>
      <c r="AB48" s="28">
        <v>29.542857142999999</v>
      </c>
      <c r="AC48" s="28">
        <v>25.575510204</v>
      </c>
      <c r="AD48" s="28">
        <v>25.344580498999999</v>
      </c>
      <c r="AE48" s="28">
        <v>23.780453515000001</v>
      </c>
      <c r="AF48" s="28">
        <v>27.605623583</v>
      </c>
      <c r="AG48" s="28">
        <v>28.447346938999999</v>
      </c>
      <c r="AH48" s="28">
        <v>30.069841270000001</v>
      </c>
      <c r="AI48" s="28">
        <v>28.960521541999999</v>
      </c>
      <c r="AJ48" s="28">
        <v>27.509841269999999</v>
      </c>
      <c r="AK48" s="28">
        <v>28.983673468999999</v>
      </c>
      <c r="AL48" s="28">
        <v>25.552834467</v>
      </c>
      <c r="AM48" s="28">
        <v>23.527619047999998</v>
      </c>
      <c r="AN48" s="16">
        <v>25.344580498999999</v>
      </c>
      <c r="AO48" s="28">
        <v>25.418594104</v>
      </c>
    </row>
    <row r="49" spans="1:54" x14ac:dyDescent="0.3">
      <c r="B49" s="2" t="s">
        <v>6</v>
      </c>
      <c r="C49" s="21">
        <v>1.4850928025462963E-4</v>
      </c>
      <c r="D49" s="21">
        <v>1.847768119675926E-4</v>
      </c>
      <c r="E49" s="21">
        <v>4.4170445949074047E-5</v>
      </c>
      <c r="F49" s="21">
        <v>3.7745653817129629E-4</v>
      </c>
      <c r="G49" s="7"/>
      <c r="H49" s="2" t="s">
        <v>6</v>
      </c>
      <c r="I49" s="21">
        <v>6.2925170069444447E-5</v>
      </c>
      <c r="J49" s="21">
        <v>8.558411018518518E-5</v>
      </c>
      <c r="K49" s="21">
        <v>6.5634710682870357E-5</v>
      </c>
      <c r="L49" s="21">
        <v>9.9612622824074074E-5</v>
      </c>
      <c r="M49" s="21">
        <v>1.9529478460648162E-5</v>
      </c>
      <c r="N49" s="21">
        <v>4.4170445949074047E-5</v>
      </c>
      <c r="O49" s="35">
        <v>3.7745653817129629E-4</v>
      </c>
      <c r="Y49" s="6"/>
      <c r="Z49" s="5"/>
      <c r="AA49" s="1">
        <v>3</v>
      </c>
      <c r="AB49" s="28">
        <v>31.020408162999999</v>
      </c>
      <c r="AC49" s="28">
        <v>27.044897959</v>
      </c>
      <c r="AD49" s="28">
        <v>27.991655329</v>
      </c>
      <c r="AE49" s="28">
        <v>26.145668934</v>
      </c>
      <c r="AF49" s="28">
        <v>29.998412697999999</v>
      </c>
      <c r="AG49" s="28">
        <v>30.134693878</v>
      </c>
      <c r="AH49" s="28">
        <v>32.727233560000002</v>
      </c>
      <c r="AI49" s="28">
        <v>31.165532880000001</v>
      </c>
      <c r="AJ49" s="28">
        <v>29.283265306000001</v>
      </c>
      <c r="AK49" s="28">
        <v>31.004081632999998</v>
      </c>
      <c r="AL49" s="28">
        <v>26.821224489999999</v>
      </c>
      <c r="AM49" s="28">
        <v>26.376417234000002</v>
      </c>
      <c r="AN49" s="16">
        <v>27.991655329</v>
      </c>
      <c r="AO49" s="28">
        <v>26.474376416999998</v>
      </c>
    </row>
    <row r="50" spans="1:54" x14ac:dyDescent="0.3">
      <c r="B50" s="3" t="s">
        <v>7</v>
      </c>
      <c r="C50" s="21">
        <v>1.7756046863425925E-4</v>
      </c>
      <c r="D50" s="21">
        <v>1.8617698622685187E-4</v>
      </c>
      <c r="E50" s="21">
        <v>6.2447772314814783E-5</v>
      </c>
      <c r="F50" s="21">
        <v>4.261852271759259E-4</v>
      </c>
      <c r="G50" s="7"/>
      <c r="H50" s="3" t="s">
        <v>7</v>
      </c>
      <c r="I50" s="21">
        <v>6.677164693287038E-5</v>
      </c>
      <c r="J50" s="21">
        <v>1.1078882170138888E-4</v>
      </c>
      <c r="K50" s="21">
        <v>6.516229949074073E-5</v>
      </c>
      <c r="L50" s="21">
        <v>9.02578315277778E-5</v>
      </c>
      <c r="M50" s="21">
        <v>3.0756855208333344E-5</v>
      </c>
      <c r="N50" s="21">
        <v>6.2447772314814783E-5</v>
      </c>
      <c r="O50" s="35">
        <v>4.261852271759259E-4</v>
      </c>
      <c r="Y50" s="6"/>
      <c r="Z50" s="5"/>
      <c r="AA50" s="5"/>
      <c r="AB50" s="28">
        <v>36.261224489999996</v>
      </c>
      <c r="AC50" s="28">
        <v>31.680294785000001</v>
      </c>
      <c r="AD50" s="28">
        <v>32.179863945999998</v>
      </c>
      <c r="AE50" s="28">
        <v>32.346621315</v>
      </c>
      <c r="AF50" s="28">
        <v>32.885714286000002</v>
      </c>
      <c r="AG50" s="28">
        <v>33.951020407999998</v>
      </c>
      <c r="AH50" s="28">
        <v>38.122721087999999</v>
      </c>
      <c r="AI50" s="28">
        <v>35.624489795999999</v>
      </c>
      <c r="AJ50" s="28">
        <v>34.121292517000001</v>
      </c>
      <c r="AK50" s="28">
        <v>35.738752834000003</v>
      </c>
      <c r="AL50" s="28">
        <v>31.712653061000001</v>
      </c>
      <c r="AM50" s="28">
        <v>30.647437642</v>
      </c>
      <c r="AN50" s="16">
        <v>32.179863945999998</v>
      </c>
      <c r="AO50" s="28">
        <v>33.181678005000002</v>
      </c>
    </row>
    <row r="51" spans="1:54" s="30" customFormat="1" x14ac:dyDescent="0.3">
      <c r="A51" s="5"/>
      <c r="B51" s="3" t="s">
        <v>8</v>
      </c>
      <c r="C51" s="21">
        <v>1.6543839758101855E-4</v>
      </c>
      <c r="D51" s="21">
        <v>1.8988830100694442E-4</v>
      </c>
      <c r="E51" s="21">
        <v>5.1608297638888868E-5</v>
      </c>
      <c r="F51" s="21">
        <v>4.0693499622685184E-4</v>
      </c>
      <c r="G51" s="7"/>
      <c r="H51" s="3" t="s">
        <v>8</v>
      </c>
      <c r="I51" s="21">
        <v>6.7791005300925919E-5</v>
      </c>
      <c r="J51" s="21">
        <v>9.7647392280092614E-5</v>
      </c>
      <c r="K51" s="21">
        <v>6.4936591921296283E-5</v>
      </c>
      <c r="L51" s="21">
        <v>9.9430744525462944E-5</v>
      </c>
      <c r="M51" s="21">
        <v>2.5520964560185209E-5</v>
      </c>
      <c r="N51" s="21">
        <v>5.1608297638888868E-5</v>
      </c>
      <c r="O51" s="35">
        <v>4.069349962268519E-4</v>
      </c>
      <c r="P51" s="6"/>
      <c r="Q51" s="6"/>
      <c r="R51" s="6"/>
      <c r="S51" s="6"/>
      <c r="T51" s="6"/>
      <c r="U51" s="6"/>
      <c r="V51" s="5"/>
      <c r="W51" s="6"/>
      <c r="X51" s="6"/>
      <c r="Y51" s="6"/>
      <c r="Z51" s="5"/>
      <c r="AA51" s="6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16"/>
      <c r="AO51" s="28"/>
      <c r="AP51"/>
      <c r="AQ51"/>
      <c r="AR51"/>
      <c r="AS51"/>
      <c r="AT51" s="6"/>
      <c r="AU51" s="6"/>
      <c r="AV51" s="12"/>
      <c r="AW51" s="12"/>
      <c r="AX51" s="12"/>
      <c r="AY51" s="12"/>
      <c r="AZ51" s="12"/>
      <c r="BA51" s="12"/>
      <c r="BB51" s="12"/>
    </row>
    <row r="52" spans="1:54" x14ac:dyDescent="0.3">
      <c r="B52" s="3" t="s">
        <v>9</v>
      </c>
      <c r="C52" s="21">
        <v>1.5967078189814814E-4</v>
      </c>
      <c r="D52" s="21">
        <v>1.7079029142361111E-4</v>
      </c>
      <c r="E52" s="21">
        <v>5.5995685312500001E-5</v>
      </c>
      <c r="F52" s="21">
        <v>3.8645675863425934E-4</v>
      </c>
      <c r="G52" s="7"/>
      <c r="H52" s="3" t="s">
        <v>9</v>
      </c>
      <c r="I52" s="21">
        <v>5.2267573703703697E-5</v>
      </c>
      <c r="J52" s="21">
        <v>1.0740320819444445E-4</v>
      </c>
      <c r="K52" s="21">
        <v>5.9200470312499987E-5</v>
      </c>
      <c r="L52" s="21">
        <v>9.10640799537037E-5</v>
      </c>
      <c r="M52" s="21">
        <v>2.0525741157407424E-5</v>
      </c>
      <c r="N52" s="21">
        <v>5.5995685312500001E-5</v>
      </c>
      <c r="O52" s="35">
        <v>3.8645675863425934E-4</v>
      </c>
      <c r="Y52" s="6"/>
      <c r="Z52" s="5"/>
      <c r="AB52" s="2" t="s">
        <v>1</v>
      </c>
      <c r="AC52" s="3" t="s">
        <v>2</v>
      </c>
      <c r="AD52" s="3" t="s">
        <v>3</v>
      </c>
      <c r="AE52" s="3" t="s">
        <v>4</v>
      </c>
      <c r="AF52" s="3" t="s">
        <v>5</v>
      </c>
      <c r="AG52" s="2" t="s">
        <v>6</v>
      </c>
      <c r="AH52" s="3" t="s">
        <v>7</v>
      </c>
      <c r="AI52" s="3" t="s">
        <v>8</v>
      </c>
      <c r="AJ52" s="3" t="s">
        <v>9</v>
      </c>
      <c r="AK52" s="3" t="s">
        <v>10</v>
      </c>
      <c r="AL52" s="4" t="s">
        <v>11</v>
      </c>
      <c r="AM52" s="4" t="s">
        <v>12</v>
      </c>
      <c r="AN52" s="4" t="s">
        <v>13</v>
      </c>
      <c r="AO52" s="4" t="s">
        <v>14</v>
      </c>
    </row>
    <row r="53" spans="1:54" x14ac:dyDescent="0.3">
      <c r="B53" s="3" t="s">
        <v>10</v>
      </c>
      <c r="C53" s="21">
        <v>1.5015615813657404E-4</v>
      </c>
      <c r="D53" s="21">
        <v>1.834509112384259E-4</v>
      </c>
      <c r="E53" s="21">
        <v>5.4799435196759314E-5</v>
      </c>
      <c r="F53" s="21">
        <v>3.8840650457175926E-4</v>
      </c>
      <c r="G53" s="7"/>
      <c r="H53" s="3" t="s">
        <v>10</v>
      </c>
      <c r="I53" s="21">
        <v>6.0917422523148142E-5</v>
      </c>
      <c r="J53" s="21">
        <v>8.9238735613425928E-5</v>
      </c>
      <c r="K53" s="21">
        <v>6.1616066180555557E-5</v>
      </c>
      <c r="L53" s="21">
        <v>9.8450491307870358E-5</v>
      </c>
      <c r="M53" s="21">
        <v>2.3384353749999991E-5</v>
      </c>
      <c r="N53" s="21">
        <v>5.4799435196759314E-5</v>
      </c>
      <c r="O53" s="35">
        <v>3.8840650457175926E-4</v>
      </c>
      <c r="Y53" s="6"/>
      <c r="Z53" s="5"/>
      <c r="BB53"/>
    </row>
    <row r="54" spans="1:54" x14ac:dyDescent="0.3">
      <c r="B54" s="4" t="s">
        <v>11</v>
      </c>
      <c r="C54" s="21">
        <v>1.3109935332175925E-4</v>
      </c>
      <c r="D54" s="21">
        <v>1.6799361719907406E-4</v>
      </c>
      <c r="E54" s="21">
        <v>5.6613756608796321E-5</v>
      </c>
      <c r="F54" s="21">
        <v>3.5570672712962963E-4</v>
      </c>
      <c r="G54" s="7"/>
      <c r="H54" s="4" t="s">
        <v>11</v>
      </c>
      <c r="I54" s="21">
        <v>5.2758881331018519E-5</v>
      </c>
      <c r="J54" s="21">
        <v>7.8340471990740747E-5</v>
      </c>
      <c r="K54" s="21">
        <v>5.6303015034722205E-5</v>
      </c>
      <c r="L54" s="21">
        <v>9.7010162083333349E-5</v>
      </c>
      <c r="M54" s="21">
        <v>1.46804400810185E-5</v>
      </c>
      <c r="N54" s="21">
        <v>5.6613756608796321E-5</v>
      </c>
      <c r="O54" s="35">
        <v>3.5570672712962963E-4</v>
      </c>
      <c r="Y54" s="6"/>
      <c r="Z54" s="5"/>
      <c r="AA54" s="11"/>
      <c r="BB54"/>
    </row>
    <row r="55" spans="1:54" x14ac:dyDescent="0.3">
      <c r="B55" s="4" t="s">
        <v>12</v>
      </c>
      <c r="C55" s="21">
        <v>1.4086251784722222E-4</v>
      </c>
      <c r="D55" s="21">
        <v>1.4674141261574077E-4</v>
      </c>
      <c r="E55" s="21">
        <v>4.9433106574074055E-5</v>
      </c>
      <c r="F55" s="21">
        <v>3.37037037037037E-4</v>
      </c>
      <c r="G55" s="7"/>
      <c r="H55" s="4" t="s">
        <v>12</v>
      </c>
      <c r="I55" s="21">
        <v>5.6962291087962959E-5</v>
      </c>
      <c r="J55" s="21">
        <v>8.3900226759259258E-5</v>
      </c>
      <c r="K55" s="21">
        <v>4.380196523148149E-5</v>
      </c>
      <c r="L55" s="21">
        <v>6.9967246157407381E-5</v>
      </c>
      <c r="M55" s="21">
        <v>3.2972201226851888E-5</v>
      </c>
      <c r="N55" s="21">
        <v>4.9433106574074055E-5</v>
      </c>
      <c r="O55" s="35">
        <v>3.37037037037037E-4</v>
      </c>
      <c r="Y55" s="6"/>
      <c r="Z55" s="5"/>
      <c r="AA55" s="11"/>
      <c r="AT55"/>
    </row>
    <row r="56" spans="1:54" x14ac:dyDescent="0.3">
      <c r="B56" s="4" t="s">
        <v>13</v>
      </c>
      <c r="C56" s="21">
        <v>1.2396069539351854E-4</v>
      </c>
      <c r="D56" s="21">
        <v>1.8762072730324074E-4</v>
      </c>
      <c r="E56" s="21">
        <v>4.8474636770833304E-5</v>
      </c>
      <c r="F56" s="21">
        <v>3.6005605946759256E-4</v>
      </c>
      <c r="G56" s="7"/>
      <c r="H56" s="4" t="s">
        <v>13</v>
      </c>
      <c r="I56" s="21">
        <v>5.0256151840277786E-5</v>
      </c>
      <c r="J56" s="21">
        <v>7.3704543553240731E-5</v>
      </c>
      <c r="K56" s="21">
        <v>5.9494415046296319E-5</v>
      </c>
      <c r="L56" s="21">
        <v>9.7488872094907383E-5</v>
      </c>
      <c r="M56" s="21">
        <v>3.0637440162037052E-5</v>
      </c>
      <c r="N56" s="21">
        <v>4.8474636770833304E-5</v>
      </c>
      <c r="O56" s="35">
        <v>3.6005605946759256E-4</v>
      </c>
      <c r="Y56" s="6"/>
      <c r="Z56" s="5"/>
      <c r="AA56" s="11"/>
      <c r="AT56"/>
    </row>
    <row r="57" spans="1:54" x14ac:dyDescent="0.3">
      <c r="B57" s="4" t="s">
        <v>14</v>
      </c>
      <c r="C57" s="21">
        <v>1.2568657092592591E-4</v>
      </c>
      <c r="D57" s="21">
        <v>1.7634584697916666E-4</v>
      </c>
      <c r="E57" s="21">
        <v>7.763080541666671E-5</v>
      </c>
      <c r="F57" s="21">
        <v>3.7966322332175922E-4</v>
      </c>
      <c r="G57" s="7"/>
      <c r="H57" s="4" t="s">
        <v>14</v>
      </c>
      <c r="I57" s="21">
        <v>5.0352733692129636E-5</v>
      </c>
      <c r="J57" s="21">
        <v>7.5333837233796294E-5</v>
      </c>
      <c r="K57" s="21">
        <v>5.7054673726851841E-5</v>
      </c>
      <c r="L57" s="21">
        <v>1.0707147055555557E-4</v>
      </c>
      <c r="M57" s="21">
        <v>1.2219702696759238E-5</v>
      </c>
      <c r="N57" s="21">
        <v>7.763080541666671E-5</v>
      </c>
      <c r="O57" s="35">
        <v>3.7966322332175922E-4</v>
      </c>
      <c r="AA57"/>
      <c r="BB57"/>
    </row>
    <row r="58" spans="1:54" x14ac:dyDescent="0.3">
      <c r="B58" s="1" t="s">
        <v>15</v>
      </c>
      <c r="C58" s="21">
        <v>1.4723210161623674E-4</v>
      </c>
      <c r="D58" s="21">
        <v>1.7545580180968913E-4</v>
      </c>
      <c r="E58" s="21">
        <v>5.4938908985615085E-5</v>
      </c>
      <c r="F58" s="21">
        <v>3.7762681241154097E-4</v>
      </c>
      <c r="G58" s="7"/>
      <c r="H58" s="1" t="s">
        <v>15</v>
      </c>
      <c r="I58" s="21">
        <v>5.7070439508928574E-5</v>
      </c>
      <c r="J58" s="21">
        <v>9.0161662107308196E-5</v>
      </c>
      <c r="K58" s="21">
        <v>5.9463445873015887E-5</v>
      </c>
      <c r="L58" s="21">
        <v>9.241791293237433E-5</v>
      </c>
      <c r="M58" s="21">
        <v>2.3574443004298946E-5</v>
      </c>
      <c r="N58" s="21">
        <v>5.4938908985615085E-5</v>
      </c>
      <c r="O58" s="35">
        <v>3.7762681241154097E-4</v>
      </c>
      <c r="AA58"/>
      <c r="BB58"/>
    </row>
    <row r="59" spans="1:54" x14ac:dyDescent="0.3">
      <c r="B59" s="5" t="s">
        <v>16</v>
      </c>
      <c r="C59" s="21">
        <v>1.2396069539351854E-4</v>
      </c>
      <c r="D59" s="21">
        <v>1.4502393549768519E-4</v>
      </c>
      <c r="E59" s="21">
        <v>3.3417842453703744E-5</v>
      </c>
      <c r="F59" s="21">
        <v>3.37037037037037E-4</v>
      </c>
      <c r="G59" s="29" t="s">
        <v>52</v>
      </c>
      <c r="H59" s="5" t="s">
        <v>16</v>
      </c>
      <c r="I59" s="21">
        <v>4.7413286307870365E-5</v>
      </c>
      <c r="J59" s="21">
        <v>7.3704543553240731E-5</v>
      </c>
      <c r="K59" s="21">
        <v>4.380196523148149E-5</v>
      </c>
      <c r="L59" s="21">
        <v>6.4805891493055552E-5</v>
      </c>
      <c r="M59" s="21">
        <v>1.2219702696759238E-5</v>
      </c>
      <c r="N59" s="21">
        <v>3.3417842453703744E-5</v>
      </c>
      <c r="O59" s="35">
        <v>3.37037037037037E-4</v>
      </c>
      <c r="Z59" s="9"/>
      <c r="AA59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BB59"/>
    </row>
    <row r="60" spans="1:54" x14ac:dyDescent="0.3">
      <c r="B60" s="1" t="s">
        <v>17</v>
      </c>
      <c r="C60" s="21">
        <v>1.7756046863425925E-4</v>
      </c>
      <c r="D60" s="21">
        <v>2.0016796841435181E-4</v>
      </c>
      <c r="E60" s="21">
        <v>7.763080541666671E-5</v>
      </c>
      <c r="F60" s="21">
        <v>4.261852271759259E-4</v>
      </c>
      <c r="G60" s="29" t="s">
        <v>53</v>
      </c>
      <c r="H60" s="1" t="s">
        <v>17</v>
      </c>
      <c r="I60" s="21">
        <v>6.7791005300925919E-5</v>
      </c>
      <c r="J60" s="21">
        <v>1.1078882170138888E-4</v>
      </c>
      <c r="K60" s="21">
        <v>7.2364732928240736E-5</v>
      </c>
      <c r="L60" s="21">
        <v>1.1070195053240739E-4</v>
      </c>
      <c r="M60" s="21">
        <v>3.2972201226851888E-5</v>
      </c>
      <c r="N60" s="21">
        <v>7.763080541666671E-5</v>
      </c>
      <c r="O60" s="35">
        <v>4.261852271759259E-4</v>
      </c>
      <c r="AA60"/>
      <c r="AO60" s="30"/>
      <c r="AP60" s="30"/>
      <c r="AQ60" s="30"/>
      <c r="AR60" s="30"/>
      <c r="AS60" s="30"/>
      <c r="AT60" s="12"/>
      <c r="AU60" s="12"/>
      <c r="BB60"/>
    </row>
    <row r="61" spans="1:54" x14ac:dyDescent="0.3">
      <c r="A61" s="17"/>
      <c r="B61" s="18" t="s">
        <v>18</v>
      </c>
      <c r="C61" s="9">
        <v>11.247574000823795</v>
      </c>
      <c r="D61" s="9">
        <v>9.3159064441960115</v>
      </c>
      <c r="E61" s="9">
        <v>20.174417102085812</v>
      </c>
      <c r="F61" s="9">
        <v>6.4205386677540401</v>
      </c>
      <c r="G61" s="18"/>
      <c r="H61" s="18" t="s">
        <v>18</v>
      </c>
      <c r="I61" s="9">
        <v>11.672843003866056</v>
      </c>
      <c r="J61" s="9">
        <v>14.065071163624406</v>
      </c>
      <c r="K61" s="9">
        <v>11.32443649038983</v>
      </c>
      <c r="L61" s="9">
        <v>13.895772254393737</v>
      </c>
      <c r="M61" s="9">
        <v>28.664920108271268</v>
      </c>
      <c r="N61" s="21">
        <v>2.3350019794080802E-4</v>
      </c>
      <c r="O61" s="21">
        <v>7.431179013604218E-5</v>
      </c>
      <c r="U61" s="5"/>
      <c r="V61" s="6"/>
      <c r="Z61" s="6"/>
      <c r="AA61"/>
      <c r="BB61"/>
    </row>
    <row r="62" spans="1:54" x14ac:dyDescent="0.3">
      <c r="B62" s="1"/>
      <c r="C62" s="7"/>
      <c r="D62" s="7"/>
      <c r="E62" s="7"/>
      <c r="F62" s="7"/>
      <c r="G62" s="4"/>
      <c r="H62" s="5"/>
      <c r="I62" s="8"/>
      <c r="J62" s="8"/>
      <c r="K62" s="8"/>
      <c r="L62" s="8"/>
      <c r="M62" s="8"/>
      <c r="N62" s="8"/>
      <c r="O62" s="8"/>
      <c r="Z62" s="6"/>
      <c r="AA62"/>
      <c r="AS62" s="6"/>
      <c r="BB62"/>
    </row>
    <row r="63" spans="1:54" x14ac:dyDescent="0.3">
      <c r="B63" s="27" t="s">
        <v>40</v>
      </c>
      <c r="C63" s="1">
        <v>1</v>
      </c>
      <c r="D63" s="1">
        <v>2</v>
      </c>
      <c r="E63" s="1">
        <v>3</v>
      </c>
      <c r="F63" s="1" t="s">
        <v>28</v>
      </c>
      <c r="G63" s="31"/>
      <c r="H63" s="27" t="s">
        <v>41</v>
      </c>
      <c r="I63" s="1" t="s">
        <v>25</v>
      </c>
      <c r="J63" s="1" t="s">
        <v>26</v>
      </c>
      <c r="K63" s="1" t="s">
        <v>27</v>
      </c>
      <c r="L63" s="1" t="s">
        <v>29</v>
      </c>
      <c r="M63" s="1" t="s">
        <v>30</v>
      </c>
      <c r="N63" s="1">
        <v>3</v>
      </c>
      <c r="O63" s="14" t="s">
        <v>28</v>
      </c>
      <c r="P63" s="12"/>
      <c r="Q63" s="12"/>
      <c r="R63" s="12"/>
      <c r="S63" s="12"/>
      <c r="T63" s="12"/>
      <c r="U63" s="12"/>
      <c r="V63" s="17"/>
      <c r="W63" s="12"/>
      <c r="X63" s="12"/>
      <c r="Y63" s="17"/>
      <c r="Z63" s="6"/>
      <c r="AA63"/>
      <c r="AS63" s="6"/>
      <c r="BB63"/>
    </row>
    <row r="64" spans="1:54" x14ac:dyDescent="0.3">
      <c r="B64" s="3" t="s">
        <v>2</v>
      </c>
      <c r="C64" s="21">
        <f t="shared" ref="C64:F64" si="53">C45</f>
        <v>1.4899612622685187E-4</v>
      </c>
      <c r="D64" s="21">
        <f t="shared" si="53"/>
        <v>1.6039540815972222E-4</v>
      </c>
      <c r="E64" s="21">
        <f t="shared" si="53"/>
        <v>5.3650426226851864E-5</v>
      </c>
      <c r="F64" s="21">
        <f t="shared" si="53"/>
        <v>3.6304196061342597E-4</v>
      </c>
      <c r="G64" s="31"/>
      <c r="H64" s="3" t="s">
        <v>2</v>
      </c>
      <c r="I64" s="21">
        <v>7.687837577546297E-5</v>
      </c>
      <c r="J64" s="21">
        <v>2.5600139853009256E-4</v>
      </c>
      <c r="K64" s="21">
        <v>1.0669367284722222E-4</v>
      </c>
      <c r="L64" s="21">
        <v>6.8828125000000015E-5</v>
      </c>
      <c r="M64" s="21">
        <v>5.6896219131944468E-5</v>
      </c>
      <c r="N64" s="21">
        <v>5.5928096064814771E-5</v>
      </c>
      <c r="O64" s="35">
        <v>7.3232132523148147E-4</v>
      </c>
      <c r="Z64" s="6"/>
      <c r="AA64"/>
      <c r="AS64" s="6"/>
      <c r="BB64"/>
    </row>
    <row r="65" spans="1:54" s="30" customFormat="1" x14ac:dyDescent="0.3">
      <c r="A65" s="5"/>
      <c r="B65" s="3" t="s">
        <v>4</v>
      </c>
      <c r="C65" s="21">
        <f t="shared" ref="C65:F65" si="54">C47</f>
        <v>1.5228017133101849E-4</v>
      </c>
      <c r="D65" s="21">
        <f t="shared" si="54"/>
        <v>1.4502393549768519E-4</v>
      </c>
      <c r="E65" s="21">
        <f t="shared" si="54"/>
        <v>7.177028218750001E-5</v>
      </c>
      <c r="F65" s="21">
        <f t="shared" si="54"/>
        <v>3.6907438901620369E-4</v>
      </c>
      <c r="G65" s="31"/>
      <c r="H65" s="3" t="s">
        <v>4</v>
      </c>
      <c r="I65" s="21">
        <v>6.5171682094907401E-5</v>
      </c>
      <c r="J65" s="21">
        <v>2.0803891782407408E-4</v>
      </c>
      <c r="K65" s="21">
        <v>9.1234567905092582E-5</v>
      </c>
      <c r="L65" s="21">
        <v>6.3788580243055555E-5</v>
      </c>
      <c r="M65" s="21">
        <v>5.8135609571759305E-5</v>
      </c>
      <c r="N65" s="21">
        <v>5.0088011180555558E-5</v>
      </c>
      <c r="O65" s="35">
        <v>6.2642047645833344E-4</v>
      </c>
      <c r="P65" s="6"/>
      <c r="Q65" s="6"/>
      <c r="R65" s="6"/>
      <c r="S65" s="6"/>
      <c r="T65" s="6"/>
      <c r="U65" s="5"/>
      <c r="V65" s="6"/>
      <c r="W65" s="6"/>
      <c r="X65" s="5"/>
      <c r="Y65" s="11"/>
      <c r="Z65" s="6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 s="6"/>
      <c r="AT65" s="6"/>
      <c r="AU65" s="6"/>
      <c r="AV65" s="12"/>
      <c r="AW65" s="12"/>
      <c r="AX65" s="12"/>
      <c r="AY65" s="12"/>
      <c r="AZ65" s="12"/>
      <c r="BA65" s="12"/>
    </row>
    <row r="66" spans="1:54" x14ac:dyDescent="0.3">
      <c r="B66" s="3" t="s">
        <v>5</v>
      </c>
      <c r="C66" s="21">
        <f t="shared" ref="C66:F69" si="55">C48</f>
        <v>1.6357184849537037E-4</v>
      </c>
      <c r="D66" s="21">
        <f t="shared" si="55"/>
        <v>1.6938827999999999E-4</v>
      </c>
      <c r="E66" s="21">
        <f t="shared" si="55"/>
        <v>3.3417842453703744E-5</v>
      </c>
      <c r="F66" s="21">
        <f t="shared" si="55"/>
        <v>3.663779709490741E-4</v>
      </c>
      <c r="G66" s="31"/>
      <c r="H66" s="3" t="s">
        <v>5</v>
      </c>
      <c r="I66" s="21">
        <v>8.250313464120371E-5</v>
      </c>
      <c r="J66" s="21">
        <v>2.3720486111111113E-4</v>
      </c>
      <c r="K66" s="21">
        <v>9.8702498078703693E-5</v>
      </c>
      <c r="L66" s="21">
        <v>6.6527777777777752E-5</v>
      </c>
      <c r="M66" s="21">
        <v>4.9366319444444463E-5</v>
      </c>
      <c r="N66" s="21">
        <v>4.827377506944442E-5</v>
      </c>
      <c r="O66" s="35">
        <v>6.7050925925925926E-4</v>
      </c>
      <c r="U66" s="5"/>
      <c r="V66" s="6"/>
      <c r="X66" s="5"/>
      <c r="Y66" s="11"/>
      <c r="Z66" s="6"/>
      <c r="AA66"/>
      <c r="AS66" s="6"/>
      <c r="BB66"/>
    </row>
    <row r="67" spans="1:54" x14ac:dyDescent="0.3">
      <c r="B67" s="2" t="s">
        <v>6</v>
      </c>
      <c r="C67" s="21">
        <f t="shared" si="55"/>
        <v>1.4850928025462963E-4</v>
      </c>
      <c r="D67" s="21">
        <f t="shared" si="55"/>
        <v>1.847768119675926E-4</v>
      </c>
      <c r="E67" s="21">
        <f t="shared" si="55"/>
        <v>4.4170445949074047E-5</v>
      </c>
      <c r="F67" s="21">
        <f t="shared" si="55"/>
        <v>3.7745653817129629E-4</v>
      </c>
      <c r="G67" s="31"/>
      <c r="H67" s="2" t="s">
        <v>6</v>
      </c>
      <c r="I67" s="21">
        <v>7.6779513888888885E-5</v>
      </c>
      <c r="J67" s="21">
        <v>2.1938271605324077E-4</v>
      </c>
      <c r="K67" s="21">
        <v>9.4027777777777811E-5</v>
      </c>
      <c r="L67" s="21">
        <v>6.0648148148148086E-5</v>
      </c>
      <c r="M67" s="21">
        <v>4.9141589502314818E-5</v>
      </c>
      <c r="N67" s="21">
        <v>4.800347222222223E-5</v>
      </c>
      <c r="O67" s="35">
        <v>6.7122395833333335E-4</v>
      </c>
      <c r="U67" s="5"/>
      <c r="V67" s="6"/>
      <c r="X67" s="5"/>
      <c r="Y67" s="11"/>
      <c r="Z67" s="6"/>
      <c r="AA67"/>
      <c r="AS67" s="6"/>
      <c r="BB67"/>
    </row>
    <row r="68" spans="1:54" s="1" customFormat="1" x14ac:dyDescent="0.3">
      <c r="A68" s="5"/>
      <c r="B68" s="3" t="s">
        <v>7</v>
      </c>
      <c r="C68" s="21">
        <f t="shared" si="55"/>
        <v>1.7756046863425925E-4</v>
      </c>
      <c r="D68" s="21">
        <f t="shared" si="55"/>
        <v>1.8617698622685187E-4</v>
      </c>
      <c r="E68" s="21">
        <f t="shared" si="55"/>
        <v>6.2447772314814783E-5</v>
      </c>
      <c r="F68" s="21">
        <f t="shared" si="55"/>
        <v>4.261852271759259E-4</v>
      </c>
      <c r="G68" s="31"/>
      <c r="H68" s="3" t="s">
        <v>7</v>
      </c>
      <c r="I68" s="21">
        <v>8.3758439432870375E-5</v>
      </c>
      <c r="J68" s="21">
        <v>2.4787422839120366E-4</v>
      </c>
      <c r="K68" s="21">
        <v>1.0287061149305554E-4</v>
      </c>
      <c r="L68" s="21">
        <v>6.7669753090277793E-5</v>
      </c>
      <c r="M68" s="21">
        <v>5.9956356099537038E-5</v>
      </c>
      <c r="N68" s="21">
        <v>5.4421778541666661E-5</v>
      </c>
      <c r="O68" s="35">
        <v>7.1883969907407411E-4</v>
      </c>
      <c r="P68" s="6"/>
      <c r="Q68" s="6"/>
      <c r="R68" s="6"/>
      <c r="S68" s="6"/>
      <c r="T68" s="6"/>
      <c r="U68" s="5"/>
      <c r="V68" s="6"/>
      <c r="W68" s="6"/>
      <c r="X68" s="5"/>
      <c r="Y68" s="11"/>
      <c r="Z68" s="6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 s="6"/>
      <c r="AT68" s="6"/>
      <c r="AU68" s="6"/>
    </row>
    <row r="69" spans="1:54" s="11" customFormat="1" x14ac:dyDescent="0.3">
      <c r="A69" s="5"/>
      <c r="B69" s="3" t="s">
        <v>8</v>
      </c>
      <c r="C69" s="21">
        <f t="shared" si="55"/>
        <v>1.6543839758101855E-4</v>
      </c>
      <c r="D69" s="21">
        <f t="shared" si="55"/>
        <v>1.8988830100694442E-4</v>
      </c>
      <c r="E69" s="21">
        <f t="shared" si="55"/>
        <v>5.1608297638888868E-5</v>
      </c>
      <c r="F69" s="21">
        <f t="shared" si="55"/>
        <v>4.0693499622685184E-4</v>
      </c>
      <c r="G69" s="31"/>
      <c r="H69" s="3" t="s">
        <v>8</v>
      </c>
      <c r="I69" s="21">
        <v>8.0100308645833333E-5</v>
      </c>
      <c r="J69" s="21">
        <v>2.5467230902777776E-4</v>
      </c>
      <c r="K69" s="21">
        <v>1.0133077739583336E-4</v>
      </c>
      <c r="L69" s="21">
        <v>6.645061728009259E-5</v>
      </c>
      <c r="M69" s="21">
        <v>6.3770254629629591E-5</v>
      </c>
      <c r="N69" s="21">
        <v>5.678964120370368E-5</v>
      </c>
      <c r="O69" s="35">
        <v>7.337577160532406E-4</v>
      </c>
      <c r="P69" s="6"/>
      <c r="Q69" s="6"/>
      <c r="R69" s="6"/>
      <c r="S69" s="6"/>
      <c r="T69" s="6"/>
      <c r="U69" s="5"/>
      <c r="V69" s="6"/>
      <c r="W69" s="6"/>
      <c r="X69" s="5"/>
      <c r="Z69" s="6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 s="6"/>
      <c r="AT69" s="6"/>
      <c r="AU69" s="6"/>
    </row>
    <row r="70" spans="1:54" s="11" customFormat="1" x14ac:dyDescent="0.3">
      <c r="A70" s="5"/>
      <c r="B70" s="3" t="s">
        <v>10</v>
      </c>
      <c r="C70" s="21">
        <f t="shared" ref="C70:F70" si="56">C53</f>
        <v>1.5015615813657404E-4</v>
      </c>
      <c r="D70" s="21">
        <f t="shared" si="56"/>
        <v>1.834509112384259E-4</v>
      </c>
      <c r="E70" s="21">
        <f t="shared" si="56"/>
        <v>5.4799435196759314E-5</v>
      </c>
      <c r="F70" s="21">
        <f t="shared" si="56"/>
        <v>3.8840650457175926E-4</v>
      </c>
      <c r="G70" s="31"/>
      <c r="H70" s="3" t="s">
        <v>10</v>
      </c>
      <c r="I70" s="21">
        <v>7.879798417824076E-5</v>
      </c>
      <c r="J70" s="21">
        <v>2.4679880401620366E-4</v>
      </c>
      <c r="K70" s="21">
        <v>1.0700327931712968E-4</v>
      </c>
      <c r="L70" s="21">
        <v>6.9362943668981449E-5</v>
      </c>
      <c r="M70" s="21">
        <v>5.8222174004629674E-5</v>
      </c>
      <c r="N70" s="21">
        <v>5.4140866122685149E-5</v>
      </c>
      <c r="O70" s="35">
        <v>7.2005377121527774E-4</v>
      </c>
      <c r="P70" s="6"/>
      <c r="Q70" s="6"/>
      <c r="R70" s="6"/>
      <c r="S70" s="6"/>
      <c r="T70" s="6"/>
      <c r="U70" s="5"/>
      <c r="V70" s="6"/>
      <c r="W70" s="6"/>
      <c r="X70" s="5"/>
      <c r="Z70" s="6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 s="6"/>
      <c r="AT70" s="6"/>
      <c r="AU70" s="6"/>
    </row>
    <row r="71" spans="1:54" s="11" customFormat="1" x14ac:dyDescent="0.3">
      <c r="A71" s="5"/>
      <c r="B71" s="4" t="s">
        <v>12</v>
      </c>
      <c r="C71" s="21">
        <f t="shared" ref="C71:F71" si="57">C55</f>
        <v>1.4086251784722222E-4</v>
      </c>
      <c r="D71" s="21">
        <f t="shared" si="57"/>
        <v>1.4674141261574077E-4</v>
      </c>
      <c r="E71" s="21">
        <f t="shared" si="57"/>
        <v>4.9433106574074055E-5</v>
      </c>
      <c r="F71" s="21">
        <f t="shared" si="57"/>
        <v>3.37037037037037E-4</v>
      </c>
      <c r="G71" s="31"/>
      <c r="H71" s="4" t="s">
        <v>12</v>
      </c>
      <c r="I71" s="21">
        <v>8.3703703703703701E-5</v>
      </c>
      <c r="J71" s="21">
        <v>2.3581790123842591E-4</v>
      </c>
      <c r="K71" s="21">
        <v>9.7283950613425945E-5</v>
      </c>
      <c r="L71" s="21">
        <v>6.5432098773148101E-5</v>
      </c>
      <c r="M71" s="21">
        <v>5.9259259259259314E-5</v>
      </c>
      <c r="N71" s="21">
        <v>4.9830246909722224E-5</v>
      </c>
      <c r="O71" s="35">
        <v>6.8655864197916664E-4</v>
      </c>
      <c r="P71" s="6"/>
      <c r="Q71" s="6"/>
      <c r="R71" s="6"/>
      <c r="S71" s="6"/>
      <c r="T71" s="6"/>
      <c r="U71" s="5"/>
      <c r="V71" s="6"/>
      <c r="W71" s="6"/>
      <c r="X71" s="5"/>
      <c r="Z71" s="6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 s="6"/>
      <c r="AT71" s="6"/>
      <c r="AU71" s="6"/>
    </row>
    <row r="72" spans="1:54" s="11" customFormat="1" x14ac:dyDescent="0.3">
      <c r="A72" s="5"/>
      <c r="B72" s="1" t="s">
        <v>19</v>
      </c>
      <c r="C72" s="21">
        <v>1.5592187106336803E-4</v>
      </c>
      <c r="D72" s="21">
        <v>1.7073025583912036E-4</v>
      </c>
      <c r="E72" s="21">
        <v>5.2662201067708332E-5</v>
      </c>
      <c r="F72" s="21">
        <v>3.7931432797019674E-4</v>
      </c>
      <c r="G72" s="31"/>
      <c r="H72" s="1" t="s">
        <v>19</v>
      </c>
      <c r="I72" s="21">
        <v>6.0211955154803236E-5</v>
      </c>
      <c r="J72" s="21">
        <v>9.5709915908564827E-5</v>
      </c>
      <c r="K72" s="21">
        <v>5.8572065015914359E-5</v>
      </c>
      <c r="L72" s="21">
        <v>8.6628171717303244E-5</v>
      </c>
      <c r="M72" s="21">
        <v>2.5530019105902784E-5</v>
      </c>
      <c r="N72" s="21">
        <v>5.2662201067708332E-5</v>
      </c>
      <c r="O72" s="35">
        <v>3.7931432797019674E-4</v>
      </c>
      <c r="P72" s="6"/>
      <c r="Q72" s="6"/>
      <c r="R72" s="6"/>
      <c r="S72" s="6"/>
      <c r="T72" s="6"/>
      <c r="U72" s="5"/>
      <c r="V72" s="6"/>
      <c r="W72" s="6"/>
      <c r="X72" s="5"/>
      <c r="Z72" s="6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 s="6"/>
      <c r="AT72" s="6"/>
      <c r="AU72" s="6"/>
    </row>
    <row r="73" spans="1:54" s="11" customFormat="1" x14ac:dyDescent="0.3">
      <c r="A73" s="5"/>
      <c r="B73" s="1" t="s">
        <v>20</v>
      </c>
      <c r="C73" s="21">
        <v>1.4086251784722222E-4</v>
      </c>
      <c r="D73" s="21">
        <v>1.4502393549768519E-4</v>
      </c>
      <c r="E73" s="21">
        <v>3.3417842453703744E-5</v>
      </c>
      <c r="F73" s="21">
        <v>3.37037037037037E-4</v>
      </c>
      <c r="G73" s="31" t="s">
        <v>39</v>
      </c>
      <c r="H73" s="1" t="s">
        <v>20</v>
      </c>
      <c r="I73" s="26">
        <v>4.7413286307870365E-5</v>
      </c>
      <c r="J73" s="26">
        <v>8.3900226759259258E-5</v>
      </c>
      <c r="K73" s="26">
        <v>4.380196523148149E-5</v>
      </c>
      <c r="L73" s="26">
        <v>6.4805891493055552E-5</v>
      </c>
      <c r="M73" s="26">
        <v>1.7006802719907403E-5</v>
      </c>
      <c r="N73" s="26">
        <v>3.3417842453703744E-5</v>
      </c>
      <c r="O73" s="36">
        <v>3.37037037037037E-4</v>
      </c>
      <c r="P73" s="6"/>
      <c r="Q73" s="6"/>
      <c r="R73" s="6"/>
      <c r="S73" s="6"/>
      <c r="T73" s="6"/>
      <c r="U73" s="5"/>
      <c r="V73" s="6"/>
      <c r="W73" s="6"/>
      <c r="X73" s="5"/>
      <c r="Z73" s="12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/>
      <c r="AP73"/>
      <c r="AQ73"/>
      <c r="AR73"/>
      <c r="AS73" s="6"/>
      <c r="AT73" s="6"/>
      <c r="AU73" s="6"/>
    </row>
    <row r="74" spans="1:54" s="11" customFormat="1" x14ac:dyDescent="0.3">
      <c r="A74" s="5"/>
      <c r="B74" s="1" t="s">
        <v>21</v>
      </c>
      <c r="C74" s="21">
        <v>1.7756046863425925E-4</v>
      </c>
      <c r="D74" s="21">
        <v>1.8988830100694442E-4</v>
      </c>
      <c r="E74" s="21">
        <v>7.177028218750001E-5</v>
      </c>
      <c r="F74" s="21">
        <v>4.261852271759259E-4</v>
      </c>
      <c r="G74" s="31" t="s">
        <v>42</v>
      </c>
      <c r="H74" s="1" t="s">
        <v>21</v>
      </c>
      <c r="I74" s="26">
        <v>6.7791005300925919E-5</v>
      </c>
      <c r="J74" s="26">
        <v>1.1078882170138888E-4</v>
      </c>
      <c r="K74" s="26">
        <v>6.5634710682870357E-5</v>
      </c>
      <c r="L74" s="26">
        <v>9.9612622824074074E-5</v>
      </c>
      <c r="M74" s="26">
        <v>3.2972201226851888E-5</v>
      </c>
      <c r="N74" s="26">
        <v>7.177028218750001E-5</v>
      </c>
      <c r="O74" s="36">
        <v>4.261852271759259E-4</v>
      </c>
      <c r="P74" s="6"/>
      <c r="Q74" s="6"/>
      <c r="R74" s="6"/>
      <c r="S74" s="6"/>
      <c r="T74" s="6"/>
      <c r="U74" s="5"/>
      <c r="V74" s="6"/>
      <c r="W74" s="6"/>
      <c r="X74" s="5"/>
      <c r="Z74" s="6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 s="30"/>
      <c r="AP74" s="30"/>
      <c r="AQ74" s="30"/>
      <c r="AR74" s="30"/>
      <c r="AS74" s="12"/>
      <c r="AT74" s="12"/>
      <c r="AU74" s="12"/>
    </row>
    <row r="75" spans="1:54" s="11" customFormat="1" x14ac:dyDescent="0.3">
      <c r="A75" s="17"/>
      <c r="B75" s="1" t="s">
        <v>22</v>
      </c>
      <c r="C75" s="9">
        <v>7.6406738911244654</v>
      </c>
      <c r="D75" s="9">
        <v>10.639295395322579</v>
      </c>
      <c r="E75" s="9">
        <v>21.774263350549756</v>
      </c>
      <c r="F75" s="9">
        <v>7.3021315388115102</v>
      </c>
      <c r="G75" s="30"/>
      <c r="H75" s="18" t="s">
        <v>22</v>
      </c>
      <c r="I75" s="12">
        <v>10.864898436891981</v>
      </c>
      <c r="J75" s="12">
        <v>10.002319872256592</v>
      </c>
      <c r="K75" s="12">
        <v>12.919331910727868</v>
      </c>
      <c r="L75" s="12">
        <v>15.440750261987231</v>
      </c>
      <c r="M75" s="12">
        <v>21.147962201523381</v>
      </c>
      <c r="N75" s="26">
        <v>2.5201693692765919E-4</v>
      </c>
      <c r="O75" s="26">
        <v>8.4515411328836971E-5</v>
      </c>
      <c r="P75" s="6"/>
      <c r="Q75" s="6"/>
      <c r="R75" s="6"/>
      <c r="S75" s="6"/>
      <c r="T75" s="6"/>
      <c r="U75" s="5"/>
      <c r="V75" s="6"/>
      <c r="W75" s="6"/>
      <c r="X75" s="5"/>
      <c r="Z75" s="6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 s="6"/>
      <c r="AT75" s="6"/>
      <c r="AU75" s="6"/>
    </row>
    <row r="76" spans="1:54" s="11" customFormat="1" x14ac:dyDescent="0.3">
      <c r="A76" s="5"/>
      <c r="B76" s="6"/>
      <c r="C76" s="6"/>
      <c r="D76" s="6"/>
      <c r="E76"/>
      <c r="F76"/>
      <c r="G76"/>
      <c r="H76"/>
      <c r="I76"/>
      <c r="J76"/>
      <c r="K76"/>
      <c r="L76"/>
      <c r="M76"/>
      <c r="N76"/>
      <c r="O76" s="6"/>
      <c r="P76" s="6"/>
      <c r="Q76" s="6"/>
      <c r="R76" s="6"/>
      <c r="S76" s="6"/>
      <c r="T76" s="6"/>
      <c r="U76" s="5"/>
      <c r="V76" s="6"/>
      <c r="W76" s="6"/>
      <c r="X76" s="5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/>
      <c r="AP76"/>
      <c r="AQ76"/>
      <c r="AR76"/>
      <c r="AS76" s="6"/>
      <c r="AT76" s="6"/>
      <c r="AU76" s="6"/>
    </row>
    <row r="77" spans="1:54" s="11" customFormat="1" x14ac:dyDescent="0.3">
      <c r="A77" s="5"/>
      <c r="B77" s="6"/>
      <c r="C77" s="6"/>
      <c r="D77" s="6"/>
      <c r="E77"/>
      <c r="F77"/>
      <c r="G77"/>
      <c r="H77"/>
      <c r="I77"/>
      <c r="J77"/>
      <c r="K77"/>
      <c r="L77"/>
      <c r="M77"/>
      <c r="N77"/>
      <c r="O77" s="6"/>
      <c r="P77" s="12"/>
      <c r="Q77" s="12"/>
      <c r="R77" s="12"/>
      <c r="S77" s="12"/>
      <c r="T77" s="12"/>
      <c r="U77" s="17"/>
      <c r="V77" s="12"/>
      <c r="W77" s="12"/>
      <c r="X77" s="17"/>
      <c r="Y77" s="9"/>
      <c r="AO77" s="1"/>
      <c r="AP77" s="1"/>
      <c r="AQ77" s="1"/>
      <c r="AR77" s="1"/>
      <c r="AS77" s="1"/>
      <c r="AT77" s="1"/>
      <c r="AU77" s="1"/>
    </row>
    <row r="78" spans="1:54" s="11" customFormat="1" x14ac:dyDescent="0.3">
      <c r="A78" s="1"/>
      <c r="B78" s="27" t="s">
        <v>43</v>
      </c>
      <c r="C78" s="1">
        <v>1</v>
      </c>
      <c r="D78" s="1">
        <v>2</v>
      </c>
      <c r="E78" s="1">
        <v>3</v>
      </c>
      <c r="F78" s="1"/>
      <c r="G78" s="1"/>
      <c r="H78" s="27" t="s">
        <v>44</v>
      </c>
      <c r="I78" s="1" t="s">
        <v>25</v>
      </c>
      <c r="J78" s="1" t="s">
        <v>26</v>
      </c>
      <c r="K78" s="1" t="s">
        <v>27</v>
      </c>
      <c r="L78" s="1" t="s">
        <v>29</v>
      </c>
      <c r="M78" s="1" t="s">
        <v>30</v>
      </c>
      <c r="N78" s="1">
        <v>3</v>
      </c>
      <c r="O78" s="1"/>
      <c r="P78" s="6"/>
      <c r="Q78" s="6"/>
      <c r="R78" s="6"/>
      <c r="S78" s="6"/>
      <c r="T78" s="6"/>
      <c r="U78" s="5"/>
      <c r="V78" s="6"/>
      <c r="W78" s="6"/>
      <c r="X78" s="5"/>
    </row>
    <row r="79" spans="1:54" s="11" customFormat="1" x14ac:dyDescent="0.3">
      <c r="A79" s="1"/>
      <c r="B79" s="3" t="s">
        <v>1</v>
      </c>
      <c r="C79" s="9">
        <v>36.433919120482777</v>
      </c>
      <c r="D79" s="9">
        <v>48.783152371886921</v>
      </c>
      <c r="E79" s="9">
        <v>14.782928507630302</v>
      </c>
      <c r="H79" s="3" t="s">
        <v>1</v>
      </c>
      <c r="I79" s="9">
        <v>14.96362153477242</v>
      </c>
      <c r="J79" s="9">
        <v>21.470297585710352</v>
      </c>
      <c r="K79" s="9">
        <v>17.636087435736599</v>
      </c>
      <c r="L79" s="9">
        <v>26.979292258732425</v>
      </c>
      <c r="M79" s="9">
        <v>4.1677726774179007</v>
      </c>
      <c r="N79" s="9">
        <v>14.782928507630299</v>
      </c>
      <c r="P79" s="6"/>
      <c r="Q79" s="6"/>
      <c r="R79" s="6"/>
      <c r="S79" s="6"/>
      <c r="T79" s="6"/>
      <c r="U79" s="5"/>
      <c r="V79" s="6"/>
      <c r="W79" s="6"/>
      <c r="X79" s="5"/>
    </row>
    <row r="80" spans="1:54" s="11" customFormat="1" x14ac:dyDescent="0.3">
      <c r="A80" s="1"/>
      <c r="B80" s="3" t="s">
        <v>2</v>
      </c>
      <c r="C80" s="9">
        <v>41.041020706007529</v>
      </c>
      <c r="D80" s="9">
        <v>44.180955801556593</v>
      </c>
      <c r="E80" s="9">
        <v>14.778023492435869</v>
      </c>
      <c r="H80" s="3" t="s">
        <v>2</v>
      </c>
      <c r="I80" s="9">
        <v>15.60468365876816</v>
      </c>
      <c r="J80" s="9">
        <v>25.436337047239377</v>
      </c>
      <c r="K80" s="9">
        <v>15.417374827681865</v>
      </c>
      <c r="L80" s="9">
        <v>24.079052857297992</v>
      </c>
      <c r="M80" s="9">
        <v>4.6845281165767432</v>
      </c>
      <c r="N80" s="9">
        <v>14.778023492435871</v>
      </c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54" s="11" customFormat="1" x14ac:dyDescent="0.3">
      <c r="A81" s="1"/>
      <c r="B81" s="3" t="s">
        <v>3</v>
      </c>
      <c r="C81" s="9">
        <v>34.428165318705268</v>
      </c>
      <c r="D81" s="9">
        <v>52.108754281394852</v>
      </c>
      <c r="E81" s="9">
        <v>13.463080399899876</v>
      </c>
      <c r="H81" s="3" t="s">
        <v>3</v>
      </c>
      <c r="I81" s="9">
        <v>13.957868648173985</v>
      </c>
      <c r="J81" s="9">
        <v>20.470296670531283</v>
      </c>
      <c r="K81" s="9">
        <v>16.523653326170784</v>
      </c>
      <c r="L81" s="9">
        <v>27.07602594969854</v>
      </c>
      <c r="M81" s="9">
        <v>8.5090750055255278</v>
      </c>
      <c r="N81" s="9">
        <v>13.463080399899876</v>
      </c>
      <c r="U81" s="1"/>
      <c r="X81" s="1"/>
    </row>
    <row r="82" spans="1:54" s="11" customFormat="1" x14ac:dyDescent="0.3">
      <c r="A82" s="1"/>
      <c r="B82" s="3" t="s">
        <v>4</v>
      </c>
      <c r="C82" s="9">
        <v>41.260021248543701</v>
      </c>
      <c r="D82" s="9">
        <v>39.293958024087686</v>
      </c>
      <c r="E82" s="9">
        <v>19.446020727368605</v>
      </c>
      <c r="H82" s="3" t="s">
        <v>4</v>
      </c>
      <c r="I82" s="9">
        <v>12.846539266583667</v>
      </c>
      <c r="J82" s="9">
        <v>28.413481981960043</v>
      </c>
      <c r="K82" s="9">
        <v>14.317673378756584</v>
      </c>
      <c r="L82" s="9">
        <v>17.559032385259965</v>
      </c>
      <c r="M82" s="9">
        <v>7.4172522600711428</v>
      </c>
      <c r="N82" s="9">
        <v>19.446020727368605</v>
      </c>
      <c r="U82" s="1"/>
      <c r="X82" s="1"/>
    </row>
    <row r="83" spans="1:54" s="11" customFormat="1" x14ac:dyDescent="0.3">
      <c r="A83" s="1"/>
      <c r="B83" s="3" t="s">
        <v>5</v>
      </c>
      <c r="C83" s="9">
        <v>44.645655979711343</v>
      </c>
      <c r="D83" s="9">
        <v>46.233205441149373</v>
      </c>
      <c r="E83" s="9">
        <v>9.1211385791392914</v>
      </c>
      <c r="H83" s="3" t="s">
        <v>5</v>
      </c>
      <c r="I83" s="9">
        <v>16.99427215904948</v>
      </c>
      <c r="J83" s="9">
        <v>27.651383820661856</v>
      </c>
      <c r="K83" s="9">
        <v>15.997272181792448</v>
      </c>
      <c r="L83" s="9">
        <v>22.676985763439486</v>
      </c>
      <c r="M83" s="9">
        <v>7.5589474959174341</v>
      </c>
      <c r="N83" s="9">
        <v>9.1211385791392914</v>
      </c>
      <c r="U83" s="1"/>
      <c r="X83" s="1"/>
    </row>
    <row r="84" spans="1:54" s="11" customFormat="1" x14ac:dyDescent="0.3">
      <c r="A84" s="1"/>
      <c r="B84" s="3" t="s">
        <v>6</v>
      </c>
      <c r="C84" s="9">
        <v>39.344736475920719</v>
      </c>
      <c r="D84" s="9">
        <v>48.953135866396806</v>
      </c>
      <c r="E84" s="9">
        <v>11.702127657682468</v>
      </c>
      <c r="H84" s="3" t="s">
        <v>6</v>
      </c>
      <c r="I84" s="9">
        <v>16.670838548539837</v>
      </c>
      <c r="J84" s="9">
        <v>22.673897927380885</v>
      </c>
      <c r="K84" s="9">
        <v>17.388680297037059</v>
      </c>
      <c r="L84" s="9">
        <v>26.390488109353704</v>
      </c>
      <c r="M84" s="9">
        <v>5.1739674600060432</v>
      </c>
      <c r="N84" s="9">
        <v>11.702127657682468</v>
      </c>
      <c r="U84" s="1"/>
      <c r="X84" s="1"/>
    </row>
    <row r="85" spans="1:54" s="11" customFormat="1" x14ac:dyDescent="0.3">
      <c r="A85" s="1"/>
      <c r="B85" s="3" t="s">
        <v>7</v>
      </c>
      <c r="C85" s="9">
        <v>41.662745987430419</v>
      </c>
      <c r="D85" s="9">
        <v>43.68452361911632</v>
      </c>
      <c r="E85" s="9">
        <v>14.652730393453275</v>
      </c>
      <c r="H85" s="3" t="s">
        <v>7</v>
      </c>
      <c r="I85" s="9">
        <v>15.667283301987275</v>
      </c>
      <c r="J85" s="9">
        <v>25.995462685443137</v>
      </c>
      <c r="K85" s="9">
        <v>15.289666402219581</v>
      </c>
      <c r="L85" s="9">
        <v>21.178076050608876</v>
      </c>
      <c r="M85" s="9">
        <v>7.2167811662878583</v>
      </c>
      <c r="N85" s="9">
        <v>14.652730393453275</v>
      </c>
      <c r="U85" s="1"/>
      <c r="X85" s="1"/>
    </row>
    <row r="86" spans="1:54" s="11" customFormat="1" x14ac:dyDescent="0.3">
      <c r="A86" s="1"/>
      <c r="B86" s="3" t="s">
        <v>8</v>
      </c>
      <c r="C86" s="9">
        <v>40.654748083841994</v>
      </c>
      <c r="D86" s="9">
        <v>46.663054976251885</v>
      </c>
      <c r="E86" s="9">
        <v>12.682196939906115</v>
      </c>
      <c r="H86" s="3" t="s">
        <v>8</v>
      </c>
      <c r="I86" s="9">
        <v>16.6589273297927</v>
      </c>
      <c r="J86" s="9">
        <v>23.995820754049287</v>
      </c>
      <c r="K86" s="9">
        <v>15.95748523066235</v>
      </c>
      <c r="L86" s="9">
        <v>24.434060832171291</v>
      </c>
      <c r="M86" s="9">
        <v>6.2715089134182431</v>
      </c>
      <c r="N86" s="9">
        <v>12.682196939906113</v>
      </c>
      <c r="U86" s="1"/>
      <c r="X86" s="1"/>
    </row>
    <row r="87" spans="1:54" s="11" customFormat="1" x14ac:dyDescent="0.3">
      <c r="A87" s="1"/>
      <c r="B87" s="3" t="s">
        <v>9</v>
      </c>
      <c r="C87" s="9">
        <v>41.316597091593302</v>
      </c>
      <c r="D87" s="9">
        <v>44.193894299373909</v>
      </c>
      <c r="E87" s="9">
        <v>14.48950860903277</v>
      </c>
      <c r="H87" s="3" t="s">
        <v>9</v>
      </c>
      <c r="I87" s="9">
        <v>13.524818116370287</v>
      </c>
      <c r="J87" s="9">
        <v>27.791778975223018</v>
      </c>
      <c r="K87" s="9">
        <v>15.318782500198685</v>
      </c>
      <c r="L87" s="9">
        <v>23.563847162493612</v>
      </c>
      <c r="M87" s="9">
        <v>5.311264636681611</v>
      </c>
      <c r="N87" s="9">
        <v>14.48950860903277</v>
      </c>
      <c r="U87" s="1"/>
      <c r="X87" s="1"/>
    </row>
    <row r="88" spans="1:54" x14ac:dyDescent="0.3">
      <c r="A88" s="1"/>
      <c r="B88" s="3" t="s">
        <v>10</v>
      </c>
      <c r="C88" s="9">
        <v>38.659537461178708</v>
      </c>
      <c r="D88" s="9">
        <v>47.231678429456579</v>
      </c>
      <c r="E88" s="9">
        <v>14.108784109364716</v>
      </c>
      <c r="F88" s="11"/>
      <c r="G88" s="11"/>
      <c r="H88" s="3" t="s">
        <v>10</v>
      </c>
      <c r="I88" s="9">
        <v>15.683934693707855</v>
      </c>
      <c r="J88" s="9">
        <v>22.975602767470853</v>
      </c>
      <c r="K88" s="9">
        <v>15.863809039060984</v>
      </c>
      <c r="L88" s="9">
        <v>25.347281816615752</v>
      </c>
      <c r="M88" s="9">
        <v>6.0205875737798467</v>
      </c>
      <c r="N88" s="9">
        <v>14.108784109364716</v>
      </c>
      <c r="O88" s="11"/>
      <c r="P88" s="11"/>
      <c r="Q88" s="11"/>
      <c r="R88" s="11"/>
      <c r="S88" s="11"/>
      <c r="T88" s="11"/>
      <c r="U88" s="1"/>
      <c r="V88" s="11"/>
      <c r="W88" s="11"/>
      <c r="X88" s="1"/>
      <c r="Y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BB88"/>
    </row>
    <row r="89" spans="1:54" x14ac:dyDescent="0.3">
      <c r="A89" s="1"/>
      <c r="B89" s="4" t="s">
        <v>11</v>
      </c>
      <c r="C89" s="9">
        <v>36.856023044507374</v>
      </c>
      <c r="D89" s="9">
        <v>47.228124852936062</v>
      </c>
      <c r="E89" s="9">
        <v>15.91585210255657</v>
      </c>
      <c r="F89" s="11"/>
      <c r="G89" s="11"/>
      <c r="H89" s="4" t="s">
        <v>11</v>
      </c>
      <c r="I89" s="9">
        <v>14.832129197205676</v>
      </c>
      <c r="J89" s="9">
        <v>22.023893847301697</v>
      </c>
      <c r="K89" s="9">
        <v>15.828493177247049</v>
      </c>
      <c r="L89" s="9">
        <v>27.272512630322026</v>
      </c>
      <c r="M89" s="9">
        <v>4.1271190453669799</v>
      </c>
      <c r="N89" s="9">
        <v>15.91585210255657</v>
      </c>
      <c r="O89" s="11"/>
      <c r="P89" s="11"/>
      <c r="Q89" s="11"/>
      <c r="R89" s="11"/>
      <c r="S89" s="11"/>
      <c r="T89" s="11"/>
      <c r="U89" s="1"/>
      <c r="V89" s="11"/>
      <c r="W89" s="11"/>
      <c r="X89" s="1"/>
      <c r="Y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BB89"/>
    </row>
    <row r="90" spans="1:54" x14ac:dyDescent="0.3">
      <c r="A90" s="1"/>
      <c r="B90" s="4" t="s">
        <v>12</v>
      </c>
      <c r="C90" s="9">
        <v>41.794373427197804</v>
      </c>
      <c r="D90" s="9">
        <v>43.538660885989025</v>
      </c>
      <c r="E90" s="9">
        <v>14.666965686813182</v>
      </c>
      <c r="F90" s="11"/>
      <c r="G90" s="11"/>
      <c r="H90" s="4" t="s">
        <v>12</v>
      </c>
      <c r="I90" s="9">
        <v>16.900899553571431</v>
      </c>
      <c r="J90" s="9">
        <v>24.893473873626377</v>
      </c>
      <c r="K90" s="9">
        <v>12.996187486263741</v>
      </c>
      <c r="L90" s="9">
        <v>20.75951259615384</v>
      </c>
      <c r="M90" s="9">
        <v>9.7829608035714397</v>
      </c>
      <c r="N90" s="9">
        <v>14.666965686813182</v>
      </c>
      <c r="O90" s="11"/>
      <c r="P90" s="11"/>
      <c r="Q90" s="11"/>
      <c r="R90" s="11"/>
      <c r="S90" s="11"/>
      <c r="T90" s="11"/>
      <c r="U90" s="1"/>
      <c r="V90" s="11"/>
      <c r="W90" s="11"/>
      <c r="X90" s="1"/>
      <c r="Y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BB90"/>
    </row>
    <row r="91" spans="1:54" x14ac:dyDescent="0.3">
      <c r="A91" s="1"/>
      <c r="B91" s="4" t="s">
        <v>13</v>
      </c>
      <c r="C91" s="9">
        <v>34.428165318705268</v>
      </c>
      <c r="D91" s="9">
        <v>52.108754281394852</v>
      </c>
      <c r="E91" s="9">
        <v>13.463080399899876</v>
      </c>
      <c r="F91" s="11"/>
      <c r="G91" s="11"/>
      <c r="H91" s="4" t="s">
        <v>13</v>
      </c>
      <c r="I91" s="9">
        <v>13.957868648173985</v>
      </c>
      <c r="J91" s="9">
        <v>20.470296670531283</v>
      </c>
      <c r="K91" s="9">
        <v>16.523653326170784</v>
      </c>
      <c r="L91" s="9">
        <v>27.07602594969854</v>
      </c>
      <c r="M91" s="9">
        <v>8.5090750055255278</v>
      </c>
      <c r="N91" s="9">
        <v>13.463080399899876</v>
      </c>
      <c r="O91" s="11"/>
      <c r="P91" s="11"/>
      <c r="Q91" s="11"/>
      <c r="R91" s="11"/>
      <c r="S91" s="11"/>
      <c r="T91" s="11"/>
      <c r="U91" s="1"/>
      <c r="V91" s="11"/>
      <c r="W91" s="11"/>
      <c r="X91" s="1"/>
      <c r="Y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BB91"/>
    </row>
    <row r="92" spans="1:54" x14ac:dyDescent="0.3">
      <c r="A92" s="1"/>
      <c r="B92" s="4" t="s">
        <v>14</v>
      </c>
      <c r="C92" s="9">
        <v>33.104752634786621</v>
      </c>
      <c r="D92" s="9">
        <v>46.447966552113485</v>
      </c>
      <c r="E92" s="9">
        <v>20.447280813099901</v>
      </c>
      <c r="F92" s="11"/>
      <c r="G92" s="11"/>
      <c r="H92" s="4" t="s">
        <v>14</v>
      </c>
      <c r="I92" s="9">
        <v>13.262473318216655</v>
      </c>
      <c r="J92" s="9">
        <v>19.842279316569972</v>
      </c>
      <c r="K92" s="9">
        <v>15.027706193838746</v>
      </c>
      <c r="L92" s="9">
        <v>28.201696655989778</v>
      </c>
      <c r="M92" s="9">
        <v>3.2185637022849622</v>
      </c>
      <c r="N92" s="9">
        <v>20.447280813099901</v>
      </c>
      <c r="O92" s="11"/>
      <c r="P92" s="11"/>
      <c r="Q92" s="11"/>
      <c r="R92" s="11"/>
      <c r="S92" s="11"/>
      <c r="T92" s="11"/>
      <c r="U92" s="1"/>
      <c r="V92" s="11"/>
      <c r="W92" s="11"/>
      <c r="X92" s="1"/>
      <c r="Y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BB92"/>
    </row>
    <row r="93" spans="1:54" x14ac:dyDescent="0.3">
      <c r="A93" s="1"/>
      <c r="B93" s="1" t="s">
        <v>33</v>
      </c>
      <c r="C93" s="9">
        <v>39.682539682539684</v>
      </c>
      <c r="D93" s="9">
        <v>48.412698412698411</v>
      </c>
      <c r="E93" s="9">
        <v>11.904761904761903</v>
      </c>
      <c r="F93" s="11"/>
      <c r="G93" s="11"/>
      <c r="H93" s="1" t="s">
        <v>15</v>
      </c>
      <c r="I93" s="9">
        <v>15.109011283922388</v>
      </c>
      <c r="J93" s="9">
        <v>23.864593137407098</v>
      </c>
      <c r="K93" s="9">
        <v>15.72046605734552</v>
      </c>
      <c r="L93" s="9">
        <v>24.470992215559704</v>
      </c>
      <c r="M93" s="9">
        <v>6.2835288473165196</v>
      </c>
      <c r="N93" s="9">
        <v>14.551408458448773</v>
      </c>
      <c r="O93" s="11"/>
      <c r="P93" s="11"/>
      <c r="Q93" s="11"/>
      <c r="R93" s="11"/>
      <c r="S93" s="11"/>
      <c r="T93" s="11"/>
      <c r="U93" s="1"/>
      <c r="V93" s="11"/>
      <c r="W93" s="11"/>
      <c r="X93" s="1"/>
      <c r="Y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BB93"/>
    </row>
    <row r="94" spans="1:54" x14ac:dyDescent="0.3">
      <c r="A94" s="1"/>
      <c r="B94" s="1" t="s">
        <v>15</v>
      </c>
      <c r="C94" s="9">
        <v>38.973604421329483</v>
      </c>
      <c r="D94" s="9">
        <v>46.474987120221726</v>
      </c>
      <c r="E94" s="9">
        <v>14.551408458448773</v>
      </c>
      <c r="F94" s="11"/>
      <c r="G94" s="11"/>
      <c r="H94" s="1" t="s">
        <v>16</v>
      </c>
      <c r="I94" s="9">
        <v>12.846539266583667</v>
      </c>
      <c r="J94" s="9">
        <v>19.842279316569972</v>
      </c>
      <c r="K94" s="9">
        <v>12.996187486263741</v>
      </c>
      <c r="L94" s="9">
        <v>17.559032385259965</v>
      </c>
      <c r="M94" s="9">
        <v>3.2185637022849622</v>
      </c>
      <c r="N94" s="9">
        <v>9.1211385791392914</v>
      </c>
      <c r="O94" s="11"/>
      <c r="P94" s="11"/>
      <c r="Q94" s="11"/>
      <c r="R94" s="11"/>
      <c r="S94" s="11"/>
      <c r="T94" s="11"/>
      <c r="U94" s="1"/>
      <c r="V94" s="11"/>
      <c r="W94" s="11"/>
      <c r="X94" s="1"/>
      <c r="Y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BB94"/>
    </row>
    <row r="95" spans="1:54" x14ac:dyDescent="0.3">
      <c r="A95" s="1"/>
      <c r="B95" s="1" t="s">
        <v>16</v>
      </c>
      <c r="C95" s="9">
        <v>33.104752634786621</v>
      </c>
      <c r="D95" s="9">
        <v>39.293958024087686</v>
      </c>
      <c r="E95" s="9">
        <v>9.1211385791392914</v>
      </c>
      <c r="F95" s="11"/>
      <c r="G95" s="11"/>
      <c r="H95" s="1" t="s">
        <v>17</v>
      </c>
      <c r="I95" s="9">
        <v>16.99427215904948</v>
      </c>
      <c r="J95" s="9">
        <v>28.413481981960043</v>
      </c>
      <c r="K95" s="9">
        <v>17.636087435736599</v>
      </c>
      <c r="L95" s="9">
        <v>28.201696655989778</v>
      </c>
      <c r="M95" s="9">
        <v>9.7829608035714397</v>
      </c>
      <c r="N95" s="9">
        <v>20.447280813099901</v>
      </c>
      <c r="O95" s="11"/>
      <c r="P95" s="11"/>
      <c r="Q95" s="11"/>
      <c r="R95" s="11"/>
      <c r="S95" s="11"/>
      <c r="T95" s="11"/>
      <c r="U95" s="1"/>
      <c r="V95" s="11"/>
      <c r="W95" s="11"/>
      <c r="X95" s="1"/>
      <c r="Y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BB95"/>
    </row>
    <row r="96" spans="1:54" x14ac:dyDescent="0.3">
      <c r="A96" s="1"/>
      <c r="B96" s="1" t="s">
        <v>17</v>
      </c>
      <c r="C96" s="9">
        <v>44.645655979711343</v>
      </c>
      <c r="D96" s="9">
        <v>52.108754281394852</v>
      </c>
      <c r="E96" s="9">
        <v>20.447280813099901</v>
      </c>
      <c r="F96" s="11"/>
      <c r="G96" s="11"/>
      <c r="H96" s="1" t="s">
        <v>32</v>
      </c>
      <c r="I96" s="9">
        <v>1.4218277146884015</v>
      </c>
      <c r="J96" s="9">
        <v>2.8968437959943176</v>
      </c>
      <c r="K96" s="9">
        <v>1.1837365857395667</v>
      </c>
      <c r="L96" s="9">
        <v>3.0718687502196484</v>
      </c>
      <c r="M96" s="9">
        <v>1.946558415788326</v>
      </c>
      <c r="N96" s="9">
        <v>2.8335581007508845</v>
      </c>
      <c r="O96" s="11"/>
      <c r="P96" s="11"/>
      <c r="Q96" s="11"/>
      <c r="R96" s="11"/>
      <c r="S96" s="11"/>
      <c r="T96" s="11"/>
      <c r="U96" s="11"/>
      <c r="V96" s="11"/>
      <c r="W96" s="11"/>
      <c r="X96" s="1"/>
      <c r="Y96" s="11"/>
      <c r="Z96" s="6"/>
      <c r="AA96"/>
      <c r="AO96" s="11"/>
      <c r="AP96" s="11"/>
      <c r="AQ96" s="11"/>
      <c r="AR96" s="11"/>
      <c r="AS96" s="11"/>
      <c r="AT96" s="11"/>
      <c r="AU96" s="11"/>
      <c r="BB96"/>
    </row>
    <row r="97" spans="1:54" x14ac:dyDescent="0.3">
      <c r="A97" s="1"/>
      <c r="B97" s="1" t="s">
        <v>32</v>
      </c>
      <c r="C97" s="9">
        <v>3.4206853073247832</v>
      </c>
      <c r="D97" s="9">
        <v>3.4487869708539414</v>
      </c>
      <c r="E97" s="9">
        <v>2.8335581007508845</v>
      </c>
      <c r="F97" s="11"/>
      <c r="G97" s="11"/>
      <c r="H97" s="1"/>
      <c r="I97" s="9"/>
      <c r="J97" s="9"/>
      <c r="K97" s="9"/>
      <c r="L97" s="9"/>
      <c r="M97" s="9"/>
      <c r="N97" s="9"/>
      <c r="O97" s="11"/>
      <c r="P97" s="11"/>
      <c r="Q97" s="11"/>
      <c r="R97" s="11"/>
      <c r="S97" s="11"/>
      <c r="T97" s="11"/>
      <c r="U97" s="1"/>
      <c r="V97" s="11"/>
      <c r="W97" s="11"/>
      <c r="X97" s="1"/>
      <c r="Y97" s="11"/>
      <c r="Z97" s="6"/>
      <c r="AA97"/>
      <c r="AS97" s="6"/>
      <c r="BB97"/>
    </row>
    <row r="98" spans="1:54" x14ac:dyDescent="0.3">
      <c r="O98" s="6"/>
      <c r="P98" s="11"/>
      <c r="Q98" s="11"/>
      <c r="R98" s="11"/>
      <c r="S98" s="11"/>
      <c r="T98" s="11"/>
      <c r="U98" s="1"/>
      <c r="V98" s="11"/>
      <c r="W98" s="11"/>
      <c r="X98" s="1"/>
      <c r="Y98" s="11"/>
      <c r="Z98" s="6"/>
      <c r="AA98"/>
      <c r="AS98" s="6"/>
      <c r="BB98"/>
    </row>
    <row r="99" spans="1:54" x14ac:dyDescent="0.3">
      <c r="B99" s="27" t="s">
        <v>45</v>
      </c>
      <c r="C99" s="1">
        <v>1</v>
      </c>
      <c r="D99" s="1">
        <v>2</v>
      </c>
      <c r="E99" s="1">
        <v>3</v>
      </c>
      <c r="H99" s="27" t="s">
        <v>46</v>
      </c>
      <c r="I99" s="1" t="s">
        <v>25</v>
      </c>
      <c r="J99" s="1" t="s">
        <v>26</v>
      </c>
      <c r="K99" s="1" t="s">
        <v>27</v>
      </c>
      <c r="L99" s="1" t="s">
        <v>29</v>
      </c>
      <c r="M99" s="1" t="s">
        <v>30</v>
      </c>
      <c r="N99" s="1">
        <v>3</v>
      </c>
      <c r="O99" s="6"/>
      <c r="P99" s="11"/>
      <c r="Q99" s="11"/>
      <c r="R99" s="11"/>
      <c r="S99" s="11"/>
      <c r="T99" s="11"/>
      <c r="U99" s="1"/>
      <c r="V99" s="11"/>
      <c r="W99" s="11"/>
      <c r="X99" s="1"/>
      <c r="Y99" s="11"/>
      <c r="Z99" s="6"/>
      <c r="AA99"/>
      <c r="AS99" s="6"/>
      <c r="BB99"/>
    </row>
    <row r="100" spans="1:54" x14ac:dyDescent="0.3">
      <c r="B100" s="1" t="s">
        <v>33</v>
      </c>
      <c r="C100" s="9">
        <f>C93</f>
        <v>39.682539682539684</v>
      </c>
      <c r="D100" s="9">
        <f>D93</f>
        <v>48.412698412698411</v>
      </c>
      <c r="E100" s="9">
        <f>E93</f>
        <v>11.904761904761903</v>
      </c>
      <c r="H100" s="37"/>
      <c r="I100" s="37"/>
      <c r="J100" s="37"/>
      <c r="K100" s="37"/>
      <c r="L100" s="37"/>
      <c r="M100" s="37"/>
      <c r="N100" s="37"/>
      <c r="O100" s="6"/>
      <c r="U100" s="5"/>
      <c r="V100" s="6"/>
      <c r="X100" s="5"/>
      <c r="Y100" s="11"/>
      <c r="Z100" s="6"/>
      <c r="AA100"/>
      <c r="AS100" s="6"/>
      <c r="BB100"/>
    </row>
    <row r="101" spans="1:54" x14ac:dyDescent="0.3">
      <c r="B101" s="3" t="s">
        <v>2</v>
      </c>
      <c r="C101" s="9">
        <f t="shared" ref="C101:E101" si="58">C80</f>
        <v>41.041020706007529</v>
      </c>
      <c r="D101" s="9">
        <f t="shared" si="58"/>
        <v>44.180955801556593</v>
      </c>
      <c r="E101" s="9">
        <f t="shared" si="58"/>
        <v>14.778023492435869</v>
      </c>
      <c r="H101" s="3" t="s">
        <v>2</v>
      </c>
      <c r="I101" s="9">
        <f t="shared" ref="I101:N101" si="59">I80</f>
        <v>15.60468365876816</v>
      </c>
      <c r="J101" s="9">
        <f t="shared" si="59"/>
        <v>25.436337047239377</v>
      </c>
      <c r="K101" s="9">
        <f t="shared" si="59"/>
        <v>15.417374827681865</v>
      </c>
      <c r="L101" s="9">
        <f t="shared" si="59"/>
        <v>24.079052857297992</v>
      </c>
      <c r="M101" s="9">
        <f t="shared" si="59"/>
        <v>4.6845281165767432</v>
      </c>
      <c r="N101" s="9">
        <f t="shared" si="59"/>
        <v>14.778023492435871</v>
      </c>
      <c r="O101" s="6"/>
      <c r="U101" s="5"/>
      <c r="V101" s="6"/>
      <c r="X101" s="5"/>
      <c r="Y101" s="11"/>
      <c r="Z101" s="6"/>
      <c r="AA101"/>
      <c r="AS101" s="6"/>
      <c r="BB101"/>
    </row>
    <row r="102" spans="1:54" x14ac:dyDescent="0.3">
      <c r="B102" s="3" t="s">
        <v>4</v>
      </c>
      <c r="C102" s="9">
        <f t="shared" ref="C102:E106" si="60">C82</f>
        <v>41.260021248543701</v>
      </c>
      <c r="D102" s="9">
        <f t="shared" si="60"/>
        <v>39.293958024087686</v>
      </c>
      <c r="E102" s="9">
        <f t="shared" si="60"/>
        <v>19.446020727368605</v>
      </c>
      <c r="H102" s="3" t="s">
        <v>4</v>
      </c>
      <c r="I102" s="9">
        <f t="shared" ref="I102:N106" si="61">I82</f>
        <v>12.846539266583667</v>
      </c>
      <c r="J102" s="9">
        <f t="shared" si="61"/>
        <v>28.413481981960043</v>
      </c>
      <c r="K102" s="9">
        <f t="shared" si="61"/>
        <v>14.317673378756584</v>
      </c>
      <c r="L102" s="9">
        <f t="shared" si="61"/>
        <v>17.559032385259965</v>
      </c>
      <c r="M102" s="9">
        <f t="shared" si="61"/>
        <v>7.4172522600711428</v>
      </c>
      <c r="N102" s="9">
        <f t="shared" si="61"/>
        <v>19.446020727368605</v>
      </c>
      <c r="O102" s="6"/>
      <c r="U102" s="5"/>
      <c r="V102" s="6"/>
      <c r="X102" s="5"/>
      <c r="Y102" s="11"/>
      <c r="Z102" s="6"/>
      <c r="AA102"/>
      <c r="AS102" s="6"/>
      <c r="BB102"/>
    </row>
    <row r="103" spans="1:54" x14ac:dyDescent="0.3">
      <c r="B103" s="3" t="s">
        <v>5</v>
      </c>
      <c r="C103" s="9">
        <f t="shared" si="60"/>
        <v>44.645655979711343</v>
      </c>
      <c r="D103" s="9">
        <f t="shared" si="60"/>
        <v>46.233205441149373</v>
      </c>
      <c r="E103" s="9">
        <f t="shared" si="60"/>
        <v>9.1211385791392914</v>
      </c>
      <c r="H103" s="3" t="s">
        <v>5</v>
      </c>
      <c r="I103" s="9">
        <f t="shared" si="61"/>
        <v>16.99427215904948</v>
      </c>
      <c r="J103" s="9">
        <f t="shared" si="61"/>
        <v>27.651383820661856</v>
      </c>
      <c r="K103" s="9">
        <f t="shared" si="61"/>
        <v>15.997272181792448</v>
      </c>
      <c r="L103" s="9">
        <f t="shared" si="61"/>
        <v>22.676985763439486</v>
      </c>
      <c r="M103" s="9">
        <f t="shared" si="61"/>
        <v>7.5589474959174341</v>
      </c>
      <c r="N103" s="9">
        <f t="shared" si="61"/>
        <v>9.1211385791392914</v>
      </c>
      <c r="O103" s="6"/>
      <c r="U103" s="5"/>
      <c r="V103" s="6"/>
      <c r="X103" s="5"/>
      <c r="Y103" s="11"/>
      <c r="Z103" s="6"/>
      <c r="AA103"/>
      <c r="AS103" s="6"/>
      <c r="BB103"/>
    </row>
    <row r="104" spans="1:54" x14ac:dyDescent="0.3">
      <c r="B104" s="3" t="s">
        <v>6</v>
      </c>
      <c r="C104" s="9">
        <f t="shared" si="60"/>
        <v>39.344736475920719</v>
      </c>
      <c r="D104" s="9">
        <f t="shared" si="60"/>
        <v>48.953135866396806</v>
      </c>
      <c r="E104" s="9">
        <f t="shared" si="60"/>
        <v>11.702127657682468</v>
      </c>
      <c r="H104" s="3" t="s">
        <v>6</v>
      </c>
      <c r="I104" s="9">
        <f t="shared" si="61"/>
        <v>16.670838548539837</v>
      </c>
      <c r="J104" s="9">
        <f t="shared" si="61"/>
        <v>22.673897927380885</v>
      </c>
      <c r="K104" s="9">
        <f t="shared" si="61"/>
        <v>17.388680297037059</v>
      </c>
      <c r="L104" s="9">
        <f t="shared" si="61"/>
        <v>26.390488109353704</v>
      </c>
      <c r="M104" s="9">
        <f t="shared" si="61"/>
        <v>5.1739674600060432</v>
      </c>
      <c r="N104" s="9">
        <f t="shared" si="61"/>
        <v>11.702127657682468</v>
      </c>
      <c r="O104" s="6"/>
      <c r="U104" s="5"/>
      <c r="V104" s="6"/>
      <c r="X104" s="5"/>
      <c r="Y104" s="11"/>
      <c r="Z104" s="6"/>
      <c r="AA104"/>
      <c r="AS104" s="6"/>
      <c r="BB104"/>
    </row>
    <row r="105" spans="1:54" x14ac:dyDescent="0.3">
      <c r="B105" s="3" t="s">
        <v>7</v>
      </c>
      <c r="C105" s="9">
        <f t="shared" si="60"/>
        <v>41.662745987430419</v>
      </c>
      <c r="D105" s="9">
        <f t="shared" si="60"/>
        <v>43.68452361911632</v>
      </c>
      <c r="E105" s="9">
        <f t="shared" si="60"/>
        <v>14.652730393453275</v>
      </c>
      <c r="H105" s="3" t="s">
        <v>7</v>
      </c>
      <c r="I105" s="9">
        <f t="shared" si="61"/>
        <v>15.667283301987275</v>
      </c>
      <c r="J105" s="9">
        <f t="shared" si="61"/>
        <v>25.995462685443137</v>
      </c>
      <c r="K105" s="9">
        <f t="shared" si="61"/>
        <v>15.289666402219581</v>
      </c>
      <c r="L105" s="9">
        <f t="shared" si="61"/>
        <v>21.178076050608876</v>
      </c>
      <c r="M105" s="9">
        <f t="shared" si="61"/>
        <v>7.2167811662878583</v>
      </c>
      <c r="N105" s="9">
        <f t="shared" si="61"/>
        <v>14.652730393453275</v>
      </c>
      <c r="O105" s="6"/>
      <c r="U105" s="5"/>
      <c r="V105" s="6"/>
      <c r="X105" s="5"/>
      <c r="Y105" s="11"/>
      <c r="Z105" s="6"/>
      <c r="AA105"/>
      <c r="AS105" s="6"/>
      <c r="BB105"/>
    </row>
    <row r="106" spans="1:54" x14ac:dyDescent="0.3">
      <c r="B106" s="3" t="s">
        <v>8</v>
      </c>
      <c r="C106" s="9">
        <f t="shared" si="60"/>
        <v>40.654748083841994</v>
      </c>
      <c r="D106" s="9">
        <f t="shared" si="60"/>
        <v>46.663054976251885</v>
      </c>
      <c r="E106" s="9">
        <f t="shared" si="60"/>
        <v>12.682196939906115</v>
      </c>
      <c r="H106" s="3" t="s">
        <v>8</v>
      </c>
      <c r="I106" s="9">
        <f t="shared" si="61"/>
        <v>16.6589273297927</v>
      </c>
      <c r="J106" s="9">
        <f t="shared" si="61"/>
        <v>23.995820754049287</v>
      </c>
      <c r="K106" s="9">
        <f t="shared" si="61"/>
        <v>15.95748523066235</v>
      </c>
      <c r="L106" s="9">
        <f t="shared" si="61"/>
        <v>24.434060832171291</v>
      </c>
      <c r="M106" s="9">
        <f t="shared" si="61"/>
        <v>6.2715089134182431</v>
      </c>
      <c r="N106" s="9">
        <f t="shared" si="61"/>
        <v>12.682196939906113</v>
      </c>
      <c r="O106" s="6"/>
      <c r="U106" s="5"/>
      <c r="V106" s="6"/>
      <c r="X106" s="5"/>
      <c r="Y106" s="11"/>
      <c r="Z106" s="6"/>
      <c r="AA106"/>
      <c r="AS106" s="6"/>
      <c r="BB106"/>
    </row>
    <row r="107" spans="1:54" x14ac:dyDescent="0.3">
      <c r="B107" s="3" t="s">
        <v>10</v>
      </c>
      <c r="C107" s="9">
        <f t="shared" ref="C107:E107" si="62">C88</f>
        <v>38.659537461178708</v>
      </c>
      <c r="D107" s="9">
        <f t="shared" si="62"/>
        <v>47.231678429456579</v>
      </c>
      <c r="E107" s="9">
        <f t="shared" si="62"/>
        <v>14.108784109364716</v>
      </c>
      <c r="H107" s="3" t="s">
        <v>10</v>
      </c>
      <c r="I107" s="9">
        <f t="shared" ref="I107:N107" si="63">I88</f>
        <v>15.683934693707855</v>
      </c>
      <c r="J107" s="9">
        <f t="shared" si="63"/>
        <v>22.975602767470853</v>
      </c>
      <c r="K107" s="9">
        <f t="shared" si="63"/>
        <v>15.863809039060984</v>
      </c>
      <c r="L107" s="9">
        <f t="shared" si="63"/>
        <v>25.347281816615752</v>
      </c>
      <c r="M107" s="9">
        <f t="shared" si="63"/>
        <v>6.0205875737798467</v>
      </c>
      <c r="N107" s="9">
        <f t="shared" si="63"/>
        <v>14.108784109364716</v>
      </c>
      <c r="O107" s="6"/>
      <c r="U107" s="5"/>
      <c r="V107" s="6"/>
      <c r="X107" s="5"/>
      <c r="Y107" s="11"/>
      <c r="Z107" s="6"/>
      <c r="AA107"/>
      <c r="AS107" s="6"/>
      <c r="BB107"/>
    </row>
    <row r="108" spans="1:54" x14ac:dyDescent="0.3">
      <c r="B108" s="4" t="s">
        <v>12</v>
      </c>
      <c r="C108" s="9">
        <f t="shared" ref="C108:E108" si="64">C90</f>
        <v>41.794373427197804</v>
      </c>
      <c r="D108" s="9">
        <f t="shared" si="64"/>
        <v>43.538660885989025</v>
      </c>
      <c r="E108" s="9">
        <f t="shared" si="64"/>
        <v>14.666965686813182</v>
      </c>
      <c r="H108" s="4" t="s">
        <v>12</v>
      </c>
      <c r="I108" s="9">
        <f t="shared" ref="I108:N108" si="65">I90</f>
        <v>16.900899553571431</v>
      </c>
      <c r="J108" s="9">
        <f t="shared" si="65"/>
        <v>24.893473873626377</v>
      </c>
      <c r="K108" s="9">
        <f t="shared" si="65"/>
        <v>12.996187486263741</v>
      </c>
      <c r="L108" s="9">
        <f t="shared" si="65"/>
        <v>20.75951259615384</v>
      </c>
      <c r="M108" s="9">
        <f t="shared" si="65"/>
        <v>9.7829608035714397</v>
      </c>
      <c r="N108" s="9">
        <f t="shared" si="65"/>
        <v>14.666965686813182</v>
      </c>
      <c r="O108" s="6"/>
      <c r="U108" s="5"/>
      <c r="V108" s="6"/>
      <c r="X108" s="5"/>
      <c r="Y108" s="11"/>
      <c r="Z108" s="6"/>
      <c r="AA108"/>
      <c r="AS108" s="6"/>
      <c r="BB108"/>
    </row>
    <row r="109" spans="1:54" x14ac:dyDescent="0.3">
      <c r="B109" s="1" t="s">
        <v>19</v>
      </c>
      <c r="C109" s="9">
        <v>41.132854921229026</v>
      </c>
      <c r="D109" s="9">
        <v>44.972396630500533</v>
      </c>
      <c r="E109" s="9">
        <v>13.894748448270443</v>
      </c>
      <c r="H109" s="1" t="s">
        <v>19</v>
      </c>
      <c r="I109" s="9">
        <v>15.878422314000053</v>
      </c>
      <c r="J109" s="9">
        <v>25.254432607228978</v>
      </c>
      <c r="K109" s="9">
        <v>15.403518605434327</v>
      </c>
      <c r="L109" s="9">
        <v>22.803061301362611</v>
      </c>
      <c r="M109" s="9">
        <v>6.7658167237035949</v>
      </c>
      <c r="N109" s="9">
        <v>13.894748448270441</v>
      </c>
      <c r="O109" s="6"/>
      <c r="U109" s="5"/>
      <c r="V109" s="6"/>
      <c r="X109" s="5"/>
      <c r="Y109" s="11"/>
      <c r="Z109" s="6"/>
      <c r="AA109"/>
      <c r="AS109" s="6"/>
      <c r="BB109"/>
    </row>
    <row r="110" spans="1:54" x14ac:dyDescent="0.3">
      <c r="B110" s="1" t="s">
        <v>20</v>
      </c>
      <c r="C110" s="9">
        <v>38.659537461178708</v>
      </c>
      <c r="D110" s="9">
        <v>39.293958024087686</v>
      </c>
      <c r="E110" s="9">
        <v>9.1211385791392914</v>
      </c>
      <c r="H110" s="1" t="s">
        <v>20</v>
      </c>
      <c r="I110" s="9">
        <v>12.846539266583667</v>
      </c>
      <c r="J110" s="9">
        <v>22.673897927380885</v>
      </c>
      <c r="K110" s="9">
        <v>12.996187486263741</v>
      </c>
      <c r="L110" s="9">
        <v>17.559032385259965</v>
      </c>
      <c r="M110" s="9">
        <v>4.6845281165767432</v>
      </c>
      <c r="N110" s="9">
        <v>9.1211385791392914</v>
      </c>
      <c r="O110" s="6"/>
      <c r="U110" s="5"/>
      <c r="V110" s="6"/>
      <c r="X110" s="5"/>
      <c r="Y110" s="11"/>
      <c r="Z110" s="6"/>
      <c r="AA110"/>
      <c r="AS110" s="6"/>
      <c r="BB110"/>
    </row>
    <row r="111" spans="1:54" x14ac:dyDescent="0.3">
      <c r="B111" s="1" t="s">
        <v>21</v>
      </c>
      <c r="C111" s="9">
        <v>44.645655979711343</v>
      </c>
      <c r="D111" s="9">
        <v>48.953135866396806</v>
      </c>
      <c r="E111" s="9">
        <v>19.446020727368605</v>
      </c>
      <c r="H111" s="1" t="s">
        <v>21</v>
      </c>
      <c r="I111" s="9">
        <v>16.99427215904948</v>
      </c>
      <c r="J111" s="9">
        <v>28.413481981960043</v>
      </c>
      <c r="K111" s="9">
        <v>17.388680297037059</v>
      </c>
      <c r="L111" s="9">
        <v>26.390488109353704</v>
      </c>
      <c r="M111" s="9">
        <v>9.7829608035714397</v>
      </c>
      <c r="N111" s="9">
        <v>19.446020727368605</v>
      </c>
      <c r="O111" s="6"/>
      <c r="U111" s="5"/>
      <c r="V111" s="6"/>
      <c r="X111" s="5"/>
      <c r="Y111" s="11"/>
      <c r="Z111" s="6"/>
      <c r="AA111"/>
      <c r="AS111" s="6"/>
      <c r="BB111"/>
    </row>
    <row r="112" spans="1:54" x14ac:dyDescent="0.3">
      <c r="B112" s="1" t="s">
        <v>35</v>
      </c>
      <c r="C112" s="9">
        <v>1.7978566735635733</v>
      </c>
      <c r="D112" s="9">
        <v>2.9757078937246826</v>
      </c>
      <c r="E112" s="9">
        <v>2.9731821421235325</v>
      </c>
      <c r="H112" s="1" t="s">
        <v>35</v>
      </c>
      <c r="I112" s="9">
        <v>1.3563261792692429</v>
      </c>
      <c r="J112" s="9">
        <v>2.0658378635894512</v>
      </c>
      <c r="K112" s="9">
        <v>1.2983293577901007</v>
      </c>
      <c r="L112" s="9">
        <v>2.8775834540003657</v>
      </c>
      <c r="M112" s="9">
        <v>1.604698683274812</v>
      </c>
      <c r="N112" s="9">
        <v>2.9731821421235378</v>
      </c>
      <c r="O112" s="6"/>
      <c r="U112" s="5"/>
      <c r="V112" s="6"/>
      <c r="X112" s="5"/>
      <c r="Y112" s="11"/>
      <c r="Z112" s="6"/>
      <c r="AA112"/>
      <c r="AS112" s="6"/>
      <c r="BB112"/>
    </row>
    <row r="113" spans="2:54" x14ac:dyDescent="0.3">
      <c r="B113" s="1"/>
      <c r="C113" s="9"/>
      <c r="D113" s="9"/>
      <c r="E113" s="9"/>
      <c r="O113" s="6"/>
      <c r="U113" s="5"/>
      <c r="V113" s="6"/>
      <c r="X113" s="5"/>
      <c r="Y113" s="11"/>
      <c r="Z113" s="6"/>
      <c r="AA113"/>
      <c r="AS113" s="6"/>
      <c r="BB113"/>
    </row>
    <row r="114" spans="2:54" x14ac:dyDescent="0.3">
      <c r="F114" s="30"/>
      <c r="G114" s="30"/>
      <c r="O114" s="6"/>
      <c r="U114" s="5"/>
      <c r="V114" s="6"/>
      <c r="X114" s="5"/>
      <c r="Y114" s="11"/>
      <c r="Z114" s="6"/>
      <c r="AA114"/>
      <c r="AS114" s="6"/>
      <c r="BB114"/>
    </row>
    <row r="115" spans="2:54" x14ac:dyDescent="0.3">
      <c r="F115" s="30"/>
      <c r="G115" s="30"/>
      <c r="H115" s="30"/>
      <c r="I115" s="30"/>
      <c r="O115" s="6"/>
      <c r="U115" s="5"/>
      <c r="V115" s="6"/>
      <c r="X115" s="5"/>
      <c r="Y115" s="11"/>
      <c r="Z115" s="6"/>
      <c r="AA115"/>
      <c r="AS115" s="6"/>
      <c r="BB115"/>
    </row>
    <row r="116" spans="2:54" x14ac:dyDescent="0.3">
      <c r="F116" s="30"/>
      <c r="G116" s="30"/>
      <c r="H116" s="30"/>
      <c r="I116" s="30"/>
      <c r="O116" s="6"/>
      <c r="U116" s="5"/>
      <c r="V116" s="6"/>
      <c r="X116" s="5"/>
      <c r="Y116" s="11"/>
      <c r="Z116" s="6"/>
      <c r="AA116"/>
      <c r="AS116" s="6"/>
      <c r="BB116"/>
    </row>
    <row r="117" spans="2:54" x14ac:dyDescent="0.3">
      <c r="F117" s="30"/>
      <c r="G117" s="30"/>
      <c r="H117" s="30"/>
      <c r="I117" s="30"/>
      <c r="O117" s="6"/>
      <c r="U117" s="5"/>
      <c r="V117" s="6"/>
      <c r="X117" s="5"/>
      <c r="Y117" s="11"/>
      <c r="Z117" s="6"/>
      <c r="AA117"/>
      <c r="AS117" s="6"/>
      <c r="BB117"/>
    </row>
    <row r="118" spans="2:54" x14ac:dyDescent="0.3">
      <c r="F118" s="30"/>
      <c r="G118" s="30"/>
      <c r="H118" s="30"/>
      <c r="I118" s="30"/>
    </row>
    <row r="119" spans="2:54" x14ac:dyDescent="0.3">
      <c r="F119" s="30"/>
      <c r="G119" s="30"/>
      <c r="H119" s="30"/>
      <c r="I119" s="30"/>
    </row>
    <row r="120" spans="2:54" x14ac:dyDescent="0.3">
      <c r="F120" s="30"/>
      <c r="G120" s="30"/>
      <c r="H120" s="30"/>
      <c r="I120" s="30"/>
    </row>
    <row r="121" spans="2:54" x14ac:dyDescent="0.3">
      <c r="F121" s="30"/>
      <c r="G121" s="30"/>
      <c r="H121" s="30"/>
      <c r="I121" s="30"/>
    </row>
    <row r="122" spans="2:54" x14ac:dyDescent="0.3">
      <c r="F122" s="30"/>
      <c r="G122" s="30"/>
      <c r="H122" s="30"/>
      <c r="I122" s="30"/>
    </row>
    <row r="123" spans="2:54" x14ac:dyDescent="0.3">
      <c r="F123" s="30"/>
      <c r="G123" s="30"/>
      <c r="H123" s="30"/>
      <c r="I123" s="30"/>
    </row>
    <row r="124" spans="2:54" x14ac:dyDescent="0.3">
      <c r="F124" s="30"/>
      <c r="G124" s="30"/>
      <c r="H124" s="30"/>
      <c r="I124" s="30"/>
    </row>
    <row r="125" spans="2:54" x14ac:dyDescent="0.3">
      <c r="F125" s="30"/>
      <c r="G125" s="30"/>
      <c r="H125" s="30"/>
      <c r="I125" s="30"/>
    </row>
    <row r="126" spans="2:54" x14ac:dyDescent="0.3">
      <c r="F126" s="30"/>
      <c r="G126" s="30"/>
      <c r="H126" s="30"/>
      <c r="I126" s="30"/>
    </row>
    <row r="127" spans="2:54" x14ac:dyDescent="0.3">
      <c r="F127" s="30"/>
      <c r="G127" s="30"/>
      <c r="H127" s="30"/>
      <c r="I127" s="30"/>
    </row>
    <row r="128" spans="2:54" x14ac:dyDescent="0.3">
      <c r="F128" s="30"/>
      <c r="G128" s="30"/>
      <c r="H128" s="30"/>
      <c r="I128" s="30"/>
    </row>
    <row r="129" spans="6:9" x14ac:dyDescent="0.3">
      <c r="F129" s="30"/>
      <c r="G129" s="30"/>
      <c r="H129" s="30"/>
      <c r="I129" s="30"/>
    </row>
    <row r="130" spans="6:9" x14ac:dyDescent="0.3">
      <c r="F130" s="30"/>
      <c r="G130" s="30"/>
      <c r="H130" s="30"/>
      <c r="I130" s="30"/>
    </row>
    <row r="131" spans="6:9" x14ac:dyDescent="0.3">
      <c r="F131" s="30"/>
      <c r="G131" s="30"/>
      <c r="H131" s="30"/>
      <c r="I131" s="30"/>
    </row>
    <row r="132" spans="6:9" x14ac:dyDescent="0.3">
      <c r="F132" s="30"/>
      <c r="G132" s="30"/>
      <c r="H132" s="30"/>
      <c r="I132" s="30"/>
    </row>
    <row r="133" spans="6:9" x14ac:dyDescent="0.3">
      <c r="H133" s="30"/>
      <c r="I133" s="30"/>
    </row>
  </sheetData>
  <conditionalFormatting sqref="G44:G57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5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7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57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57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:M57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N5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O57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:U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0:AX11 AW9:AW10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G60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60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60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:K60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4:L60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:M60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:N60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:O60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C74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:I7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:N74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:O74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0:C108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:D108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0:E108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:I9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9:J9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9:K9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9:L9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:M9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:N9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1:I111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1:J111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1:K11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1:L11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:M11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1:N11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5:I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5:I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N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1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:I7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2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2:J7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5:J6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5:J6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1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1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4:J7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:K7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:K69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:K6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:K7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2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2:L7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:L69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:L6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:L7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:M7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6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6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:M7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7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7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7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:D7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7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:D7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7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2:E7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7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5:E7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7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:F7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7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7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:F7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:F7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5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 C5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 C5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51 C57:C6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51 C57:C6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54 C56:C6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 C5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 C5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6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5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 D5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 D5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51 D57:D6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51 D57:D6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D54 D56:D6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 D5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 D5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6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5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 E5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 E5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51 E57:E6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51 E57:E6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E54 E56:E6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 E5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 E5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6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 F5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 F5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51 F57:F6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51 F57:F6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:F54 F56:F6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 F5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 F5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6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:C9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:D96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:E9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0:C11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:D111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0:E11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M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M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M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15</vt:i4>
      </vt:variant>
    </vt:vector>
  </HeadingPairs>
  <TitlesOfParts>
    <vt:vector size="25" baseType="lpstr">
      <vt:lpstr>score</vt:lpstr>
      <vt:lpstr>KF_02_dur+rat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'KF_02_dur+rat'!Arnold_Pogassian_2004_01_dur</vt:lpstr>
      <vt:lpstr>'KF_02_dur+rat'!Arnold_Pogossian_2006__live_DVD__01_dur</vt:lpstr>
      <vt:lpstr>'KF_02_dur+rat'!Banse_Keller_2005_01_dur</vt:lpstr>
      <vt:lpstr>'KF_02_dur+rat'!CK_1990_32_dur</vt:lpstr>
      <vt:lpstr>'KF_02_dur+rat'!Csengery_Keller_1987_01__Die_Guten_gehn_im_gleichen_Schritt__dur_1</vt:lpstr>
      <vt:lpstr>'KF_02_dur+rat'!Csengery_Keller_1990_01_dur_1</vt:lpstr>
      <vt:lpstr>'KF_02_dur+rat'!Kammer_Widmann_2017_01_dur</vt:lpstr>
      <vt:lpstr>'KF_02_dur+rat'!Komsi_Oramo_1994_01_dur_1</vt:lpstr>
      <vt:lpstr>'KF_02_dur+rat'!Komsi_Oramo_1995_01_dur</vt:lpstr>
      <vt:lpstr>'KF_02_dur+rat'!Melzer_Stark_2012_01_dur</vt:lpstr>
      <vt:lpstr>'KF_02_dur+rat'!Melzer_Stark_2013_01_dur</vt:lpstr>
      <vt:lpstr>'KF_02_dur+rat'!Melzer_Stark_2017_Wien_modern_01_dur_1</vt:lpstr>
      <vt:lpstr>'KF_02_dur+rat'!Melzer_Stark_2019_01_dur</vt:lpstr>
      <vt:lpstr>'KF_02_dur+rat'!Pammer_Kopachinskaja_2004_01_dur</vt:lpstr>
      <vt:lpstr>'KF_02_dur+rat'!Whttlesey_Sallaberger_1997_01_dur_1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Author2</dc:creator>
  <cp:lastModifiedBy>Author2</cp:lastModifiedBy>
  <dcterms:created xsi:type="dcterms:W3CDTF">2020-05-07T10:09:23Z</dcterms:created>
  <dcterms:modified xsi:type="dcterms:W3CDTF">2020-12-08T16:28:11Z</dcterms:modified>
</cp:coreProperties>
</file>