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6680" windowHeight="9480" tabRatio="809" activeTab="1"/>
  </bookViews>
  <sheets>
    <sheet name="score" sheetId="35" r:id="rId1"/>
    <sheet name="KF_22_dur+rat" sheetId="3" r:id="rId2"/>
    <sheet name="diag dur sec 14" sheetId="22" r:id="rId3"/>
    <sheet name="diag dur sec 8" sheetId="34" r:id="rId4"/>
    <sheet name="perc sec 14" sheetId="27" r:id="rId5"/>
    <sheet name="perc sec 8" sheetId="28" r:id="rId6"/>
    <sheet name="dur rel dev (%) 14" sheetId="29" r:id="rId7"/>
    <sheet name="dur rel dev (%) 8" sheetId="30" r:id="rId8"/>
    <sheet name="perc 14 dev" sheetId="31" r:id="rId9"/>
    <sheet name="perc 8 dev" sheetId="32" r:id="rId10"/>
  </sheets>
  <definedNames>
    <definedName name="AP_2009_20" localSheetId="1">'KF_22_dur+rat'!#REF!</definedName>
    <definedName name="AP_27" localSheetId="1">'KF_22_dur+rat'!$AH$77:$AH$92</definedName>
    <definedName name="AP_28" localSheetId="1">'KF_22_dur+rat'!$AH$77:$AH$82</definedName>
    <definedName name="Arnold_Pogossian_2006__live_DVD__14_dur" localSheetId="1">'KF_22_dur+rat'!$AJ$77:$AJ$92</definedName>
    <definedName name="Arnold_Pogossian_2006__live_DVD__18_dur" localSheetId="1">'KF_22_dur+rat'!$AJ$95:$AJ$100</definedName>
    <definedName name="Arnold_Pogossian_2006__live_DVD__18_dur_1" localSheetId="1">'KF_22_dur+rat'!$AJ$77:$AJ$82</definedName>
    <definedName name="Arnold_Pogossian_2006__live_DVD__22_dur_1" localSheetId="1">'KF_22_dur+rat'!$AJ$77:$AJ$82</definedName>
    <definedName name="Arnold_Pogossian_2006__live_DVD__27_dur" localSheetId="1">'KF_22_dur+rat'!$AJ$77:$AJ$92</definedName>
    <definedName name="Arnold_Pogossian_2009_14" localSheetId="1">'KF_22_dur+rat'!$AH$77:$AH$92</definedName>
    <definedName name="Arnold_Pogossian_2009_18_dur_1" localSheetId="1">'KF_22_dur+rat'!$AH$95:$AH$100</definedName>
    <definedName name="Arnold_Pogossian_2009_18_dur_2" localSheetId="1">'KF_22_dur+rat'!$AH$77:$AH$82</definedName>
    <definedName name="Arnold_Pogossian_2009_6" localSheetId="1">'KF_22_dur+rat'!#REF!</definedName>
    <definedName name="Banse_Keller_2005_06" localSheetId="1">'KF_22_dur+rat'!#REF!</definedName>
    <definedName name="Banse_Keller_2005_14" localSheetId="1">'KF_22_dur+rat'!$AI$77:$AI$92</definedName>
    <definedName name="Banse_Keller_2005_18_dur_1" localSheetId="1">'KF_22_dur+rat'!$AI$95:$AI$100</definedName>
    <definedName name="Banse_Keller_2005_18_dur_2" localSheetId="1">'KF_22_dur+rat'!$AI$77:$AI$82</definedName>
    <definedName name="BK_2005_20" localSheetId="1">'KF_22_dur+rat'!#REF!</definedName>
    <definedName name="BK_27" localSheetId="1">'KF_22_dur+rat'!$AI$77:$AI$92</definedName>
    <definedName name="BK_28" localSheetId="1">'KF_22_dur+rat'!$AI$77:$AI$82</definedName>
    <definedName name="CK_1987_20" localSheetId="1">'KF_22_dur+rat'!#REF!</definedName>
    <definedName name="CK_1990_20" localSheetId="1">'KF_22_dur+rat'!#REF!</definedName>
    <definedName name="CK_1990_32_dur" localSheetId="1">'KF_22_dur+rat'!$AA$2:$AA$20</definedName>
    <definedName name="CK_27" localSheetId="1">'KF_22_dur+rat'!$AC$77:$AC$92</definedName>
    <definedName name="CK_28" localSheetId="1">'KF_22_dur+rat'!$AC$77:$AC$82</definedName>
    <definedName name="CK87_27" localSheetId="1">'KF_22_dur+rat'!$AB$77:$AB$92</definedName>
    <definedName name="CK87_28" localSheetId="1">'KF_22_dur+rat'!$AB$77:$AB$82</definedName>
    <definedName name="Csengery_Keller_1987_04__Nimmermehr" localSheetId="1">'KF_22_dur+rat'!#REF!</definedName>
    <definedName name="Csengery_Keller_1987_12__Umpanzert" localSheetId="1">'KF_22_dur+rat'!$AB$77:$AB$92</definedName>
    <definedName name="Csengery_Keller_1987_16__Träumend_hing_die_Blume__dur" localSheetId="1">'KF_22_dur+rat'!$AB$95:$AB$100</definedName>
    <definedName name="Csengery_Keller_1987_16__Träumend_hing_die_Blume__dur_2" localSheetId="1">'KF_22_dur+rat'!$AB$95:$AB$100</definedName>
    <definedName name="Csengery_Keller_1987_16__Träumend_hing_die_Blume__dur_3" localSheetId="1">'KF_22_dur+rat'!$AB$77:$AB$82</definedName>
    <definedName name="Csengery_Keller_1987_16__Träumend_hing_die_Blume__dur_4" localSheetId="1">'KF_22_dur+rat'!$AB$77:$AB$82</definedName>
    <definedName name="Csengery_Keller_1990_06" localSheetId="1">'KF_22_dur+rat'!#REF!</definedName>
    <definedName name="Csengery_Keller_1990_14" localSheetId="1">'KF_22_dur+rat'!$AC$77:$AC$92</definedName>
    <definedName name="Csengery_Keller_1990_18_dur_1" localSheetId="1">'KF_22_dur+rat'!$AC$95:$AC$100</definedName>
    <definedName name="Csengery_Keller_1990_18_dur_2" localSheetId="1">'KF_22_dur+rat'!$AC$77:$AC$82</definedName>
    <definedName name="Kammer_Widmann_2017_14_Abschnitte_Dauern" localSheetId="1">'KF_22_dur+rat'!$AM$77:$AM$92</definedName>
    <definedName name="Kammer_Widmann_2017_18_Abschnitte_Dauern" localSheetId="1">'KF_22_dur+rat'!$AM$95:$AM$100</definedName>
    <definedName name="Kammer_Widmann_2017_18_Abschnitte_Dauern_1" localSheetId="1">'KF_22_dur+rat'!$AM$77:$AM$82</definedName>
    <definedName name="Kammer_Widmann_2017_22_Abschnitte_Dauern_1" localSheetId="1">'KF_22_dur+rat'!$AM$77:$AM$82</definedName>
    <definedName name="Kammer_Widmann_2017_27_Abschnitte_Dauern" localSheetId="1">'KF_22_dur+rat'!$AM$77:$AM$92</definedName>
    <definedName name="KO_1996_20" localSheetId="1">'KF_22_dur+rat'!#REF!</definedName>
    <definedName name="KO_27" localSheetId="1">'KF_22_dur+rat'!$AE$77:$AE$92</definedName>
    <definedName name="KO_28" localSheetId="1">'KF_22_dur+rat'!$AE$77:$AE$82</definedName>
    <definedName name="KO_94_27" localSheetId="1">'KF_22_dur+rat'!$AD$77:$AD$92</definedName>
    <definedName name="KO_94_28" localSheetId="1">'KF_22_dur+rat'!$AD$77:$AD$82</definedName>
    <definedName name="Komsi_Oramo_1994_14" localSheetId="1">'KF_22_dur+rat'!$AD$77:$AD$92</definedName>
    <definedName name="Komsi_Oramo_1994_18_dur" localSheetId="1">'KF_22_dur+rat'!$AD$95:$AD$100</definedName>
    <definedName name="Komsi_Oramo_1994_18_dur_1" localSheetId="1">'KF_22_dur+rat'!$AD$77:$AD$82</definedName>
    <definedName name="Komsi_Oramo_1996_06" localSheetId="1">'KF_22_dur+rat'!#REF!</definedName>
    <definedName name="Komsi_Oramo_1996_14" localSheetId="1">'KF_22_dur+rat'!$AE$77:$AE$92</definedName>
    <definedName name="Komsi_Oramo_1996_18_dur_1" localSheetId="1">'KF_22_dur+rat'!$AE$95:$AE$100</definedName>
    <definedName name="Komsi_Oramo_1996_18_dur_2" localSheetId="1">'KF_22_dur+rat'!$AE$77:$AE$82</definedName>
    <definedName name="Melzer_Stark_2012_06" localSheetId="1">'KF_22_dur+rat'!#REF!</definedName>
    <definedName name="Melzer_Stark_2012_14" localSheetId="1">'KF_22_dur+rat'!$AK$77:$AK$92</definedName>
    <definedName name="Melzer_Stark_2012_18_dur_1" localSheetId="1">'KF_22_dur+rat'!$AK$95:$AK$100</definedName>
    <definedName name="Melzer_Stark_2012_18_dur_2" localSheetId="1">'KF_22_dur+rat'!$AK$77:$AK$82</definedName>
    <definedName name="Melzer_Stark_2013_06" localSheetId="1">'KF_22_dur+rat'!#REF!</definedName>
    <definedName name="Melzer_Stark_2013_18_dur_1" localSheetId="1">'KF_22_dur+rat'!$AL$95:$AL$100</definedName>
    <definedName name="Melzer_Stark_2013_18_dur_2" localSheetId="1">'KF_22_dur+rat'!$AL$77:$AL$82</definedName>
    <definedName name="Melzer_Stark_2014_14" localSheetId="1">'KF_22_dur+rat'!$AL$77:$AL$92</definedName>
    <definedName name="Melzer_Stark_2017_Wien_modern_14_dur" localSheetId="1">'KF_22_dur+rat'!$AN$77:$AN$92</definedName>
    <definedName name="Melzer_Stark_2017_Wien_modern_18_dur" localSheetId="1">'KF_22_dur+rat'!$AN$95:$AN$100</definedName>
    <definedName name="Melzer_Stark_2017_Wien_modern_18_dur_1" localSheetId="1">'KF_22_dur+rat'!$AN$77:$AN$82</definedName>
    <definedName name="Melzer_Stark_2017_Wien_modern_22_dur_1" localSheetId="1">'KF_22_dur+rat'!$AN$77:$AN$82</definedName>
    <definedName name="Melzer_Stark_2017_Wien_modern_27_dur" localSheetId="1">'KF_22_dur+rat'!$AN$77:$AN$92</definedName>
    <definedName name="Melzer_Stark_2019_14" localSheetId="1">'KF_22_dur+rat'!$AO$77:$AO$92</definedName>
    <definedName name="Melzer_Stark_2019_18_dur" localSheetId="1">'KF_22_dur+rat'!$AO$95:$AO$100</definedName>
    <definedName name="Melzer_Stark_2019_18_dur_1" localSheetId="1">'KF_22_dur+rat'!$AO$77:$AO$82</definedName>
    <definedName name="MS_2012_20" localSheetId="1">'KF_22_dur+rat'!#REF!</definedName>
    <definedName name="MS_2013_20" localSheetId="1">'KF_22_dur+rat'!#REF!</definedName>
    <definedName name="MS_27" localSheetId="1">'KF_22_dur+rat'!$AK$77:$AK$92</definedName>
    <definedName name="MS_28" localSheetId="1">'KF_22_dur+rat'!$AK$77:$AK$82</definedName>
    <definedName name="MS13_27" localSheetId="1">'KF_22_dur+rat'!$AL$77:$AL$92</definedName>
    <definedName name="MS13_28" localSheetId="1">'KF_22_dur+rat'!$AL$77:$AL$82</definedName>
    <definedName name="MS19_27" localSheetId="1">'KF_22_dur+rat'!$AO$77:$AO$92</definedName>
    <definedName name="MS19_28" localSheetId="1">'KF_22_dur+rat'!$AO$77:$AO$82</definedName>
    <definedName name="Pammer_Kopatchinskaja_2004_06" localSheetId="1">'KF_22_dur+rat'!#REF!</definedName>
    <definedName name="Pammer_Kopatchinskaja_2004_12" localSheetId="1">'KF_22_dur+rat'!$AG$77:$AG$92</definedName>
    <definedName name="Pammer_Kopatchinskaja_2004_18" localSheetId="1">'KF_22_dur+rat'!$AG$95:$AG$100</definedName>
    <definedName name="Pammer_Kopatchinskaja_2004_19" localSheetId="1">'KF_22_dur+rat'!$AG$77:$AG$82</definedName>
    <definedName name="PK_2004_20" localSheetId="1">'KF_22_dur+rat'!#REF!</definedName>
    <definedName name="PK_27" localSheetId="1">'KF_22_dur+rat'!$AG$77:$AG$92</definedName>
    <definedName name="PK_28" localSheetId="1">'KF_22_dur+rat'!$AG$77:$AG$82</definedName>
    <definedName name="Whittlesey_Sallabeger_1997_18_dur_1" localSheetId="1">'KF_22_dur+rat'!$AF$95:$AF$100</definedName>
    <definedName name="Whittlesey_Sallabeger_1997_18_dur_2" localSheetId="1">'KF_22_dur+rat'!$AF$77:$AF$82</definedName>
    <definedName name="Whittlesey_Sallaberger_1997_06" localSheetId="1">'KF_22_dur+rat'!#REF!</definedName>
    <definedName name="Whittlesey_Sallaberger_1997_14" localSheetId="1">'KF_22_dur+rat'!$AF$77:$AF$92</definedName>
    <definedName name="WS_1997_20" localSheetId="1">'KF_22_dur+rat'!#REF!</definedName>
    <definedName name="WS_27" localSheetId="1">'KF_22_dur+rat'!$AF$77:$AF$92</definedName>
    <definedName name="WS_28" localSheetId="1">'KF_22_dur+rat'!$AF$77:$AF$82</definedName>
  </definedNames>
  <calcPr calcId="145621" concurrentCalc="0"/>
</workbook>
</file>

<file path=xl/calcChain.xml><?xml version="1.0" encoding="utf-8"?>
<calcChain xmlns="http://schemas.openxmlformats.org/spreadsheetml/2006/main">
  <c r="W12" i="3" l="1"/>
  <c r="P12" i="3"/>
  <c r="AC2" i="3"/>
  <c r="AC3" i="3"/>
  <c r="AC4" i="3"/>
  <c r="AC5" i="3"/>
  <c r="AC6" i="3"/>
  <c r="AC7" i="3"/>
  <c r="AC22" i="3"/>
  <c r="AC23" i="3"/>
  <c r="AC24" i="3"/>
  <c r="AC25" i="3"/>
  <c r="AC26" i="3"/>
  <c r="AC27" i="3"/>
  <c r="AD2" i="3"/>
  <c r="AD3" i="3"/>
  <c r="AD4" i="3"/>
  <c r="AD5" i="3"/>
  <c r="AD6" i="3"/>
  <c r="AD7" i="3"/>
  <c r="AD22" i="3"/>
  <c r="AD23" i="3"/>
  <c r="AD24" i="3"/>
  <c r="AD25" i="3"/>
  <c r="AD26" i="3"/>
  <c r="AD27" i="3"/>
  <c r="AE2" i="3"/>
  <c r="AE3" i="3"/>
  <c r="AE4" i="3"/>
  <c r="AE5" i="3"/>
  <c r="AE6" i="3"/>
  <c r="AE7" i="3"/>
  <c r="AE22" i="3"/>
  <c r="AE23" i="3"/>
  <c r="AE24" i="3"/>
  <c r="AE25" i="3"/>
  <c r="AE26" i="3"/>
  <c r="AE27" i="3"/>
  <c r="AF2" i="3"/>
  <c r="AF3" i="3"/>
  <c r="AF4" i="3"/>
  <c r="AF5" i="3"/>
  <c r="AF6" i="3"/>
  <c r="AF7" i="3"/>
  <c r="AF22" i="3"/>
  <c r="AF23" i="3"/>
  <c r="AF24" i="3"/>
  <c r="AF25" i="3"/>
  <c r="AF26" i="3"/>
  <c r="AF27" i="3"/>
  <c r="AG2" i="3"/>
  <c r="AG3" i="3"/>
  <c r="AG4" i="3"/>
  <c r="AG5" i="3"/>
  <c r="AG6" i="3"/>
  <c r="AG7" i="3"/>
  <c r="AG22" i="3"/>
  <c r="AG23" i="3"/>
  <c r="AG24" i="3"/>
  <c r="AG25" i="3"/>
  <c r="AG26" i="3"/>
  <c r="AG27" i="3"/>
  <c r="AH2" i="3"/>
  <c r="AH3" i="3"/>
  <c r="AH4" i="3"/>
  <c r="AH5" i="3"/>
  <c r="AH6" i="3"/>
  <c r="AH7" i="3"/>
  <c r="AH22" i="3"/>
  <c r="AH23" i="3"/>
  <c r="AH24" i="3"/>
  <c r="AH25" i="3"/>
  <c r="AH26" i="3"/>
  <c r="AH27" i="3"/>
  <c r="AI2" i="3"/>
  <c r="AI3" i="3"/>
  <c r="AI4" i="3"/>
  <c r="AI5" i="3"/>
  <c r="AI6" i="3"/>
  <c r="AI7" i="3"/>
  <c r="AI22" i="3"/>
  <c r="AI23" i="3"/>
  <c r="AI24" i="3"/>
  <c r="AI25" i="3"/>
  <c r="AI26" i="3"/>
  <c r="AI27" i="3"/>
  <c r="AJ2" i="3"/>
  <c r="AJ3" i="3"/>
  <c r="AJ4" i="3"/>
  <c r="AJ5" i="3"/>
  <c r="AJ6" i="3"/>
  <c r="AJ7" i="3"/>
  <c r="AJ22" i="3"/>
  <c r="AJ23" i="3"/>
  <c r="AJ24" i="3"/>
  <c r="AJ25" i="3"/>
  <c r="AJ26" i="3"/>
  <c r="AJ27" i="3"/>
  <c r="AK2" i="3"/>
  <c r="AK3" i="3"/>
  <c r="AK4" i="3"/>
  <c r="AK5" i="3"/>
  <c r="AK6" i="3"/>
  <c r="AK7" i="3"/>
  <c r="AK22" i="3"/>
  <c r="AK23" i="3"/>
  <c r="AK24" i="3"/>
  <c r="AK25" i="3"/>
  <c r="AK26" i="3"/>
  <c r="AK27" i="3"/>
  <c r="AL2" i="3"/>
  <c r="AL3" i="3"/>
  <c r="AL4" i="3"/>
  <c r="AL5" i="3"/>
  <c r="AL6" i="3"/>
  <c r="AL7" i="3"/>
  <c r="AL22" i="3"/>
  <c r="AL23" i="3"/>
  <c r="AL24" i="3"/>
  <c r="AL25" i="3"/>
  <c r="AL26" i="3"/>
  <c r="AL27" i="3"/>
  <c r="AM2" i="3"/>
  <c r="AM3" i="3"/>
  <c r="AM4" i="3"/>
  <c r="AM5" i="3"/>
  <c r="AM6" i="3"/>
  <c r="AM7" i="3"/>
  <c r="AM22" i="3"/>
  <c r="AM23" i="3"/>
  <c r="AM24" i="3"/>
  <c r="AM25" i="3"/>
  <c r="AM26" i="3"/>
  <c r="AM27" i="3"/>
  <c r="AN2" i="3"/>
  <c r="AN3" i="3"/>
  <c r="AN4" i="3"/>
  <c r="AN5" i="3"/>
  <c r="AN6" i="3"/>
  <c r="AN7" i="3"/>
  <c r="AN22" i="3"/>
  <c r="AN23" i="3"/>
  <c r="AN24" i="3"/>
  <c r="AN25" i="3"/>
  <c r="AN26" i="3"/>
  <c r="AN27" i="3"/>
  <c r="AO2" i="3"/>
  <c r="AO3" i="3"/>
  <c r="AO4" i="3"/>
  <c r="AO5" i="3"/>
  <c r="AO6" i="3"/>
  <c r="AO7" i="3"/>
  <c r="AO22" i="3"/>
  <c r="AO23" i="3"/>
  <c r="AO24" i="3"/>
  <c r="AO25" i="3"/>
  <c r="AO26" i="3"/>
  <c r="AO27" i="3"/>
  <c r="AB2" i="3"/>
  <c r="AB3" i="3"/>
  <c r="AB4" i="3"/>
  <c r="AB5" i="3"/>
  <c r="AB6" i="3"/>
  <c r="AB7" i="3"/>
  <c r="AB22" i="3"/>
  <c r="AP22" i="3"/>
  <c r="AB23" i="3"/>
  <c r="AP23" i="3"/>
  <c r="AB24" i="3"/>
  <c r="AP24" i="3"/>
  <c r="AB25" i="3"/>
  <c r="AP25" i="3"/>
  <c r="AB26" i="3"/>
  <c r="AP26" i="3"/>
  <c r="AP27" i="3"/>
  <c r="AB27" i="3"/>
  <c r="T9" i="3"/>
  <c r="B2" i="3"/>
  <c r="B3" i="3"/>
  <c r="B4" i="3"/>
  <c r="B5" i="3"/>
  <c r="B9" i="3"/>
  <c r="C2" i="3"/>
  <c r="C3" i="3"/>
  <c r="C4" i="3"/>
  <c r="C5" i="3"/>
  <c r="C9" i="3"/>
  <c r="D2" i="3"/>
  <c r="D3" i="3"/>
  <c r="D4" i="3"/>
  <c r="D5" i="3"/>
  <c r="D9" i="3"/>
  <c r="E2" i="3"/>
  <c r="E3" i="3"/>
  <c r="E4" i="3"/>
  <c r="E5" i="3"/>
  <c r="E9" i="3"/>
  <c r="F2" i="3"/>
  <c r="F3" i="3"/>
  <c r="F4" i="3"/>
  <c r="F5" i="3"/>
  <c r="F9" i="3"/>
  <c r="G2" i="3"/>
  <c r="G3" i="3"/>
  <c r="G4" i="3"/>
  <c r="G5" i="3"/>
  <c r="G9" i="3"/>
  <c r="H2" i="3"/>
  <c r="H3" i="3"/>
  <c r="H4" i="3"/>
  <c r="H5" i="3"/>
  <c r="H9" i="3"/>
  <c r="I2" i="3"/>
  <c r="I3" i="3"/>
  <c r="I4" i="3"/>
  <c r="I5" i="3"/>
  <c r="I9" i="3"/>
  <c r="J2" i="3"/>
  <c r="J3" i="3"/>
  <c r="J4" i="3"/>
  <c r="J5" i="3"/>
  <c r="J9" i="3"/>
  <c r="K2" i="3"/>
  <c r="K3" i="3"/>
  <c r="K4" i="3"/>
  <c r="K5" i="3"/>
  <c r="K9" i="3"/>
  <c r="L2" i="3"/>
  <c r="L3" i="3"/>
  <c r="L4" i="3"/>
  <c r="L5" i="3"/>
  <c r="L9" i="3"/>
  <c r="M2" i="3"/>
  <c r="M3" i="3"/>
  <c r="M4" i="3"/>
  <c r="M5" i="3"/>
  <c r="M9" i="3"/>
  <c r="N2" i="3"/>
  <c r="N3" i="3"/>
  <c r="N4" i="3"/>
  <c r="N5" i="3"/>
  <c r="N9" i="3"/>
  <c r="O2" i="3"/>
  <c r="O3" i="3"/>
  <c r="O4" i="3"/>
  <c r="O5" i="3"/>
  <c r="O9" i="3"/>
  <c r="P9" i="3"/>
  <c r="P37" i="3"/>
  <c r="T11" i="3"/>
  <c r="T10" i="3"/>
  <c r="AX7" i="3"/>
  <c r="AC44" i="3"/>
  <c r="AE44" i="3"/>
  <c r="AG44" i="3"/>
  <c r="AH44" i="3"/>
  <c r="AI44" i="3"/>
  <c r="AM44" i="3"/>
  <c r="AE42" i="3"/>
  <c r="AH42" i="3"/>
  <c r="AI42" i="3"/>
  <c r="AJ42" i="3"/>
  <c r="AJ44" i="3"/>
  <c r="AK42" i="3"/>
  <c r="AO41" i="3"/>
  <c r="AO44" i="3"/>
  <c r="AC42" i="3"/>
  <c r="AF42" i="3"/>
  <c r="AB44" i="3"/>
  <c r="AB42" i="3"/>
  <c r="AD42" i="3"/>
  <c r="AL44" i="3"/>
  <c r="AN44" i="3"/>
  <c r="AN41" i="3"/>
  <c r="AN42" i="3"/>
  <c r="AD44" i="3"/>
  <c r="AG43" i="3"/>
  <c r="AL45" i="3"/>
  <c r="AH43" i="3"/>
  <c r="AC43" i="3"/>
  <c r="AM45" i="3"/>
  <c r="AE41" i="3"/>
  <c r="AL41" i="3"/>
  <c r="L16" i="3"/>
  <c r="AM43" i="3"/>
  <c r="AO45" i="3"/>
  <c r="AK41" i="3"/>
  <c r="AI45" i="3"/>
  <c r="AN43" i="3"/>
  <c r="AD43" i="3"/>
  <c r="AK43" i="3"/>
  <c r="AC45" i="3"/>
  <c r="AL43" i="3"/>
  <c r="AD45" i="3"/>
  <c r="J16" i="3"/>
  <c r="AJ45" i="3"/>
  <c r="J18" i="3"/>
  <c r="AF43" i="3"/>
  <c r="AH45" i="3"/>
  <c r="N16" i="3"/>
  <c r="AB43" i="3"/>
  <c r="AJ43" i="3"/>
  <c r="AI43" i="3"/>
  <c r="AE43" i="3"/>
  <c r="D16" i="3"/>
  <c r="AE45" i="3"/>
  <c r="AO42" i="3"/>
  <c r="AT2" i="3"/>
  <c r="AW2" i="3"/>
  <c r="AW41" i="3"/>
  <c r="AC41" i="3"/>
  <c r="AR2" i="3"/>
  <c r="AR41" i="3"/>
  <c r="AQ2" i="3"/>
  <c r="AQ41" i="3"/>
  <c r="AD41" i="3"/>
  <c r="AB41" i="3"/>
  <c r="AL42" i="3"/>
  <c r="L18" i="3"/>
  <c r="AB45" i="3"/>
  <c r="AG45" i="3"/>
  <c r="AH41" i="3"/>
  <c r="AK44" i="3"/>
  <c r="AU5" i="3"/>
  <c r="AU44" i="3"/>
  <c r="AQ5" i="3"/>
  <c r="AQ44" i="3"/>
  <c r="AF44" i="3"/>
  <c r="AT5" i="3"/>
  <c r="AR5" i="3"/>
  <c r="AR44" i="3"/>
  <c r="AF45" i="3"/>
  <c r="AQ6" i="3"/>
  <c r="AQ45" i="3"/>
  <c r="AV6" i="3"/>
  <c r="AV45" i="3"/>
  <c r="AP6" i="3"/>
  <c r="AF63" i="3"/>
  <c r="AU6" i="3"/>
  <c r="AU45" i="3"/>
  <c r="AM41" i="3"/>
  <c r="AV3" i="3"/>
  <c r="AV42" i="3"/>
  <c r="AP3" i="3"/>
  <c r="AE60" i="3"/>
  <c r="AQ3" i="3"/>
  <c r="AQ42" i="3"/>
  <c r="AG42" i="3"/>
  <c r="AU3" i="3"/>
  <c r="AU42" i="3"/>
  <c r="C18" i="3"/>
  <c r="AK63" i="3"/>
  <c r="AK45" i="3"/>
  <c r="AP4" i="3"/>
  <c r="AO61" i="3"/>
  <c r="AQ4" i="3"/>
  <c r="AQ43" i="3"/>
  <c r="AO43" i="3"/>
  <c r="AN45" i="3"/>
  <c r="AI41" i="3"/>
  <c r="AV2" i="3"/>
  <c r="AV41" i="3"/>
  <c r="AR4" i="3"/>
  <c r="AR43" i="3"/>
  <c r="AM42" i="3"/>
  <c r="AV4" i="3"/>
  <c r="AV43" i="3"/>
  <c r="AU4" i="3"/>
  <c r="AU43" i="3"/>
  <c r="AG41" i="3"/>
  <c r="AF41" i="3"/>
  <c r="AU2" i="3"/>
  <c r="AU41" i="3"/>
  <c r="AJ41" i="3"/>
  <c r="AT4" i="3"/>
  <c r="AT6" i="3"/>
  <c r="AR6" i="3"/>
  <c r="AR45" i="3"/>
  <c r="AR3" i="3"/>
  <c r="AR42" i="3"/>
  <c r="AD63" i="3"/>
  <c r="AP2" i="3"/>
  <c r="AT3" i="3"/>
  <c r="AP5" i="3"/>
  <c r="AM62" i="3"/>
  <c r="AV5" i="3"/>
  <c r="AV44" i="3"/>
  <c r="AJ59" i="3"/>
  <c r="AP9" i="3"/>
  <c r="AN63" i="3"/>
  <c r="AC63" i="3"/>
  <c r="AO63" i="3"/>
  <c r="AB61" i="3"/>
  <c r="AT41" i="3"/>
  <c r="AG61" i="3"/>
  <c r="AE61" i="3"/>
  <c r="AG59" i="3"/>
  <c r="AE59" i="3"/>
  <c r="AO60" i="3"/>
  <c r="AF62" i="3"/>
  <c r="Q4" i="3"/>
  <c r="Q18" i="3"/>
  <c r="R4" i="3"/>
  <c r="R18" i="3"/>
  <c r="P4" i="3"/>
  <c r="M29" i="3"/>
  <c r="I18" i="3"/>
  <c r="AK59" i="3"/>
  <c r="AD59" i="3"/>
  <c r="AH59" i="3"/>
  <c r="AO59" i="3"/>
  <c r="AS2" i="3"/>
  <c r="AS41" i="3"/>
  <c r="AB59" i="3"/>
  <c r="AP41" i="3"/>
  <c r="AN59" i="3"/>
  <c r="D18" i="3"/>
  <c r="C16" i="3"/>
  <c r="W2" i="3"/>
  <c r="I22" i="3"/>
  <c r="Y2" i="3"/>
  <c r="Y16" i="3"/>
  <c r="X2" i="3"/>
  <c r="X16" i="3"/>
  <c r="E18" i="3"/>
  <c r="X4" i="3"/>
  <c r="X18" i="3"/>
  <c r="W4" i="3"/>
  <c r="E24" i="3"/>
  <c r="AC59" i="3"/>
  <c r="AI59" i="3"/>
  <c r="AM59" i="3"/>
  <c r="K18" i="3"/>
  <c r="H18" i="3"/>
  <c r="AH60" i="3"/>
  <c r="G16" i="3"/>
  <c r="N18" i="3"/>
  <c r="AL63" i="3"/>
  <c r="AE63" i="3"/>
  <c r="AS6" i="3"/>
  <c r="AS45" i="3"/>
  <c r="AI63" i="3"/>
  <c r="AB63" i="3"/>
  <c r="AM63" i="3"/>
  <c r="AG63" i="3"/>
  <c r="AP45" i="3"/>
  <c r="AH63" i="3"/>
  <c r="AJ63" i="3"/>
  <c r="F18" i="3"/>
  <c r="G18" i="3"/>
  <c r="B16" i="3"/>
  <c r="Q2" i="3"/>
  <c r="Q16" i="3"/>
  <c r="R2" i="3"/>
  <c r="R16" i="3"/>
  <c r="P2" i="3"/>
  <c r="C27" i="3"/>
  <c r="M16" i="3"/>
  <c r="AJ62" i="3"/>
  <c r="AG62" i="3"/>
  <c r="AB62" i="3"/>
  <c r="AC62" i="3"/>
  <c r="AE62" i="3"/>
  <c r="AL62" i="3"/>
  <c r="AN62" i="3"/>
  <c r="AD62" i="3"/>
  <c r="AP44" i="3"/>
  <c r="AS5" i="3"/>
  <c r="AS44" i="3"/>
  <c r="AH62" i="3"/>
  <c r="AO62" i="3"/>
  <c r="AL59" i="3"/>
  <c r="B18" i="3"/>
  <c r="M18" i="3"/>
  <c r="AI62" i="3"/>
  <c r="AW6" i="3"/>
  <c r="AW45" i="3"/>
  <c r="AT45" i="3"/>
  <c r="AF59" i="3"/>
  <c r="I16" i="3"/>
  <c r="AH61" i="3"/>
  <c r="AK61" i="3"/>
  <c r="AS4" i="3"/>
  <c r="AS43" i="3"/>
  <c r="AD61" i="3"/>
  <c r="AL61" i="3"/>
  <c r="AP43" i="3"/>
  <c r="AI61" i="3"/>
  <c r="AN61" i="3"/>
  <c r="AF61" i="3"/>
  <c r="AC61" i="3"/>
  <c r="AM61" i="3"/>
  <c r="AJ61" i="3"/>
  <c r="AK62" i="3"/>
  <c r="AW3" i="3"/>
  <c r="AW42" i="3"/>
  <c r="AT42" i="3"/>
  <c r="O18" i="3"/>
  <c r="AN60" i="3"/>
  <c r="AC60" i="3"/>
  <c r="AI60" i="3"/>
  <c r="AD60" i="3"/>
  <c r="AK60" i="3"/>
  <c r="AJ60" i="3"/>
  <c r="AS3" i="3"/>
  <c r="AS42" i="3"/>
  <c r="AL60" i="3"/>
  <c r="AB60" i="3"/>
  <c r="AP42" i="3"/>
  <c r="AF60" i="3"/>
  <c r="H16" i="3"/>
  <c r="O16" i="3"/>
  <c r="F16" i="3"/>
  <c r="AM60" i="3"/>
  <c r="AG60" i="3"/>
  <c r="AT44" i="3"/>
  <c r="AW5" i="3"/>
  <c r="AW44" i="3"/>
  <c r="K16" i="3"/>
  <c r="E16" i="3"/>
  <c r="AW4" i="3"/>
  <c r="AW43" i="3"/>
  <c r="AT43" i="3"/>
  <c r="Y4" i="3"/>
  <c r="Y18" i="3"/>
  <c r="M24" i="3"/>
  <c r="O29" i="3"/>
  <c r="G29" i="3"/>
  <c r="H24" i="3"/>
  <c r="E27" i="3"/>
  <c r="H22" i="3"/>
  <c r="F27" i="3"/>
  <c r="Z4" i="3"/>
  <c r="M27" i="3"/>
  <c r="K22" i="3"/>
  <c r="F22" i="3"/>
  <c r="O27" i="3"/>
  <c r="I27" i="3"/>
  <c r="K27" i="3"/>
  <c r="F24" i="3"/>
  <c r="G22" i="3"/>
  <c r="G24" i="3"/>
  <c r="G27" i="3"/>
  <c r="C22" i="3"/>
  <c r="E22" i="3"/>
  <c r="M22" i="3"/>
  <c r="B27" i="3"/>
  <c r="K24" i="3"/>
  <c r="H27" i="3"/>
  <c r="S4" i="3"/>
  <c r="P18" i="3"/>
  <c r="S18" i="3"/>
  <c r="L29" i="3"/>
  <c r="J29" i="3"/>
  <c r="C29" i="3"/>
  <c r="P16" i="3"/>
  <c r="S16" i="3"/>
  <c r="S2" i="3"/>
  <c r="J27" i="3"/>
  <c r="L27" i="3"/>
  <c r="D27" i="3"/>
  <c r="N27" i="3"/>
  <c r="W18" i="3"/>
  <c r="Z18" i="3"/>
  <c r="C24" i="3"/>
  <c r="I24" i="3"/>
  <c r="F29" i="3"/>
  <c r="K29" i="3"/>
  <c r="D29" i="3"/>
  <c r="B29" i="3"/>
  <c r="N29" i="3"/>
  <c r="H29" i="3"/>
  <c r="E29" i="3"/>
  <c r="W16" i="3"/>
  <c r="Z16" i="3"/>
  <c r="Z2" i="3"/>
  <c r="I29" i="3"/>
  <c r="AB8" i="3"/>
  <c r="AB46" i="3"/>
  <c r="B17" i="3"/>
  <c r="B19" i="3"/>
  <c r="B11" i="3"/>
  <c r="B10" i="3"/>
  <c r="B12" i="3"/>
  <c r="AL8" i="3"/>
  <c r="AL46" i="3"/>
  <c r="AO8" i="3"/>
  <c r="AO46" i="3"/>
  <c r="AD46" i="3"/>
  <c r="AD8" i="3"/>
  <c r="AN46" i="3"/>
  <c r="AN8" i="3"/>
  <c r="AH46" i="3"/>
  <c r="AH8" i="3"/>
  <c r="AG46" i="3"/>
  <c r="AG8" i="3"/>
  <c r="AK46" i="3"/>
  <c r="AK8" i="3"/>
  <c r="AF46" i="3"/>
  <c r="AF8" i="3"/>
  <c r="AM8" i="3"/>
  <c r="AM46" i="3"/>
  <c r="AE8" i="3"/>
  <c r="AE46" i="3"/>
  <c r="AI8" i="3"/>
  <c r="AI46" i="3"/>
  <c r="AJ8" i="3"/>
  <c r="AJ46" i="3"/>
  <c r="AC8" i="3"/>
  <c r="AP7" i="3"/>
  <c r="AH64" i="3"/>
  <c r="AC46" i="3"/>
  <c r="AQ7" i="3"/>
  <c r="AQ46" i="3"/>
  <c r="AV7" i="3"/>
  <c r="AV46" i="3"/>
  <c r="H11" i="3"/>
  <c r="D17" i="3"/>
  <c r="J17" i="3"/>
  <c r="AS7" i="3"/>
  <c r="AS46" i="3"/>
  <c r="G17" i="3"/>
  <c r="AT7" i="3"/>
  <c r="AU7" i="3"/>
  <c r="AU46" i="3"/>
  <c r="AR7" i="3"/>
  <c r="AR46" i="3"/>
  <c r="AV26" i="3"/>
  <c r="AV25" i="3"/>
  <c r="AP8" i="3"/>
  <c r="AT22" i="3"/>
  <c r="AQ25" i="3"/>
  <c r="AW25" i="3"/>
  <c r="AG64" i="3"/>
  <c r="AQ24" i="3"/>
  <c r="AW23" i="3"/>
  <c r="AS26" i="3"/>
  <c r="AV24" i="3"/>
  <c r="D10" i="3"/>
  <c r="D19" i="3"/>
  <c r="H10" i="3"/>
  <c r="D11" i="3"/>
  <c r="D12" i="3"/>
  <c r="AJ64" i="3"/>
  <c r="AD64" i="3"/>
  <c r="AL64" i="3"/>
  <c r="AM64" i="3"/>
  <c r="AF64" i="3"/>
  <c r="AN64" i="3"/>
  <c r="AS25" i="3"/>
  <c r="AQ23" i="3"/>
  <c r="AP46" i="3"/>
  <c r="AO64" i="3"/>
  <c r="M17" i="3"/>
  <c r="M10" i="3"/>
  <c r="O17" i="3"/>
  <c r="O10" i="3"/>
  <c r="G19" i="3"/>
  <c r="G11" i="3"/>
  <c r="N17" i="3"/>
  <c r="N10" i="3"/>
  <c r="AR22" i="3"/>
  <c r="G10" i="3"/>
  <c r="AW7" i="3"/>
  <c r="AW46" i="3"/>
  <c r="AT46" i="3"/>
  <c r="I17" i="3"/>
  <c r="I10" i="3"/>
  <c r="E10" i="3"/>
  <c r="E17" i="3"/>
  <c r="L17" i="3"/>
  <c r="L10" i="3"/>
  <c r="C17" i="3"/>
  <c r="C10" i="3"/>
  <c r="R3" i="3"/>
  <c r="R17" i="3"/>
  <c r="Q3" i="3"/>
  <c r="Q17" i="3"/>
  <c r="X3" i="3"/>
  <c r="X17" i="3"/>
  <c r="P3" i="3"/>
  <c r="F28" i="3"/>
  <c r="W3" i="3"/>
  <c r="K23" i="3"/>
  <c r="Y3" i="3"/>
  <c r="Y17" i="3"/>
  <c r="F10" i="3"/>
  <c r="AS22" i="3"/>
  <c r="H19" i="3"/>
  <c r="AU24" i="3"/>
  <c r="AB64" i="3"/>
  <c r="AW26" i="3"/>
  <c r="AV22" i="3"/>
  <c r="AT25" i="3"/>
  <c r="AT23" i="3"/>
  <c r="AE64" i="3"/>
  <c r="AW24" i="3"/>
  <c r="AR26" i="3"/>
  <c r="AW22" i="3"/>
  <c r="AV23" i="3"/>
  <c r="H17" i="3"/>
  <c r="AU26" i="3"/>
  <c r="AQ22" i="3"/>
  <c r="AR25" i="3"/>
  <c r="K17" i="3"/>
  <c r="AS23" i="3"/>
  <c r="AI64" i="3"/>
  <c r="AK64" i="3"/>
  <c r="F17" i="3"/>
  <c r="AS24" i="3"/>
  <c r="AT26" i="3"/>
  <c r="AU22" i="3"/>
  <c r="AR23" i="3"/>
  <c r="AQ26" i="3"/>
  <c r="AT24" i="3"/>
  <c r="AR24" i="3"/>
  <c r="AU25" i="3"/>
  <c r="AU23" i="3"/>
  <c r="AC64" i="3"/>
  <c r="H12" i="3"/>
  <c r="I23" i="3"/>
  <c r="F23" i="3"/>
  <c r="C23" i="3"/>
  <c r="G23" i="3"/>
  <c r="E23" i="3"/>
  <c r="M23" i="3"/>
  <c r="Z3" i="3"/>
  <c r="M28" i="3"/>
  <c r="J28" i="3"/>
  <c r="G28" i="3"/>
  <c r="P6" i="3"/>
  <c r="H28" i="3"/>
  <c r="P17" i="3"/>
  <c r="S17" i="3"/>
  <c r="B28" i="3"/>
  <c r="D28" i="3"/>
  <c r="E28" i="3"/>
  <c r="I28" i="3"/>
  <c r="J11" i="3"/>
  <c r="J19" i="3"/>
  <c r="J10" i="3"/>
  <c r="E19" i="3"/>
  <c r="E11" i="3"/>
  <c r="N19" i="3"/>
  <c r="N11" i="3"/>
  <c r="G12" i="3"/>
  <c r="L11" i="3"/>
  <c r="L19" i="3"/>
  <c r="K19" i="3"/>
  <c r="K11" i="3"/>
  <c r="K10" i="3"/>
  <c r="N28" i="3"/>
  <c r="K28" i="3"/>
  <c r="S3" i="3"/>
  <c r="P5" i="3"/>
  <c r="P19" i="3"/>
  <c r="Q5" i="3"/>
  <c r="Q19" i="3"/>
  <c r="W5" i="3"/>
  <c r="W19" i="3"/>
  <c r="Y5" i="3"/>
  <c r="Y19" i="3"/>
  <c r="X5" i="3"/>
  <c r="X19" i="3"/>
  <c r="C11" i="3"/>
  <c r="C19" i="3"/>
  <c r="R5" i="3"/>
  <c r="R19" i="3"/>
  <c r="I11" i="3"/>
  <c r="I19" i="3"/>
  <c r="F11" i="3"/>
  <c r="F19" i="3"/>
  <c r="W17" i="3"/>
  <c r="Z17" i="3"/>
  <c r="H23" i="3"/>
  <c r="L28" i="3"/>
  <c r="O28" i="3"/>
  <c r="M11" i="3"/>
  <c r="M19" i="3"/>
  <c r="O19" i="3"/>
  <c r="O11" i="3"/>
  <c r="C28" i="3"/>
  <c r="Z10" i="3"/>
  <c r="Y10" i="3"/>
  <c r="Y9" i="3"/>
  <c r="Z9" i="3"/>
  <c r="W9" i="3"/>
  <c r="I32" i="3"/>
  <c r="X9" i="3"/>
  <c r="W11" i="3"/>
  <c r="I34" i="3"/>
  <c r="X11" i="3"/>
  <c r="Y11" i="3"/>
  <c r="Z11" i="3"/>
  <c r="X10" i="3"/>
  <c r="Q10" i="3"/>
  <c r="R10" i="3"/>
  <c r="W10" i="3"/>
  <c r="H33" i="3"/>
  <c r="P10" i="3"/>
  <c r="H38" i="3"/>
  <c r="Z5" i="3"/>
  <c r="S5" i="3"/>
  <c r="K12" i="3"/>
  <c r="S10" i="3"/>
  <c r="S9" i="3"/>
  <c r="Q9" i="3"/>
  <c r="R9" i="3"/>
  <c r="C12" i="3"/>
  <c r="J12" i="3"/>
  <c r="O12" i="3"/>
  <c r="Q11" i="3"/>
  <c r="P11" i="3"/>
  <c r="S11" i="3"/>
  <c r="R11" i="3"/>
  <c r="I12" i="3"/>
  <c r="F12" i="3"/>
  <c r="L12" i="3"/>
  <c r="N12" i="3"/>
  <c r="M12" i="3"/>
  <c r="S19" i="3"/>
  <c r="Z19" i="3"/>
  <c r="E12" i="3"/>
  <c r="E33" i="3"/>
  <c r="I33" i="3"/>
  <c r="E38" i="3"/>
  <c r="U10" i="3"/>
  <c r="G33" i="3"/>
  <c r="F33" i="3"/>
  <c r="C34" i="3"/>
  <c r="F34" i="3"/>
  <c r="F37" i="3"/>
  <c r="U9" i="3"/>
  <c r="C38" i="3"/>
  <c r="K33" i="3"/>
  <c r="F39" i="3"/>
  <c r="U11" i="3"/>
  <c r="C33" i="3"/>
  <c r="M33" i="3"/>
  <c r="K39" i="3"/>
  <c r="M32" i="3"/>
  <c r="M38" i="3"/>
  <c r="J38" i="3"/>
  <c r="F32" i="3"/>
  <c r="M34" i="3"/>
  <c r="G38" i="3"/>
  <c r="B38" i="3"/>
  <c r="L38" i="3"/>
  <c r="K38" i="3"/>
  <c r="F38" i="3"/>
  <c r="N38" i="3"/>
  <c r="D38" i="3"/>
  <c r="I38" i="3"/>
  <c r="O38" i="3"/>
  <c r="C39" i="3"/>
  <c r="N37" i="3"/>
  <c r="L39" i="3"/>
  <c r="M39" i="3"/>
  <c r="C37" i="3"/>
  <c r="O37" i="3"/>
  <c r="J37" i="3"/>
  <c r="L37" i="3"/>
  <c r="I37" i="3"/>
  <c r="K37" i="3"/>
  <c r="E37" i="3"/>
  <c r="M37" i="3"/>
  <c r="P39" i="3"/>
  <c r="B39" i="3"/>
  <c r="D39" i="3"/>
  <c r="H39" i="3"/>
  <c r="G39" i="3"/>
  <c r="J39" i="3"/>
  <c r="P32" i="3"/>
  <c r="H32" i="3"/>
  <c r="G32" i="3"/>
  <c r="E32" i="3"/>
  <c r="Q12" i="3"/>
  <c r="R12" i="3"/>
  <c r="Y12" i="3"/>
  <c r="X12" i="3"/>
  <c r="K32" i="3"/>
  <c r="I39" i="3"/>
  <c r="C32" i="3"/>
  <c r="P34" i="3"/>
  <c r="H34" i="3"/>
  <c r="G34" i="3"/>
  <c r="N39" i="3"/>
  <c r="K34" i="3"/>
  <c r="E39" i="3"/>
  <c r="O39" i="3"/>
  <c r="B37" i="3"/>
  <c r="H37" i="3"/>
  <c r="D37" i="3"/>
  <c r="G37" i="3"/>
  <c r="E34" i="3"/>
  <c r="P33" i="3"/>
  <c r="T12" i="3"/>
  <c r="P38" i="3"/>
</calcChain>
</file>

<file path=xl/connections.xml><?xml version="1.0" encoding="utf-8"?>
<connections xmlns="http://schemas.openxmlformats.org/spreadsheetml/2006/main">
  <connection id="1" name="AP_221" type="6" refreshedVersion="6" background="1" saveData="1">
    <textPr codePage="850" sourceFile="D:\Dropbox (PETAL)\Team-Ordner „PETAL“\Audio\Kurtag_Kafka-Fragmente\_tempo mapping\22_Der Coitus als Bestrafung\_data_KF22\AP_22.txt" decimal="," thousands=".">
      <textFields count="2">
        <textField type="text"/>
        <textField type="skip"/>
      </textFields>
    </textPr>
  </connection>
  <connection id="2" name="AP_27" type="6" refreshedVersion="6" background="1" saveData="1">
    <textPr codePage="850" sourceFile="D:\Dropbox (PETAL)\Team-Ordner „PETAL“\Audio\Kurtag_Kafka-Fragmente\_tempo mapping\27_Ziel, Weg, Zögern\_data_KF27\AP_27.txt" decimal="," thousands=".">
      <textFields count="2">
        <textField type="text"/>
        <textField type="skip"/>
      </textFields>
    </textPr>
  </connection>
  <connection id="3" name="Arnold_Pogossian_2009_06" type="6" refreshedVersion="4" background="1" saveData="1">
    <textPr codePage="850" sourceFile="C:\Users\p3401\Dropbox (PETAL)\Team-Ordner „PETAL“\Audio\Kurtag_Kafka-Fragmente\_tempo mapping\---06_Nimmermehr\data_KF06\Arnold_Pogossian_2009_06.txt" decimal="," thousands=" ">
      <textFields count="2">
        <textField type="text"/>
        <textField type="skip"/>
      </textFields>
    </textPr>
  </connection>
  <connection id="4" name="Arnold_Pogossian_2009_14" type="6" refreshedVersion="4" background="1" saveData="1">
    <textPr codePage="850" sourceFile="C:\Users\p3401\Dropbox (PETAL)\Team-Ordner „PETAL“\Audio\Kurtag_Kafka-Fragmente\_tempo mapping\---14_Umpanzert\data_KF14\Arnold_Pogossian_2009_14.txt" decimal="," thousands=" ">
      <textFields count="2">
        <textField type="text"/>
        <textField type="skip"/>
      </textFields>
    </textPr>
  </connection>
  <connection id="5" name="Arnold_Pogossian_2009_18_dur" type="6" refreshedVersion="4" background="1" saveData="1">
    <textPr codePage="850" sourceFile="C:\Users\p3039\Dropbox (PETAL)\Team-Ordner „PETAL“\Audio\Kurtag_Kafka-Fragmente\_tempo mapping\18_Träumend hing die Blume\data_KF18\Arnold_Pogossian_2009_18_dur.txt" decimal="," thousands=" " comma="1">
      <textFields count="2">
        <textField type="text"/>
        <textField type="skip"/>
      </textFields>
    </textPr>
  </connection>
  <connection id="6" name="Arnold_Pogossian_2009_18_dur1" type="6" refreshedVersion="4" background="1" saveData="1">
    <textPr codePage="850" sourceFile="C:\Users\p3039\Dropbox (PETAL)\Team-Ordner „PETAL“\Audio\Kurtag_Kafka-Fragmente\_tempo mapping\18_Träumend hing die Blume\data_KF18\Arnold_Pogossian_2009_18_dur.txt" decimal="," thousands=" " comma="1">
      <textFields count="2">
        <textField type="text"/>
        <textField type="skip"/>
      </textFields>
    </textPr>
  </connection>
  <connection id="7" name="Arnold+Pogossian_2006 [live DVD]_14_dur" type="6" refreshedVersion="4" background="1" saveData="1">
    <textPr codePage="850" sourceFile="C:\Users\p3039\Dropbox (PETAL)\Team-Ordner „PETAL“\Audio\Kurtag_Kafka-Fragmente\_tempo mapping\14_Umpanzert\data_KF14\Arnold+Pogossian_2006 [live DVD]_14_dur.txt" decimal="," thousands=" " comma="1">
      <textFields count="2">
        <textField type="text"/>
        <textField type="skip"/>
      </textFields>
    </textPr>
  </connection>
  <connection id="8" name="Arnold+Pogossian_2006 [live DVD]_18_dur" type="6" refreshedVersion="4" background="1" saveData="1">
    <textPr codePage="850" sourceFile="C:\Users\p3039\Dropbox (PETAL)\Team-Ordner „PETAL“\Audio\Kurtag_Kafka-Fragmente\_tempo mapping\18_Träumend hing die Blume\data_KF18\Arnold+Pogossian_2006 [live DVD]_18_dur.txt" decimal="," thousands=" " comma="1">
      <textFields count="2">
        <textField type="text"/>
        <textField type="skip"/>
      </textFields>
    </textPr>
  </connection>
  <connection id="9" name="Arnold+Pogossian_2006 [live DVD]_18_dur1" type="6" refreshedVersion="4" background="1" saveData="1">
    <textPr codePage="850" sourceFile="C:\Users\p3039\Dropbox (PETAL)\Team-Ordner „PETAL“\Audio\Kurtag_Kafka-Fragmente\_tempo mapping\18_Träumend hing die Blume\data_KF18\Arnold+Pogossian_2006 [live DVD]_18_dur.txt" decimal="," thousands=" " comma="1">
      <textFields count="2">
        <textField type="text"/>
        <textField type="skip"/>
      </textFields>
    </textPr>
  </connection>
  <connection id="10" name="Arnold+Pogossian_2006 [live DVD]_22_dur1" type="6" refreshedVersion="4" background="1" saveData="1">
    <textPr codePage="850" sourceFile="C:\Users\p3039\Dropbox (PETAL)\Team-Ordner „PETAL“\Audio\Kurtag_Kafka-Fragmente\_tempo mapping\22_Der Coitus als Bestrafung\_data_KF22\Arnold+Pogossian_2006 [live DVD]_22_dur.txt" decimal="," thousands=" " comma="1">
      <textFields count="2">
        <textField type="text"/>
        <textField type="skip"/>
      </textFields>
    </textPr>
  </connection>
  <connection id="11" name="Arnold+Pogossian_2006 [live DVD]_27_dur" type="6" refreshedVersion="4" background="1" saveData="1">
    <textPr codePage="850" sourceFile="C:\Users\p3039\Dropbox (PETAL)\Team-Ordner „PETAL“\Audio\Kurtag_Kafka-Fragmente\_tempo mapping\27_Ziel, Weg, Zögern\_data_KF27\Arnold+Pogossian_2006 [live DVD]_27_dur.txt" decimal="," thousands=" " comma="1">
      <textFields count="2">
        <textField type="text"/>
        <textField type="skip"/>
      </textFields>
    </textPr>
  </connection>
  <connection id="12" name="Banse_Keller_2005_06" type="6" refreshedVersion="4" background="1" saveData="1">
    <textPr codePage="850" sourceFile="C:\Users\p3401\Dropbox (PETAL)\Team-Ordner „PETAL“\Audio\Kurtag_Kafka-Fragmente\_tempo mapping\---06_Nimmermehr\data_KF06\Banse_Keller_2005_06.txt" decimal="," thousands=" ">
      <textFields count="2">
        <textField type="text"/>
        <textField type="skip"/>
      </textFields>
    </textPr>
  </connection>
  <connection id="13" name="Banse_Keller_2005_14" type="6" refreshedVersion="4" background="1" saveData="1">
    <textPr codePage="850" sourceFile="C:\Users\p3401\Dropbox (PETAL)\Team-Ordner „PETAL“\Audio\Kurtag_Kafka-Fragmente\_tempo mapping\---14_Umpanzert\data_KF14\Banse_Keller_2005_14.txt" decimal="," thousands=" ">
      <textFields count="2">
        <textField type="text"/>
        <textField type="skip"/>
      </textFields>
    </textPr>
  </connection>
  <connection id="14" name="Banse_Keller_2005_18_dur" type="6" refreshedVersion="4" background="1" saveData="1">
    <textPr codePage="850" sourceFile="C:\Users\p3039\Dropbox (PETAL)\Team-Ordner „PETAL“\Audio\Kurtag_Kafka-Fragmente\_tempo mapping\18_Träumend hing die Blume\data_KF18\Banse_Keller_2005_18_dur.txt" decimal="," thousands=" " comma="1">
      <textFields count="2">
        <textField type="text"/>
        <textField type="skip"/>
      </textFields>
    </textPr>
  </connection>
  <connection id="15" name="Banse_Keller_2005_18_dur1" type="6" refreshedVersion="4" background="1" saveData="1">
    <textPr codePage="850" sourceFile="C:\Users\p3039\Dropbox (PETAL)\Team-Ordner „PETAL“\Audio\Kurtag_Kafka-Fragmente\_tempo mapping\18_Träumend hing die Blume\data_KF18\Banse_Keller_2005_18_dur.txt" decimal="," thousands=" " comma="1">
      <textFields count="2">
        <textField type="text"/>
        <textField type="skip"/>
      </textFields>
    </textPr>
  </connection>
  <connection id="16" name="BK_221" type="6" refreshedVersion="6" background="1" saveData="1">
    <textPr codePage="850" sourceFile="D:\Dropbox (PETAL)\Team-Ordner „PETAL“\Audio\Kurtag_Kafka-Fragmente\_tempo mapping\22_Der Coitus als Bestrafung\_data_KF22\BK_22.txt" decimal="," thousands=".">
      <textFields count="2">
        <textField type="text"/>
        <textField type="skip"/>
      </textFields>
    </textPr>
  </connection>
  <connection id="17" name="BK_27" type="6" refreshedVersion="6" background="1" saveData="1">
    <textPr codePage="850" sourceFile="D:\Dropbox (PETAL)\Team-Ordner „PETAL“\Audio\Kurtag_Kafka-Fragmente\_tempo mapping\27_Ziel, Weg, Zögern\_data_KF27\BK_27.txt" decimal="," thousands=".">
      <textFields count="2">
        <textField type="text"/>
        <textField type="skip"/>
      </textFields>
    </textPr>
  </connection>
  <connection id="18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19" name="CK_221" type="6" refreshedVersion="6" background="1" saveData="1">
    <textPr codePage="850" sourceFile="D:\Dropbox (PETAL)\Team-Ordner „PETAL“\Audio\Kurtag_Kafka-Fragmente\_tempo mapping\22_Der Coitus als Bestrafung\_data_KF22\CK_22.txt" decimal="," thousands=".">
      <textFields count="2">
        <textField type="text"/>
        <textField type="skip"/>
      </textFields>
    </textPr>
  </connection>
  <connection id="20" name="CK_27" type="6" refreshedVersion="6" background="1" saveData="1">
    <textPr codePage="850" sourceFile="D:\Dropbox (PETAL)\Team-Ordner „PETAL“\Audio\Kurtag_Kafka-Fragmente\_tempo mapping\27_Ziel, Weg, Zögern\_data_KF27\CK_27.txt" decimal="," thousands=".">
      <textFields count="2">
        <textField type="text"/>
        <textField type="skip"/>
      </textFields>
    </textPr>
  </connection>
  <connection id="21" name="CK87_221" type="6" refreshedVersion="6" background="1" saveData="1">
    <textPr codePage="850" sourceFile="D:\Dropbox (PETAL)\Team-Ordner „PETAL“\Audio\Kurtag_Kafka-Fragmente\_tempo mapping\22_Der Coitus als Bestrafung\_data_KF22\CK87_22.txt" decimal="," thousands=".">
      <textFields count="2">
        <textField type="text"/>
        <textField type="skip"/>
      </textFields>
    </textPr>
  </connection>
  <connection id="22" name="CK87_27" type="6" refreshedVersion="6" background="1" saveData="1">
    <textPr codePage="850" sourceFile="D:\Dropbox (PETAL)\Team-Ordner „PETAL“\Audio\Kurtag_Kafka-Fragmente\_tempo mapping\27_Ziel, Weg, Zögern\_data_KF27\CK87_27.txt" decimal="," thousands=".">
      <textFields count="2">
        <textField type="text"/>
        <textField type="skip"/>
      </textFields>
    </textPr>
  </connection>
  <connection id="23" name="Csengery_Keller_1987_04 (Nimmermehr)" type="6" refreshedVersion="4" background="1" saveData="1">
    <textPr codePage="850" sourceFile="C:\Users\p3401\Dropbox (PETAL)\Team-Ordner „PETAL“\Audio\Kurtag_Kafka-Fragmente\_tempo mapping\---06_Nimmermehr\data_KF06\Csengery_Keller_1987_04 (Nimmermehr).txt" decimal="," thousands=" ">
      <textFields count="2">
        <textField type="text"/>
        <textField type="skip"/>
      </textFields>
    </textPr>
  </connection>
  <connection id="24" name="Csengery_Keller_1987_12 (Umpanzert)" type="6" refreshedVersion="4" background="1" saveData="1">
    <textPr codePage="850" sourceFile="C:\Users\p3401\Dropbox (PETAL)\Team-Ordner „PETAL“\Audio\Kurtag_Kafka-Fragmente\_tempo mapping\---14_Umpanzert\data_KF14\Csengery_Keller_1987_12 (Umpanzert).txt" decimal="," thousands=" ">
      <textFields count="2">
        <textField type="text"/>
        <textField type="skip"/>
      </textFields>
    </textPr>
  </connection>
  <connection id="25" name="Csengery_Keller_1987_16_(Träumend hing die Blume)_dur" type="6" refreshedVersion="4" background="1" saveData="1">
    <textPr codePage="850" sourceFile="C:\Users\p3401\Dropbox (PETAL)\Team-Ordner „PETAL“\Audio\Kurtag_Kafka-Fragmente\_tempo mapping\18_Träumend hing die Blume\data_KF18\Csengery_Keller_1987_16_(Träumend hing die Blume)_dur.txt" decimal="," thousands=" ">
      <textFields count="2">
        <textField type="text"/>
        <textField type="skip"/>
      </textFields>
    </textPr>
  </connection>
  <connection id="26" name="Csengery_Keller_1987_16_(Träumend hing die Blume)_dur1" type="6" refreshedVersion="4" background="1" saveData="1">
    <textPr codePage="850" sourceFile="C:\Users\p3401\Dropbox (PETAL)\Team-Ordner „PETAL“\Audio\Kurtag_Kafka-Fragmente\_tempo mapping\18_Träumend hing die Blume\data_KF18\Csengery_Keller_1987_16_(Träumend hing die Blume)_dur.txt" decimal="," thousands=" ">
      <textFields count="2">
        <textField type="text"/>
        <textField type="skip"/>
      </textFields>
    </textPr>
  </connection>
  <connection id="27" name="Csengery_Keller_1987_16_(Träumend hing die Blume)_dur11" type="6" refreshedVersion="4" background="1" saveData="1">
    <textPr codePage="850" sourceFile="C:\Users\p3039\Dropbox (PETAL)\Team-Ordner „PETAL“\Audio\Kurtag_Kafka-Fragmente\_tempo mapping\18_Träumend hing die Blume\data_KF18\Csengery_Keller_1987_16_(Träumend hing die Blume)_dur.txt" decimal="," thousands=" " comma="1">
      <textFields count="2">
        <textField type="text"/>
        <textField type="skip"/>
      </textFields>
    </textPr>
  </connection>
  <connection id="28" name="Csengery_Keller_1987_16_(Träumend hing die Blume)_dur111" type="6" refreshedVersion="4" background="1" saveData="1">
    <textPr codePage="850" sourceFile="C:\Users\p3039\Dropbox (PETAL)\Team-Ordner „PETAL“\Audio\Kurtag_Kafka-Fragmente\_tempo mapping\18_Träumend hing die Blume\data_KF18\Csengery_Keller_1987_16_(Träumend hing die Blume)_dur.txt" decimal="," thousands=" " comma="1">
      <textFields count="2">
        <textField type="text"/>
        <textField type="skip"/>
      </textFields>
    </textPr>
  </connection>
  <connection id="29" name="Csengery_Keller_1990_06" type="6" refreshedVersion="4" background="1" saveData="1">
    <textPr codePage="850" sourceFile="C:\Users\p3401\Dropbox (PETAL)\Team-Ordner „PETAL“\Audio\Kurtag_Kafka-Fragmente\_tempo mapping\---06_Nimmermehr\data_KF06\Csengery_Keller_1990_06.txt" decimal="," thousands=" ">
      <textFields count="2">
        <textField type="text"/>
        <textField type="skip"/>
      </textFields>
    </textPr>
  </connection>
  <connection id="30" name="Csengery_Keller_1990_14" type="6" refreshedVersion="4" background="1" saveData="1">
    <textPr codePage="850" sourceFile="C:\Users\p3401\Dropbox (PETAL)\Team-Ordner „PETAL“\Audio\Kurtag_Kafka-Fragmente\_tempo mapping\---14_Umpanzert\data_KF14\Csengery_Keller_1990_14.txt" decimal="," thousands=" ">
      <textFields count="2">
        <textField type="text"/>
        <textField type="skip"/>
      </textFields>
    </textPr>
  </connection>
  <connection id="31" name="Csengery_Keller_1990_18_dur" type="6" refreshedVersion="4" background="1" saveData="1">
    <textPr codePage="850" sourceFile="C:\Users\p3039\Dropbox (PETAL)\Team-Ordner „PETAL“\Audio\Kurtag_Kafka-Fragmente\_tempo mapping\18_Träumend hing die Blume\data_KF18\Csengery_Keller_1990_18_dur.txt" decimal="," thousands=" " comma="1">
      <textFields count="2">
        <textField type="text"/>
        <textField type="skip"/>
      </textFields>
    </textPr>
  </connection>
  <connection id="32" name="Csengery_Keller_1990_18_dur1" type="6" refreshedVersion="4" background="1" saveData="1">
    <textPr codePage="850" sourceFile="C:\Users\p3039\Dropbox (PETAL)\Team-Ordner „PETAL“\Audio\Kurtag_Kafka-Fragmente\_tempo mapping\18_Träumend hing die Blume\data_KF18\Csengery_Keller_1990_18_dur.txt" decimal="," thousands=" " comma="1">
      <textFields count="2">
        <textField type="text"/>
        <textField type="skip"/>
      </textFields>
    </textPr>
  </connection>
  <connection id="33" name="Kammer+Widmann_2017_14_Abschnitte-Dauern" type="6" refreshedVersion="4" background="1" saveData="1">
    <textPr codePage="850" sourceFile="C:\Users\p3039\Dropbox (PETAL)\Team-Ordner „PETAL“\Audio\Kurtag_Kafka-Fragmente\_tempo mapping\14_Umpanzert\data_KF14\Kammer+Widmann_2017_14_Abschnitte-Dauern.txt" decimal="," thousands=" " comma="1">
      <textFields count="2">
        <textField type="text"/>
        <textField type="skip"/>
      </textFields>
    </textPr>
  </connection>
  <connection id="34" name="Kammer+Widmann_2017_18_Abschnitte-Dauern" type="6" refreshedVersion="4" background="1" saveData="1">
    <textPr codePage="850" sourceFile="C:\Users\p3039\Dropbox (PETAL)\Team-Ordner „PETAL“\Audio\Kurtag_Kafka-Fragmente\_tempo mapping\18_Träumend hing die Blume\data_KF18\Kammer+Widmann_2017_18_Abschnitte-Dauern.txt" decimal="," thousands=" " comma="1">
      <textFields count="2">
        <textField type="text"/>
        <textField type="skip"/>
      </textFields>
    </textPr>
  </connection>
  <connection id="35" name="Kammer+Widmann_2017_18_Abschnitte-Dauern1" type="6" refreshedVersion="4" background="1" saveData="1">
    <textPr codePage="850" sourceFile="C:\Users\p3039\Dropbox (PETAL)\Team-Ordner „PETAL“\Audio\Kurtag_Kafka-Fragmente\_tempo mapping\18_Träumend hing die Blume\data_KF18\Kammer+Widmann_2017_18_Abschnitte-Dauern.txt" decimal="," thousands=" " comma="1">
      <textFields count="2">
        <textField type="text"/>
        <textField type="skip"/>
      </textFields>
    </textPr>
  </connection>
  <connection id="36" name="Kammer+Widmann_2017_22_Abschnitte-Dauern1" type="6" refreshedVersion="4" background="1" saveData="1">
    <textPr codePage="850" sourceFile="C:\Users\p3039\Dropbox (PETAL)\Team-Ordner „PETAL“\Audio\Kurtag_Kafka-Fragmente\_tempo mapping\22_Der Coitus als Bestrafung\_data_KF22\Kammer+Widmann_2017_22_Abschnitte-Dauern.txt" decimal="," thousands=" " comma="1">
      <textFields count="2">
        <textField type="text"/>
        <textField type="skip"/>
      </textFields>
    </textPr>
  </connection>
  <connection id="37" name="Kammer+Widmann_2017_27_Abschnitte-Dauern" type="6" refreshedVersion="4" background="1" saveData="1">
    <textPr codePage="850" sourceFile="C:\Users\p3039\Dropbox (PETAL)\Team-Ordner „PETAL“\Audio\Kurtag_Kafka-Fragmente\_tempo mapping\27_Ziel, Weg, Zögern\_data_KF27\Kammer+Widmann_2017_27_Abschnitte-Dauern.txt" decimal="," thousands=" " comma="1">
      <textFields count="2">
        <textField type="text"/>
        <textField type="skip"/>
      </textFields>
    </textPr>
  </connection>
  <connection id="38" name="KO_221" type="6" refreshedVersion="6" background="1" saveData="1">
    <textPr codePage="850" sourceFile="D:\Dropbox (PETAL)\Team-Ordner „PETAL“\Audio\Kurtag_Kafka-Fragmente\_tempo mapping\22_Der Coitus als Bestrafung\_data_KF22\KO_22.txt" decimal="," thousands=".">
      <textFields count="2">
        <textField type="text"/>
        <textField type="skip"/>
      </textFields>
    </textPr>
  </connection>
  <connection id="39" name="KO_27" type="6" refreshedVersion="6" background="1" saveData="1">
    <textPr codePage="850" sourceFile="D:\Dropbox (PETAL)\Team-Ordner „PETAL“\Audio\Kurtag_Kafka-Fragmente\_tempo mapping\27_Ziel, Weg, Zögern\_data_KF27\KO_27.txt" decimal="," thousands=".">
      <textFields count="2">
        <textField type="text"/>
        <textField type="skip"/>
      </textFields>
    </textPr>
  </connection>
  <connection id="40" name="KO_94_221" type="6" refreshedVersion="4" background="1" saveData="1">
    <textPr codePage="850" sourceFile="C:\Users\p3039\Dropbox (PETAL)\Team-Ordner „PETAL“\Audio\Kurtag_Kafka-Fragmente\_tempo mapping\22_Der Coitus als Bestrafung\_data_KF22\KO_94_22.txt" decimal="," thousands=" " comma="1">
      <textFields count="2">
        <textField type="text"/>
        <textField type="skip"/>
      </textFields>
    </textPr>
  </connection>
  <connection id="41" name="KO_94_27" type="6" refreshedVersion="4" background="1" saveData="1">
    <textPr codePage="850" sourceFile="C:\Users\p3039\Dropbox (PETAL)\Team-Ordner „PETAL“\Audio\Kurtag_Kafka-Fragmente\_tempo mapping\27_Ziel, Weg, Zögern\_data_KF27\KO_94_27.txt" decimal="," thousands=" " comma="1">
      <textFields count="2">
        <textField type="text"/>
        <textField type="skip"/>
      </textFields>
    </textPr>
  </connection>
  <connection id="42" name="Komsi_Oramo_1994_14" type="6" refreshedVersion="4" background="1" saveData="1">
    <textPr codePage="850" sourceFile="C:\Users\p3039\Dropbox (PETAL)\Team-Ordner „PETAL“\Audio\Kurtag_Kafka-Fragmente\_tempo mapping\14_Umpanzert\data_KF14\Komsi_Oramo_1994_14.txt" decimal="," thousands=" " comma="1">
      <textFields count="2">
        <textField type="text"/>
        <textField type="skip"/>
      </textFields>
    </textPr>
  </connection>
  <connection id="43" name="Komsi_Oramo_1994_18_dur" type="6" refreshedVersion="4" background="1" saveData="1">
    <textPr codePage="850" sourceFile="C:\Users\p3039\Dropbox (PETAL)\Team-Ordner „PETAL“\Audio\Kurtag_Kafka-Fragmente\_tempo mapping\18_Träumend hing die Blume\data_KF18\Komsi_Oramo_1994_18_dur.txt" decimal="," thousands=" " comma="1">
      <textFields count="2">
        <textField type="text"/>
        <textField type="skip"/>
      </textFields>
    </textPr>
  </connection>
  <connection id="44" name="Komsi_Oramo_1994_18_dur1" type="6" refreshedVersion="4" background="1" saveData="1">
    <textPr codePage="850" sourceFile="C:\Users\p3039\Dropbox (PETAL)\Team-Ordner „PETAL“\Audio\Kurtag_Kafka-Fragmente\_tempo mapping\18_Träumend hing die Blume\data_KF18\Komsi_Oramo_1994_18_dur.txt" decimal="," thousands=" " comma="1">
      <textFields count="2">
        <textField type="text"/>
        <textField type="skip"/>
      </textFields>
    </textPr>
  </connection>
  <connection id="45" name="Komsi_Oramo_1996_06" type="6" refreshedVersion="4" background="1" saveData="1">
    <textPr codePage="850" sourceFile="C:\Users\p3401\Dropbox (PETAL)\Team-Ordner „PETAL“\Audio\Kurtag_Kafka-Fragmente\_tempo mapping\---06_Nimmermehr\data_KF06\Komsi_Oramo_1996_06.txt" decimal="," thousands=" ">
      <textFields count="2">
        <textField type="text"/>
        <textField type="skip"/>
      </textFields>
    </textPr>
  </connection>
  <connection id="46" name="Komsi_Oramo_1996_14" type="6" refreshedVersion="4" background="1" saveData="1">
    <textPr codePage="850" sourceFile="C:\Users\p3401\Dropbox (PETAL)\Team-Ordner „PETAL“\Audio\Kurtag_Kafka-Fragmente\_tempo mapping\---14_Umpanzert\data_KF14\Komsi_Oramo_1996_14.txt" decimal="," thousands=" ">
      <textFields count="2">
        <textField type="text"/>
        <textField type="skip"/>
      </textFields>
    </textPr>
  </connection>
  <connection id="47" name="Komsi_Oramo_1996_18_dur" type="6" refreshedVersion="4" background="1" saveData="1">
    <textPr codePage="850" sourceFile="C:\Users\p3039\Dropbox (PETAL)\Team-Ordner „PETAL“\Audio\Kurtag_Kafka-Fragmente\_tempo mapping\18_Träumend hing die Blume\data_KF18\Komsi_Oramo_1996_18_dur.txt" decimal="," thousands=" " comma="1">
      <textFields count="2">
        <textField type="text"/>
        <textField type="skip"/>
      </textFields>
    </textPr>
  </connection>
  <connection id="48" name="Komsi_Oramo_1996_18_dur1" type="6" refreshedVersion="4" background="1" saveData="1">
    <textPr codePage="850" sourceFile="C:\Users\p3039\Dropbox (PETAL)\Team-Ordner „PETAL“\Audio\Kurtag_Kafka-Fragmente\_tempo mapping\18_Träumend hing die Blume\data_KF18\Komsi_Oramo_1996_18_dur.txt" decimal="," thousands=" " comma="1">
      <textFields count="2">
        <textField type="text"/>
        <textField type="skip"/>
      </textFields>
    </textPr>
  </connection>
  <connection id="49" name="Melzer_Stark_2012_06" type="6" refreshedVersion="4" background="1" saveData="1">
    <textPr codePage="850" sourceFile="C:\Users\p3401\Dropbox (PETAL)\Team-Ordner „PETAL“\Audio\Kurtag_Kafka-Fragmente\_tempo mapping\---06_Nimmermehr\data_KF06\Melzer_Stark_2012_06.txt" decimal="," thousands=" ">
      <textFields count="2">
        <textField type="text"/>
        <textField type="skip"/>
      </textFields>
    </textPr>
  </connection>
  <connection id="50" name="Melzer_Stark_2012_14" type="6" refreshedVersion="4" background="1" saveData="1">
    <textPr codePage="850" sourceFile="C:\Users\p3401\Dropbox (PETAL)\Team-Ordner „PETAL“\Audio\Kurtag_Kafka-Fragmente\_tempo mapping\---14_Umpanzert\data_KF14\Melzer_Stark_2012_14.txt" decimal="," thousands=" ">
      <textFields count="2">
        <textField type="text"/>
        <textField type="skip"/>
      </textFields>
    </textPr>
  </connection>
  <connection id="51" name="Melzer_Stark_2012_18_dur" type="6" refreshedVersion="4" background="1" saveData="1">
    <textPr codePage="850" sourceFile="C:\Users\p3039\Dropbox (PETAL)\Team-Ordner „PETAL“\Audio\Kurtag_Kafka-Fragmente\_tempo mapping\18_Träumend hing die Blume\data_KF18\Melzer_Stark_2012_18_dur.txt" decimal="," thousands=" " comma="1">
      <textFields count="2">
        <textField type="text"/>
        <textField type="skip"/>
      </textFields>
    </textPr>
  </connection>
  <connection id="52" name="Melzer_Stark_2012_18_dur1" type="6" refreshedVersion="4" background="1" saveData="1">
    <textPr codePage="850" sourceFile="C:\Users\p3039\Dropbox (PETAL)\Team-Ordner „PETAL“\Audio\Kurtag_Kafka-Fragmente\_tempo mapping\18_Träumend hing die Blume\data_KF18\Melzer_Stark_2012_18_dur.txt" decimal="," thousands=" " comma="1">
      <textFields count="2">
        <textField type="text"/>
        <textField type="skip"/>
      </textFields>
    </textPr>
  </connection>
  <connection id="53" name="Melzer_Stark_2013_06" type="6" refreshedVersion="4" background="1" saveData="1">
    <textPr codePage="850" sourceFile="C:\Users\p3401\Dropbox (PETAL)\Team-Ordner „PETAL“\Audio\Kurtag_Kafka-Fragmente\_tempo mapping\---06_Nimmermehr\data_KF06\Melzer_Stark_2013_06.txt" decimal="," thousands=" ">
      <textFields count="2">
        <textField type="text"/>
        <textField type="skip"/>
      </textFields>
    </textPr>
  </connection>
  <connection id="54" name="Melzer_Stark_2013_18_dur" type="6" refreshedVersion="4" background="1" saveData="1">
    <textPr codePage="850" sourceFile="C:\Users\p3039\Dropbox (PETAL)\Team-Ordner „PETAL“\Audio\Kurtag_Kafka-Fragmente\_tempo mapping\18_Träumend hing die Blume\data_KF18\Melzer_Stark_2013_18_dur.txt" decimal="," thousands=" " comma="1">
      <textFields count="2">
        <textField type="text"/>
        <textField type="skip"/>
      </textFields>
    </textPr>
  </connection>
  <connection id="55" name="Melzer_Stark_2013_18_dur1" type="6" refreshedVersion="4" background="1" saveData="1">
    <textPr codePage="850" sourceFile="C:\Users\p3039\Dropbox (PETAL)\Team-Ordner „PETAL“\Audio\Kurtag_Kafka-Fragmente\_tempo mapping\18_Träumend hing die Blume\data_KF18\Melzer_Stark_2013_18_dur.txt" decimal="," thousands=" " comma="1">
      <textFields count="2">
        <textField type="text"/>
        <textField type="skip"/>
      </textFields>
    </textPr>
  </connection>
  <connection id="56" name="Melzer_Stark_2014_14" type="6" refreshedVersion="4" background="1" saveData="1">
    <textPr codePage="850" sourceFile="C:\Users\p3401\Dropbox (PETAL)\Team-Ordner „PETAL“\Audio\Kurtag_Kafka-Fragmente\_tempo mapping\---14_Umpanzert\data_KF14\Melzer_Stark_2014_14.txt" decimal="," thousands=" ">
      <textFields count="2">
        <textField type="text"/>
        <textField type="skip"/>
      </textFields>
    </textPr>
  </connection>
  <connection id="57" name="Melzer_Stark_2017_Wien modern_14_dur" type="6" refreshedVersion="4" background="1" saveData="1">
    <textPr codePage="850" sourceFile="C:\Users\p3039\Dropbox (PETAL)\Team-Ordner „PETAL“\Audio\Kurtag_Kafka-Fragmente\_tempo mapping\14_Umpanzert\data_KF14\Melzer_Stark_2017_Wien modern_14_dur.txt" decimal="," thousands=" " comma="1">
      <textFields count="2">
        <textField type="text"/>
        <textField type="skip"/>
      </textFields>
    </textPr>
  </connection>
  <connection id="58" name="Melzer_Stark_2017_Wien modern_18_dur" type="6" refreshedVersion="4" background="1" saveData="1">
    <textPr codePage="850" sourceFile="C:\Users\p3039\Dropbox (PETAL)\Team-Ordner „PETAL“\Audio\Kurtag_Kafka-Fragmente\_tempo mapping\18_Träumend hing die Blume\data_KF18\Melzer_Stark_2017_Wien modern_18_dur.txt" decimal="," thousands=" " comma="1">
      <textFields count="2">
        <textField type="text"/>
        <textField type="skip"/>
      </textFields>
    </textPr>
  </connection>
  <connection id="59" name="Melzer_Stark_2017_Wien modern_18_dur1" type="6" refreshedVersion="4" background="1" saveData="1">
    <textPr codePage="850" sourceFile="C:\Users\p3039\Dropbox (PETAL)\Team-Ordner „PETAL“\Audio\Kurtag_Kafka-Fragmente\_tempo mapping\18_Träumend hing die Blume\data_KF18\Melzer_Stark_2017_Wien modern_18_dur.txt" decimal="," thousands=" " comma="1">
      <textFields count="2">
        <textField type="text"/>
        <textField type="skip"/>
      </textFields>
    </textPr>
  </connection>
  <connection id="60" name="Melzer_Stark_2017_Wien modern_22_dur1" type="6" refreshedVersion="4" background="1" saveData="1">
    <textPr codePage="850" sourceFile="C:\Users\p3039\Dropbox (PETAL)\Team-Ordner „PETAL“\Audio\Kurtag_Kafka-Fragmente\_tempo mapping\22_Der Coitus als Bestrafung\_data_KF22\Melzer_Stark_2017_Wien modern_22_dur.txt" decimal="," thousands=" " comma="1">
      <textFields count="2">
        <textField type="text"/>
        <textField type="skip"/>
      </textFields>
    </textPr>
  </connection>
  <connection id="61" name="Melzer_Stark_2017_Wien modern_27_dur" type="6" refreshedVersion="4" background="1" saveData="1">
    <textPr codePage="850" sourceFile="C:\Users\p3039\Dropbox (PETAL)\Team-Ordner „PETAL“\Audio\Kurtag_Kafka-Fragmente\_tempo mapping\27_Ziel, Weg, Zögern\_data_KF27\Melzer_Stark_2017_Wien modern_27_dur.txt" decimal="," thousands=" " comma="1">
      <textFields count="2">
        <textField type="text"/>
        <textField type="skip"/>
      </textFields>
    </textPr>
  </connection>
  <connection id="62" name="Melzer_Stark_2019_14" type="6" refreshedVersion="4" background="1" saveData="1">
    <textPr codePage="850" sourceFile="C:\Users\p3039\Dropbox (PETAL)\Team-Ordner „PETAL“\Audio\Kurtag_Kafka-Fragmente\_tempo mapping\14_Umpanzert\data_KF14\Melzer_Stark_2019_14.txt" decimal="," thousands=" " comma="1">
      <textFields count="2">
        <textField type="text"/>
        <textField type="skip"/>
      </textFields>
    </textPr>
  </connection>
  <connection id="63" name="Melzer_Stark_2019_18_dur" type="6" refreshedVersion="4" background="1" saveData="1">
    <textPr codePage="850" sourceFile="C:\Users\p3039\Dropbox (PETAL)\Team-Ordner „PETAL“\Audio\Kurtag_Kafka-Fragmente\_tempo mapping\18_Träumend hing die Blume\data_KF18\Melzer_Stark_2019_18_dur.txt" decimal="," thousands=" " comma="1">
      <textFields count="2">
        <textField type="text"/>
        <textField type="skip"/>
      </textFields>
    </textPr>
  </connection>
  <connection id="64" name="Melzer_Stark_2019_18_dur1" type="6" refreshedVersion="4" background="1" saveData="1">
    <textPr codePage="850" sourceFile="C:\Users\p3039\Dropbox (PETAL)\Team-Ordner „PETAL“\Audio\Kurtag_Kafka-Fragmente\_tempo mapping\18_Träumend hing die Blume\data_KF18\Melzer_Stark_2019_18_dur.txt" decimal="," thousands=" " comma="1">
      <textFields count="2">
        <textField type="text"/>
        <textField type="skip"/>
      </textFields>
    </textPr>
  </connection>
  <connection id="65" name="MS_221" type="6" refreshedVersion="6" background="1" saveData="1">
    <textPr codePage="850" sourceFile="D:\Dropbox (PETAL)\Team-Ordner „PETAL“\Audio\Kurtag_Kafka-Fragmente\_tempo mapping\22_Der Coitus als Bestrafung\_data_KF22\MS_22.txt" decimal="," thousands=".">
      <textFields count="2">
        <textField type="text"/>
        <textField type="skip"/>
      </textFields>
    </textPr>
  </connection>
  <connection id="66" name="MS_27" type="6" refreshedVersion="6" background="1" saveData="1">
    <textPr codePage="850" sourceFile="D:\Dropbox (PETAL)\Team-Ordner „PETAL“\Audio\Kurtag_Kafka-Fragmente\_tempo mapping\27_Ziel, Weg, Zögern\_data_KF27\MS_27.txt" decimal="," thousands=".">
      <textFields count="2">
        <textField type="text"/>
        <textField type="skip"/>
      </textFields>
    </textPr>
  </connection>
  <connection id="67" name="MS13_221" type="6" refreshedVersion="6" background="1" saveData="1">
    <textPr codePage="850" sourceFile="D:\Dropbox (PETAL)\Team-Ordner „PETAL“\Audio\Kurtag_Kafka-Fragmente\_tempo mapping\22_Der Coitus als Bestrafung\_data_KF22\MS13_22.txt" decimal="," thousands=".">
      <textFields count="2">
        <textField type="text"/>
        <textField type="skip"/>
      </textFields>
    </textPr>
  </connection>
  <connection id="68" name="MS13_27" type="6" refreshedVersion="6" background="1" saveData="1">
    <textPr codePage="850" sourceFile="D:\Dropbox (PETAL)\Team-Ordner „PETAL“\Audio\Kurtag_Kafka-Fragmente\_tempo mapping\27_Ziel, Weg, Zögern\_data_KF27\MS13_27.txt" decimal="," thousands=".">
      <textFields count="2">
        <textField type="text"/>
        <textField type="skip"/>
      </textFields>
    </textPr>
  </connection>
  <connection id="69" name="MS19_221" type="6" refreshedVersion="4" background="1" saveData="1">
    <textPr codePage="850" sourceFile="C:\Users\p3039\Dropbox (PETAL)\Team-Ordner „PETAL“\Audio\Kurtag_Kafka-Fragmente\_tempo mapping\22_Der Coitus als Bestrafung\_data_KF22\MS19_22.txt" decimal="," thousands=" " comma="1">
      <textFields count="2">
        <textField type="text"/>
        <textField type="skip"/>
      </textFields>
    </textPr>
  </connection>
  <connection id="70" name="MS19_27" type="6" refreshedVersion="4" background="1" saveData="1">
    <textPr codePage="850" sourceFile="C:\Users\p3039\Dropbox (PETAL)\Team-Ordner „PETAL“\Audio\Kurtag_Kafka-Fragmente\_tempo mapping\27_Ziel, Weg, Zögern\_data_KF27\MS19_27.txt" decimal="," thousands=" " comma="1">
      <textFields count="2">
        <textField type="text"/>
        <textField type="skip"/>
      </textFields>
    </textPr>
  </connection>
  <connection id="71" name="Pammer_Kopatchinskaja_2004_06" type="6" refreshedVersion="4" background="1" saveData="1">
    <textPr codePage="850" sourceFile="C:\Users\p3401\Dropbox (PETAL)\Team-Ordner „PETAL“\Audio\Kurtag_Kafka-Fragmente\_tempo mapping\---06_Nimmermehr\data_KF06\Pammer_Kopatchinskaja_2004_06.txt" decimal="," thousands=" ">
      <textFields count="2">
        <textField type="text"/>
        <textField type="skip"/>
      </textFields>
    </textPr>
  </connection>
  <connection id="72" name="Pammer_Kopatchinskaja_2004_12" type="6" refreshedVersion="4" background="1" saveData="1">
    <textPr codePage="850" sourceFile="C:\Users\p3401\Dropbox (PETAL)\Team-Ordner „PETAL“\Audio\Kurtag_Kafka-Fragmente\_tempo mapping\---14_Umpanzert\data_KF14\Pammer_Kopatchinskaja_2004_12.txt" decimal="," thousands=" ">
      <textFields count="2">
        <textField type="text"/>
        <textField type="skip"/>
      </textFields>
    </textPr>
  </connection>
  <connection id="73" name="Pammer_Kopatchinskaja_2004_18" type="6" refreshedVersion="4" background="1" saveData="1">
    <textPr codePage="850" sourceFile="C:\Users\p3039\Dropbox (PETAL)\Team-Ordner „PETAL“\Audio\Kurtag_Kafka-Fragmente\_tempo mapping\18_Träumend hing die Blume\data_KF18\Pammer_Kopatchinskaja_2004_18.txt" decimal="," thousands=" " comma="1">
      <textFields count="2">
        <textField type="text"/>
        <textField type="skip"/>
      </textFields>
    </textPr>
  </connection>
  <connection id="74" name="Pammer_Kopatchinskaja_2004_181" type="6" refreshedVersion="4" background="1" saveData="1">
    <textPr codePage="850" sourceFile="C:\Users\p3039\Dropbox (PETAL)\Team-Ordner „PETAL“\Audio\Kurtag_Kafka-Fragmente\_tempo mapping\18_Träumend hing die Blume\data_KF18\Pammer_Kopatchinskaja_2004_18.txt" decimal="," thousands=" " comma="1">
      <textFields count="2">
        <textField type="text"/>
        <textField type="skip"/>
      </textFields>
    </textPr>
  </connection>
  <connection id="75" name="PK_221" type="6" refreshedVersion="6" background="1" saveData="1">
    <textPr codePage="850" sourceFile="D:\Dropbox (PETAL)\Team-Ordner „PETAL“\Audio\Kurtag_Kafka-Fragmente\_tempo mapping\22_Der Coitus als Bestrafung\_data_KF22\PK_22.txt" decimal="," thousands=".">
      <textFields count="2">
        <textField type="text"/>
        <textField type="skip"/>
      </textFields>
    </textPr>
  </connection>
  <connection id="76" name="PK_27" type="6" refreshedVersion="6" background="1" saveData="1">
    <textPr codePage="850" sourceFile="D:\Dropbox (PETAL)\Team-Ordner „PETAL“\Audio\Kurtag_Kafka-Fragmente\_tempo mapping\27_Ziel, Weg, Zögern\_data_KF27\PK_27.txt" decimal="," thousands=".">
      <textFields count="2">
        <textField type="text"/>
        <textField type="skip"/>
      </textFields>
    </textPr>
  </connection>
  <connection id="77" name="Whittlesey_Sallabeger_1997_18_dur" type="6" refreshedVersion="4" background="1" saveData="1">
    <textPr codePage="850" sourceFile="C:\Users\p3039\Dropbox (PETAL)\Team-Ordner „PETAL“\Audio\Kurtag_Kafka-Fragmente\_tempo mapping\18_Träumend hing die Blume\data_KF18\Whittlesey_Sallabeger_1997_18_dur.txt" decimal="," thousands=" " comma="1">
      <textFields count="2">
        <textField type="text"/>
        <textField type="skip"/>
      </textFields>
    </textPr>
  </connection>
  <connection id="78" name="Whittlesey_Sallabeger_1997_18_dur1" type="6" refreshedVersion="4" background="1" saveData="1">
    <textPr codePage="850" sourceFile="C:\Users\p3039\Dropbox (PETAL)\Team-Ordner „PETAL“\Audio\Kurtag_Kafka-Fragmente\_tempo mapping\18_Träumend hing die Blume\data_KF18\Whittlesey_Sallabeger_1997_18_dur.txt" decimal="," thousands=" " comma="1">
      <textFields count="2">
        <textField type="text"/>
        <textField type="skip"/>
      </textFields>
    </textPr>
  </connection>
  <connection id="79" name="Whittlesey_Sallaberger_1997_06" type="6" refreshedVersion="4" background="1" saveData="1">
    <textPr codePage="850" sourceFile="C:\Users\p3401\Dropbox (PETAL)\Team-Ordner „PETAL“\Audio\Kurtag_Kafka-Fragmente\_tempo mapping\---06_Nimmermehr\data_KF06\Whittlesey_Sallaberger_1997_06.txt" decimal="," thousands=" ">
      <textFields count="2">
        <textField type="text"/>
        <textField type="skip"/>
      </textFields>
    </textPr>
  </connection>
  <connection id="80" name="Whittlesey_Sallaberger_1997_14" type="6" refreshedVersion="4" background="1" saveData="1">
    <textPr codePage="850" sourceFile="C:\Users\p3401\Dropbox (PETAL)\Team-Ordner „PETAL“\Audio\Kurtag_Kafka-Fragmente\_tempo mapping\---14_Umpanzert\data_KF14\Whittlesey_Sallaberger_1997_14.txt" decimal="," thousands=" ">
      <textFields count="2">
        <textField type="text"/>
        <textField type="skip"/>
      </textFields>
    </textPr>
  </connection>
  <connection id="81" name="WS_221" type="6" refreshedVersion="6" background="1" saveData="1">
    <textPr codePage="850" sourceFile="D:\Dropbox (PETAL)\Team-Ordner „PETAL“\Audio\Kurtag_Kafka-Fragmente\_tempo mapping\22_Der Coitus als Bestrafung\_data_KF22\WS_22.txt" decimal="," thousands=".">
      <textFields count="2">
        <textField type="text"/>
        <textField type="skip"/>
      </textFields>
    </textPr>
  </connection>
  <connection id="82" name="WS_27" type="6" refreshedVersion="6" background="1" saveData="1">
    <textPr codePage="850" sourceFile="D:\Dropbox (PETAL)\Team-Ordner „PETAL“\Audio\Kurtag_Kafka-Fragmente\_tempo mapping\27_Ziel, Weg, Zögern\_data_KF27\WS_27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<sst xmlns="http://schemas.openxmlformats.org/spreadsheetml/2006/main" count="423" uniqueCount="55">
  <si>
    <t>2a</t>
  </si>
  <si>
    <t>2b</t>
  </si>
  <si>
    <t>score</t>
  </si>
  <si>
    <t>1a</t>
  </si>
  <si>
    <t>1b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</si>
  <si>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</si>
  <si>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</si>
  <si>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</si>
  <si>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</si>
  <si>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</si>
  <si>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</si>
  <si>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</si>
  <si>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</si>
  <si>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</si>
  <si>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</si>
  <si>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</si>
  <si>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</si>
  <si>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</si>
  <si>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</si>
  <si>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raw data</t>
  </si>
  <si>
    <t>dur</t>
  </si>
  <si>
    <t>perc</t>
  </si>
  <si>
    <t>total</t>
  </si>
  <si>
    <t>dur abs dev</t>
  </si>
  <si>
    <t>mean 14</t>
  </si>
  <si>
    <t>min 14</t>
  </si>
  <si>
    <t>max 14</t>
  </si>
  <si>
    <t>rel stdv (%) 14</t>
  </si>
  <si>
    <t>mean 8</t>
  </si>
  <si>
    <t>max 8</t>
  </si>
  <si>
    <t>rel stdv (%) 8</t>
  </si>
  <si>
    <t>min 8</t>
  </si>
  <si>
    <t>abs stdv 14</t>
  </si>
  <si>
    <t>abs stdv 8</t>
  </si>
  <si>
    <t>dur (min:sec)</t>
  </si>
  <si>
    <t>score dev</t>
  </si>
  <si>
    <t>dur 8 rel dev (%)</t>
  </si>
  <si>
    <t>dur 14 rel dev (%)</t>
  </si>
  <si>
    <t>perc 8 dev</t>
  </si>
  <si>
    <t>perc 14 dev</t>
  </si>
  <si>
    <t xml:space="preserve">rel stdv (%) 8 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</si>
  <si>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</si>
  <si>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</si>
  <si>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</si>
  <si>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</si>
  <si>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</si>
  <si>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</si>
  <si>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</si>
  <si>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</si>
  <si>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 xml:space="preserve">abs stdv 8 </t>
  </si>
  <si>
    <t>KW 2017</t>
  </si>
  <si>
    <t>BK 2005</t>
  </si>
  <si>
    <t>segment</t>
  </si>
  <si>
    <t>eighth notes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</si>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</sst>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0" fontId="3" fillId="0" borderId="0" xfId="0" applyFont="1"/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5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5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/>
    <xf numFmtId="45" fontId="0" fillId="0" borderId="0" xfId="0" applyNumberFormat="1" applyFont="1" applyAlignment="1">
      <alignment horizontal="center" vertical="center"/>
    </xf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'KF_22_dur+rat'!$B$15:$P$15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'KF_22_dur+rat'!$B$16:$P$16</c:f>
              <c:numCache>
                <c:formatCode>mm:ss</c:formatCode>
                <c:ptCount val="15"/>
                <c:pt idx="0">
                  <c:v>4.0424487696759257E-5</c:v>
                </c:pt>
                <c:pt idx="1">
                  <c:v>4.606953892361111E-5</c:v>
                </c:pt>
                <c:pt idx="2">
                  <c:v>5.2399848819444444E-5</c:v>
                </c:pt>
                <c:pt idx="3">
                  <c:v>3.7396069548611112E-5</c:v>
                </c:pt>
                <c:pt idx="4">
                  <c:v>3.6238924583333331E-5</c:v>
                </c:pt>
                <c:pt idx="5">
                  <c:v>5.5137734108796305E-5</c:v>
                </c:pt>
                <c:pt idx="6">
                  <c:v>4.0797954988425933E-5</c:v>
                </c:pt>
                <c:pt idx="7">
                  <c:v>6.7683400509259257E-5</c:v>
                </c:pt>
                <c:pt idx="8">
                  <c:v>3.6323171250000005E-5</c:v>
                </c:pt>
                <c:pt idx="9">
                  <c:v>5.1932161759259257E-5</c:v>
                </c:pt>
                <c:pt idx="10">
                  <c:v>5.2059712777777777E-5</c:v>
                </c:pt>
                <c:pt idx="11">
                  <c:v>3.8338792303240747E-5</c:v>
                </c:pt>
                <c:pt idx="12">
                  <c:v>6.2845385057870381E-5</c:v>
                </c:pt>
                <c:pt idx="13">
                  <c:v>6.3654782893518512E-5</c:v>
                </c:pt>
                <c:pt idx="14">
                  <c:v>4.8664426087136257E-5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'KF_22_dur+rat'!$B$15:$P$15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'KF_22_dur+rat'!$B$17:$P$17</c:f>
              <c:numCache>
                <c:formatCode>mm:ss</c:formatCode>
                <c:ptCount val="15"/>
                <c:pt idx="0">
                  <c:v>1.4822530863425927E-4</c:v>
                </c:pt>
                <c:pt idx="1">
                  <c:v>1.4941106071759258E-4</c:v>
                </c:pt>
                <c:pt idx="2">
                  <c:v>1.5534349542824076E-4</c:v>
                </c:pt>
                <c:pt idx="3">
                  <c:v>1.124543335763889E-4</c:v>
                </c:pt>
                <c:pt idx="4">
                  <c:v>1.6643675989583335E-4</c:v>
                </c:pt>
                <c:pt idx="5">
                  <c:v>1.5107158604166666E-4</c:v>
                </c:pt>
                <c:pt idx="6">
                  <c:v>1.8394720542824072E-4</c:v>
                </c:pt>
                <c:pt idx="7">
                  <c:v>2.2317124380787039E-4</c:v>
                </c:pt>
                <c:pt idx="8">
                  <c:v>1.7097505668981481E-4</c:v>
                </c:pt>
                <c:pt idx="9">
                  <c:v>2.1437914671296293E-4</c:v>
                </c:pt>
                <c:pt idx="10">
                  <c:v>2.0746987065972222E-4</c:v>
                </c:pt>
                <c:pt idx="11">
                  <c:v>1.0768875451388888E-4</c:v>
                </c:pt>
                <c:pt idx="12">
                  <c:v>2.0524061476851852E-4</c:v>
                </c:pt>
                <c:pt idx="13">
                  <c:v>2.1945494247685185E-4</c:v>
                </c:pt>
                <c:pt idx="14">
                  <c:v>1.7251924138227514E-4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txPr>
              <a:bodyPr/>
              <a:lstStyle/>
              <a:p>
                <a:pPr>
                  <a:defRPr sz="800" b="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'KF_22_dur+rat'!$B$15:$P$15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'KF_22_dur+rat'!$B$18:$P$18</c:f>
              <c:numCache>
                <c:formatCode>mm:ss</c:formatCode>
                <c:ptCount val="15"/>
                <c:pt idx="0">
                  <c:v>3.1097778622685184E-5</c:v>
                </c:pt>
                <c:pt idx="1">
                  <c:v>3.7200806250000007E-5</c:v>
                </c:pt>
                <c:pt idx="2">
                  <c:v>3.7829900474537037E-5</c:v>
                </c:pt>
                <c:pt idx="3">
                  <c:v>3.1242126481481467E-5</c:v>
                </c:pt>
                <c:pt idx="4">
                  <c:v>3.2218442928240738E-5</c:v>
                </c:pt>
                <c:pt idx="5">
                  <c:v>3.7509448217592601E-5</c:v>
                </c:pt>
                <c:pt idx="6">
                  <c:v>3.7698412696759278E-5</c:v>
                </c:pt>
                <c:pt idx="7">
                  <c:v>5.0188964479166679E-5</c:v>
                </c:pt>
                <c:pt idx="8">
                  <c:v>3.71501532638889E-5</c:v>
                </c:pt>
                <c:pt idx="9">
                  <c:v>3.4332745451388893E-5</c:v>
                </c:pt>
                <c:pt idx="10">
                  <c:v>3.3588435370370368E-5</c:v>
                </c:pt>
                <c:pt idx="11">
                  <c:v>4.1697110937500015E-5</c:v>
                </c:pt>
                <c:pt idx="12">
                  <c:v>3.637986059027777E-5</c:v>
                </c:pt>
                <c:pt idx="13">
                  <c:v>3.2056773321759282E-5</c:v>
                </c:pt>
                <c:pt idx="14">
                  <c:v>3.6442211363260581E-5</c:v>
                </c:pt>
              </c:numCache>
            </c:numRef>
          </c:val>
        </c:ser>
        <c:ser>
          <c:idx val="3"/>
          <c:order val="3"/>
          <c:tx>
            <c:v>total</c:v>
          </c:tx>
          <c:spPr>
            <a:noFill/>
          </c:spPr>
          <c:invertIfNegative val="0"/>
          <c:dLbls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'KF_22_dur+rat'!$B$15:$P$15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'KF_22_dur+rat'!$B$19:$P$19</c:f>
              <c:numCache>
                <c:formatCode>mm:ss</c:formatCode>
                <c:ptCount val="15"/>
                <c:pt idx="0">
                  <c:v>2.1974757495370371E-4</c:v>
                </c:pt>
                <c:pt idx="1">
                  <c:v>2.3268140589120369E-4</c:v>
                </c:pt>
                <c:pt idx="2">
                  <c:v>2.4557324472222227E-4</c:v>
                </c:pt>
                <c:pt idx="3">
                  <c:v>1.8109252960648149E-4</c:v>
                </c:pt>
                <c:pt idx="4">
                  <c:v>2.3489412740740741E-4</c:v>
                </c:pt>
                <c:pt idx="5">
                  <c:v>2.4371876836805557E-4</c:v>
                </c:pt>
                <c:pt idx="6">
                  <c:v>2.6244357311342592E-4</c:v>
                </c:pt>
                <c:pt idx="7">
                  <c:v>3.4104360879629633E-4</c:v>
                </c:pt>
                <c:pt idx="8">
                  <c:v>2.4444838120370372E-4</c:v>
                </c:pt>
                <c:pt idx="9">
                  <c:v>3.006440539236111E-4</c:v>
                </c:pt>
                <c:pt idx="10">
                  <c:v>2.9311801880787034E-4</c:v>
                </c:pt>
                <c:pt idx="11">
                  <c:v>1.8772465775462963E-4</c:v>
                </c:pt>
                <c:pt idx="12">
                  <c:v>3.0446586041666665E-4</c:v>
                </c:pt>
                <c:pt idx="13">
                  <c:v>3.1516649869212966E-4</c:v>
                </c:pt>
                <c:pt idx="14">
                  <c:v>2.5762587883267193E-4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414336"/>
        <c:axId val="204457088"/>
      </c:barChart>
      <c:catAx>
        <c:axId val="20441433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04457088"/>
        <c:crosses val="autoZero"/>
        <c:auto val="1"/>
        <c:lblAlgn val="ctr"/>
        <c:lblOffset val="100"/>
        <c:noMultiLvlLbl val="0"/>
      </c:catAx>
      <c:valAx>
        <c:axId val="204457088"/>
        <c:scaling>
          <c:orientation val="minMax"/>
          <c:max val="4.0460000000000013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04414336"/>
        <c:crosses val="autoZero"/>
        <c:crossBetween val="between"/>
        <c:majorUnit val="5.7800000000000023E-5"/>
        <c:minorUnit val="5.7800000000000023E-5"/>
      </c:valAx>
    </c:plotArea>
    <c:legend>
      <c:legendPos val="b"/>
      <c:legendEntry>
        <c:idx val="3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'KF_22_dur+rat'!$B$69:$B$77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'KF_22_dur+rat'!$C$69:$C$77</c:f>
              <c:numCache>
                <c:formatCode>mm:ss</c:formatCode>
                <c:ptCount val="9"/>
                <c:pt idx="0">
                  <c:v>4.606953892361111E-5</c:v>
                </c:pt>
                <c:pt idx="1">
                  <c:v>3.7396069548611112E-5</c:v>
                </c:pt>
                <c:pt idx="2">
                  <c:v>3.6238924583333331E-5</c:v>
                </c:pt>
                <c:pt idx="3">
                  <c:v>5.5137734108796305E-5</c:v>
                </c:pt>
                <c:pt idx="4">
                  <c:v>4.0797954988425933E-5</c:v>
                </c:pt>
                <c:pt idx="5">
                  <c:v>6.7683400509259257E-5</c:v>
                </c:pt>
                <c:pt idx="6">
                  <c:v>5.1932161759259257E-5</c:v>
                </c:pt>
                <c:pt idx="7">
                  <c:v>3.8338792303240747E-5</c:v>
                </c:pt>
                <c:pt idx="8">
                  <c:v>4.6699322090567137E-5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'KF_22_dur+rat'!$B$69:$B$77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'KF_22_dur+rat'!$D$69:$D$77</c:f>
              <c:numCache>
                <c:formatCode>mm:ss</c:formatCode>
                <c:ptCount val="9"/>
                <c:pt idx="0">
                  <c:v>1.4941106071759258E-4</c:v>
                </c:pt>
                <c:pt idx="1">
                  <c:v>1.124543335763889E-4</c:v>
                </c:pt>
                <c:pt idx="2">
                  <c:v>1.6643675989583335E-4</c:v>
                </c:pt>
                <c:pt idx="3">
                  <c:v>1.5107158604166666E-4</c:v>
                </c:pt>
                <c:pt idx="4">
                  <c:v>1.8394720542824072E-4</c:v>
                </c:pt>
                <c:pt idx="5">
                  <c:v>2.2317124380787039E-4</c:v>
                </c:pt>
                <c:pt idx="6">
                  <c:v>2.1437914671296293E-4</c:v>
                </c:pt>
                <c:pt idx="7">
                  <c:v>1.0768875451388888E-4</c:v>
                </c:pt>
                <c:pt idx="8">
                  <c:v>1.6357001133680555E-4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'KF_22_dur+rat'!$B$69:$B$77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'KF_22_dur+rat'!$E$69:$E$77</c:f>
              <c:numCache>
                <c:formatCode>mm:ss</c:formatCode>
                <c:ptCount val="9"/>
                <c:pt idx="0">
                  <c:v>3.7200806250000007E-5</c:v>
                </c:pt>
                <c:pt idx="1">
                  <c:v>3.1242126481481467E-5</c:v>
                </c:pt>
                <c:pt idx="2">
                  <c:v>3.2218442928240738E-5</c:v>
                </c:pt>
                <c:pt idx="3">
                  <c:v>3.7509448217592601E-5</c:v>
                </c:pt>
                <c:pt idx="4">
                  <c:v>3.7698412696759278E-5</c:v>
                </c:pt>
                <c:pt idx="5">
                  <c:v>5.0188964479166679E-5</c:v>
                </c:pt>
                <c:pt idx="6">
                  <c:v>3.4332745451388893E-5</c:v>
                </c:pt>
                <c:pt idx="7">
                  <c:v>4.1697110937500015E-5</c:v>
                </c:pt>
                <c:pt idx="8">
                  <c:v>3.7761007180266208E-5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noFill/>
          </c:spPr>
          <c:invertIfNegative val="0"/>
          <c:dLbls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'KF_22_dur+rat'!$B$69:$B$77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'KF_22_dur+rat'!$F$69:$F$77</c:f>
              <c:numCache>
                <c:formatCode>mm:ss</c:formatCode>
                <c:ptCount val="9"/>
                <c:pt idx="0">
                  <c:v>2.3268140589120369E-4</c:v>
                </c:pt>
                <c:pt idx="1">
                  <c:v>1.8109252960648149E-4</c:v>
                </c:pt>
                <c:pt idx="2">
                  <c:v>2.3489412740740741E-4</c:v>
                </c:pt>
                <c:pt idx="3">
                  <c:v>2.4371876836805557E-4</c:v>
                </c:pt>
                <c:pt idx="4">
                  <c:v>2.6244357311342592E-4</c:v>
                </c:pt>
                <c:pt idx="5">
                  <c:v>3.4104360879629633E-4</c:v>
                </c:pt>
                <c:pt idx="6">
                  <c:v>3.006440539236111E-4</c:v>
                </c:pt>
                <c:pt idx="7">
                  <c:v>1.8772465775462963E-4</c:v>
                </c:pt>
                <c:pt idx="8">
                  <c:v>2.4803034060763893E-4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678656"/>
        <c:axId val="204680192"/>
      </c:barChart>
      <c:catAx>
        <c:axId val="20467865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04680192"/>
        <c:crosses val="autoZero"/>
        <c:auto val="1"/>
        <c:lblAlgn val="ctr"/>
        <c:lblOffset val="100"/>
        <c:noMultiLvlLbl val="0"/>
      </c:catAx>
      <c:valAx>
        <c:axId val="204680192"/>
        <c:scaling>
          <c:orientation val="minMax"/>
          <c:max val="4.0460000000000013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04678656"/>
        <c:crosses val="autoZero"/>
        <c:crossBetween val="between"/>
        <c:majorUnit val="5.7800000000000016E-5"/>
        <c:minorUnit val="5.7800000000000016E-5"/>
      </c:valAx>
    </c:plotArea>
    <c:legend>
      <c:legendPos val="b"/>
      <c:legendEntry>
        <c:idx val="3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numFmt formatCode="#,##0.00" sourceLinked="0"/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'KF_22_dur+rat'!$B$8:$P$8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'KF_22_dur+rat'!$B$9:$P$9</c:f>
              <c:numCache>
                <c:formatCode>0.00</c:formatCode>
                <c:ptCount val="15"/>
                <c:pt idx="0">
                  <c:v>18.395874314096918</c:v>
                </c:pt>
                <c:pt idx="1">
                  <c:v>19.79940715381105</c:v>
                </c:pt>
                <c:pt idx="2">
                  <c:v>21.337767833265396</c:v>
                </c:pt>
                <c:pt idx="3">
                  <c:v>20.650255220286382</c:v>
                </c:pt>
                <c:pt idx="4">
                  <c:v>15.427769516127348</c:v>
                </c:pt>
                <c:pt idx="5">
                  <c:v>22.623507610020919</c:v>
                </c:pt>
                <c:pt idx="6">
                  <c:v>15.5454197275364</c:v>
                </c:pt>
                <c:pt idx="7">
                  <c:v>19.845966546080689</c:v>
                </c:pt>
                <c:pt idx="8">
                  <c:v>14.859239840795338</c:v>
                </c:pt>
                <c:pt idx="9">
                  <c:v>17.273636741358736</c:v>
                </c:pt>
                <c:pt idx="10">
                  <c:v>17.760666160854914</c:v>
                </c:pt>
                <c:pt idx="11">
                  <c:v>20.422885710279175</c:v>
                </c:pt>
                <c:pt idx="12">
                  <c:v>20.64119273401143</c:v>
                </c:pt>
                <c:pt idx="13">
                  <c:v>20.19719201046799</c:v>
                </c:pt>
                <c:pt idx="14">
                  <c:v>18.912912937070907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dLbls>
            <c:numFmt formatCode="#,##0.00" sourceLinked="0"/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'KF_22_dur+rat'!$B$8:$P$8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'KF_22_dur+rat'!$B$10:$P$10</c:f>
              <c:numCache>
                <c:formatCode>0.00</c:formatCode>
                <c:ptCount val="15"/>
                <c:pt idx="0">
                  <c:v>67.452534420681232</c:v>
                </c:pt>
                <c:pt idx="1">
                  <c:v>64.212720455820886</c:v>
                </c:pt>
                <c:pt idx="2">
                  <c:v>63.257500060300146</c:v>
                </c:pt>
                <c:pt idx="3">
                  <c:v>62.097720883768602</c:v>
                </c:pt>
                <c:pt idx="4">
                  <c:v>70.856075344600029</c:v>
                </c:pt>
                <c:pt idx="5">
                  <c:v>61.986028836943582</c:v>
                </c:pt>
                <c:pt idx="6">
                  <c:v>70.090192434904964</c:v>
                </c:pt>
                <c:pt idx="7">
                  <c:v>65.437744045562653</c:v>
                </c:pt>
                <c:pt idx="8">
                  <c:v>69.943214942928137</c:v>
                </c:pt>
                <c:pt idx="9">
                  <c:v>71.306631185672245</c:v>
                </c:pt>
                <c:pt idx="10">
                  <c:v>70.780319648555007</c:v>
                </c:pt>
                <c:pt idx="11">
                  <c:v>57.365268794175272</c:v>
                </c:pt>
                <c:pt idx="12">
                  <c:v>67.410058548975996</c:v>
                </c:pt>
                <c:pt idx="13">
                  <c:v>69.631430811187329</c:v>
                </c:pt>
                <c:pt idx="14">
                  <c:v>66.559102886719728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'KF_22_dur+rat'!$B$8:$P$8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'KF_22_dur+rat'!$B$11:$P$11</c:f>
              <c:numCache>
                <c:formatCode>0.00</c:formatCode>
                <c:ptCount val="15"/>
                <c:pt idx="0">
                  <c:v>14.151591265221859</c:v>
                </c:pt>
                <c:pt idx="1">
                  <c:v>15.987872390368063</c:v>
                </c:pt>
                <c:pt idx="2">
                  <c:v>15.40473210643446</c:v>
                </c:pt>
                <c:pt idx="3">
                  <c:v>17.252023895945005</c:v>
                </c:pt>
                <c:pt idx="4">
                  <c:v>13.716155139272642</c:v>
                </c:pt>
                <c:pt idx="5">
                  <c:v>15.390463553035499</c:v>
                </c:pt>
                <c:pt idx="6">
                  <c:v>14.364387837558642</c:v>
                </c:pt>
                <c:pt idx="7">
                  <c:v>14.716289408356662</c:v>
                </c:pt>
                <c:pt idx="8">
                  <c:v>15.197545216276534</c:v>
                </c:pt>
                <c:pt idx="9">
                  <c:v>11.419732072969021</c:v>
                </c:pt>
                <c:pt idx="10">
                  <c:v>11.45901419059008</c:v>
                </c:pt>
                <c:pt idx="11">
                  <c:v>22.211845495545557</c:v>
                </c:pt>
                <c:pt idx="12">
                  <c:v>11.948748717012581</c:v>
                </c:pt>
                <c:pt idx="13">
                  <c:v>10.171377178344686</c:v>
                </c:pt>
                <c:pt idx="14">
                  <c:v>14.527984176209378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40864"/>
        <c:axId val="204746752"/>
      </c:barChart>
      <c:catAx>
        <c:axId val="204740864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04746752"/>
        <c:crosses val="autoZero"/>
        <c:auto val="1"/>
        <c:lblAlgn val="ctr"/>
        <c:lblOffset val="100"/>
        <c:noMultiLvlLbl val="0"/>
      </c:catAx>
      <c:valAx>
        <c:axId val="204746752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04740864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1</c:v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'KF_22_dur+rat'!$B$105:$B$113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'KF_22_dur+rat'!$C$105:$C$113</c:f>
              <c:numCache>
                <c:formatCode>0.00</c:formatCode>
                <c:ptCount val="9"/>
                <c:pt idx="0">
                  <c:v>19.79940715381105</c:v>
                </c:pt>
                <c:pt idx="1">
                  <c:v>20.650255220286382</c:v>
                </c:pt>
                <c:pt idx="2">
                  <c:v>15.427769516127348</c:v>
                </c:pt>
                <c:pt idx="3">
                  <c:v>22.623507610020919</c:v>
                </c:pt>
                <c:pt idx="4">
                  <c:v>15.5454197275364</c:v>
                </c:pt>
                <c:pt idx="5">
                  <c:v>19.845966546080689</c:v>
                </c:pt>
                <c:pt idx="6">
                  <c:v>17.273636741358736</c:v>
                </c:pt>
                <c:pt idx="7">
                  <c:v>20.422885710279175</c:v>
                </c:pt>
                <c:pt idx="8">
                  <c:v>18.948606028187584</c:v>
                </c:pt>
              </c:numCache>
            </c:numRef>
          </c:val>
        </c:ser>
        <c:ser>
          <c:idx val="2"/>
          <c:order val="1"/>
          <c:tx>
            <c:v>2</c:v>
          </c:tx>
          <c:spPr>
            <a:solidFill>
              <a:schemeClr val="accent2"/>
            </a:solidFill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'KF_22_dur+rat'!$B$105:$B$113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'KF_22_dur+rat'!$D$105:$D$113</c:f>
              <c:numCache>
                <c:formatCode>0.00</c:formatCode>
                <c:ptCount val="9"/>
                <c:pt idx="0">
                  <c:v>64.212720455820886</c:v>
                </c:pt>
                <c:pt idx="1">
                  <c:v>62.097720883768602</c:v>
                </c:pt>
                <c:pt idx="2">
                  <c:v>70.856075344600029</c:v>
                </c:pt>
                <c:pt idx="3">
                  <c:v>61.986028836943582</c:v>
                </c:pt>
                <c:pt idx="4">
                  <c:v>70.090192434904964</c:v>
                </c:pt>
                <c:pt idx="5">
                  <c:v>65.437744045562653</c:v>
                </c:pt>
                <c:pt idx="6">
                  <c:v>71.306631185672245</c:v>
                </c:pt>
                <c:pt idx="7">
                  <c:v>57.365268794175272</c:v>
                </c:pt>
                <c:pt idx="8">
                  <c:v>65.41904774768102</c:v>
                </c:pt>
              </c:numCache>
            </c:numRef>
          </c:val>
        </c:ser>
        <c:ser>
          <c:idx val="0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'KF_22_dur+rat'!$B$105:$B$113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'KF_22_dur+rat'!$E$105:$E$113</c:f>
              <c:numCache>
                <c:formatCode>0.00</c:formatCode>
                <c:ptCount val="9"/>
                <c:pt idx="0">
                  <c:v>15.987872390368063</c:v>
                </c:pt>
                <c:pt idx="1">
                  <c:v>17.252023895945005</c:v>
                </c:pt>
                <c:pt idx="2">
                  <c:v>13.716155139272642</c:v>
                </c:pt>
                <c:pt idx="3">
                  <c:v>15.390463553035499</c:v>
                </c:pt>
                <c:pt idx="4">
                  <c:v>14.364387837558642</c:v>
                </c:pt>
                <c:pt idx="5">
                  <c:v>14.716289408356662</c:v>
                </c:pt>
                <c:pt idx="6">
                  <c:v>11.419732072969021</c:v>
                </c:pt>
                <c:pt idx="7">
                  <c:v>22.211845495545557</c:v>
                </c:pt>
                <c:pt idx="8">
                  <c:v>15.632346224131387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954240"/>
        <c:axId val="204972416"/>
      </c:barChart>
      <c:catAx>
        <c:axId val="20495424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04972416"/>
        <c:crosses val="autoZero"/>
        <c:auto val="1"/>
        <c:lblAlgn val="ctr"/>
        <c:lblOffset val="100"/>
        <c:noMultiLvlLbl val="0"/>
      </c:catAx>
      <c:valAx>
        <c:axId val="204972416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04954240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'KF_22_dur+rat'!$B$26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'KF_22_dur+rat'!$B$27:$B$29</c:f>
              <c:numCache>
                <c:formatCode>0.00</c:formatCode>
                <c:ptCount val="3"/>
                <c:pt idx="0">
                  <c:v>-16.932159799075709</c:v>
                </c:pt>
                <c:pt idx="1">
                  <c:v>-14.081868522818496</c:v>
                </c:pt>
                <c:pt idx="2">
                  <c:v>-14.665500639633017</c:v>
                </c:pt>
              </c:numCache>
            </c:numRef>
          </c:val>
        </c:ser>
        <c:ser>
          <c:idx val="1"/>
          <c:order val="1"/>
          <c:tx>
            <c:strRef>
              <c:f>'KF_22_dur+rat'!$C$26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'KF_22_dur+rat'!$C$27:$C$29</c:f>
              <c:numCache>
                <c:formatCode>0.00</c:formatCode>
                <c:ptCount val="3"/>
                <c:pt idx="0">
                  <c:v>-5.3322054160853769</c:v>
                </c:pt>
                <c:pt idx="1">
                  <c:v>-13.394552676868376</c:v>
                </c:pt>
                <c:pt idx="2">
                  <c:v>2.0816379093399404</c:v>
                </c:pt>
              </c:numCache>
            </c:numRef>
          </c:val>
        </c:ser>
        <c:ser>
          <c:idx val="2"/>
          <c:order val="2"/>
          <c:tx>
            <c:strRef>
              <c:f>'KF_22_dur+rat'!$D$26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'KF_22_dur+rat'!$D$27:$D$29</c:f>
              <c:numCache>
                <c:formatCode>0.00</c:formatCode>
                <c:ptCount val="3"/>
                <c:pt idx="0">
                  <c:v>7.6758795544402725</c:v>
                </c:pt>
                <c:pt idx="1">
                  <c:v>-9.9558436591867938</c:v>
                </c:pt>
                <c:pt idx="2">
                  <c:v>3.8079168616958903</c:v>
                </c:pt>
              </c:numCache>
            </c:numRef>
          </c:val>
        </c:ser>
        <c:ser>
          <c:idx val="3"/>
          <c:order val="3"/>
          <c:tx>
            <c:strRef>
              <c:f>'KF_22_dur+rat'!$E$26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'KF_22_dur+rat'!$E$27:$E$29</c:f>
              <c:numCache>
                <c:formatCode>0.00</c:formatCode>
                <c:ptCount val="3"/>
                <c:pt idx="0">
                  <c:v>-23.155223321340621</c:v>
                </c:pt>
                <c:pt idx="1">
                  <c:v>-34.816352845415075</c:v>
                </c:pt>
                <c:pt idx="2">
                  <c:v>-14.269399927309594</c:v>
                </c:pt>
              </c:numCache>
            </c:numRef>
          </c:val>
        </c:ser>
        <c:ser>
          <c:idx val="4"/>
          <c:order val="4"/>
          <c:tx>
            <c:strRef>
              <c:f>'KF_22_dur+rat'!$F$26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'KF_22_dur+rat'!$F$27:$F$29</c:f>
              <c:numCache>
                <c:formatCode>0.00</c:formatCode>
                <c:ptCount val="3"/>
                <c:pt idx="0">
                  <c:v>-25.533027927945557</c:v>
                </c:pt>
                <c:pt idx="1">
                  <c:v>-3.5256829543807164</c:v>
                </c:pt>
                <c:pt idx="2">
                  <c:v>-11.590318690918023</c:v>
                </c:pt>
              </c:numCache>
            </c:numRef>
          </c:val>
        </c:ser>
        <c:ser>
          <c:idx val="5"/>
          <c:order val="5"/>
          <c:tx>
            <c:strRef>
              <c:f>'KF_22_dur+rat'!$G$26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'KF_22_dur+rat'!$G$27:$G$29</c:f>
              <c:numCache>
                <c:formatCode>0.00</c:formatCode>
                <c:ptCount val="3"/>
                <c:pt idx="0">
                  <c:v>13.301930264356237</c:v>
                </c:pt>
                <c:pt idx="1">
                  <c:v>-12.432036663715611</c:v>
                </c:pt>
                <c:pt idx="2">
                  <c:v>2.9285732517537606</c:v>
                </c:pt>
              </c:numCache>
            </c:numRef>
          </c:val>
        </c:ser>
        <c:ser>
          <c:idx val="6"/>
          <c:order val="6"/>
          <c:tx>
            <c:strRef>
              <c:f>'KF_22_dur+rat'!$H$26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'KF_22_dur+rat'!$H$27:$H$29</c:f>
              <c:numCache>
                <c:formatCode>0.00</c:formatCode>
                <c:ptCount val="3"/>
                <c:pt idx="0">
                  <c:v>-16.164725922432513</c:v>
                </c:pt>
                <c:pt idx="1">
                  <c:v>6.6241678055162705</c:v>
                </c:pt>
                <c:pt idx="2">
                  <c:v>3.4471051193263755</c:v>
                </c:pt>
              </c:numCache>
            </c:numRef>
          </c:val>
        </c:ser>
        <c:ser>
          <c:idx val="7"/>
          <c:order val="7"/>
          <c:tx>
            <c:strRef>
              <c:f>'KF_22_dur+rat'!$I$26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'KF_22_dur+rat'!$I$27:$I$29</c:f>
              <c:numCache>
                <c:formatCode>0.00</c:formatCode>
                <c:ptCount val="3"/>
                <c:pt idx="0">
                  <c:v>39.081883731801355</c:v>
                </c:pt>
                <c:pt idx="1">
                  <c:v>29.360204705142699</c:v>
                </c:pt>
                <c:pt idx="2">
                  <c:v>37.722060768696814</c:v>
                </c:pt>
              </c:numCache>
            </c:numRef>
          </c:val>
        </c:ser>
        <c:ser>
          <c:idx val="8"/>
          <c:order val="8"/>
          <c:tx>
            <c:strRef>
              <c:f>'KF_22_dur+rat'!$J$26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'KF_22_dur+rat'!$J$27:$J$29</c:f>
              <c:numCache>
                <c:formatCode>0.00</c:formatCode>
                <c:ptCount val="3"/>
                <c:pt idx="0">
                  <c:v>-25.359910368692269</c:v>
                </c:pt>
                <c:pt idx="1">
                  <c:v>-0.8950796908726607</c:v>
                </c:pt>
                <c:pt idx="2">
                  <c:v>1.9426425404634697</c:v>
                </c:pt>
              </c:numCache>
            </c:numRef>
          </c:val>
        </c:ser>
        <c:ser>
          <c:idx val="9"/>
          <c:order val="9"/>
          <c:tx>
            <c:strRef>
              <c:f>'KF_22_dur+rat'!$K$26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'KF_22_dur+rat'!$K$27:$K$29</c:f>
              <c:numCache>
                <c:formatCode>0.00</c:formatCode>
                <c:ptCount val="3"/>
                <c:pt idx="0">
                  <c:v>6.7148344999937866</c:v>
                </c:pt>
                <c:pt idx="1">
                  <c:v>24.263905286908212</c:v>
                </c:pt>
                <c:pt idx="2">
                  <c:v>-5.7885233441084765</c:v>
                </c:pt>
              </c:numCache>
            </c:numRef>
          </c:val>
        </c:ser>
        <c:ser>
          <c:idx val="10"/>
          <c:order val="10"/>
          <c:tx>
            <c:strRef>
              <c:f>'KF_22_dur+rat'!$L$26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'KF_22_dur+rat'!$L$27:$L$29</c:f>
              <c:numCache>
                <c:formatCode>0.00</c:formatCode>
                <c:ptCount val="3"/>
                <c:pt idx="0">
                  <c:v>6.9769377009852747</c:v>
                </c:pt>
                <c:pt idx="1">
                  <c:v>20.258974591710643</c:v>
                </c:pt>
                <c:pt idx="2">
                  <c:v>-7.830962738356952</c:v>
                </c:pt>
              </c:numCache>
            </c:numRef>
          </c:val>
        </c:ser>
        <c:ser>
          <c:idx val="11"/>
          <c:order val="11"/>
          <c:tx>
            <c:strRef>
              <c:f>'KF_22_dur+rat'!$M$26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'KF_22_dur+rat'!$M$27:$M$29</c:f>
              <c:numCache>
                <c:formatCode>0.00</c:formatCode>
                <c:ptCount val="3"/>
                <c:pt idx="0">
                  <c:v>-21.218032583815763</c:v>
                </c:pt>
                <c:pt idx="1">
                  <c:v>-37.578699250556198</c:v>
                </c:pt>
                <c:pt idx="2">
                  <c:v>14.419815312133297</c:v>
                </c:pt>
              </c:numCache>
            </c:numRef>
          </c:val>
        </c:ser>
        <c:ser>
          <c:idx val="12"/>
          <c:order val="12"/>
          <c:tx>
            <c:strRef>
              <c:f>'KF_22_dur+rat'!$N$26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'KF_22_dur+rat'!$N$27:$N$29</c:f>
              <c:numCache>
                <c:formatCode>0.00</c:formatCode>
                <c:ptCount val="3"/>
                <c:pt idx="0">
                  <c:v>29.14029838827722</c:v>
                </c:pt>
                <c:pt idx="1">
                  <c:v>18.966796470973353</c:v>
                </c:pt>
                <c:pt idx="2">
                  <c:v>-0.17109492165910098</c:v>
                </c:pt>
              </c:numCache>
            </c:numRef>
          </c:val>
        </c:ser>
        <c:ser>
          <c:idx val="13"/>
          <c:order val="13"/>
          <c:tx>
            <c:strRef>
              <c:f>'KF_22_dur+rat'!$O$26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'KF_22_dur+rat'!$O$27:$O$29</c:f>
              <c:numCache>
                <c:formatCode>0.00</c:formatCode>
                <c:ptCount val="3"/>
                <c:pt idx="0">
                  <c:v>30.803521199533368</c:v>
                </c:pt>
                <c:pt idx="1">
                  <c:v>27.206067403562649</c:v>
                </c:pt>
                <c:pt idx="2">
                  <c:v>-12.033951501424269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23264"/>
        <c:axId val="204924800"/>
      </c:barChart>
      <c:catAx>
        <c:axId val="204923264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04924800"/>
        <c:crosses val="autoZero"/>
        <c:auto val="1"/>
        <c:lblAlgn val="ctr"/>
        <c:lblOffset val="100"/>
        <c:noMultiLvlLbl val="0"/>
      </c:catAx>
      <c:valAx>
        <c:axId val="20492480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049232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6257045738135193E-2"/>
          <c:y val="0.85969143008644922"/>
          <c:w val="0.96027279376963126"/>
          <c:h val="0.1276148149764931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'KF_22_dur+rat'!$C$21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'KF_22_dur+rat'!$C$22:$C$24</c:f>
              <c:numCache>
                <c:formatCode>0.00</c:formatCode>
                <c:ptCount val="3"/>
                <c:pt idx="0">
                  <c:v>-1.3485916684928387</c:v>
                </c:pt>
                <c:pt idx="1">
                  <c:v>-8.6562020161864428</c:v>
                </c:pt>
                <c:pt idx="2">
                  <c:v>-1.4835434012442481</c:v>
                </c:pt>
              </c:numCache>
            </c:numRef>
          </c:val>
        </c:ser>
        <c:ser>
          <c:idx val="2"/>
          <c:order val="1"/>
          <c:tx>
            <c:strRef>
              <c:f>'KF_22_dur+rat'!$E$21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'KF_22_dur+rat'!$E$22:$E$24</c:f>
              <c:numCache>
                <c:formatCode>0.00</c:formatCode>
                <c:ptCount val="3"/>
                <c:pt idx="0">
                  <c:v>-19.92160084018693</c:v>
                </c:pt>
                <c:pt idx="1">
                  <c:v>-31.25003008966284</c:v>
                </c:pt>
                <c:pt idx="2">
                  <c:v>-17.263524427895792</c:v>
                </c:pt>
              </c:numCache>
            </c:numRef>
          </c:val>
        </c:ser>
        <c:ser>
          <c:idx val="3"/>
          <c:order val="2"/>
          <c:tx>
            <c:strRef>
              <c:f>'KF_22_dur+rat'!$F$21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'KF_22_dur+rat'!$F$22:$F$24</c:f>
              <c:numCache>
                <c:formatCode>0.00</c:formatCode>
                <c:ptCount val="3"/>
                <c:pt idx="0">
                  <c:v>-22.399463287598159</c:v>
                </c:pt>
                <c:pt idx="1">
                  <c:v>1.7526125575212577</c:v>
                </c:pt>
                <c:pt idx="2">
                  <c:v>-14.678009581592931</c:v>
                </c:pt>
              </c:numCache>
            </c:numRef>
          </c:val>
        </c:ser>
        <c:ser>
          <c:idx val="4"/>
          <c:order val="3"/>
          <c:tx>
            <c:strRef>
              <c:f>'KF_22_dur+rat'!$G$21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'KF_22_dur+rat'!$G$22:$G$24</c:f>
              <c:numCache>
                <c:formatCode>0.00</c:formatCode>
                <c:ptCount val="3"/>
                <c:pt idx="0">
                  <c:v>18.069667053975621</c:v>
                </c:pt>
                <c:pt idx="1">
                  <c:v>-7.6410248999760038</c:v>
                </c:pt>
                <c:pt idx="2">
                  <c:v>-0.6661871106157119</c:v>
                </c:pt>
              </c:numCache>
            </c:numRef>
          </c:val>
        </c:ser>
        <c:ser>
          <c:idx val="5"/>
          <c:order val="4"/>
          <c:tx>
            <c:strRef>
              <c:f>'KF_22_dur+rat'!$H$21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'KF_22_dur+rat'!$H$22:$H$24</c:f>
              <c:numCache>
                <c:formatCode>0.00</c:formatCode>
                <c:ptCount val="3"/>
                <c:pt idx="0">
                  <c:v>-12.636943831210839</c:v>
                </c:pt>
                <c:pt idx="1">
                  <c:v>12.457781181830862</c:v>
                </c:pt>
                <c:pt idx="2">
                  <c:v>-0.16576486746795221</c:v>
                </c:pt>
              </c:numCache>
            </c:numRef>
          </c:val>
        </c:ser>
        <c:ser>
          <c:idx val="6"/>
          <c:order val="5"/>
          <c:tx>
            <c:strRef>
              <c:f>'KF_22_dur+rat'!$I$21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'KF_22_dur+rat'!$I$22:$I$24</c:f>
              <c:numCache>
                <c:formatCode>0.00</c:formatCode>
                <c:ptCount val="3"/>
                <c:pt idx="0">
                  <c:v>44.934439043882236</c:v>
                </c:pt>
                <c:pt idx="1">
                  <c:v>36.437750406668663</c:v>
                </c:pt>
                <c:pt idx="2">
                  <c:v>32.912144635260901</c:v>
                </c:pt>
              </c:numCache>
            </c:numRef>
          </c:val>
        </c:ser>
        <c:ser>
          <c:idx val="8"/>
          <c:order val="6"/>
          <c:tx>
            <c:strRef>
              <c:f>'KF_22_dur+rat'!$K$21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'KF_22_dur+rat'!$K$22:$K$24</c:f>
              <c:numCache>
                <c:formatCode>0.00</c:formatCode>
                <c:ptCount val="3"/>
                <c:pt idx="0">
                  <c:v>11.205386790291568</c:v>
                </c:pt>
                <c:pt idx="1">
                  <c:v>31.062622641467424</c:v>
                </c:pt>
                <c:pt idx="2">
                  <c:v>-9.0788408066321828</c:v>
                </c:pt>
              </c:numCache>
            </c:numRef>
          </c:val>
        </c:ser>
        <c:ser>
          <c:idx val="10"/>
          <c:order val="7"/>
          <c:tx>
            <c:strRef>
              <c:f>'KF_22_dur+rat'!$M$21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'KF_22_dur+rat'!$M$22:$M$23</c:f>
              <c:numCache>
                <c:formatCode>0.00</c:formatCode>
                <c:ptCount val="2"/>
                <c:pt idx="0">
                  <c:v>-17.902893260660726</c:v>
                </c:pt>
                <c:pt idx="1">
                  <c:v>-34.163509781662896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47552"/>
        <c:axId val="202249344"/>
      </c:barChart>
      <c:catAx>
        <c:axId val="20224755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02249344"/>
        <c:crosses val="autoZero"/>
        <c:auto val="1"/>
        <c:lblAlgn val="ctr"/>
        <c:lblOffset val="100"/>
        <c:noMultiLvlLbl val="0"/>
      </c:catAx>
      <c:valAx>
        <c:axId val="202249344"/>
        <c:scaling>
          <c:orientation val="minMax"/>
          <c:max val="50"/>
          <c:min val="-4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02247552"/>
        <c:crosses val="autoZero"/>
        <c:crossBetween val="between"/>
        <c:majorUnit val="10"/>
        <c:minorUnit val="5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'KF_22_dur+rat'!$B$36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'KF_22_dur+rat'!$B$37:$B$39</c:f>
              <c:numCache>
                <c:formatCode>0.00</c:formatCode>
                <c:ptCount val="3"/>
                <c:pt idx="0">
                  <c:v>-0.51703862297398828</c:v>
                </c:pt>
                <c:pt idx="1">
                  <c:v>0.89343153396150399</c:v>
                </c:pt>
                <c:pt idx="2">
                  <c:v>-0.37639291098751926</c:v>
                </c:pt>
              </c:numCache>
            </c:numRef>
          </c:val>
        </c:ser>
        <c:ser>
          <c:idx val="1"/>
          <c:order val="1"/>
          <c:tx>
            <c:strRef>
              <c:f>'KF_22_dur+rat'!$C$36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'KF_22_dur+rat'!$C$37:$C$39</c:f>
              <c:numCache>
                <c:formatCode>0.00</c:formatCode>
                <c:ptCount val="3"/>
                <c:pt idx="0">
                  <c:v>0.88649421674014306</c:v>
                </c:pt>
                <c:pt idx="1">
                  <c:v>-2.3463824308988421</c:v>
                </c:pt>
                <c:pt idx="2">
                  <c:v>1.4598882141586849</c:v>
                </c:pt>
              </c:numCache>
            </c:numRef>
          </c:val>
        </c:ser>
        <c:ser>
          <c:idx val="2"/>
          <c:order val="2"/>
          <c:tx>
            <c:strRef>
              <c:f>'KF_22_dur+rat'!$D$36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'KF_22_dur+rat'!$D$37:$D$39</c:f>
              <c:numCache>
                <c:formatCode>0.00</c:formatCode>
                <c:ptCount val="3"/>
                <c:pt idx="0">
                  <c:v>2.4248548961944891</c:v>
                </c:pt>
                <c:pt idx="1">
                  <c:v>-3.3016028264195825</c:v>
                </c:pt>
                <c:pt idx="2">
                  <c:v>0.87674793022508268</c:v>
                </c:pt>
              </c:numCache>
            </c:numRef>
          </c:val>
        </c:ser>
        <c:ser>
          <c:idx val="3"/>
          <c:order val="3"/>
          <c:tx>
            <c:strRef>
              <c:f>'KF_22_dur+rat'!$E$36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'KF_22_dur+rat'!$E$37:$E$39</c:f>
              <c:numCache>
                <c:formatCode>0.00</c:formatCode>
                <c:ptCount val="3"/>
                <c:pt idx="0">
                  <c:v>1.7373422832154759</c:v>
                </c:pt>
                <c:pt idx="1">
                  <c:v>-4.461382002951126</c:v>
                </c:pt>
                <c:pt idx="2">
                  <c:v>2.724039719735627</c:v>
                </c:pt>
              </c:numCache>
            </c:numRef>
          </c:val>
        </c:ser>
        <c:ser>
          <c:idx val="4"/>
          <c:order val="4"/>
          <c:tx>
            <c:strRef>
              <c:f>'KF_22_dur+rat'!$F$36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'KF_22_dur+rat'!$F$37:$F$39</c:f>
              <c:numCache>
                <c:formatCode>0.00</c:formatCode>
                <c:ptCount val="3"/>
                <c:pt idx="0">
                  <c:v>-3.4851434209435581</c:v>
                </c:pt>
                <c:pt idx="1">
                  <c:v>4.296972457880301</c:v>
                </c:pt>
                <c:pt idx="2">
                  <c:v>-0.8118290369367358</c:v>
                </c:pt>
              </c:numCache>
            </c:numRef>
          </c:val>
        </c:ser>
        <c:ser>
          <c:idx val="5"/>
          <c:order val="5"/>
          <c:tx>
            <c:strRef>
              <c:f>'KF_22_dur+rat'!$G$36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'KF_22_dur+rat'!$G$37:$G$39</c:f>
              <c:numCache>
                <c:formatCode>0.00</c:formatCode>
                <c:ptCount val="3"/>
                <c:pt idx="0">
                  <c:v>3.7105946729500126</c:v>
                </c:pt>
                <c:pt idx="1">
                  <c:v>-4.573074049776146</c:v>
                </c:pt>
                <c:pt idx="2">
                  <c:v>0.86247937682612097</c:v>
                </c:pt>
              </c:numCache>
            </c:numRef>
          </c:val>
        </c:ser>
        <c:ser>
          <c:idx val="6"/>
          <c:order val="6"/>
          <c:tx>
            <c:strRef>
              <c:f>'KF_22_dur+rat'!$H$36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'KF_22_dur+rat'!$H$37:$H$39</c:f>
              <c:numCache>
                <c:formatCode>0.00</c:formatCode>
                <c:ptCount val="3"/>
                <c:pt idx="0">
                  <c:v>-3.3674932095345067</c:v>
                </c:pt>
                <c:pt idx="1">
                  <c:v>3.5310895481852356</c:v>
                </c:pt>
                <c:pt idx="2">
                  <c:v>-0.16359633865073597</c:v>
                </c:pt>
              </c:numCache>
            </c:numRef>
          </c:val>
        </c:ser>
        <c:ser>
          <c:idx val="7"/>
          <c:order val="7"/>
          <c:tx>
            <c:strRef>
              <c:f>'KF_22_dur+rat'!$I$36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'KF_22_dur+rat'!$I$37:$I$39</c:f>
              <c:numCache>
                <c:formatCode>0.00</c:formatCode>
                <c:ptCount val="3"/>
                <c:pt idx="0">
                  <c:v>0.93305360900978229</c:v>
                </c:pt>
                <c:pt idx="1">
                  <c:v>-1.1213588411570754</c:v>
                </c:pt>
                <c:pt idx="2">
                  <c:v>0.18830523214728423</c:v>
                </c:pt>
              </c:numCache>
            </c:numRef>
          </c:val>
        </c:ser>
        <c:ser>
          <c:idx val="8"/>
          <c:order val="8"/>
          <c:tx>
            <c:strRef>
              <c:f>'KF_22_dur+rat'!$J$36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'KF_22_dur+rat'!$J$37:$J$39</c:f>
              <c:numCache>
                <c:formatCode>0.00</c:formatCode>
                <c:ptCount val="3"/>
                <c:pt idx="0">
                  <c:v>-4.0536730962755687</c:v>
                </c:pt>
                <c:pt idx="1">
                  <c:v>3.3841120562084086</c:v>
                </c:pt>
                <c:pt idx="2">
                  <c:v>0.66956104006715655</c:v>
                </c:pt>
              </c:numCache>
            </c:numRef>
          </c:val>
        </c:ser>
        <c:ser>
          <c:idx val="9"/>
          <c:order val="9"/>
          <c:tx>
            <c:strRef>
              <c:f>'KF_22_dur+rat'!$K$36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'KF_22_dur+rat'!$K$37:$K$39</c:f>
              <c:numCache>
                <c:formatCode>0.00</c:formatCode>
                <c:ptCount val="3"/>
                <c:pt idx="0">
                  <c:v>-1.6392761957121706</c:v>
                </c:pt>
                <c:pt idx="1">
                  <c:v>4.7475282989525169</c:v>
                </c:pt>
                <c:pt idx="2">
                  <c:v>-3.1082521032403569</c:v>
                </c:pt>
              </c:numCache>
            </c:numRef>
          </c:val>
        </c:ser>
        <c:ser>
          <c:idx val="10"/>
          <c:order val="10"/>
          <c:tx>
            <c:strRef>
              <c:f>'KF_22_dur+rat'!$L$36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'KF_22_dur+rat'!$L$37:$L$39</c:f>
              <c:numCache>
                <c:formatCode>0.00</c:formatCode>
                <c:ptCount val="3"/>
                <c:pt idx="0">
                  <c:v>-1.1522467762159927</c:v>
                </c:pt>
                <c:pt idx="1">
                  <c:v>4.2212167618352794</c:v>
                </c:pt>
                <c:pt idx="2">
                  <c:v>-3.0689699856192973</c:v>
                </c:pt>
              </c:numCache>
            </c:numRef>
          </c:val>
        </c:ser>
        <c:ser>
          <c:idx val="11"/>
          <c:order val="11"/>
          <c:tx>
            <c:strRef>
              <c:f>'KF_22_dur+rat'!$M$36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'KF_22_dur+rat'!$M$37:$M$39</c:f>
              <c:numCache>
                <c:formatCode>0.00</c:formatCode>
                <c:ptCount val="3"/>
                <c:pt idx="0">
                  <c:v>1.5099727732082684</c:v>
                </c:pt>
                <c:pt idx="1">
                  <c:v>-9.1938340925444564</c:v>
                </c:pt>
                <c:pt idx="2">
                  <c:v>7.6838613193361791</c:v>
                </c:pt>
              </c:numCache>
            </c:numRef>
          </c:val>
        </c:ser>
        <c:ser>
          <c:idx val="12"/>
          <c:order val="12"/>
          <c:tx>
            <c:strRef>
              <c:f>'KF_22_dur+rat'!$N$36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'KF_22_dur+rat'!$N$37:$N$39</c:f>
              <c:numCache>
                <c:formatCode>0.00</c:formatCode>
                <c:ptCount val="3"/>
                <c:pt idx="0">
                  <c:v>1.728279796940523</c:v>
                </c:pt>
                <c:pt idx="1">
                  <c:v>0.8509556622562684</c:v>
                </c:pt>
                <c:pt idx="2">
                  <c:v>-2.5792354591967968</c:v>
                </c:pt>
              </c:numCache>
            </c:numRef>
          </c:val>
        </c:ser>
        <c:ser>
          <c:idx val="13"/>
          <c:order val="13"/>
          <c:tx>
            <c:strRef>
              <c:f>'KF_22_dur+rat'!$O$36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'KF_22_dur+rat'!$O$37:$O$39</c:f>
              <c:numCache>
                <c:formatCode>0.00</c:formatCode>
                <c:ptCount val="3"/>
                <c:pt idx="0">
                  <c:v>1.2842790733970837</c:v>
                </c:pt>
                <c:pt idx="1">
                  <c:v>3.0723279244676007</c:v>
                </c:pt>
                <c:pt idx="2">
                  <c:v>-4.3566069978646915</c:v>
                </c:pt>
              </c:numCache>
            </c:numRef>
          </c:val>
        </c:ser>
        <c:ser>
          <c:idx val="14"/>
          <c:order val="14"/>
          <c:tx>
            <c:strRef>
              <c:f>'KF_22_dur+rat'!$P$36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'KF_22_dur+rat'!$P$37:$P$39</c:f>
              <c:numCache>
                <c:formatCode>General</c:formatCode>
                <c:ptCount val="3"/>
                <c:pt idx="0">
                  <c:v>5.0870870629290934</c:v>
                </c:pt>
                <c:pt idx="1">
                  <c:v>-3.8924362200530709</c:v>
                </c:pt>
                <c:pt idx="2">
                  <c:v>-1.1946508428760438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83712"/>
        <c:axId val="205285248"/>
      </c:barChart>
      <c:catAx>
        <c:axId val="20528371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05285248"/>
        <c:crosses val="autoZero"/>
        <c:auto val="1"/>
        <c:lblAlgn val="ctr"/>
        <c:lblOffset val="100"/>
        <c:noMultiLvlLbl val="0"/>
      </c:catAx>
      <c:valAx>
        <c:axId val="205285248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052837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3289206541490006"/>
          <c:y val="0.81859071619714396"/>
          <c:w val="0.73421576149135204"/>
          <c:h val="0.15695068703941525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'KF_22_dur+rat'!$C$31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'KF_22_dur+rat'!$C$32:$C$34</c:f>
              <c:numCache>
                <c:formatCode>0.00</c:formatCode>
                <c:ptCount val="3"/>
                <c:pt idx="0">
                  <c:v>0.85080112562346599</c:v>
                </c:pt>
                <c:pt idx="1">
                  <c:v>-1.2063272918601342</c:v>
                </c:pt>
                <c:pt idx="2">
                  <c:v>0.35552616623667532</c:v>
                </c:pt>
              </c:numCache>
            </c:numRef>
          </c:val>
        </c:ser>
        <c:ser>
          <c:idx val="4"/>
          <c:order val="1"/>
          <c:tx>
            <c:strRef>
              <c:f>'KF_22_dur+rat'!$E$31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'KF_22_dur+rat'!$E$32:$E$34</c:f>
              <c:numCache>
                <c:formatCode>0.00</c:formatCode>
                <c:ptCount val="3"/>
                <c:pt idx="0">
                  <c:v>1.7016491920987988</c:v>
                </c:pt>
                <c:pt idx="1">
                  <c:v>-3.321326863912418</c:v>
                </c:pt>
                <c:pt idx="2">
                  <c:v>1.6196776718136174</c:v>
                </c:pt>
              </c:numCache>
            </c:numRef>
          </c:val>
        </c:ser>
        <c:ser>
          <c:idx val="5"/>
          <c:order val="2"/>
          <c:tx>
            <c:strRef>
              <c:f>'KF_22_dur+rat'!$F$31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'KF_22_dur+rat'!$F$32:$F$34</c:f>
              <c:numCache>
                <c:formatCode>0.00</c:formatCode>
                <c:ptCount val="3"/>
                <c:pt idx="0">
                  <c:v>-3.5208365120602352</c:v>
                </c:pt>
                <c:pt idx="1">
                  <c:v>5.4370275969190089</c:v>
                </c:pt>
                <c:pt idx="2">
                  <c:v>-1.9161910848587453</c:v>
                </c:pt>
              </c:numCache>
            </c:numRef>
          </c:val>
        </c:ser>
        <c:ser>
          <c:idx val="6"/>
          <c:order val="3"/>
          <c:tx>
            <c:strRef>
              <c:f>'KF_22_dur+rat'!$G$31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'KF_22_dur+rat'!$G$32:$G$34</c:f>
              <c:numCache>
                <c:formatCode>0.00</c:formatCode>
                <c:ptCount val="3"/>
                <c:pt idx="0">
                  <c:v>3.6749015818333355</c:v>
                </c:pt>
                <c:pt idx="1">
                  <c:v>-3.433018910737438</c:v>
                </c:pt>
                <c:pt idx="2">
                  <c:v>-0.24188267109588857</c:v>
                </c:pt>
              </c:numCache>
            </c:numRef>
          </c:val>
        </c:ser>
        <c:ser>
          <c:idx val="7"/>
          <c:order val="4"/>
          <c:tx>
            <c:strRef>
              <c:f>'KF_22_dur+rat'!$H$31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'KF_22_dur+rat'!$H$32:$H$34</c:f>
              <c:numCache>
                <c:formatCode>0.00</c:formatCode>
                <c:ptCount val="3"/>
                <c:pt idx="0">
                  <c:v>-3.4031863006511838</c:v>
                </c:pt>
                <c:pt idx="1">
                  <c:v>4.6711446872239435</c:v>
                </c:pt>
                <c:pt idx="2">
                  <c:v>-1.2679583865727455</c:v>
                </c:pt>
              </c:numCache>
            </c:numRef>
          </c:val>
        </c:ser>
        <c:ser>
          <c:idx val="9"/>
          <c:order val="5"/>
          <c:tx>
            <c:strRef>
              <c:f>'KF_22_dur+rat'!$I$31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'KF_22_dur+rat'!$I$32:$I$34</c:f>
              <c:numCache>
                <c:formatCode>0.00</c:formatCode>
                <c:ptCount val="3"/>
                <c:pt idx="0">
                  <c:v>0.89736051789310523</c:v>
                </c:pt>
                <c:pt idx="1">
                  <c:v>1.8696297881632518E-2</c:v>
                </c:pt>
                <c:pt idx="2">
                  <c:v>-0.91605681577472531</c:v>
                </c:pt>
              </c:numCache>
            </c:numRef>
          </c:val>
        </c:ser>
        <c:ser>
          <c:idx val="14"/>
          <c:order val="6"/>
          <c:tx>
            <c:strRef>
              <c:f>'KF_22_dur+rat'!$K$31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'KF_22_dur+rat'!$K$32:$K$34</c:f>
              <c:numCache>
                <c:formatCode>0.00</c:formatCode>
                <c:ptCount val="3"/>
                <c:pt idx="0">
                  <c:v>-1.6749692868288477</c:v>
                </c:pt>
                <c:pt idx="1">
                  <c:v>5.8875834379912249</c:v>
                </c:pt>
                <c:pt idx="2">
                  <c:v>-4.2126141511623665</c:v>
                </c:pt>
              </c:numCache>
            </c:numRef>
          </c:val>
        </c:ser>
        <c:ser>
          <c:idx val="2"/>
          <c:order val="7"/>
          <c:tx>
            <c:strRef>
              <c:f>'KF_22_dur+rat'!$M$31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'KF_22_dur+rat'!$M$32:$M$34</c:f>
              <c:numCache>
                <c:formatCode>0.00</c:formatCode>
                <c:ptCount val="3"/>
                <c:pt idx="0">
                  <c:v>1.4742796820915913</c:v>
                </c:pt>
                <c:pt idx="1">
                  <c:v>-8.0537789535057485</c:v>
                </c:pt>
                <c:pt idx="2">
                  <c:v>6.5794992714141696</c:v>
                </c:pt>
              </c:numCache>
            </c:numRef>
          </c:val>
        </c:ser>
        <c:ser>
          <c:idx val="12"/>
          <c:order val="8"/>
          <c:tx>
            <c:strRef>
              <c:f>'KF_22_dur+rat'!$P$31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'KF_22_dur+rat'!$P$32:$P$34</c:f>
              <c:numCache>
                <c:formatCode>0.00</c:formatCode>
                <c:ptCount val="3"/>
                <c:pt idx="0">
                  <c:v>5.0513939718124163</c:v>
                </c:pt>
                <c:pt idx="1">
                  <c:v>-2.752381081014363</c:v>
                </c:pt>
                <c:pt idx="2">
                  <c:v>-2.2990128907980534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68960"/>
        <c:axId val="205770752"/>
      </c:barChart>
      <c:catAx>
        <c:axId val="20576896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05770752"/>
        <c:crosses val="autoZero"/>
        <c:auto val="1"/>
        <c:lblAlgn val="ctr"/>
        <c:lblOffset val="100"/>
        <c:noMultiLvlLbl val="0"/>
      </c:catAx>
      <c:valAx>
        <c:axId val="205770752"/>
        <c:scaling>
          <c:orientation val="minMax"/>
          <c:max val="8"/>
          <c:min val="-1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05768960"/>
        <c:crosses val="autoZero"/>
        <c:crossBetween val="between"/>
        <c:majorUnit val="2"/>
        <c:minorUnit val="2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2270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2270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2270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Komsi_Oramo_1994_18_dur" connectionId="4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S19_28" connectionId="6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MS19_27" connectionId="7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Banse_Keller_2005_18_dur_2" connectionId="1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Arnold_Pogossian_2009_18_dur_2" connectionId="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Melzer_Stark_2014_14" connectionId="5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Banse_Keller_2005_14" connectionId="1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Melzer_Stark_2017_Wien modern_27_dur" connectionId="6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Komsi_Oramo_1994_14" connectionId="4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BK_27" connectionId="17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Kammer+Widmann_2017_27_Abschnitte-Dauern" connectionId="3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mmer_Kopatchinskaja_2004_12" connectionId="7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Melzer_Stark_2019_18_dur_1" connectionId="6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CK87_27" connectionId="2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PK_28" connectionId="75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Kammer+Widmann_2017_14_Abschnitte-Dauern" connectionId="3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Arnold+Pogossian_2006 [live DVD]_18_dur" connectionId="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Arnold+Pogossian_2006 [live DVD]_27_dur" connectionId="11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Arnold_Pogossian_2009_18_dur_1" connectionId="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Kammer+Widmann_2017_18_Abschnitte-Dauern_1" connectionId="3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Komsi_Oramo_1994_18_dur_1" connectionId="4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Melzer_Stark_2012_14" connectionId="5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anse_Keller_2005_18_dur_1" connectionId="14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BK_28" connectionId="16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Csengery_Keller_1987_12 (Umpanzert)" connectionId="24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Whittlesey_Sallaberger_1997_14" connectionId="80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Melzer_Stark_2017_Wien modern_22_dur_1" connectionId="6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PK_27" connectionId="76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Melzer_Stark_2012_18_dur_2" connectionId="52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MS_27" connectionId="66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Melzer_Stark_2013_18_dur_1" connectionId="54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AP_28" connectionId="1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Csengery_Keller_1990_14" connectionId="3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KO_27" connectionId="39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Komsi_Oramo_1996_14" connectionId="46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AP_27" connectionId="2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Csengery_Keller_1987_16_(Träumend hing die Blume)_dur_3" connectionId="28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Csengery_Keller_1990_18_dur_2" connectionId="32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Melzer_Stark_2013_18_dur_2" connectionId="55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Melzer_Stark_2017_Wien modern_18_dur" connectionId="58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Csengery_Keller_1987_16_(Träumend hing die Blume)_dur_4" connectionId="26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Arnold_Pogossian_2009_14" connectionId="4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Melzer_Stark_2019_14" connectionId="62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MS_28" connectionId="6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K_28" connectionId="19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Melzer_Stark_2012_18_dur_1" connectionId="51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Csengery_Keller_1987_16_(Träumend hing die Blume)_dur" connectionId="25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Kammer+Widmann_2017_18_Abschnitte-Dauern" connectionId="34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Kammer+Widmann_2017_22_Abschnitte-Dauern_1" connectionId="36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Arnold+Pogossian_2006 [live DVD]_14_dur" connectionId="7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Komsi_Oramo_1996_18_dur_2" connectionId="48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Komsi_Oramo_1996_18_dur_1" connectionId="47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Melzer_Stark_2017_Wien modern_14_dur" connectionId="57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CK_1990_32_dur" connectionId="18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WS_27" connectionId="8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ammer_Kopatchinskaja_2004_18" connectionId="73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WS_28" connectionId="81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Whittlesey_Sallabeger_1997_18_dur_1" connectionId="77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Melzer_Stark_2019_18_dur" connectionId="63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Csengery_Keller_1987_16_(Träumend hing die Blume)_dur_2" connectionId="27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Csengery_Keller_1990_18_dur_1" connectionId="3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Arnold+Pogossian_2006 [live DVD]_18_dur_1" connectionId="9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Whittlesey_Sallabeger_1997_18_dur_2" connectionId="78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Pammer_Kopatchinskaja_2004_19" connectionId="74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KO_28" connectionId="38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Melzer_Stark_2017_Wien modern_18_dur_1" connectionId="5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K87_28" connectionId="21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CK_27" connectionId="20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MS13_28" connectionId="67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MS13_27" connectionId="68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KO_94_27" connectionId="4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KO_94_28" connectionId="4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rnold+Pogossian_2006 [live DVD]_22_dur_1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42" Type="http://schemas.openxmlformats.org/officeDocument/2006/relationships/queryTable" Target="../queryTables/queryTable41.xml"/><Relationship Id="rId47" Type="http://schemas.openxmlformats.org/officeDocument/2006/relationships/queryTable" Target="../queryTables/queryTable46.xml"/><Relationship Id="rId50" Type="http://schemas.openxmlformats.org/officeDocument/2006/relationships/queryTable" Target="../queryTables/queryTable49.xml"/><Relationship Id="rId55" Type="http://schemas.openxmlformats.org/officeDocument/2006/relationships/queryTable" Target="../queryTables/queryTable54.xml"/><Relationship Id="rId63" Type="http://schemas.openxmlformats.org/officeDocument/2006/relationships/queryTable" Target="../queryTables/queryTable62.xml"/><Relationship Id="rId68" Type="http://schemas.openxmlformats.org/officeDocument/2006/relationships/queryTable" Target="../queryTables/queryTable67.xml"/><Relationship Id="rId7" Type="http://schemas.openxmlformats.org/officeDocument/2006/relationships/queryTable" Target="../queryTables/queryTable6.xml"/><Relationship Id="rId71" Type="http://schemas.openxmlformats.org/officeDocument/2006/relationships/queryTable" Target="../queryTables/queryTable70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9" Type="http://schemas.openxmlformats.org/officeDocument/2006/relationships/queryTable" Target="../queryTables/queryTable28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45" Type="http://schemas.openxmlformats.org/officeDocument/2006/relationships/queryTable" Target="../queryTables/queryTable44.xml"/><Relationship Id="rId53" Type="http://schemas.openxmlformats.org/officeDocument/2006/relationships/queryTable" Target="../queryTables/queryTable52.xml"/><Relationship Id="rId58" Type="http://schemas.openxmlformats.org/officeDocument/2006/relationships/queryTable" Target="../queryTables/queryTable57.xml"/><Relationship Id="rId66" Type="http://schemas.openxmlformats.org/officeDocument/2006/relationships/queryTable" Target="../queryTables/queryTable65.xml"/><Relationship Id="rId74" Type="http://schemas.openxmlformats.org/officeDocument/2006/relationships/queryTable" Target="../queryTables/queryTable73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49" Type="http://schemas.openxmlformats.org/officeDocument/2006/relationships/queryTable" Target="../queryTables/queryTable48.xml"/><Relationship Id="rId57" Type="http://schemas.openxmlformats.org/officeDocument/2006/relationships/queryTable" Target="../queryTables/queryTable56.xml"/><Relationship Id="rId61" Type="http://schemas.openxmlformats.org/officeDocument/2006/relationships/queryTable" Target="../queryTables/queryTable60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4" Type="http://schemas.openxmlformats.org/officeDocument/2006/relationships/queryTable" Target="../queryTables/queryTable43.xml"/><Relationship Id="rId52" Type="http://schemas.openxmlformats.org/officeDocument/2006/relationships/queryTable" Target="../queryTables/queryTable51.xml"/><Relationship Id="rId60" Type="http://schemas.openxmlformats.org/officeDocument/2006/relationships/queryTable" Target="../queryTables/queryTable59.xml"/><Relationship Id="rId65" Type="http://schemas.openxmlformats.org/officeDocument/2006/relationships/queryTable" Target="../queryTables/queryTable64.xml"/><Relationship Id="rId73" Type="http://schemas.openxmlformats.org/officeDocument/2006/relationships/queryTable" Target="../queryTables/queryTable72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43" Type="http://schemas.openxmlformats.org/officeDocument/2006/relationships/queryTable" Target="../queryTables/queryTable42.xml"/><Relationship Id="rId48" Type="http://schemas.openxmlformats.org/officeDocument/2006/relationships/queryTable" Target="../queryTables/queryTable47.xml"/><Relationship Id="rId56" Type="http://schemas.openxmlformats.org/officeDocument/2006/relationships/queryTable" Target="../queryTables/queryTable55.xml"/><Relationship Id="rId64" Type="http://schemas.openxmlformats.org/officeDocument/2006/relationships/queryTable" Target="../queryTables/queryTable63.xml"/><Relationship Id="rId69" Type="http://schemas.openxmlformats.org/officeDocument/2006/relationships/queryTable" Target="../queryTables/queryTable68.xml"/><Relationship Id="rId8" Type="http://schemas.openxmlformats.org/officeDocument/2006/relationships/queryTable" Target="../queryTables/queryTable7.xml"/><Relationship Id="rId51" Type="http://schemas.openxmlformats.org/officeDocument/2006/relationships/queryTable" Target="../queryTables/queryTable50.xml"/><Relationship Id="rId72" Type="http://schemas.openxmlformats.org/officeDocument/2006/relationships/queryTable" Target="../queryTables/queryTable71.xml"/><Relationship Id="rId3" Type="http://schemas.openxmlformats.org/officeDocument/2006/relationships/queryTable" Target="../queryTables/queryTable2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46" Type="http://schemas.openxmlformats.org/officeDocument/2006/relationships/queryTable" Target="../queryTables/queryTable45.xml"/><Relationship Id="rId59" Type="http://schemas.openxmlformats.org/officeDocument/2006/relationships/queryTable" Target="../queryTables/queryTable58.xml"/><Relationship Id="rId67" Type="http://schemas.openxmlformats.org/officeDocument/2006/relationships/queryTable" Target="../queryTables/queryTable66.xml"/><Relationship Id="rId20" Type="http://schemas.openxmlformats.org/officeDocument/2006/relationships/queryTable" Target="../queryTables/queryTable19.xml"/><Relationship Id="rId41" Type="http://schemas.openxmlformats.org/officeDocument/2006/relationships/queryTable" Target="../queryTables/queryTable40.xml"/><Relationship Id="rId54" Type="http://schemas.openxmlformats.org/officeDocument/2006/relationships/queryTable" Target="../queryTables/queryTable53.xml"/><Relationship Id="rId62" Type="http://schemas.openxmlformats.org/officeDocument/2006/relationships/queryTable" Target="../queryTables/queryTable61.xml"/><Relationship Id="rId70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A2" sqref="A2:A6"/>
    </sheetView>
  </sheetViews>
  <sheetFormatPr baseColWidth="10" defaultRowHeight="14.5" x14ac:dyDescent="0.35"/>
  <cols>
    <col min="1" max="1" width="8" bestFit="1" customWidth="1"/>
    <col min="2" max="2" width="11.26953125" bestFit="1" customWidth="1"/>
    <col min="3" max="3" width="10.1796875" bestFit="1" customWidth="1"/>
    <col min="4" max="4" width="11.26953125" bestFit="1" customWidth="1"/>
    <col min="5" max="5" width="10.1796875" bestFit="1" customWidth="1"/>
  </cols>
  <sheetData>
    <row r="1" spans="1:5" s="6" customFormat="1" x14ac:dyDescent="0.35">
      <c r="A1" s="6" t="s">
        <v>52</v>
      </c>
      <c r="B1" s="6" t="s">
        <v>53</v>
      </c>
      <c r="C1" s="6" t="s">
        <v>54</v>
      </c>
      <c r="D1" s="6" t="s">
        <v>53</v>
      </c>
      <c r="E1" s="6" t="s">
        <v>54</v>
      </c>
    </row>
    <row r="2" spans="1:5" x14ac:dyDescent="0.35">
      <c r="A2" s="6" t="s">
        <v>3</v>
      </c>
      <c r="B2" s="7">
        <v>4</v>
      </c>
      <c r="C2" s="7">
        <v>13.3</v>
      </c>
      <c r="D2" s="7">
        <v>7</v>
      </c>
      <c r="E2" s="7">
        <v>24</v>
      </c>
    </row>
    <row r="3" spans="1:5" x14ac:dyDescent="0.35">
      <c r="A3" s="6" t="s">
        <v>4</v>
      </c>
      <c r="B3" s="7">
        <v>3.2</v>
      </c>
      <c r="C3" s="7">
        <v>10.7</v>
      </c>
      <c r="D3" s="7"/>
      <c r="E3" s="7"/>
    </row>
    <row r="4" spans="1:5" x14ac:dyDescent="0.35">
      <c r="A4" s="6" t="s">
        <v>0</v>
      </c>
      <c r="B4" s="7">
        <v>8.8000000000000007</v>
      </c>
      <c r="C4" s="7">
        <v>29.3</v>
      </c>
      <c r="D4" s="7">
        <v>19</v>
      </c>
      <c r="E4" s="7">
        <v>62.7</v>
      </c>
    </row>
    <row r="5" spans="1:5" x14ac:dyDescent="0.35">
      <c r="A5" s="6" t="s">
        <v>1</v>
      </c>
      <c r="B5" s="7">
        <v>10</v>
      </c>
      <c r="C5" s="7">
        <v>33.299999999999997</v>
      </c>
      <c r="D5" s="7"/>
      <c r="E5" s="7"/>
    </row>
    <row r="6" spans="1:5" x14ac:dyDescent="0.35">
      <c r="A6" s="6">
        <v>3</v>
      </c>
      <c r="B6" s="7">
        <v>4</v>
      </c>
      <c r="C6" s="7">
        <v>13.3</v>
      </c>
      <c r="D6" s="7">
        <v>4</v>
      </c>
      <c r="E6" s="7">
        <v>13.3</v>
      </c>
    </row>
    <row r="7" spans="1:5" x14ac:dyDescent="0.35">
      <c r="A7" s="7"/>
      <c r="B7" s="7">
        <v>30</v>
      </c>
      <c r="C7" s="7">
        <v>100</v>
      </c>
      <c r="D7" s="7">
        <v>30</v>
      </c>
      <c r="E7" s="7"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6"/>
  <sheetViews>
    <sheetView tabSelected="1" zoomScale="55" zoomScaleNormal="55" workbookViewId="0"/>
  </sheetViews>
  <sheetFormatPr baseColWidth="10" defaultRowHeight="14.5" x14ac:dyDescent="0.35"/>
  <cols>
    <col min="1" max="1" width="21.453125" style="1" bestFit="1" customWidth="1"/>
    <col min="2" max="3" width="26.453125" style="2" bestFit="1" customWidth="1"/>
    <col min="4" max="4" width="24" style="2" bestFit="1" customWidth="1"/>
    <col min="5" max="5" width="24" bestFit="1" customWidth="1"/>
    <col min="6" max="6" width="34.1796875" bestFit="1" customWidth="1"/>
    <col min="7" max="7" width="37.36328125" bestFit="1" customWidth="1"/>
    <col min="8" max="8" width="29.90625" bestFit="1" customWidth="1"/>
    <col min="9" max="9" width="23.26953125" bestFit="1" customWidth="1"/>
    <col min="10" max="10" width="29.90625" bestFit="1" customWidth="1"/>
    <col min="11" max="12" width="22.81640625" bestFit="1" customWidth="1"/>
    <col min="13" max="13" width="28.7265625" bestFit="1" customWidth="1"/>
    <col min="14" max="15" width="22.81640625" bestFit="1" customWidth="1"/>
    <col min="16" max="16" width="11" style="2" bestFit="1" customWidth="1"/>
    <col min="17" max="17" width="9" bestFit="1" customWidth="1"/>
    <col min="18" max="18" width="9.453125" bestFit="1" customWidth="1"/>
    <col min="19" max="19" width="17.81640625" style="2" bestFit="1" customWidth="1"/>
    <col min="20" max="20" width="8.54296875" style="2" bestFit="1" customWidth="1"/>
    <col min="21" max="21" width="13.26953125" style="2" bestFit="1" customWidth="1"/>
    <col min="22" max="22" width="7.36328125" style="2" bestFit="1" customWidth="1"/>
    <col min="23" max="23" width="10.08984375" style="2" bestFit="1" customWidth="1"/>
    <col min="24" max="24" width="8.08984375" style="2" bestFit="1" customWidth="1"/>
    <col min="25" max="25" width="8.54296875" bestFit="1" customWidth="1"/>
    <col min="26" max="26" width="17.6328125" style="1" bestFit="1" customWidth="1"/>
    <col min="27" max="27" width="15.08984375" bestFit="1" customWidth="1"/>
    <col min="28" max="29" width="26.453125" style="2" bestFit="1" customWidth="1"/>
    <col min="30" max="30" width="24" bestFit="1" customWidth="1"/>
    <col min="31" max="31" width="24" style="2" bestFit="1" customWidth="1"/>
    <col min="32" max="32" width="34.1796875" style="2" bestFit="1" customWidth="1"/>
    <col min="33" max="33" width="37.36328125" bestFit="1" customWidth="1"/>
    <col min="34" max="34" width="29.90625" bestFit="1" customWidth="1"/>
    <col min="35" max="35" width="23.26953125" bestFit="1" customWidth="1"/>
    <col min="36" max="36" width="29.90625" bestFit="1" customWidth="1"/>
    <col min="37" max="38" width="22.81640625" bestFit="1" customWidth="1"/>
    <col min="39" max="39" width="28.7265625" bestFit="1" customWidth="1"/>
    <col min="40" max="41" width="22.81640625" bestFit="1" customWidth="1"/>
    <col min="42" max="42" width="11" bestFit="1" customWidth="1"/>
    <col min="43" max="43" width="9" bestFit="1" customWidth="1"/>
    <col min="44" max="44" width="9.453125" bestFit="1" customWidth="1"/>
    <col min="45" max="45" width="17.81640625" bestFit="1" customWidth="1"/>
    <col min="46" max="46" width="10.08984375" bestFit="1" customWidth="1"/>
    <col min="47" max="47" width="8.08984375" bestFit="1" customWidth="1"/>
    <col min="48" max="48" width="8.54296875" bestFit="1" customWidth="1"/>
    <col min="49" max="49" width="16.90625" bestFit="1" customWidth="1"/>
    <col min="50" max="51" width="8.54296875" bestFit="1" customWidth="1"/>
    <col min="52" max="52" width="18.26953125" bestFit="1" customWidth="1"/>
    <col min="53" max="53" width="17.81640625" bestFit="1" customWidth="1"/>
    <col min="54" max="54" width="22.36328125" bestFit="1" customWidth="1"/>
    <col min="55" max="55" width="5.453125" bestFit="1" customWidth="1"/>
    <col min="56" max="56" width="23.08984375" bestFit="1" customWidth="1"/>
    <col min="57" max="57" width="23.54296875" bestFit="1" customWidth="1"/>
    <col min="58" max="59" width="26.453125" bestFit="1" customWidth="1"/>
    <col min="60" max="61" width="24" bestFit="1" customWidth="1"/>
    <col min="62" max="62" width="34.1796875" bestFit="1" customWidth="1"/>
    <col min="63" max="63" width="37.36328125" bestFit="1" customWidth="1"/>
    <col min="64" max="64" width="29.90625" bestFit="1" customWidth="1"/>
    <col min="65" max="65" width="23.26953125" bestFit="1" customWidth="1"/>
    <col min="66" max="66" width="29.90625" bestFit="1" customWidth="1"/>
    <col min="67" max="68" width="22.81640625" bestFit="1" customWidth="1"/>
    <col min="69" max="69" width="28.7265625" bestFit="1" customWidth="1"/>
    <col min="70" max="71" width="22.81640625" bestFit="1" customWidth="1"/>
    <col min="72" max="72" width="8.54296875" bestFit="1" customWidth="1"/>
  </cols>
  <sheetData>
    <row r="1" spans="1:72" x14ac:dyDescent="0.35">
      <c r="A1" s="35" t="s">
        <v>20</v>
      </c>
      <c r="B1" s="27" t="s">
        <v>5</v>
      </c>
      <c r="C1" s="27" t="s">
        <v>6</v>
      </c>
      <c r="D1" s="27" t="s">
        <v>7</v>
      </c>
      <c r="E1" s="27" t="s">
        <v>8</v>
      </c>
      <c r="F1" s="27" t="s">
        <v>9</v>
      </c>
      <c r="G1" s="27" t="s">
        <v>10</v>
      </c>
      <c r="H1" s="27" t="s">
        <v>11</v>
      </c>
      <c r="I1" s="27" t="s">
        <v>12</v>
      </c>
      <c r="J1" s="27" t="s">
        <v>13</v>
      </c>
      <c r="K1" s="27" t="s">
        <v>14</v>
      </c>
      <c r="L1" s="12" t="s">
        <v>15</v>
      </c>
      <c r="M1" s="12" t="s">
        <v>16</v>
      </c>
      <c r="N1" s="12" t="s">
        <v>17</v>
      </c>
      <c r="O1" s="12" t="s">
        <v>18</v>
      </c>
      <c r="P1" s="1" t="s">
        <v>24</v>
      </c>
      <c r="Q1" s="1" t="s">
        <v>25</v>
      </c>
      <c r="R1" s="1" t="s">
        <v>26</v>
      </c>
      <c r="S1" s="1" t="s">
        <v>27</v>
      </c>
      <c r="T1" s="1"/>
      <c r="U1" s="1"/>
      <c r="V1" s="6" t="s">
        <v>20</v>
      </c>
      <c r="W1" s="1" t="s">
        <v>28</v>
      </c>
      <c r="X1" s="1" t="s">
        <v>31</v>
      </c>
      <c r="Y1" s="1" t="s">
        <v>29</v>
      </c>
      <c r="Z1" s="6" t="s">
        <v>40</v>
      </c>
      <c r="AA1" s="6" t="s">
        <v>20</v>
      </c>
      <c r="AB1" s="27" t="s">
        <v>5</v>
      </c>
      <c r="AC1" s="27" t="s">
        <v>6</v>
      </c>
      <c r="AD1" s="27" t="s">
        <v>7</v>
      </c>
      <c r="AE1" s="27" t="s">
        <v>8</v>
      </c>
      <c r="AF1" s="27" t="s">
        <v>9</v>
      </c>
      <c r="AG1" s="27" t="s">
        <v>10</v>
      </c>
      <c r="AH1" s="27" t="s">
        <v>11</v>
      </c>
      <c r="AI1" s="27" t="s">
        <v>12</v>
      </c>
      <c r="AJ1" s="27" t="s">
        <v>13</v>
      </c>
      <c r="AK1" s="27" t="s">
        <v>14</v>
      </c>
      <c r="AL1" s="12" t="s">
        <v>15</v>
      </c>
      <c r="AM1" s="12" t="s">
        <v>16</v>
      </c>
      <c r="AN1" s="12" t="s">
        <v>17</v>
      </c>
      <c r="AO1" s="12" t="s">
        <v>18</v>
      </c>
      <c r="AP1" s="6" t="s">
        <v>24</v>
      </c>
      <c r="AQ1" s="1" t="s">
        <v>25</v>
      </c>
      <c r="AR1" s="6" t="s">
        <v>26</v>
      </c>
      <c r="AS1" s="6" t="s">
        <v>27</v>
      </c>
      <c r="AT1" s="6" t="s">
        <v>28</v>
      </c>
      <c r="AU1" s="6" t="s">
        <v>31</v>
      </c>
      <c r="AV1" s="1" t="s">
        <v>29</v>
      </c>
      <c r="AW1" s="6" t="s">
        <v>30</v>
      </c>
      <c r="AX1" s="39" t="s">
        <v>2</v>
      </c>
      <c r="AY1" s="21"/>
      <c r="AZ1" s="28"/>
      <c r="BA1" s="28"/>
      <c r="BB1" s="6"/>
      <c r="BC1" s="14"/>
      <c r="BD1" s="7"/>
    </row>
    <row r="2" spans="1:72" x14ac:dyDescent="0.35">
      <c r="A2" s="6">
        <v>1</v>
      </c>
      <c r="B2" s="8">
        <f>SUM(AB2:AB3)</f>
        <v>3.4926757369999999</v>
      </c>
      <c r="C2" s="8">
        <f t="shared" ref="C2:O2" si="0">SUM(AC2:AC3)</f>
        <v>3.9804081629999999</v>
      </c>
      <c r="D2" s="8">
        <f t="shared" si="0"/>
        <v>4.527346938</v>
      </c>
      <c r="E2" s="8">
        <f t="shared" si="0"/>
        <v>3.2310204090000001</v>
      </c>
      <c r="F2" s="8">
        <f t="shared" si="0"/>
        <v>3.1310430839999999</v>
      </c>
      <c r="G2" s="8">
        <f t="shared" si="0"/>
        <v>4.7639002270000006</v>
      </c>
      <c r="H2" s="8">
        <f t="shared" si="0"/>
        <v>3.5249433110000004</v>
      </c>
      <c r="I2" s="8">
        <f t="shared" si="0"/>
        <v>5.8478458039999994</v>
      </c>
      <c r="J2" s="8">
        <f t="shared" si="0"/>
        <v>3.1383219960000002</v>
      </c>
      <c r="K2" s="8">
        <f t="shared" si="0"/>
        <v>4.4869387759999997</v>
      </c>
      <c r="L2" s="8">
        <f t="shared" si="0"/>
        <v>4.4979591839999999</v>
      </c>
      <c r="M2" s="8">
        <f t="shared" si="0"/>
        <v>3.3124716550000004</v>
      </c>
      <c r="N2" s="8">
        <f t="shared" si="0"/>
        <v>5.4298412690000006</v>
      </c>
      <c r="O2" s="8">
        <f t="shared" si="0"/>
        <v>5.4997732419999998</v>
      </c>
      <c r="P2" s="3">
        <f>AVERAGE(B2:O2)</f>
        <v>4.2046064139285724</v>
      </c>
      <c r="Q2" s="13">
        <f>MIN(B2:O2)</f>
        <v>3.1310430839999999</v>
      </c>
      <c r="R2" s="3">
        <f>MAX(B2:O2)</f>
        <v>5.8478458039999994</v>
      </c>
      <c r="S2" s="8">
        <f>STDEV(B2:O2)/P2*100</f>
        <v>22.382846006031304</v>
      </c>
      <c r="V2" s="6">
        <v>1</v>
      </c>
      <c r="W2" s="13">
        <f>AVERAGE(C2,E2:I2,K2,M2)</f>
        <v>4.0348214286250004</v>
      </c>
      <c r="X2" s="3">
        <f>MIN(C2,E2:I2,K2,M2)</f>
        <v>3.1310430839999999</v>
      </c>
      <c r="Y2" s="3">
        <f>MAX(C2,E2:I2,K2,M2)</f>
        <v>5.8478458039999994</v>
      </c>
      <c r="Z2" s="8">
        <f>STDEV(C2,E2:I2,K2,M2)/W2*100</f>
        <v>23.457585262226083</v>
      </c>
      <c r="AA2" s="6" t="s">
        <v>3</v>
      </c>
      <c r="AB2" s="13">
        <f t="shared" ref="AB2:AN2" si="1">AB78-AB77</f>
        <v>1.8003174599999998</v>
      </c>
      <c r="AC2" s="13">
        <f t="shared" si="1"/>
        <v>1.975147392</v>
      </c>
      <c r="AD2" s="13">
        <f t="shared" si="1"/>
        <v>2.3004081629999997</v>
      </c>
      <c r="AE2" s="13">
        <f t="shared" si="1"/>
        <v>1.600340136</v>
      </c>
      <c r="AF2" s="13">
        <f t="shared" si="1"/>
        <v>1.372879819</v>
      </c>
      <c r="AG2" s="13">
        <f t="shared" si="1"/>
        <v>2.4163265310000002</v>
      </c>
      <c r="AH2" s="13">
        <f t="shared" si="1"/>
        <v>1.7479818599999999</v>
      </c>
      <c r="AI2" s="13">
        <f t="shared" si="1"/>
        <v>2.3909750559999998</v>
      </c>
      <c r="AJ2" s="13">
        <f t="shared" si="1"/>
        <v>1.6181405899999999</v>
      </c>
      <c r="AK2" s="13">
        <f t="shared" si="1"/>
        <v>2.4189115650000002</v>
      </c>
      <c r="AL2" s="13">
        <f t="shared" si="1"/>
        <v>2.3141950109999998</v>
      </c>
      <c r="AM2" s="13">
        <f t="shared" si="1"/>
        <v>1.6036281179999998</v>
      </c>
      <c r="AN2" s="13">
        <f t="shared" si="1"/>
        <v>3.032380952</v>
      </c>
      <c r="AO2" s="13">
        <f>AO78-AO77</f>
        <v>3.1295238090000002</v>
      </c>
      <c r="AP2" s="13">
        <f>AVERAGE(AB2:AO2)</f>
        <v>2.1229397472857143</v>
      </c>
      <c r="AQ2" s="13">
        <f t="shared" ref="AQ2:AQ6" si="2">MIN(AB2:AO2)</f>
        <v>1.372879819</v>
      </c>
      <c r="AR2" s="13">
        <f>MAX(AB2:AO2)</f>
        <v>3.1295238090000002</v>
      </c>
      <c r="AS2" s="8">
        <f t="shared" ref="AS2:AS6" si="3">STDEV(AB2:AO2)/AP2*100</f>
        <v>25.402230840429208</v>
      </c>
      <c r="AT2" s="13">
        <f t="shared" ref="AT2:AT6" si="4">AVERAGE(AC2,AE2:AI2,AK2,AM2)</f>
        <v>1.940773809625</v>
      </c>
      <c r="AU2" s="3">
        <f t="shared" ref="AU2:AU6" si="5">MIN(AC2,AE2:AI2,AK2,AM2)</f>
        <v>1.372879819</v>
      </c>
      <c r="AV2" s="3">
        <f t="shared" ref="AV2:AV6" si="6">MAX(AC2,AE2:AI2,AK2,AM2)</f>
        <v>2.4189115650000002</v>
      </c>
      <c r="AW2" s="8">
        <f t="shared" ref="AW2:AW6" si="7">STDEV(AC2,AE2:AI2,AK2,AM2)/AT2*100</f>
        <v>21.75502498662479</v>
      </c>
      <c r="AX2" s="22">
        <v>13.333333333333334</v>
      </c>
      <c r="AY2" s="1" t="s">
        <v>3</v>
      </c>
      <c r="AZ2" s="22"/>
      <c r="BA2" s="1"/>
      <c r="BB2" s="13"/>
      <c r="BC2" s="13"/>
      <c r="BD2" s="7"/>
    </row>
    <row r="3" spans="1:72" x14ac:dyDescent="0.35">
      <c r="A3" s="6">
        <v>2</v>
      </c>
      <c r="B3" s="8">
        <f>SUM(AB4:AB5)</f>
        <v>12.806666666000002</v>
      </c>
      <c r="C3" s="8">
        <f t="shared" ref="C3:O3" si="8">SUM(AC4:AC5)</f>
        <v>12.909115646</v>
      </c>
      <c r="D3" s="8">
        <f t="shared" si="8"/>
        <v>13.421678005</v>
      </c>
      <c r="E3" s="8">
        <f t="shared" si="8"/>
        <v>9.7160544210000008</v>
      </c>
      <c r="F3" s="8">
        <f t="shared" si="8"/>
        <v>14.380136055000001</v>
      </c>
      <c r="G3" s="8">
        <f t="shared" si="8"/>
        <v>13.052585034</v>
      </c>
      <c r="H3" s="8">
        <f t="shared" si="8"/>
        <v>15.893038548999998</v>
      </c>
      <c r="I3" s="8">
        <f t="shared" si="8"/>
        <v>19.281995465000001</v>
      </c>
      <c r="J3" s="8">
        <f t="shared" si="8"/>
        <v>14.772244898</v>
      </c>
      <c r="K3" s="8">
        <f t="shared" si="8"/>
        <v>18.522358275999999</v>
      </c>
      <c r="L3" s="8">
        <f t="shared" si="8"/>
        <v>17.925396825</v>
      </c>
      <c r="M3" s="8">
        <f t="shared" si="8"/>
        <v>9.3043083899999992</v>
      </c>
      <c r="N3" s="8">
        <f t="shared" si="8"/>
        <v>17.732789115999999</v>
      </c>
      <c r="O3" s="8">
        <f t="shared" si="8"/>
        <v>18.960907030000001</v>
      </c>
      <c r="P3" s="3">
        <f t="shared" ref="P3:P4" si="9">AVERAGE(B3:O3)</f>
        <v>14.905662455428573</v>
      </c>
      <c r="Q3" s="13">
        <f t="shared" ref="Q3:Q4" si="10">MIN(B3:O3)</f>
        <v>9.3043083899999992</v>
      </c>
      <c r="R3" s="3">
        <f t="shared" ref="R3:R4" si="11">MAX(B3:O3)</f>
        <v>19.281995465000001</v>
      </c>
      <c r="S3" s="8">
        <f t="shared" ref="S3:S5" si="12">STDEV(B3:O3)/P3*100</f>
        <v>21.968386262135777</v>
      </c>
      <c r="V3" s="6">
        <v>2</v>
      </c>
      <c r="W3" s="13">
        <f>AVERAGE(C3,E3:I3,K3,M3)</f>
        <v>14.132448979499999</v>
      </c>
      <c r="X3" s="3">
        <f t="shared" ref="X3:X4" si="13">MIN(C3,E3:I3,K3,M3)</f>
        <v>9.3043083899999992</v>
      </c>
      <c r="Y3" s="3">
        <f t="shared" ref="Y3:Y5" si="14">MAX(C3,E3:I3,K3,M3)</f>
        <v>19.281995465000001</v>
      </c>
      <c r="Z3" s="8">
        <f t="shared" ref="Z3:Z5" si="15">STDEV(C3,E3:I3,K3,M3)/W3*100</f>
        <v>25.988703641856546</v>
      </c>
      <c r="AA3" s="6" t="s">
        <v>4</v>
      </c>
      <c r="AB3" s="13">
        <f t="shared" ref="AB3:AO6" si="16">AB79-AB78</f>
        <v>1.6923582770000003</v>
      </c>
      <c r="AC3" s="13">
        <f t="shared" si="16"/>
        <v>2.0052607710000001</v>
      </c>
      <c r="AD3" s="13">
        <f t="shared" si="16"/>
        <v>2.2269387750000003</v>
      </c>
      <c r="AE3" s="13">
        <f t="shared" si="16"/>
        <v>1.6306802729999998</v>
      </c>
      <c r="AF3" s="13">
        <f t="shared" si="16"/>
        <v>1.7581632650000001</v>
      </c>
      <c r="AG3" s="13">
        <f t="shared" si="16"/>
        <v>2.3475736960000004</v>
      </c>
      <c r="AH3" s="13">
        <f t="shared" si="16"/>
        <v>1.7769614510000005</v>
      </c>
      <c r="AI3" s="13">
        <f t="shared" si="16"/>
        <v>3.4568707479999996</v>
      </c>
      <c r="AJ3" s="13">
        <f t="shared" si="16"/>
        <v>1.5201814060000003</v>
      </c>
      <c r="AK3" s="13">
        <f t="shared" si="16"/>
        <v>2.0680272109999995</v>
      </c>
      <c r="AL3" s="13">
        <f t="shared" si="16"/>
        <v>2.1837641730000001</v>
      </c>
      <c r="AM3" s="13">
        <f t="shared" si="16"/>
        <v>1.7088435370000004</v>
      </c>
      <c r="AN3" s="13">
        <f t="shared" si="16"/>
        <v>2.3974603170000002</v>
      </c>
      <c r="AO3" s="13">
        <f t="shared" si="16"/>
        <v>2.3702494330000001</v>
      </c>
      <c r="AP3" s="13">
        <f t="shared" ref="AP3:AP6" si="17">AVERAGE(AB3:AO3)</f>
        <v>2.0816666666428572</v>
      </c>
      <c r="AQ3" s="13">
        <f t="shared" si="2"/>
        <v>1.5201814060000003</v>
      </c>
      <c r="AR3" s="13">
        <f t="shared" ref="AR3:AR6" si="18">MAX(AB3:AO3)</f>
        <v>3.4568707479999996</v>
      </c>
      <c r="AS3" s="8">
        <f t="shared" si="3"/>
        <v>23.793342686822626</v>
      </c>
      <c r="AT3" s="13">
        <f t="shared" si="4"/>
        <v>2.0940476189999999</v>
      </c>
      <c r="AU3" s="3">
        <f t="shared" si="5"/>
        <v>1.6306802729999998</v>
      </c>
      <c r="AV3" s="3">
        <f t="shared" si="6"/>
        <v>3.4568707479999996</v>
      </c>
      <c r="AW3" s="8">
        <f t="shared" si="7"/>
        <v>28.576225200730711</v>
      </c>
      <c r="AX3" s="22">
        <v>10.666666666666668</v>
      </c>
      <c r="AY3" s="1" t="s">
        <v>4</v>
      </c>
      <c r="AZ3" s="22"/>
      <c r="BA3" s="1"/>
      <c r="BB3" s="13"/>
      <c r="BC3" s="13"/>
      <c r="BD3" s="7"/>
    </row>
    <row r="4" spans="1:72" x14ac:dyDescent="0.35">
      <c r="A4" s="1">
        <v>3</v>
      </c>
      <c r="B4" s="8">
        <f>SUM(AB6)</f>
        <v>2.6868480730000002</v>
      </c>
      <c r="C4" s="8">
        <f t="shared" ref="C4:O4" si="19">SUM(AC6)</f>
        <v>3.2141496600000004</v>
      </c>
      <c r="D4" s="8">
        <f t="shared" si="19"/>
        <v>3.2685034010000003</v>
      </c>
      <c r="E4" s="8">
        <f t="shared" si="19"/>
        <v>2.699319727999999</v>
      </c>
      <c r="F4" s="8">
        <f t="shared" si="19"/>
        <v>2.783673469</v>
      </c>
      <c r="G4" s="8">
        <f t="shared" si="19"/>
        <v>3.2408163260000009</v>
      </c>
      <c r="H4" s="8">
        <f t="shared" si="19"/>
        <v>3.2571428570000016</v>
      </c>
      <c r="I4" s="8">
        <f t="shared" si="19"/>
        <v>4.336326531000001</v>
      </c>
      <c r="J4" s="8">
        <f t="shared" si="19"/>
        <v>3.2097732420000007</v>
      </c>
      <c r="K4" s="8">
        <f t="shared" si="19"/>
        <v>2.9663492070000004</v>
      </c>
      <c r="L4" s="8">
        <f t="shared" si="19"/>
        <v>2.9020408159999995</v>
      </c>
      <c r="M4" s="8">
        <f t="shared" si="19"/>
        <v>3.6026303850000012</v>
      </c>
      <c r="N4" s="8">
        <f t="shared" si="19"/>
        <v>3.1432199549999993</v>
      </c>
      <c r="O4" s="8">
        <f t="shared" si="19"/>
        <v>2.7697052150000019</v>
      </c>
      <c r="P4" s="3">
        <f t="shared" si="9"/>
        <v>3.1486070617857145</v>
      </c>
      <c r="Q4" s="13">
        <f t="shared" si="10"/>
        <v>2.6868480730000002</v>
      </c>
      <c r="R4" s="3">
        <f t="shared" si="11"/>
        <v>4.336326531000001</v>
      </c>
      <c r="S4" s="8">
        <f t="shared" si="12"/>
        <v>13.774714117648927</v>
      </c>
      <c r="V4" s="1">
        <v>3</v>
      </c>
      <c r="W4" s="13">
        <f>AVERAGE(C4,E4:I4,K4,M4)</f>
        <v>3.2625510203750006</v>
      </c>
      <c r="X4" s="3">
        <f t="shared" si="13"/>
        <v>2.699319727999999</v>
      </c>
      <c r="Y4" s="3">
        <f t="shared" si="14"/>
        <v>4.336326531000001</v>
      </c>
      <c r="Z4" s="8">
        <f t="shared" si="15"/>
        <v>15.99300782337402</v>
      </c>
      <c r="AA4" s="6" t="s">
        <v>0</v>
      </c>
      <c r="AB4" s="13">
        <f t="shared" si="16"/>
        <v>5.4648299319999998</v>
      </c>
      <c r="AC4" s="13">
        <f t="shared" si="16"/>
        <v>5.4385714290000005</v>
      </c>
      <c r="AD4" s="13">
        <f t="shared" si="16"/>
        <v>5.0095238100000001</v>
      </c>
      <c r="AE4" s="13">
        <f t="shared" si="16"/>
        <v>3.3204081629999997</v>
      </c>
      <c r="AF4" s="13">
        <f t="shared" si="16"/>
        <v>5.6265759639999997</v>
      </c>
      <c r="AG4" s="13">
        <f t="shared" si="16"/>
        <v>6.2135147389999998</v>
      </c>
      <c r="AH4" s="13">
        <f t="shared" si="16"/>
        <v>6.3788208609999995</v>
      </c>
      <c r="AI4" s="13">
        <f t="shared" si="16"/>
        <v>8.6146031750000009</v>
      </c>
      <c r="AJ4" s="13">
        <f t="shared" si="16"/>
        <v>5.4595918359999995</v>
      </c>
      <c r="AK4" s="13">
        <f t="shared" si="16"/>
        <v>7.2200000000000006</v>
      </c>
      <c r="AL4" s="13">
        <f t="shared" si="16"/>
        <v>7.5292517000000005</v>
      </c>
      <c r="AM4" s="13">
        <f t="shared" si="16"/>
        <v>4.6106122450000004</v>
      </c>
      <c r="AN4" s="13">
        <f t="shared" si="16"/>
        <v>7.4536054429999989</v>
      </c>
      <c r="AO4" s="13">
        <f t="shared" si="16"/>
        <v>8.148390023000001</v>
      </c>
      <c r="AP4" s="13">
        <f t="shared" si="17"/>
        <v>6.1777356657142866</v>
      </c>
      <c r="AQ4" s="13">
        <f t="shared" si="2"/>
        <v>3.3204081629999997</v>
      </c>
      <c r="AR4" s="13">
        <f t="shared" si="18"/>
        <v>8.6146031750000009</v>
      </c>
      <c r="AS4" s="8">
        <f t="shared" si="3"/>
        <v>23.867689513649186</v>
      </c>
      <c r="AT4" s="13">
        <f t="shared" si="4"/>
        <v>5.9278883219999994</v>
      </c>
      <c r="AU4" s="3">
        <f t="shared" si="5"/>
        <v>3.3204081629999997</v>
      </c>
      <c r="AV4" s="3">
        <f t="shared" si="6"/>
        <v>8.6146031750000009</v>
      </c>
      <c r="AW4" s="8">
        <f t="shared" si="7"/>
        <v>27.079257018001829</v>
      </c>
      <c r="AX4" s="22">
        <v>29.333333333333332</v>
      </c>
      <c r="AY4" s="1" t="s">
        <v>0</v>
      </c>
      <c r="AZ4" s="22"/>
      <c r="BA4" s="1"/>
      <c r="BB4" s="13"/>
      <c r="BC4" s="13"/>
      <c r="BD4" s="7"/>
    </row>
    <row r="5" spans="1:72" x14ac:dyDescent="0.35">
      <c r="A5" s="6" t="s">
        <v>22</v>
      </c>
      <c r="B5" s="8">
        <f>SUM(B2:B4)</f>
        <v>18.986190476000001</v>
      </c>
      <c r="C5" s="8">
        <f t="shared" ref="C5:O5" si="20">SUM(C2:C4)</f>
        <v>20.103673469</v>
      </c>
      <c r="D5" s="8">
        <f t="shared" si="20"/>
        <v>21.217528344000002</v>
      </c>
      <c r="E5" s="8">
        <f t="shared" si="20"/>
        <v>15.646394558000001</v>
      </c>
      <c r="F5" s="8">
        <f t="shared" si="20"/>
        <v>20.294852607999999</v>
      </c>
      <c r="G5" s="8">
        <f t="shared" si="20"/>
        <v>21.057301587000001</v>
      </c>
      <c r="H5" s="8">
        <f t="shared" si="20"/>
        <v>22.675124716999999</v>
      </c>
      <c r="I5" s="8">
        <f t="shared" si="20"/>
        <v>29.466167800000001</v>
      </c>
      <c r="J5" s="8">
        <f t="shared" si="20"/>
        <v>21.120340135999999</v>
      </c>
      <c r="K5" s="8">
        <f t="shared" si="20"/>
        <v>25.975646258999998</v>
      </c>
      <c r="L5" s="8">
        <f t="shared" si="20"/>
        <v>25.325396824999999</v>
      </c>
      <c r="M5" s="8">
        <f t="shared" si="20"/>
        <v>16.21941043</v>
      </c>
      <c r="N5" s="8">
        <f t="shared" si="20"/>
        <v>26.305850339999999</v>
      </c>
      <c r="O5" s="8">
        <f t="shared" si="20"/>
        <v>27.230385487000003</v>
      </c>
      <c r="P5" s="3">
        <f t="shared" ref="P5" si="21">AVERAGE(B5:O5)</f>
        <v>22.258875931142853</v>
      </c>
      <c r="Q5" s="13">
        <f t="shared" ref="Q5" si="22">MIN(B5:O5)</f>
        <v>15.646394558000001</v>
      </c>
      <c r="R5" s="3">
        <f t="shared" ref="R5" si="23">MAX(B5:O5)</f>
        <v>29.466167800000001</v>
      </c>
      <c r="S5" s="8">
        <f t="shared" si="12"/>
        <v>18.467491947103522</v>
      </c>
      <c r="V5" s="6" t="s">
        <v>22</v>
      </c>
      <c r="W5" s="13">
        <f>AVERAGE(C5,E5:I5,K5,M5)</f>
        <v>21.429821428500002</v>
      </c>
      <c r="X5" s="3">
        <f>MIN(C5,E5:I5,K5,M5)</f>
        <v>15.646394558000001</v>
      </c>
      <c r="Y5" s="3">
        <f t="shared" si="14"/>
        <v>29.466167800000001</v>
      </c>
      <c r="Z5" s="8">
        <f t="shared" si="15"/>
        <v>21.642943148719159</v>
      </c>
      <c r="AA5" s="6" t="s">
        <v>1</v>
      </c>
      <c r="AB5" s="13">
        <f t="shared" si="16"/>
        <v>7.341836734000001</v>
      </c>
      <c r="AC5" s="13">
        <f t="shared" si="16"/>
        <v>7.4705442170000005</v>
      </c>
      <c r="AD5" s="13">
        <f t="shared" si="16"/>
        <v>8.4121541950000012</v>
      </c>
      <c r="AE5" s="13">
        <f t="shared" si="16"/>
        <v>6.3956462580000011</v>
      </c>
      <c r="AF5" s="13">
        <f t="shared" si="16"/>
        <v>8.7535600910000007</v>
      </c>
      <c r="AG5" s="13">
        <f t="shared" si="16"/>
        <v>6.8390702949999991</v>
      </c>
      <c r="AH5" s="13">
        <f t="shared" si="16"/>
        <v>9.5142176879999987</v>
      </c>
      <c r="AI5" s="13">
        <f t="shared" si="16"/>
        <v>10.667392289999999</v>
      </c>
      <c r="AJ5" s="13">
        <f t="shared" si="16"/>
        <v>9.3126530620000008</v>
      </c>
      <c r="AK5" s="13">
        <f t="shared" si="16"/>
        <v>11.302358276</v>
      </c>
      <c r="AL5" s="13">
        <f t="shared" si="16"/>
        <v>10.396145124999999</v>
      </c>
      <c r="AM5" s="13">
        <f t="shared" si="16"/>
        <v>4.6936961449999988</v>
      </c>
      <c r="AN5" s="13">
        <f t="shared" si="16"/>
        <v>10.279183673</v>
      </c>
      <c r="AO5" s="13">
        <f t="shared" si="16"/>
        <v>10.812517006999999</v>
      </c>
      <c r="AP5" s="13">
        <f t="shared" si="17"/>
        <v>8.7279267897142851</v>
      </c>
      <c r="AQ5" s="13">
        <f t="shared" si="2"/>
        <v>4.6936961449999988</v>
      </c>
      <c r="AR5" s="13">
        <f t="shared" si="18"/>
        <v>11.302358276</v>
      </c>
      <c r="AS5" s="8">
        <f t="shared" si="3"/>
        <v>22.418036513209376</v>
      </c>
      <c r="AT5" s="13">
        <f t="shared" si="4"/>
        <v>8.2045606574999983</v>
      </c>
      <c r="AU5" s="3">
        <f t="shared" si="5"/>
        <v>4.6936961449999988</v>
      </c>
      <c r="AV5" s="3">
        <f t="shared" si="6"/>
        <v>11.302358276</v>
      </c>
      <c r="AW5" s="8">
        <f t="shared" si="7"/>
        <v>27.51751093559578</v>
      </c>
      <c r="AX5" s="22">
        <v>33.333333333333329</v>
      </c>
      <c r="AY5" s="1" t="s">
        <v>1</v>
      </c>
      <c r="AZ5" s="22"/>
      <c r="BA5" s="1"/>
      <c r="BB5" s="13"/>
      <c r="BC5" s="13"/>
      <c r="BD5" s="7"/>
    </row>
    <row r="6" spans="1:72" x14ac:dyDescent="0.3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33">
        <f>SUM(P2:P4)</f>
        <v>22.25887593114286</v>
      </c>
      <c r="Q6" s="13"/>
      <c r="R6" s="3"/>
      <c r="S6" s="8"/>
      <c r="U6" s="7"/>
      <c r="Y6" s="7"/>
      <c r="AA6" s="6">
        <v>3</v>
      </c>
      <c r="AB6" s="13">
        <f>AB82-AB81</f>
        <v>2.6868480730000002</v>
      </c>
      <c r="AC6" s="13">
        <f t="shared" si="16"/>
        <v>3.2141496600000004</v>
      </c>
      <c r="AD6" s="13">
        <f t="shared" si="16"/>
        <v>3.2685034010000003</v>
      </c>
      <c r="AE6" s="13">
        <f t="shared" si="16"/>
        <v>2.699319727999999</v>
      </c>
      <c r="AF6" s="13">
        <f t="shared" si="16"/>
        <v>2.783673469</v>
      </c>
      <c r="AG6" s="13">
        <f t="shared" si="16"/>
        <v>3.2408163260000009</v>
      </c>
      <c r="AH6" s="13">
        <f t="shared" si="16"/>
        <v>3.2571428570000016</v>
      </c>
      <c r="AI6" s="13">
        <f t="shared" si="16"/>
        <v>4.336326531000001</v>
      </c>
      <c r="AJ6" s="13">
        <f t="shared" si="16"/>
        <v>3.2097732420000007</v>
      </c>
      <c r="AK6" s="13">
        <f t="shared" si="16"/>
        <v>2.9663492070000004</v>
      </c>
      <c r="AL6" s="13">
        <f t="shared" si="16"/>
        <v>2.9020408159999995</v>
      </c>
      <c r="AM6" s="13">
        <f t="shared" si="16"/>
        <v>3.6026303850000012</v>
      </c>
      <c r="AN6" s="13">
        <f t="shared" si="16"/>
        <v>3.1432199549999993</v>
      </c>
      <c r="AO6" s="13">
        <f t="shared" si="16"/>
        <v>2.7697052150000019</v>
      </c>
      <c r="AP6" s="13">
        <f t="shared" si="17"/>
        <v>3.1486070617857145</v>
      </c>
      <c r="AQ6" s="13">
        <f t="shared" si="2"/>
        <v>2.6868480730000002</v>
      </c>
      <c r="AR6" s="13">
        <f t="shared" si="18"/>
        <v>4.336326531000001</v>
      </c>
      <c r="AS6" s="8">
        <f t="shared" si="3"/>
        <v>13.774714117648927</v>
      </c>
      <c r="AT6" s="13">
        <f t="shared" si="4"/>
        <v>3.2625510203750006</v>
      </c>
      <c r="AU6" s="3">
        <f t="shared" si="5"/>
        <v>2.699319727999999</v>
      </c>
      <c r="AV6" s="3">
        <f t="shared" si="6"/>
        <v>4.336326531000001</v>
      </c>
      <c r="AW6" s="8">
        <f t="shared" si="7"/>
        <v>15.99300782337402</v>
      </c>
      <c r="AX6" s="22">
        <v>13.333333333333334</v>
      </c>
      <c r="AY6" s="1">
        <v>3</v>
      </c>
      <c r="AZ6" s="22"/>
      <c r="BA6" s="1"/>
      <c r="BB6" s="13"/>
      <c r="BC6" s="13"/>
      <c r="BD6" s="7"/>
    </row>
    <row r="7" spans="1:72" x14ac:dyDescent="0.35">
      <c r="Q7" s="2"/>
      <c r="R7" s="32"/>
      <c r="S7" s="8"/>
      <c r="T7" s="8"/>
      <c r="U7" s="8"/>
      <c r="Y7" s="7"/>
      <c r="AA7" s="20" t="s">
        <v>22</v>
      </c>
      <c r="AB7" s="14">
        <f>SUM(AB2:AB6)</f>
        <v>18.986190476000001</v>
      </c>
      <c r="AC7" s="14">
        <f t="shared" ref="AC7:AO7" si="24">SUM(AC2:AC6)</f>
        <v>20.103673469</v>
      </c>
      <c r="AD7" s="14">
        <f t="shared" si="24"/>
        <v>21.217528344000002</v>
      </c>
      <c r="AE7" s="14">
        <f t="shared" si="24"/>
        <v>15.646394558000001</v>
      </c>
      <c r="AF7" s="14">
        <f t="shared" si="24"/>
        <v>20.294852607999999</v>
      </c>
      <c r="AG7" s="14">
        <f t="shared" si="24"/>
        <v>21.057301587000001</v>
      </c>
      <c r="AH7" s="14">
        <f t="shared" si="24"/>
        <v>22.675124716999999</v>
      </c>
      <c r="AI7" s="14">
        <f t="shared" si="24"/>
        <v>29.466167800000001</v>
      </c>
      <c r="AJ7" s="14">
        <f t="shared" si="24"/>
        <v>21.120340135999999</v>
      </c>
      <c r="AK7" s="14">
        <f t="shared" si="24"/>
        <v>25.975646259000001</v>
      </c>
      <c r="AL7" s="14">
        <f t="shared" si="24"/>
        <v>25.325396824999999</v>
      </c>
      <c r="AM7" s="14">
        <f t="shared" si="24"/>
        <v>16.21941043</v>
      </c>
      <c r="AN7" s="14">
        <f t="shared" si="24"/>
        <v>26.305850339999999</v>
      </c>
      <c r="AO7" s="14">
        <f t="shared" si="24"/>
        <v>27.230385487</v>
      </c>
      <c r="AP7" s="14">
        <f>AVERAGE(AB7:AO7)</f>
        <v>22.258875931142853</v>
      </c>
      <c r="AQ7" s="14">
        <f>MIN(AB7:AO7)</f>
        <v>15.646394558000001</v>
      </c>
      <c r="AR7" s="14">
        <f>MAX(AB7:AO7)</f>
        <v>29.466167800000001</v>
      </c>
      <c r="AS7" s="8">
        <f>STDEV(AB7:AO7)/AP7*100</f>
        <v>18.467491947103522</v>
      </c>
      <c r="AT7" s="13">
        <f>AVERAGE(AC7,AE7:AI7,AK7,AM7)</f>
        <v>21.429821428500002</v>
      </c>
      <c r="AU7" s="3">
        <f>MIN(AC7,AE7:AI7,AK7,AM7)</f>
        <v>15.646394558000001</v>
      </c>
      <c r="AV7" s="3">
        <f>MAX(AC7,AE7:AI7,AK7,AM7)</f>
        <v>29.466167800000001</v>
      </c>
      <c r="AW7" s="8">
        <f>STDEV(AC7,AE7:AI7,AK7,AM7)/AT7*100</f>
        <v>21.642943148719159</v>
      </c>
      <c r="AX7" s="4">
        <f>SUM(AX2:AX6)</f>
        <v>99.999999999999986</v>
      </c>
      <c r="AY7" s="1"/>
      <c r="AZ7" s="13"/>
      <c r="BA7" s="13"/>
      <c r="BB7" s="13"/>
      <c r="BC7" s="13"/>
      <c r="BD7" s="7"/>
    </row>
    <row r="8" spans="1:72" x14ac:dyDescent="0.35">
      <c r="A8" s="35" t="s">
        <v>21</v>
      </c>
      <c r="B8" s="27" t="s">
        <v>5</v>
      </c>
      <c r="C8" s="27" t="s">
        <v>6</v>
      </c>
      <c r="D8" s="27" t="s">
        <v>7</v>
      </c>
      <c r="E8" s="27" t="s">
        <v>8</v>
      </c>
      <c r="F8" s="27" t="s">
        <v>9</v>
      </c>
      <c r="G8" s="27" t="s">
        <v>10</v>
      </c>
      <c r="H8" s="27" t="s">
        <v>11</v>
      </c>
      <c r="I8" s="27" t="s">
        <v>12</v>
      </c>
      <c r="J8" s="27" t="s">
        <v>13</v>
      </c>
      <c r="K8" s="27" t="s">
        <v>14</v>
      </c>
      <c r="L8" s="12" t="s">
        <v>15</v>
      </c>
      <c r="M8" s="12" t="s">
        <v>16</v>
      </c>
      <c r="N8" s="12" t="s">
        <v>17</v>
      </c>
      <c r="O8" s="12" t="s">
        <v>18</v>
      </c>
      <c r="P8" s="1" t="s">
        <v>24</v>
      </c>
      <c r="Q8" s="1" t="s">
        <v>25</v>
      </c>
      <c r="R8" s="1" t="s">
        <v>26</v>
      </c>
      <c r="S8" s="1" t="s">
        <v>32</v>
      </c>
      <c r="T8" s="1" t="s">
        <v>2</v>
      </c>
      <c r="U8" s="1" t="s">
        <v>35</v>
      </c>
      <c r="V8" s="6" t="s">
        <v>21</v>
      </c>
      <c r="W8" s="1" t="s">
        <v>28</v>
      </c>
      <c r="X8" s="1" t="s">
        <v>31</v>
      </c>
      <c r="Y8" s="1" t="s">
        <v>29</v>
      </c>
      <c r="Z8" s="6" t="s">
        <v>49</v>
      </c>
      <c r="AA8" s="20"/>
      <c r="AB8" s="9">
        <f t="shared" ref="AB8:AC8" si="25">AB7/86400</f>
        <v>2.1974757495370371E-4</v>
      </c>
      <c r="AC8" s="9">
        <f t="shared" si="25"/>
        <v>2.3268140589120369E-4</v>
      </c>
      <c r="AD8" s="9">
        <f t="shared" ref="AD8:AP8" si="26">AD7/86400</f>
        <v>2.4557324472222227E-4</v>
      </c>
      <c r="AE8" s="9">
        <f t="shared" si="26"/>
        <v>1.8109252960648149E-4</v>
      </c>
      <c r="AF8" s="9">
        <f t="shared" si="26"/>
        <v>2.3489412740740741E-4</v>
      </c>
      <c r="AG8" s="9">
        <f t="shared" si="26"/>
        <v>2.4371876836805557E-4</v>
      </c>
      <c r="AH8" s="9">
        <f t="shared" si="26"/>
        <v>2.6244357311342592E-4</v>
      </c>
      <c r="AI8" s="9">
        <f t="shared" si="26"/>
        <v>3.4104360879629633E-4</v>
      </c>
      <c r="AJ8" s="9">
        <f t="shared" si="26"/>
        <v>2.4444838120370372E-4</v>
      </c>
      <c r="AK8" s="9">
        <f t="shared" si="26"/>
        <v>3.006440539236111E-4</v>
      </c>
      <c r="AL8" s="9">
        <f t="shared" si="26"/>
        <v>2.9311801880787034E-4</v>
      </c>
      <c r="AM8" s="9">
        <f t="shared" si="26"/>
        <v>1.8772465775462963E-4</v>
      </c>
      <c r="AN8" s="9">
        <f t="shared" si="26"/>
        <v>3.0446586041666665E-4</v>
      </c>
      <c r="AO8" s="9">
        <f t="shared" si="26"/>
        <v>3.1516649869212961E-4</v>
      </c>
      <c r="AP8" s="9">
        <f t="shared" si="26"/>
        <v>2.5762587883267193E-4</v>
      </c>
      <c r="AQ8" s="13"/>
      <c r="AR8" s="13"/>
      <c r="AS8" s="14"/>
      <c r="AT8" s="13"/>
      <c r="AU8" s="3"/>
      <c r="AV8" s="3"/>
      <c r="AW8" s="13"/>
      <c r="AY8" s="1"/>
      <c r="AZ8" s="13"/>
      <c r="BA8" s="13"/>
      <c r="BB8" s="13"/>
      <c r="BC8" s="13"/>
      <c r="BD8" s="7"/>
      <c r="BE8" s="15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7"/>
    </row>
    <row r="9" spans="1:72" x14ac:dyDescent="0.35">
      <c r="A9" s="6">
        <v>1</v>
      </c>
      <c r="B9" s="8">
        <f>B2/B$5*100</f>
        <v>18.395874314096918</v>
      </c>
      <c r="C9" s="8">
        <f t="shared" ref="C9:O9" si="27">C2/C$5*100</f>
        <v>19.79940715381105</v>
      </c>
      <c r="D9" s="8">
        <f t="shared" si="27"/>
        <v>21.337767833265396</v>
      </c>
      <c r="E9" s="8">
        <f t="shared" si="27"/>
        <v>20.650255220286382</v>
      </c>
      <c r="F9" s="8">
        <f t="shared" si="27"/>
        <v>15.427769516127348</v>
      </c>
      <c r="G9" s="8">
        <f t="shared" si="27"/>
        <v>22.623507610020919</v>
      </c>
      <c r="H9" s="8">
        <f t="shared" si="27"/>
        <v>15.5454197275364</v>
      </c>
      <c r="I9" s="8">
        <f t="shared" si="27"/>
        <v>19.845966546080689</v>
      </c>
      <c r="J9" s="8">
        <f t="shared" si="27"/>
        <v>14.859239840795338</v>
      </c>
      <c r="K9" s="8">
        <f t="shared" si="27"/>
        <v>17.273636741358736</v>
      </c>
      <c r="L9" s="8">
        <f t="shared" si="27"/>
        <v>17.760666160854914</v>
      </c>
      <c r="M9" s="8">
        <f t="shared" si="27"/>
        <v>20.422885710279175</v>
      </c>
      <c r="N9" s="8">
        <f t="shared" si="27"/>
        <v>20.64119273401143</v>
      </c>
      <c r="O9" s="8">
        <f t="shared" si="27"/>
        <v>20.19719201046799</v>
      </c>
      <c r="P9" s="32">
        <f>AVERAGE(B9:O9)</f>
        <v>18.912912937070907</v>
      </c>
      <c r="Q9" s="8">
        <f>MIN(B9:O9)</f>
        <v>14.859239840795338</v>
      </c>
      <c r="R9" s="32">
        <f>MAX(B9:O9)</f>
        <v>22.623507610020919</v>
      </c>
      <c r="S9" s="8">
        <f>STDEV(B9:O9)</f>
        <v>2.4089628102779699</v>
      </c>
      <c r="T9" s="11">
        <f>SUM(AX2:AX3)</f>
        <v>24</v>
      </c>
      <c r="U9" s="8">
        <f>T9-P9</f>
        <v>5.0870870629290934</v>
      </c>
      <c r="V9" s="6">
        <v>1</v>
      </c>
      <c r="W9" s="8">
        <f>AVERAGE(C9,E9:I9,K9,M9)</f>
        <v>18.948606028187584</v>
      </c>
      <c r="X9" s="32">
        <f>MIN(C9,E9:I9,K9,M9)</f>
        <v>15.427769516127348</v>
      </c>
      <c r="Y9" s="32">
        <f>MAX(C9,E9:I9,K9,M9)</f>
        <v>22.623507610020919</v>
      </c>
      <c r="Z9" s="8">
        <f>STDEV(C9,E9:I9,K9,M9)</f>
        <v>2.5880665562763605</v>
      </c>
      <c r="AA9" s="20"/>
      <c r="AB9" s="20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29">
        <f>SUM(AP2:AP6)</f>
        <v>22.258875931142857</v>
      </c>
      <c r="AQ9" s="13"/>
      <c r="AR9" s="13"/>
      <c r="AS9" s="9"/>
      <c r="AT9" s="13"/>
      <c r="AU9" s="3"/>
      <c r="AV9" s="3"/>
      <c r="AW9" s="13"/>
      <c r="AY9" s="1"/>
      <c r="AZ9" s="13"/>
      <c r="BA9" s="13"/>
      <c r="BB9" s="13"/>
      <c r="BC9" s="13"/>
      <c r="BD9" s="7"/>
      <c r="BE9" s="1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12"/>
      <c r="BQ9" s="12"/>
      <c r="BR9" s="12"/>
      <c r="BS9" s="12"/>
      <c r="BT9" s="26"/>
    </row>
    <row r="10" spans="1:72" x14ac:dyDescent="0.35">
      <c r="A10" s="6">
        <v>2</v>
      </c>
      <c r="B10" s="8">
        <f t="shared" ref="B10:O10" si="28">B3/B$5*100</f>
        <v>67.452534420681232</v>
      </c>
      <c r="C10" s="8">
        <f t="shared" si="28"/>
        <v>64.212720455820886</v>
      </c>
      <c r="D10" s="8">
        <f t="shared" si="28"/>
        <v>63.257500060300146</v>
      </c>
      <c r="E10" s="8">
        <f t="shared" si="28"/>
        <v>62.097720883768602</v>
      </c>
      <c r="F10" s="8">
        <f t="shared" si="28"/>
        <v>70.856075344600029</v>
      </c>
      <c r="G10" s="8">
        <f t="shared" si="28"/>
        <v>61.986028836943582</v>
      </c>
      <c r="H10" s="8">
        <f t="shared" si="28"/>
        <v>70.090192434904964</v>
      </c>
      <c r="I10" s="8">
        <f t="shared" si="28"/>
        <v>65.437744045562653</v>
      </c>
      <c r="J10" s="8">
        <f t="shared" si="28"/>
        <v>69.943214942928137</v>
      </c>
      <c r="K10" s="8">
        <f t="shared" si="28"/>
        <v>71.306631185672245</v>
      </c>
      <c r="L10" s="8">
        <f t="shared" si="28"/>
        <v>70.780319648555007</v>
      </c>
      <c r="M10" s="8">
        <f t="shared" si="28"/>
        <v>57.365268794175272</v>
      </c>
      <c r="N10" s="8">
        <f t="shared" si="28"/>
        <v>67.410058548975996</v>
      </c>
      <c r="O10" s="8">
        <f t="shared" si="28"/>
        <v>69.631430811187329</v>
      </c>
      <c r="P10" s="32">
        <f t="shared" ref="P10:P11" si="29">AVERAGE(B10:O10)</f>
        <v>66.559102886719728</v>
      </c>
      <c r="Q10" s="8">
        <f t="shared" ref="Q10:Q12" si="30">MIN(B10:O10)</f>
        <v>57.365268794175272</v>
      </c>
      <c r="R10" s="32">
        <f t="shared" ref="R10:R12" si="31">MAX(B10:O10)</f>
        <v>71.306631185672245</v>
      </c>
      <c r="S10" s="8">
        <f t="shared" ref="S10:S11" si="32">STDEV(B10:O10)</f>
        <v>4.267147116486421</v>
      </c>
      <c r="T10" s="11">
        <f>SUM(AX4:AX5)</f>
        <v>62.666666666666657</v>
      </c>
      <c r="U10" s="8">
        <f>T10-P10</f>
        <v>-3.8924362200530709</v>
      </c>
      <c r="V10" s="6">
        <v>2</v>
      </c>
      <c r="W10" s="8">
        <f t="shared" ref="W10:W11" si="33">AVERAGE(C10,E10:I10,K10,M10)</f>
        <v>65.41904774768102</v>
      </c>
      <c r="X10" s="32">
        <f t="shared" ref="X10:X12" si="34">MIN(C10,E10:I10,K10,M10)</f>
        <v>57.365268794175272</v>
      </c>
      <c r="Y10" s="32">
        <f t="shared" ref="Y10:Y12" si="35">MAX(C10,E10:I10,K10,M10)</f>
        <v>71.306631185672245</v>
      </c>
      <c r="Z10" s="8">
        <f t="shared" ref="Z10:Z11" si="36">STDEV(C10,E10:I10,K10,M10)</f>
        <v>5.002574508832546</v>
      </c>
      <c r="AA10" s="1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8"/>
      <c r="AT10" s="13"/>
      <c r="AU10" s="3"/>
      <c r="AV10" s="3"/>
      <c r="AW10" s="8"/>
      <c r="AX10" s="40"/>
      <c r="AY10" s="1"/>
      <c r="AZ10" s="13"/>
      <c r="BA10" s="13"/>
      <c r="BB10" s="13"/>
      <c r="BC10" s="13"/>
      <c r="BD10" s="7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22"/>
    </row>
    <row r="11" spans="1:72" x14ac:dyDescent="0.35">
      <c r="A11" s="6">
        <v>3</v>
      </c>
      <c r="B11" s="8">
        <f t="shared" ref="B11:O11" si="37">B4/B$5*100</f>
        <v>14.151591265221859</v>
      </c>
      <c r="C11" s="8">
        <f t="shared" si="37"/>
        <v>15.987872390368063</v>
      </c>
      <c r="D11" s="8">
        <f t="shared" si="37"/>
        <v>15.40473210643446</v>
      </c>
      <c r="E11" s="8">
        <f t="shared" si="37"/>
        <v>17.252023895945005</v>
      </c>
      <c r="F11" s="8">
        <f t="shared" si="37"/>
        <v>13.716155139272642</v>
      </c>
      <c r="G11" s="8">
        <f t="shared" si="37"/>
        <v>15.390463553035499</v>
      </c>
      <c r="H11" s="8">
        <f t="shared" si="37"/>
        <v>14.364387837558642</v>
      </c>
      <c r="I11" s="8">
        <f t="shared" si="37"/>
        <v>14.716289408356662</v>
      </c>
      <c r="J11" s="8">
        <f t="shared" si="37"/>
        <v>15.197545216276534</v>
      </c>
      <c r="K11" s="8">
        <f t="shared" si="37"/>
        <v>11.419732072969021</v>
      </c>
      <c r="L11" s="8">
        <f t="shared" si="37"/>
        <v>11.45901419059008</v>
      </c>
      <c r="M11" s="8">
        <f t="shared" si="37"/>
        <v>22.211845495545557</v>
      </c>
      <c r="N11" s="8">
        <f t="shared" si="37"/>
        <v>11.948748717012581</v>
      </c>
      <c r="O11" s="8">
        <f t="shared" si="37"/>
        <v>10.171377178344686</v>
      </c>
      <c r="P11" s="32">
        <f t="shared" si="29"/>
        <v>14.527984176209378</v>
      </c>
      <c r="Q11" s="8">
        <f t="shared" si="30"/>
        <v>10.171377178344686</v>
      </c>
      <c r="R11" s="32">
        <f t="shared" si="31"/>
        <v>22.211845495545557</v>
      </c>
      <c r="S11" s="8">
        <f t="shared" si="32"/>
        <v>2.9888190231541891</v>
      </c>
      <c r="T11" s="41">
        <f>SUM(AX6)</f>
        <v>13.333333333333334</v>
      </c>
      <c r="U11" s="8">
        <f>T11-P11</f>
        <v>-1.1946508428760438</v>
      </c>
      <c r="V11" s="1">
        <v>3</v>
      </c>
      <c r="W11" s="8">
        <f t="shared" si="33"/>
        <v>15.632346224131387</v>
      </c>
      <c r="X11" s="32">
        <f t="shared" si="34"/>
        <v>11.419732072969021</v>
      </c>
      <c r="Y11" s="32">
        <f t="shared" si="35"/>
        <v>22.211845495545557</v>
      </c>
      <c r="Z11" s="8">
        <f t="shared" si="36"/>
        <v>3.1614385813296884</v>
      </c>
      <c r="AA11" s="20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8"/>
      <c r="AT11" s="13"/>
      <c r="AU11" s="3"/>
      <c r="AV11" s="3"/>
      <c r="AW11" s="8"/>
      <c r="AX11" s="40"/>
      <c r="AY11" s="20"/>
      <c r="AZ11" s="9"/>
      <c r="BA11" s="9"/>
      <c r="BB11" s="9"/>
      <c r="BC11" s="9"/>
      <c r="BD11" s="7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22"/>
    </row>
    <row r="12" spans="1:72" x14ac:dyDescent="0.35">
      <c r="B12" s="8">
        <f>SUM(B9:B11)</f>
        <v>100</v>
      </c>
      <c r="C12" s="8">
        <f t="shared" ref="C12:O12" si="38">SUM(C9:C11)</f>
        <v>100</v>
      </c>
      <c r="D12" s="8">
        <f t="shared" si="38"/>
        <v>100</v>
      </c>
      <c r="E12" s="8">
        <f t="shared" si="38"/>
        <v>99.999999999999986</v>
      </c>
      <c r="F12" s="8">
        <f t="shared" si="38"/>
        <v>100.00000000000003</v>
      </c>
      <c r="G12" s="8">
        <f t="shared" si="38"/>
        <v>100</v>
      </c>
      <c r="H12" s="8">
        <f t="shared" si="38"/>
        <v>100</v>
      </c>
      <c r="I12" s="8">
        <f t="shared" si="38"/>
        <v>100</v>
      </c>
      <c r="J12" s="8">
        <f t="shared" si="38"/>
        <v>100.00000000000001</v>
      </c>
      <c r="K12" s="8">
        <f t="shared" si="38"/>
        <v>100</v>
      </c>
      <c r="L12" s="8">
        <f t="shared" si="38"/>
        <v>100</v>
      </c>
      <c r="M12" s="8">
        <f t="shared" si="38"/>
        <v>100</v>
      </c>
      <c r="N12" s="8">
        <f t="shared" si="38"/>
        <v>100</v>
      </c>
      <c r="O12" s="8">
        <f t="shared" si="38"/>
        <v>100</v>
      </c>
      <c r="P12" s="32">
        <f>SUM(P9:P11)</f>
        <v>100</v>
      </c>
      <c r="Q12" s="8">
        <f t="shared" si="30"/>
        <v>99.999999999999986</v>
      </c>
      <c r="R12" s="32">
        <f t="shared" si="31"/>
        <v>100.00000000000003</v>
      </c>
      <c r="S12" s="8"/>
      <c r="T12" s="36">
        <f>SUM(T9:T11)</f>
        <v>99.999999999999986</v>
      </c>
      <c r="U12" s="36"/>
      <c r="V12" s="36"/>
      <c r="W12" s="8">
        <f>SUM(W9:W11)</f>
        <v>99.999999999999986</v>
      </c>
      <c r="X12" s="32">
        <f t="shared" si="34"/>
        <v>99.999999999999986</v>
      </c>
      <c r="Y12" s="32">
        <f t="shared" si="35"/>
        <v>100.00000000000003</v>
      </c>
      <c r="Z12" s="8"/>
      <c r="AA12" s="20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8"/>
      <c r="AT12" s="13"/>
      <c r="AU12" s="3"/>
      <c r="AV12" s="3"/>
      <c r="AW12" s="8"/>
      <c r="AX12" s="40"/>
      <c r="AY12" s="20"/>
      <c r="AZ12" s="9"/>
      <c r="BA12" s="9"/>
      <c r="BB12" s="9"/>
      <c r="BC12" s="9"/>
      <c r="BD12" s="7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22"/>
    </row>
    <row r="13" spans="1:72" x14ac:dyDescent="0.35">
      <c r="T13" s="8"/>
      <c r="U13" s="8"/>
      <c r="AA13" s="20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8"/>
      <c r="AT13" s="13"/>
      <c r="AU13" s="3"/>
      <c r="AV13" s="3"/>
      <c r="AW13" s="8"/>
      <c r="AX13" s="40"/>
      <c r="AY13" s="20"/>
      <c r="AZ13" s="28"/>
      <c r="BA13" s="28"/>
      <c r="BB13" s="6"/>
      <c r="BD13" s="19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22"/>
    </row>
    <row r="14" spans="1:72" x14ac:dyDescent="0.35">
      <c r="T14" s="1"/>
      <c r="U14" s="1"/>
      <c r="AA14" s="20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8"/>
      <c r="AT14" s="13"/>
      <c r="AU14" s="3"/>
      <c r="AV14" s="3"/>
      <c r="AW14" s="8"/>
      <c r="AX14" s="40"/>
      <c r="AY14" s="20"/>
      <c r="AZ14" s="13"/>
      <c r="BA14" s="13"/>
      <c r="BB14" s="13"/>
      <c r="BD14" s="13"/>
      <c r="BE14" s="6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22"/>
    </row>
    <row r="15" spans="1:72" x14ac:dyDescent="0.35">
      <c r="A15" s="35" t="s">
        <v>34</v>
      </c>
      <c r="B15" s="27" t="s">
        <v>5</v>
      </c>
      <c r="C15" s="27" t="s">
        <v>6</v>
      </c>
      <c r="D15" s="27" t="s">
        <v>7</v>
      </c>
      <c r="E15" s="27" t="s">
        <v>8</v>
      </c>
      <c r="F15" s="27" t="s">
        <v>9</v>
      </c>
      <c r="G15" s="27" t="s">
        <v>10</v>
      </c>
      <c r="H15" s="27" t="s">
        <v>11</v>
      </c>
      <c r="I15" s="27" t="s">
        <v>12</v>
      </c>
      <c r="J15" s="27" t="s">
        <v>13</v>
      </c>
      <c r="K15" s="27" t="s">
        <v>14</v>
      </c>
      <c r="L15" s="12" t="s">
        <v>15</v>
      </c>
      <c r="M15" s="12" t="s">
        <v>16</v>
      </c>
      <c r="N15" s="12" t="s">
        <v>17</v>
      </c>
      <c r="O15" s="12" t="s">
        <v>18</v>
      </c>
      <c r="P15" s="1" t="s">
        <v>24</v>
      </c>
      <c r="Q15" s="1" t="s">
        <v>25</v>
      </c>
      <c r="R15" s="1" t="s">
        <v>26</v>
      </c>
      <c r="S15" s="1" t="s">
        <v>27</v>
      </c>
      <c r="T15" s="18"/>
      <c r="U15" s="18"/>
      <c r="V15" s="6" t="s">
        <v>20</v>
      </c>
      <c r="W15" s="1" t="s">
        <v>28</v>
      </c>
      <c r="X15" s="1" t="s">
        <v>31</v>
      </c>
      <c r="Y15" s="1" t="s">
        <v>29</v>
      </c>
      <c r="Z15" s="6" t="s">
        <v>40</v>
      </c>
      <c r="AA15" s="20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8"/>
      <c r="AT15" s="13"/>
      <c r="AU15" s="3"/>
      <c r="AV15" s="3"/>
      <c r="AW15" s="8"/>
      <c r="AX15" s="40"/>
      <c r="AY15" s="20"/>
      <c r="AZ15" s="13"/>
      <c r="BA15" s="13"/>
      <c r="BB15" s="13"/>
      <c r="BD15" s="13"/>
      <c r="BE15" s="6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22"/>
    </row>
    <row r="16" spans="1:72" x14ac:dyDescent="0.35">
      <c r="A16" s="6">
        <v>1</v>
      </c>
      <c r="B16" s="23">
        <f t="shared" ref="B16:R16" si="39">B2/86400</f>
        <v>4.0424487696759257E-5</v>
      </c>
      <c r="C16" s="23">
        <f t="shared" si="39"/>
        <v>4.606953892361111E-5</v>
      </c>
      <c r="D16" s="23">
        <f t="shared" si="39"/>
        <v>5.2399848819444444E-5</v>
      </c>
      <c r="E16" s="23">
        <f t="shared" si="39"/>
        <v>3.7396069548611112E-5</v>
      </c>
      <c r="F16" s="23">
        <f t="shared" si="39"/>
        <v>3.6238924583333331E-5</v>
      </c>
      <c r="G16" s="23">
        <f t="shared" si="39"/>
        <v>5.5137734108796305E-5</v>
      </c>
      <c r="H16" s="23">
        <f t="shared" si="39"/>
        <v>4.0797954988425933E-5</v>
      </c>
      <c r="I16" s="23">
        <f t="shared" si="39"/>
        <v>6.7683400509259257E-5</v>
      </c>
      <c r="J16" s="23">
        <f t="shared" si="39"/>
        <v>3.6323171250000005E-5</v>
      </c>
      <c r="K16" s="23">
        <f t="shared" si="39"/>
        <v>5.1932161759259257E-5</v>
      </c>
      <c r="L16" s="23">
        <f t="shared" si="39"/>
        <v>5.2059712777777777E-5</v>
      </c>
      <c r="M16" s="23">
        <f t="shared" si="39"/>
        <v>3.8338792303240747E-5</v>
      </c>
      <c r="N16" s="23">
        <f t="shared" si="39"/>
        <v>6.2845385057870381E-5</v>
      </c>
      <c r="O16" s="23">
        <f t="shared" si="39"/>
        <v>6.3654782893518512E-5</v>
      </c>
      <c r="P16" s="34">
        <f t="shared" si="39"/>
        <v>4.8664426087136257E-5</v>
      </c>
      <c r="Q16" s="34">
        <f t="shared" si="39"/>
        <v>3.6238924583333331E-5</v>
      </c>
      <c r="R16" s="34">
        <f t="shared" si="39"/>
        <v>6.7683400509259257E-5</v>
      </c>
      <c r="S16" s="8">
        <f>STDEV(B16:O16)/P16*100</f>
        <v>22.382846006031361</v>
      </c>
      <c r="T16" s="18"/>
      <c r="U16" s="18"/>
      <c r="V16" s="6">
        <v>1</v>
      </c>
      <c r="W16" s="23">
        <f>W2/86400</f>
        <v>4.6699322090567137E-5</v>
      </c>
      <c r="X16" s="23">
        <f t="shared" ref="X16:Y16" si="40">X2/86400</f>
        <v>3.6238924583333331E-5</v>
      </c>
      <c r="Y16" s="23">
        <f t="shared" si="40"/>
        <v>6.7683400509259257E-5</v>
      </c>
      <c r="Z16" s="8">
        <f>STDEV(C16,E16:I16,K16,M16)/W16*100</f>
        <v>23.457585262226107</v>
      </c>
      <c r="AA16" s="20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8"/>
      <c r="AT16" s="13"/>
      <c r="AU16" s="3"/>
      <c r="AV16" s="3"/>
      <c r="AW16" s="8"/>
      <c r="AX16" s="40"/>
      <c r="AY16" s="20"/>
      <c r="AZ16" s="13"/>
      <c r="BA16" s="13"/>
      <c r="BB16" s="13"/>
      <c r="BD16" s="13"/>
      <c r="BE16" s="6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22"/>
    </row>
    <row r="17" spans="1:66" x14ac:dyDescent="0.35">
      <c r="A17" s="6">
        <v>2</v>
      </c>
      <c r="B17" s="23">
        <f t="shared" ref="B17:Q18" si="41">B3/86400</f>
        <v>1.4822530863425927E-4</v>
      </c>
      <c r="C17" s="23">
        <f t="shared" ref="C17:O17" si="42">C3/86400</f>
        <v>1.4941106071759258E-4</v>
      </c>
      <c r="D17" s="23">
        <f t="shared" si="42"/>
        <v>1.5534349542824076E-4</v>
      </c>
      <c r="E17" s="23">
        <f t="shared" si="42"/>
        <v>1.124543335763889E-4</v>
      </c>
      <c r="F17" s="23">
        <f t="shared" si="42"/>
        <v>1.6643675989583335E-4</v>
      </c>
      <c r="G17" s="23">
        <f t="shared" si="42"/>
        <v>1.5107158604166666E-4</v>
      </c>
      <c r="H17" s="23">
        <f t="shared" si="42"/>
        <v>1.8394720542824072E-4</v>
      </c>
      <c r="I17" s="23">
        <f t="shared" si="42"/>
        <v>2.2317124380787039E-4</v>
      </c>
      <c r="J17" s="23">
        <f t="shared" si="42"/>
        <v>1.7097505668981481E-4</v>
      </c>
      <c r="K17" s="23">
        <f t="shared" si="42"/>
        <v>2.1437914671296293E-4</v>
      </c>
      <c r="L17" s="23">
        <f t="shared" si="42"/>
        <v>2.0746987065972222E-4</v>
      </c>
      <c r="M17" s="23">
        <f t="shared" si="42"/>
        <v>1.0768875451388888E-4</v>
      </c>
      <c r="N17" s="23">
        <f t="shared" si="42"/>
        <v>2.0524061476851852E-4</v>
      </c>
      <c r="O17" s="23">
        <f t="shared" si="42"/>
        <v>2.1945494247685185E-4</v>
      </c>
      <c r="P17" s="34">
        <f t="shared" ref="P17:R17" si="43">P3/86400</f>
        <v>1.7251924138227514E-4</v>
      </c>
      <c r="Q17" s="34">
        <f t="shared" si="43"/>
        <v>1.0768875451388888E-4</v>
      </c>
      <c r="R17" s="34">
        <f t="shared" si="43"/>
        <v>2.2317124380787039E-4</v>
      </c>
      <c r="S17" s="8">
        <f t="shared" ref="S17:S18" si="44">STDEV(B17:O17)/P17*100</f>
        <v>21.968386262135834</v>
      </c>
      <c r="T17" s="18"/>
      <c r="U17" s="18"/>
      <c r="V17" s="6">
        <v>2</v>
      </c>
      <c r="W17" s="23">
        <f t="shared" ref="W17:Y19" si="45">W3/86400</f>
        <v>1.6357001133680555E-4</v>
      </c>
      <c r="X17" s="23">
        <f t="shared" si="45"/>
        <v>1.0768875451388888E-4</v>
      </c>
      <c r="Y17" s="23">
        <f t="shared" si="45"/>
        <v>2.2317124380787039E-4</v>
      </c>
      <c r="Z17" s="8">
        <f t="shared" ref="Z17:Z19" si="46">STDEV(C17,E17:I17,K17,M17)/W17*100</f>
        <v>25.98870364185656</v>
      </c>
      <c r="AZ17" s="13"/>
      <c r="BA17" s="13"/>
      <c r="BB17" s="13"/>
      <c r="BD17" s="13"/>
      <c r="BE17" s="6"/>
      <c r="BF17" s="17"/>
      <c r="BG17" s="17"/>
      <c r="BH17" s="7"/>
      <c r="BI17" s="7"/>
      <c r="BJ17" s="7"/>
      <c r="BK17" s="7"/>
    </row>
    <row r="18" spans="1:66" x14ac:dyDescent="0.35">
      <c r="A18" s="1">
        <v>3</v>
      </c>
      <c r="B18" s="23">
        <f t="shared" si="41"/>
        <v>3.1097778622685184E-5</v>
      </c>
      <c r="C18" s="23">
        <f t="shared" si="41"/>
        <v>3.7200806250000007E-5</v>
      </c>
      <c r="D18" s="23">
        <f t="shared" si="41"/>
        <v>3.7829900474537037E-5</v>
      </c>
      <c r="E18" s="23">
        <f t="shared" si="41"/>
        <v>3.1242126481481467E-5</v>
      </c>
      <c r="F18" s="23">
        <f t="shared" si="41"/>
        <v>3.2218442928240738E-5</v>
      </c>
      <c r="G18" s="23">
        <f t="shared" si="41"/>
        <v>3.7509448217592601E-5</v>
      </c>
      <c r="H18" s="23">
        <f t="shared" si="41"/>
        <v>3.7698412696759278E-5</v>
      </c>
      <c r="I18" s="23">
        <f t="shared" si="41"/>
        <v>5.0188964479166679E-5</v>
      </c>
      <c r="J18" s="23">
        <f t="shared" si="41"/>
        <v>3.71501532638889E-5</v>
      </c>
      <c r="K18" s="23">
        <f t="shared" si="41"/>
        <v>3.4332745451388893E-5</v>
      </c>
      <c r="L18" s="23">
        <f t="shared" si="41"/>
        <v>3.3588435370370368E-5</v>
      </c>
      <c r="M18" s="23">
        <f t="shared" si="41"/>
        <v>4.1697110937500015E-5</v>
      </c>
      <c r="N18" s="23">
        <f t="shared" si="41"/>
        <v>3.637986059027777E-5</v>
      </c>
      <c r="O18" s="23">
        <f t="shared" si="41"/>
        <v>3.2056773321759282E-5</v>
      </c>
      <c r="P18" s="34">
        <f t="shared" si="41"/>
        <v>3.6442211363260581E-5</v>
      </c>
      <c r="Q18" s="34">
        <f t="shared" si="41"/>
        <v>3.1097778622685184E-5</v>
      </c>
      <c r="R18" s="34">
        <f t="shared" ref="R18:R19" si="47">R4/86400</f>
        <v>5.0188964479166679E-5</v>
      </c>
      <c r="S18" s="8">
        <f t="shared" si="44"/>
        <v>13.774714117648735</v>
      </c>
      <c r="T18" s="11"/>
      <c r="U18" s="11"/>
      <c r="V18" s="1">
        <v>3</v>
      </c>
      <c r="W18" s="23">
        <f t="shared" si="45"/>
        <v>3.7761007180266208E-5</v>
      </c>
      <c r="X18" s="23">
        <f t="shared" si="45"/>
        <v>3.1242126481481467E-5</v>
      </c>
      <c r="Y18" s="23">
        <f t="shared" si="45"/>
        <v>5.0188964479166679E-5</v>
      </c>
      <c r="Z18" s="8">
        <f t="shared" si="46"/>
        <v>15.993007823374022</v>
      </c>
      <c r="AZ18" s="13"/>
      <c r="BA18" s="13"/>
      <c r="BB18" s="13"/>
      <c r="BD18" s="13"/>
      <c r="BE18" s="6"/>
      <c r="BF18" s="17"/>
      <c r="BG18" s="17"/>
      <c r="BH18" s="7"/>
      <c r="BI18" s="7"/>
      <c r="BJ18" s="7"/>
      <c r="BK18" s="7"/>
    </row>
    <row r="19" spans="1:66" x14ac:dyDescent="0.35">
      <c r="A19" s="6" t="s">
        <v>22</v>
      </c>
      <c r="B19" s="9">
        <f>B5/86400</f>
        <v>2.1974757495370371E-4</v>
      </c>
      <c r="C19" s="9">
        <f t="shared" ref="C19:Q19" si="48">C5/86400</f>
        <v>2.3268140589120369E-4</v>
      </c>
      <c r="D19" s="9">
        <f t="shared" si="48"/>
        <v>2.4557324472222227E-4</v>
      </c>
      <c r="E19" s="9">
        <f t="shared" si="48"/>
        <v>1.8109252960648149E-4</v>
      </c>
      <c r="F19" s="9">
        <f t="shared" si="48"/>
        <v>2.3489412740740741E-4</v>
      </c>
      <c r="G19" s="9">
        <f t="shared" si="48"/>
        <v>2.4371876836805557E-4</v>
      </c>
      <c r="H19" s="9">
        <f t="shared" si="48"/>
        <v>2.6244357311342592E-4</v>
      </c>
      <c r="I19" s="9">
        <f t="shared" si="48"/>
        <v>3.4104360879629633E-4</v>
      </c>
      <c r="J19" s="9">
        <f t="shared" si="48"/>
        <v>2.4444838120370372E-4</v>
      </c>
      <c r="K19" s="9">
        <f t="shared" si="48"/>
        <v>3.006440539236111E-4</v>
      </c>
      <c r="L19" s="9">
        <f t="shared" si="48"/>
        <v>2.9311801880787034E-4</v>
      </c>
      <c r="M19" s="9">
        <f t="shared" si="48"/>
        <v>1.8772465775462963E-4</v>
      </c>
      <c r="N19" s="9">
        <f t="shared" si="48"/>
        <v>3.0446586041666665E-4</v>
      </c>
      <c r="O19" s="9">
        <f t="shared" si="48"/>
        <v>3.1516649869212966E-4</v>
      </c>
      <c r="P19" s="34">
        <f t="shared" si="48"/>
        <v>2.5762587883267193E-4</v>
      </c>
      <c r="Q19" s="34">
        <f t="shared" si="48"/>
        <v>1.8109252960648149E-4</v>
      </c>
      <c r="R19" s="34">
        <f t="shared" si="47"/>
        <v>3.4104360879629633E-4</v>
      </c>
      <c r="S19" s="8">
        <f>STDEV(B19:O19)/P19*100</f>
        <v>18.467491947103429</v>
      </c>
      <c r="T19" s="24"/>
      <c r="U19" s="24"/>
      <c r="V19" s="6" t="s">
        <v>22</v>
      </c>
      <c r="W19" s="23">
        <f t="shared" si="45"/>
        <v>2.4803034060763893E-4</v>
      </c>
      <c r="X19" s="23">
        <f t="shared" si="45"/>
        <v>1.8109252960648149E-4</v>
      </c>
      <c r="Y19" s="23">
        <f t="shared" si="45"/>
        <v>3.4104360879629633E-4</v>
      </c>
      <c r="Z19" s="8">
        <f t="shared" si="46"/>
        <v>21.642943148719191</v>
      </c>
      <c r="AZ19" s="13"/>
      <c r="BA19" s="13"/>
      <c r="BB19" s="13"/>
      <c r="BD19" s="13"/>
      <c r="BE19" s="6"/>
      <c r="BF19" s="17"/>
      <c r="BG19" s="17"/>
      <c r="BH19" s="7"/>
      <c r="BI19" s="7"/>
      <c r="BJ19" s="7"/>
      <c r="BK19" s="7"/>
    </row>
    <row r="20" spans="1:66" x14ac:dyDescent="0.35">
      <c r="N20" s="14"/>
      <c r="O20" s="14"/>
      <c r="Q20" s="23"/>
      <c r="R20" s="23"/>
      <c r="S20" s="24"/>
      <c r="T20" s="24"/>
      <c r="U20" s="24"/>
      <c r="V20" s="24"/>
      <c r="W20" s="24"/>
      <c r="X20" s="24"/>
      <c r="Y20" s="7"/>
      <c r="AZ20" s="13"/>
      <c r="BA20" s="13"/>
      <c r="BB20" s="13"/>
      <c r="BD20" s="13"/>
      <c r="BE20" s="6"/>
      <c r="BF20" s="7"/>
      <c r="BG20" s="7"/>
      <c r="BH20" s="7"/>
      <c r="BI20" s="7"/>
      <c r="BJ20" s="7"/>
      <c r="BK20" s="7"/>
    </row>
    <row r="21" spans="1:66" x14ac:dyDescent="0.35">
      <c r="A21" s="35" t="s">
        <v>36</v>
      </c>
      <c r="B21" s="27"/>
      <c r="C21" s="9" t="s">
        <v>6</v>
      </c>
      <c r="D21" s="9"/>
      <c r="E21" s="9" t="s">
        <v>8</v>
      </c>
      <c r="F21" s="9" t="s">
        <v>9</v>
      </c>
      <c r="G21" s="27" t="s">
        <v>10</v>
      </c>
      <c r="H21" s="9" t="s">
        <v>11</v>
      </c>
      <c r="I21" s="9" t="s">
        <v>12</v>
      </c>
      <c r="J21" s="9"/>
      <c r="K21" s="9" t="s">
        <v>14</v>
      </c>
      <c r="L21" s="14"/>
      <c r="M21" s="14" t="s">
        <v>16</v>
      </c>
      <c r="N21" s="8"/>
      <c r="O21" s="8"/>
      <c r="Q21" s="23"/>
      <c r="R21" s="23"/>
      <c r="S21" s="24"/>
      <c r="T21" s="24"/>
      <c r="U21" s="24"/>
      <c r="V21" s="24"/>
      <c r="W21" s="24"/>
      <c r="X21" s="24"/>
      <c r="Y21" s="7"/>
      <c r="AA21" s="6" t="s">
        <v>21</v>
      </c>
      <c r="AB21" s="27" t="s">
        <v>5</v>
      </c>
      <c r="AC21" s="27" t="s">
        <v>6</v>
      </c>
      <c r="AD21" s="27" t="s">
        <v>7</v>
      </c>
      <c r="AE21" s="27" t="s">
        <v>8</v>
      </c>
      <c r="AF21" s="27" t="s">
        <v>9</v>
      </c>
      <c r="AG21" s="27" t="s">
        <v>10</v>
      </c>
      <c r="AH21" s="27" t="s">
        <v>11</v>
      </c>
      <c r="AI21" s="27" t="s">
        <v>12</v>
      </c>
      <c r="AJ21" s="27" t="s">
        <v>13</v>
      </c>
      <c r="AK21" s="27" t="s">
        <v>14</v>
      </c>
      <c r="AL21" s="12" t="s">
        <v>15</v>
      </c>
      <c r="AM21" s="12" t="s">
        <v>16</v>
      </c>
      <c r="AN21" s="12" t="s">
        <v>17</v>
      </c>
      <c r="AO21" s="12" t="s">
        <v>18</v>
      </c>
      <c r="AP21" s="6" t="s">
        <v>24</v>
      </c>
      <c r="AQ21" s="1" t="s">
        <v>25</v>
      </c>
      <c r="AR21" s="6" t="s">
        <v>26</v>
      </c>
      <c r="AS21" s="6" t="s">
        <v>32</v>
      </c>
      <c r="AT21" s="6" t="s">
        <v>28</v>
      </c>
      <c r="AU21" s="6" t="s">
        <v>31</v>
      </c>
      <c r="AV21" s="1" t="s">
        <v>29</v>
      </c>
      <c r="AW21" s="6" t="s">
        <v>33</v>
      </c>
      <c r="AX21" s="13"/>
      <c r="AY21" s="13"/>
      <c r="AZ21" s="13"/>
      <c r="BA21" s="13"/>
      <c r="BB21" s="25"/>
      <c r="BC21" s="13"/>
      <c r="BD21" s="7"/>
      <c r="BE21" s="7"/>
      <c r="BF21" s="7"/>
      <c r="BG21" s="7"/>
      <c r="BH21" s="7"/>
      <c r="BI21" s="7"/>
      <c r="BJ21" s="7"/>
      <c r="BK21" s="7"/>
    </row>
    <row r="22" spans="1:66" x14ac:dyDescent="0.35">
      <c r="A22" s="6">
        <v>1</v>
      </c>
      <c r="B22" s="8"/>
      <c r="C22" s="8">
        <f>(C2-$W2)/$W2*100</f>
        <v>-1.3485916684928387</v>
      </c>
      <c r="D22" s="8"/>
      <c r="E22" s="8">
        <f>(E2-$W2)/$W2*100</f>
        <v>-19.92160084018693</v>
      </c>
      <c r="F22" s="8">
        <f>(F2-$W2)/$W2*100</f>
        <v>-22.399463287598159</v>
      </c>
      <c r="G22" s="8">
        <f t="shared" ref="G22:I22" si="49">(G2-$W2)/$W2*100</f>
        <v>18.069667053975621</v>
      </c>
      <c r="H22" s="8">
        <f t="shared" si="49"/>
        <v>-12.636943831210839</v>
      </c>
      <c r="I22" s="8">
        <f t="shared" si="49"/>
        <v>44.934439043882236</v>
      </c>
      <c r="J22" s="8"/>
      <c r="K22" s="8">
        <f>(K2-$W2)/$W2*100</f>
        <v>11.205386790291568</v>
      </c>
      <c r="L22" s="8"/>
      <c r="M22" s="8">
        <f>(M2-$W2)/$W2*100</f>
        <v>-17.902893260660726</v>
      </c>
      <c r="N22" s="8"/>
      <c r="O22" s="8"/>
      <c r="Q22" s="23"/>
      <c r="R22" s="23"/>
      <c r="S22" s="24"/>
      <c r="T22" s="24"/>
      <c r="U22" s="24"/>
      <c r="V22" s="24"/>
      <c r="W22" s="24"/>
      <c r="X22" s="24"/>
      <c r="Y22" s="7"/>
      <c r="AA22" s="6" t="s">
        <v>3</v>
      </c>
      <c r="AB22" s="8">
        <f t="shared" ref="AB22:AO22" si="50">AB2/AB$7*100</f>
        <v>9.4822469113840349</v>
      </c>
      <c r="AC22" s="8">
        <f t="shared" si="50"/>
        <v>9.8248083617438908</v>
      </c>
      <c r="AD22" s="8">
        <f t="shared" si="50"/>
        <v>10.842017626669135</v>
      </c>
      <c r="AE22" s="8">
        <f t="shared" si="50"/>
        <v>10.228171928476302</v>
      </c>
      <c r="AF22" s="8">
        <f t="shared" si="50"/>
        <v>6.7646700644616971</v>
      </c>
      <c r="AG22" s="8">
        <f t="shared" si="50"/>
        <v>11.475005574749192</v>
      </c>
      <c r="AH22" s="8">
        <f t="shared" si="50"/>
        <v>7.7088081402679238</v>
      </c>
      <c r="AI22" s="8">
        <f t="shared" si="50"/>
        <v>8.1143061161825045</v>
      </c>
      <c r="AJ22" s="8">
        <f t="shared" si="50"/>
        <v>7.6615271325192831</v>
      </c>
      <c r="AK22" s="8">
        <f t="shared" si="50"/>
        <v>9.3122286193818926</v>
      </c>
      <c r="AL22" s="8">
        <f t="shared" si="50"/>
        <v>9.137843039503883</v>
      </c>
      <c r="AM22" s="8">
        <f t="shared" si="50"/>
        <v>9.8870925359523056</v>
      </c>
      <c r="AN22" s="8">
        <f t="shared" si="50"/>
        <v>11.52740136816273</v>
      </c>
      <c r="AO22" s="8">
        <f t="shared" si="50"/>
        <v>11.492763517777078</v>
      </c>
      <c r="AP22" s="8">
        <f>AVERAGE(AB22:AO22)</f>
        <v>9.5327779240879895</v>
      </c>
      <c r="AQ22" s="8">
        <f t="shared" ref="AQ22:AQ26" si="51">MIN(AB22:AO22)</f>
        <v>6.7646700644616971</v>
      </c>
      <c r="AR22" s="8">
        <f>MAX(AB22:AO22)</f>
        <v>11.52740136816273</v>
      </c>
      <c r="AS22" s="8">
        <f t="shared" ref="AS22:AS26" si="52">STDEV(AB22:AO22)</f>
        <v>1.5370029310482507</v>
      </c>
      <c r="AT22" s="8">
        <f t="shared" ref="AT22:AT26" si="53">AVERAGE(AC22,AE22:AI22,AK22,AM22)</f>
        <v>9.1643864176519632</v>
      </c>
      <c r="AU22" s="32">
        <f t="shared" ref="AU22:AU26" si="54">MIN(AC22,AE22:AI22,AK22,AM22)</f>
        <v>6.7646700644616971</v>
      </c>
      <c r="AV22" s="32">
        <f t="shared" ref="AV22:AV26" si="55">MAX(AC22,AE22:AI22,AK22,AM22)</f>
        <v>11.475005574749192</v>
      </c>
      <c r="AW22" s="8">
        <f t="shared" ref="AW22:AW26" si="56">STDEV(AC22,AE22:AI22,AK22,AM22)</f>
        <v>1.5320823566710526</v>
      </c>
      <c r="AX22" s="13"/>
      <c r="AY22" s="13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</row>
    <row r="23" spans="1:66" x14ac:dyDescent="0.35">
      <c r="A23" s="6">
        <v>2</v>
      </c>
      <c r="B23" s="8"/>
      <c r="C23" s="8">
        <f t="shared" ref="C23:C24" si="57">(C3-$W3)/$W3*100</f>
        <v>-8.6562020161864428</v>
      </c>
      <c r="D23" s="8"/>
      <c r="E23" s="8">
        <f t="shared" ref="E23:F24" si="58">(E3-$W3)/$W3*100</f>
        <v>-31.25003008966284</v>
      </c>
      <c r="F23" s="8">
        <f t="shared" si="58"/>
        <v>1.7526125575212577</v>
      </c>
      <c r="G23" s="8">
        <f t="shared" ref="G23:I23" si="59">(G3-$W3)/$W3*100</f>
        <v>-7.6410248999760038</v>
      </c>
      <c r="H23" s="8">
        <f t="shared" si="59"/>
        <v>12.457781181830862</v>
      </c>
      <c r="I23" s="8">
        <f t="shared" si="59"/>
        <v>36.437750406668663</v>
      </c>
      <c r="J23" s="8"/>
      <c r="K23" s="8">
        <f t="shared" ref="K23:K24" si="60">(K3-$W3)/$W3*100</f>
        <v>31.062622641467424</v>
      </c>
      <c r="L23" s="8"/>
      <c r="M23" s="8">
        <f t="shared" ref="M23:M24" si="61">(M3-$W3)/$W3*100</f>
        <v>-34.163509781662896</v>
      </c>
      <c r="N23" s="8"/>
      <c r="O23" s="8"/>
      <c r="Q23" s="23"/>
      <c r="R23" s="23"/>
      <c r="S23" s="24"/>
      <c r="T23" s="24"/>
      <c r="U23" s="24"/>
      <c r="V23" s="24"/>
      <c r="W23" s="24"/>
      <c r="X23" s="24"/>
      <c r="Y23" s="7"/>
      <c r="AA23" s="6" t="s">
        <v>4</v>
      </c>
      <c r="AB23" s="8">
        <f t="shared" ref="AB23:AO23" si="62">AB3/AB$7*100</f>
        <v>8.913627402712887</v>
      </c>
      <c r="AC23" s="8">
        <f t="shared" si="62"/>
        <v>9.9745987920671606</v>
      </c>
      <c r="AD23" s="8">
        <f t="shared" si="62"/>
        <v>10.495750206596261</v>
      </c>
      <c r="AE23" s="8">
        <f t="shared" si="62"/>
        <v>10.422083291810081</v>
      </c>
      <c r="AF23" s="8">
        <f t="shared" si="62"/>
        <v>8.6630994516656514</v>
      </c>
      <c r="AG23" s="8">
        <f t="shared" si="62"/>
        <v>11.148502035271726</v>
      </c>
      <c r="AH23" s="8">
        <f t="shared" si="62"/>
        <v>7.836611587268477</v>
      </c>
      <c r="AI23" s="8">
        <f t="shared" si="62"/>
        <v>11.731660429898181</v>
      </c>
      <c r="AJ23" s="8">
        <f t="shared" si="62"/>
        <v>7.1977127082760548</v>
      </c>
      <c r="AK23" s="8">
        <f t="shared" si="62"/>
        <v>7.9614081219768416</v>
      </c>
      <c r="AL23" s="8">
        <f t="shared" si="62"/>
        <v>8.6228231213510327</v>
      </c>
      <c r="AM23" s="8">
        <f t="shared" si="62"/>
        <v>10.535793174326869</v>
      </c>
      <c r="AN23" s="8">
        <f t="shared" si="62"/>
        <v>9.113791365848698</v>
      </c>
      <c r="AO23" s="8">
        <f t="shared" si="62"/>
        <v>8.7044284926909157</v>
      </c>
      <c r="AP23" s="8">
        <f t="shared" ref="AP23:AP26" si="63">AVERAGE(AB23:AO23)</f>
        <v>9.3801350129829171</v>
      </c>
      <c r="AQ23" s="8">
        <f t="shared" si="51"/>
        <v>7.1977127082760548</v>
      </c>
      <c r="AR23" s="8">
        <f t="shared" ref="AR23:AR26" si="64">MAX(AB23:AO23)</f>
        <v>11.731660429898181</v>
      </c>
      <c r="AS23" s="8">
        <f t="shared" si="52"/>
        <v>1.3492735002232874</v>
      </c>
      <c r="AT23" s="8">
        <f t="shared" si="53"/>
        <v>9.7842196105356241</v>
      </c>
      <c r="AU23" s="32">
        <f t="shared" si="54"/>
        <v>7.836611587268477</v>
      </c>
      <c r="AV23" s="32">
        <f t="shared" si="55"/>
        <v>11.731660429898181</v>
      </c>
      <c r="AW23" s="8">
        <f t="shared" si="56"/>
        <v>1.4655324997879817</v>
      </c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</row>
    <row r="24" spans="1:66" x14ac:dyDescent="0.35">
      <c r="A24" s="1">
        <v>3</v>
      </c>
      <c r="C24" s="8">
        <f t="shared" si="57"/>
        <v>-1.4835434012442481</v>
      </c>
      <c r="E24" s="8">
        <f t="shared" si="58"/>
        <v>-17.263524427895792</v>
      </c>
      <c r="F24" s="8">
        <f t="shared" si="58"/>
        <v>-14.678009581592931</v>
      </c>
      <c r="G24" s="8">
        <f t="shared" ref="G24:I24" si="65">(G4-$W4)/$W4*100</f>
        <v>-0.6661871106157119</v>
      </c>
      <c r="H24" s="8">
        <f t="shared" si="65"/>
        <v>-0.16576486746795221</v>
      </c>
      <c r="I24" s="8">
        <f t="shared" si="65"/>
        <v>32.912144635260901</v>
      </c>
      <c r="K24" s="8">
        <f t="shared" si="60"/>
        <v>-9.0788408066321828</v>
      </c>
      <c r="M24" s="8">
        <f t="shared" si="61"/>
        <v>10.423725560187917</v>
      </c>
      <c r="N24" s="7"/>
      <c r="O24" s="7"/>
      <c r="Q24" s="23"/>
      <c r="R24" s="23"/>
      <c r="S24" s="24"/>
      <c r="T24" s="24"/>
      <c r="U24" s="24"/>
      <c r="V24" s="24"/>
      <c r="W24" s="24"/>
      <c r="X24" s="24"/>
      <c r="Y24" s="7"/>
      <c r="AA24" s="6" t="s">
        <v>0</v>
      </c>
      <c r="AB24" s="8">
        <f t="shared" ref="AB24:AO24" si="66">AB4/AB$7*100</f>
        <v>28.783182908166665</v>
      </c>
      <c r="AC24" s="8">
        <f t="shared" si="66"/>
        <v>27.052625170152677</v>
      </c>
      <c r="AD24" s="8">
        <f t="shared" si="66"/>
        <v>23.610308084808654</v>
      </c>
      <c r="AE24" s="8">
        <f t="shared" si="66"/>
        <v>21.221554593241898</v>
      </c>
      <c r="AF24" s="8">
        <f t="shared" si="66"/>
        <v>27.724152880923448</v>
      </c>
      <c r="AG24" s="8">
        <f t="shared" si="66"/>
        <v>29.507649464620833</v>
      </c>
      <c r="AH24" s="8">
        <f t="shared" si="66"/>
        <v>28.131359543163477</v>
      </c>
      <c r="AI24" s="8">
        <f t="shared" si="66"/>
        <v>29.235573602482507</v>
      </c>
      <c r="AJ24" s="8">
        <f t="shared" si="66"/>
        <v>25.849923821510938</v>
      </c>
      <c r="AK24" s="8">
        <f t="shared" si="66"/>
        <v>27.795266104297312</v>
      </c>
      <c r="AL24" s="8">
        <f t="shared" si="66"/>
        <v>29.730044318861331</v>
      </c>
      <c r="AM24" s="8">
        <f t="shared" si="66"/>
        <v>28.426509489346468</v>
      </c>
      <c r="AN24" s="8">
        <f t="shared" si="66"/>
        <v>28.334402221038406</v>
      </c>
      <c r="AO24" s="8">
        <f t="shared" si="66"/>
        <v>29.923887882123839</v>
      </c>
      <c r="AP24" s="8">
        <f t="shared" si="63"/>
        <v>27.523317148909889</v>
      </c>
      <c r="AQ24" s="8">
        <f t="shared" si="51"/>
        <v>21.221554593241898</v>
      </c>
      <c r="AR24" s="8">
        <f t="shared" si="64"/>
        <v>29.923887882123839</v>
      </c>
      <c r="AS24" s="8">
        <f t="shared" si="52"/>
        <v>2.4665814535155342</v>
      </c>
      <c r="AT24" s="8">
        <f t="shared" si="53"/>
        <v>27.386836356028581</v>
      </c>
      <c r="AU24" s="32">
        <f t="shared" si="54"/>
        <v>21.221554593241898</v>
      </c>
      <c r="AV24" s="32">
        <f t="shared" si="55"/>
        <v>29.507649464620833</v>
      </c>
      <c r="AW24" s="8">
        <f t="shared" si="56"/>
        <v>2.6173570714662304</v>
      </c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</row>
    <row r="25" spans="1:66" x14ac:dyDescent="0.3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Q25" s="23"/>
      <c r="R25" s="23"/>
      <c r="S25" s="24"/>
      <c r="T25" s="24"/>
      <c r="U25" s="24"/>
      <c r="V25" s="24"/>
      <c r="W25" s="24"/>
      <c r="X25" s="24"/>
      <c r="Y25" s="7"/>
      <c r="AA25" s="6" t="s">
        <v>1</v>
      </c>
      <c r="AB25" s="8">
        <f t="shared" ref="AB25:AO25" si="67">AB5/AB$7*100</f>
        <v>38.669351512514552</v>
      </c>
      <c r="AC25" s="8">
        <f t="shared" si="67"/>
        <v>37.160095285668213</v>
      </c>
      <c r="AD25" s="8">
        <f t="shared" si="67"/>
        <v>39.647191975491495</v>
      </c>
      <c r="AE25" s="8">
        <f t="shared" si="67"/>
        <v>40.876166290526704</v>
      </c>
      <c r="AF25" s="8">
        <f t="shared" si="67"/>
        <v>43.131922463676567</v>
      </c>
      <c r="AG25" s="8">
        <f t="shared" si="67"/>
        <v>32.478379372322749</v>
      </c>
      <c r="AH25" s="8">
        <f t="shared" si="67"/>
        <v>41.95883289174148</v>
      </c>
      <c r="AI25" s="8">
        <f t="shared" si="67"/>
        <v>36.202170443080142</v>
      </c>
      <c r="AJ25" s="8">
        <f t="shared" si="67"/>
        <v>44.093291121417202</v>
      </c>
      <c r="AK25" s="8">
        <f t="shared" si="67"/>
        <v>43.511365081374933</v>
      </c>
      <c r="AL25" s="8">
        <f t="shared" si="67"/>
        <v>41.050275329693669</v>
      </c>
      <c r="AM25" s="8">
        <f t="shared" si="67"/>
        <v>28.938759304828803</v>
      </c>
      <c r="AN25" s="8">
        <f t="shared" si="67"/>
        <v>39.075656327937587</v>
      </c>
      <c r="AO25" s="8">
        <f t="shared" si="67"/>
        <v>39.707542929063486</v>
      </c>
      <c r="AP25" s="8">
        <f t="shared" si="63"/>
        <v>39.035785737809825</v>
      </c>
      <c r="AQ25" s="8">
        <f t="shared" si="51"/>
        <v>28.938759304828803</v>
      </c>
      <c r="AR25" s="8">
        <f t="shared" si="64"/>
        <v>44.093291121417202</v>
      </c>
      <c r="AS25" s="8">
        <f t="shared" si="52"/>
        <v>4.2592427203366059</v>
      </c>
      <c r="AT25" s="8">
        <f t="shared" si="53"/>
        <v>38.032211391652446</v>
      </c>
      <c r="AU25" s="32">
        <f t="shared" si="54"/>
        <v>28.938759304828803</v>
      </c>
      <c r="AV25" s="32">
        <f t="shared" si="55"/>
        <v>43.511365081374933</v>
      </c>
      <c r="AW25" s="8">
        <f t="shared" si="56"/>
        <v>5.3074095292144685</v>
      </c>
      <c r="AY25" s="7"/>
      <c r="AZ25" s="7"/>
      <c r="BA25" s="7"/>
      <c r="BB25" s="7"/>
      <c r="BC25" s="7"/>
      <c r="BD25" s="7"/>
      <c r="BE25" s="28"/>
      <c r="BF25" s="6"/>
      <c r="BG25" s="1"/>
      <c r="BH25" s="28"/>
      <c r="BI25" s="28"/>
      <c r="BJ25" s="28"/>
      <c r="BK25" s="6"/>
      <c r="BL25" s="6"/>
      <c r="BM25" s="6"/>
    </row>
    <row r="26" spans="1:66" x14ac:dyDescent="0.35">
      <c r="A26" s="35" t="s">
        <v>37</v>
      </c>
      <c r="B26" s="27" t="s">
        <v>5</v>
      </c>
      <c r="C26" s="9" t="s">
        <v>6</v>
      </c>
      <c r="D26" s="9" t="s">
        <v>7</v>
      </c>
      <c r="E26" s="9" t="s">
        <v>8</v>
      </c>
      <c r="F26" s="9" t="s">
        <v>9</v>
      </c>
      <c r="G26" s="27" t="s">
        <v>10</v>
      </c>
      <c r="H26" s="9" t="s">
        <v>11</v>
      </c>
      <c r="I26" s="9" t="s">
        <v>12</v>
      </c>
      <c r="J26" s="9" t="s">
        <v>13</v>
      </c>
      <c r="K26" s="9" t="s">
        <v>14</v>
      </c>
      <c r="L26" s="14" t="s">
        <v>15</v>
      </c>
      <c r="M26" s="14" t="s">
        <v>16</v>
      </c>
      <c r="N26" s="14" t="s">
        <v>17</v>
      </c>
      <c r="O26" s="14" t="s">
        <v>18</v>
      </c>
      <c r="P26" s="12"/>
      <c r="Q26" s="23"/>
      <c r="R26" s="23"/>
      <c r="S26" s="7"/>
      <c r="T26" s="7"/>
      <c r="U26" s="7"/>
      <c r="V26" s="7"/>
      <c r="W26" s="7"/>
      <c r="X26" s="7"/>
      <c r="Y26" s="7"/>
      <c r="AA26" s="6">
        <v>3</v>
      </c>
      <c r="AB26" s="8">
        <f t="shared" ref="AB26:AO26" si="68">AB6/AB$7*100</f>
        <v>14.151591265221859</v>
      </c>
      <c r="AC26" s="8">
        <f t="shared" si="68"/>
        <v>15.987872390368063</v>
      </c>
      <c r="AD26" s="8">
        <f t="shared" si="68"/>
        <v>15.40473210643446</v>
      </c>
      <c r="AE26" s="8">
        <f t="shared" si="68"/>
        <v>17.252023895945005</v>
      </c>
      <c r="AF26" s="8">
        <f t="shared" si="68"/>
        <v>13.716155139272642</v>
      </c>
      <c r="AG26" s="8">
        <f t="shared" si="68"/>
        <v>15.390463553035499</v>
      </c>
      <c r="AH26" s="8">
        <f t="shared" si="68"/>
        <v>14.364387837558642</v>
      </c>
      <c r="AI26" s="8">
        <f t="shared" si="68"/>
        <v>14.716289408356662</v>
      </c>
      <c r="AJ26" s="8">
        <f t="shared" si="68"/>
        <v>15.197545216276534</v>
      </c>
      <c r="AK26" s="8">
        <f t="shared" si="68"/>
        <v>11.419732072969019</v>
      </c>
      <c r="AL26" s="8">
        <f t="shared" si="68"/>
        <v>11.45901419059008</v>
      </c>
      <c r="AM26" s="8">
        <f t="shared" si="68"/>
        <v>22.211845495545557</v>
      </c>
      <c r="AN26" s="8">
        <f t="shared" si="68"/>
        <v>11.948748717012581</v>
      </c>
      <c r="AO26" s="8">
        <f t="shared" si="68"/>
        <v>10.171377178344688</v>
      </c>
      <c r="AP26" s="8">
        <f t="shared" si="63"/>
        <v>14.527984176209378</v>
      </c>
      <c r="AQ26" s="8">
        <f t="shared" si="51"/>
        <v>10.171377178344688</v>
      </c>
      <c r="AR26" s="8">
        <f t="shared" si="64"/>
        <v>22.211845495545557</v>
      </c>
      <c r="AS26" s="8">
        <f t="shared" si="52"/>
        <v>2.9888190231541891</v>
      </c>
      <c r="AT26" s="8">
        <f t="shared" si="53"/>
        <v>15.632346224131386</v>
      </c>
      <c r="AU26" s="32">
        <f t="shared" si="54"/>
        <v>11.419732072969019</v>
      </c>
      <c r="AV26" s="32">
        <f t="shared" si="55"/>
        <v>22.211845495545557</v>
      </c>
      <c r="AW26" s="8">
        <f t="shared" si="56"/>
        <v>3.161438581329699</v>
      </c>
      <c r="AX26" s="7"/>
      <c r="AY26" s="7"/>
      <c r="AZ26" s="7"/>
      <c r="BA26" s="7"/>
      <c r="BB26" s="7"/>
      <c r="BC26" s="7"/>
      <c r="BD26" s="7"/>
      <c r="BE26" s="8"/>
      <c r="BF26" s="8"/>
      <c r="BG26" s="8"/>
      <c r="BH26" s="8"/>
      <c r="BI26" s="8"/>
      <c r="BJ26" s="8"/>
      <c r="BK26" s="8"/>
      <c r="BL26" s="8"/>
      <c r="BM26" s="8"/>
    </row>
    <row r="27" spans="1:66" x14ac:dyDescent="0.35">
      <c r="A27" s="6">
        <v>1</v>
      </c>
      <c r="B27" s="8">
        <f>(B2-$P2)/$P2*100</f>
        <v>-16.932159799075709</v>
      </c>
      <c r="C27" s="8">
        <f t="shared" ref="C27:O27" si="69">(C2-$P2)/$P2*100</f>
        <v>-5.3322054160853769</v>
      </c>
      <c r="D27" s="8">
        <f t="shared" si="69"/>
        <v>7.6758795544402725</v>
      </c>
      <c r="E27" s="8">
        <f t="shared" si="69"/>
        <v>-23.155223321340621</v>
      </c>
      <c r="F27" s="8">
        <f t="shared" si="69"/>
        <v>-25.533027927945557</v>
      </c>
      <c r="G27" s="8">
        <f t="shared" si="69"/>
        <v>13.301930264356237</v>
      </c>
      <c r="H27" s="8">
        <f t="shared" si="69"/>
        <v>-16.164725922432513</v>
      </c>
      <c r="I27" s="8">
        <f t="shared" si="69"/>
        <v>39.081883731801355</v>
      </c>
      <c r="J27" s="8">
        <f t="shared" si="69"/>
        <v>-25.359910368692269</v>
      </c>
      <c r="K27" s="8">
        <f t="shared" si="69"/>
        <v>6.7148344999937866</v>
      </c>
      <c r="L27" s="8">
        <f t="shared" si="69"/>
        <v>6.9769377009852747</v>
      </c>
      <c r="M27" s="8">
        <f t="shared" si="69"/>
        <v>-21.218032583815763</v>
      </c>
      <c r="N27" s="8">
        <f t="shared" si="69"/>
        <v>29.14029838827722</v>
      </c>
      <c r="O27" s="8">
        <f t="shared" si="69"/>
        <v>30.803521199533368</v>
      </c>
      <c r="Q27" s="23"/>
      <c r="R27" s="23"/>
      <c r="S27" s="7"/>
      <c r="T27" s="7"/>
      <c r="U27" s="7"/>
      <c r="V27" s="7"/>
      <c r="W27" s="7"/>
      <c r="X27" s="7"/>
      <c r="Y27" s="7"/>
      <c r="AA27" s="20" t="s">
        <v>22</v>
      </c>
      <c r="AB27" s="16">
        <f>SUM(AB22:AB26)</f>
        <v>99.999999999999986</v>
      </c>
      <c r="AC27" s="16">
        <f t="shared" ref="AC27:AP27" si="70">SUM(AC22:AC26)</f>
        <v>100</v>
      </c>
      <c r="AD27" s="16">
        <f t="shared" si="70"/>
        <v>100.00000000000001</v>
      </c>
      <c r="AE27" s="16">
        <f t="shared" si="70"/>
        <v>99.999999999999986</v>
      </c>
      <c r="AF27" s="16">
        <f t="shared" si="70"/>
        <v>100</v>
      </c>
      <c r="AG27" s="16">
        <f t="shared" si="70"/>
        <v>100</v>
      </c>
      <c r="AH27" s="16">
        <f t="shared" si="70"/>
        <v>100</v>
      </c>
      <c r="AI27" s="16">
        <f t="shared" si="70"/>
        <v>100</v>
      </c>
      <c r="AJ27" s="16">
        <f t="shared" si="70"/>
        <v>100.00000000000001</v>
      </c>
      <c r="AK27" s="16">
        <f t="shared" si="70"/>
        <v>100</v>
      </c>
      <c r="AL27" s="16">
        <f t="shared" si="70"/>
        <v>100</v>
      </c>
      <c r="AM27" s="16">
        <f t="shared" si="70"/>
        <v>100.00000000000001</v>
      </c>
      <c r="AN27" s="16">
        <f t="shared" si="70"/>
        <v>99.999999999999986</v>
      </c>
      <c r="AO27" s="16">
        <f t="shared" si="70"/>
        <v>100.00000000000001</v>
      </c>
      <c r="AP27" s="16">
        <f t="shared" si="70"/>
        <v>100</v>
      </c>
      <c r="AQ27" s="8"/>
      <c r="AR27" s="8"/>
      <c r="AS27" s="8"/>
      <c r="AT27" s="8"/>
      <c r="AU27" s="32"/>
      <c r="AV27" s="32"/>
      <c r="AW27" s="8"/>
      <c r="AX27" s="7"/>
      <c r="AY27" s="7"/>
      <c r="AZ27" s="7"/>
      <c r="BA27" s="7"/>
      <c r="BB27" s="7"/>
      <c r="BC27" s="7"/>
      <c r="BD27" s="7"/>
      <c r="BE27" s="8"/>
      <c r="BF27" s="8"/>
      <c r="BG27" s="8"/>
      <c r="BH27" s="8"/>
      <c r="BI27" s="8"/>
      <c r="BJ27" s="8"/>
      <c r="BK27" s="8"/>
      <c r="BL27" s="8"/>
      <c r="BM27" s="8"/>
    </row>
    <row r="28" spans="1:66" x14ac:dyDescent="0.35">
      <c r="A28" s="6">
        <v>2</v>
      </c>
      <c r="B28" s="8">
        <f t="shared" ref="B28:O29" si="71">(B3-$P3)/$P3*100</f>
        <v>-14.081868522818496</v>
      </c>
      <c r="C28" s="8">
        <f t="shared" si="71"/>
        <v>-13.394552676868376</v>
      </c>
      <c r="D28" s="8">
        <f t="shared" si="71"/>
        <v>-9.9558436591867938</v>
      </c>
      <c r="E28" s="8">
        <f t="shared" si="71"/>
        <v>-34.816352845415075</v>
      </c>
      <c r="F28" s="8">
        <f t="shared" si="71"/>
        <v>-3.5256829543807164</v>
      </c>
      <c r="G28" s="8">
        <f t="shared" si="71"/>
        <v>-12.432036663715611</v>
      </c>
      <c r="H28" s="8">
        <f t="shared" si="71"/>
        <v>6.6241678055162705</v>
      </c>
      <c r="I28" s="8">
        <f t="shared" si="71"/>
        <v>29.360204705142699</v>
      </c>
      <c r="J28" s="8">
        <f t="shared" si="71"/>
        <v>-0.8950796908726607</v>
      </c>
      <c r="K28" s="8">
        <f t="shared" si="71"/>
        <v>24.263905286908212</v>
      </c>
      <c r="L28" s="8">
        <f t="shared" si="71"/>
        <v>20.258974591710643</v>
      </c>
      <c r="M28" s="8">
        <f t="shared" si="71"/>
        <v>-37.578699250556198</v>
      </c>
      <c r="N28" s="8">
        <f t="shared" si="71"/>
        <v>18.966796470973353</v>
      </c>
      <c r="O28" s="8">
        <f t="shared" si="71"/>
        <v>27.206067403562649</v>
      </c>
      <c r="Q28" s="23"/>
      <c r="R28" s="23"/>
      <c r="S28" s="7"/>
      <c r="T28" s="7"/>
      <c r="U28" s="7"/>
      <c r="V28" s="7"/>
      <c r="W28" s="7"/>
      <c r="X28" s="7"/>
      <c r="Y28" s="7"/>
      <c r="AA28" s="1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32"/>
      <c r="AV28" s="32"/>
      <c r="AW28" s="8"/>
      <c r="AX28" s="7"/>
      <c r="AY28" s="7"/>
      <c r="AZ28" s="7"/>
      <c r="BA28" s="7"/>
      <c r="BB28" s="7"/>
      <c r="BC28" s="7"/>
      <c r="BD28" s="7"/>
      <c r="BE28" s="8"/>
      <c r="BF28" s="8"/>
      <c r="BG28" s="8"/>
      <c r="BH28" s="8"/>
      <c r="BI28" s="8"/>
      <c r="BJ28" s="8"/>
      <c r="BK28" s="8"/>
      <c r="BL28" s="8"/>
      <c r="BM28" s="8"/>
    </row>
    <row r="29" spans="1:66" x14ac:dyDescent="0.35">
      <c r="A29" s="6">
        <v>3</v>
      </c>
      <c r="B29" s="8">
        <f t="shared" si="71"/>
        <v>-14.665500639633017</v>
      </c>
      <c r="C29" s="8">
        <f t="shared" si="71"/>
        <v>2.0816379093399404</v>
      </c>
      <c r="D29" s="8">
        <f t="shared" si="71"/>
        <v>3.8079168616958903</v>
      </c>
      <c r="E29" s="8">
        <f t="shared" si="71"/>
        <v>-14.269399927309594</v>
      </c>
      <c r="F29" s="8">
        <f t="shared" si="71"/>
        <v>-11.590318690918023</v>
      </c>
      <c r="G29" s="8">
        <f t="shared" si="71"/>
        <v>2.9285732517537606</v>
      </c>
      <c r="H29" s="8">
        <f t="shared" si="71"/>
        <v>3.4471051193263755</v>
      </c>
      <c r="I29" s="8">
        <f t="shared" si="71"/>
        <v>37.722060768696814</v>
      </c>
      <c r="J29" s="8">
        <f t="shared" si="71"/>
        <v>1.9426425404634697</v>
      </c>
      <c r="K29" s="8">
        <f t="shared" si="71"/>
        <v>-5.7885233441084765</v>
      </c>
      <c r="L29" s="8">
        <f t="shared" si="71"/>
        <v>-7.830962738356952</v>
      </c>
      <c r="M29" s="8">
        <f t="shared" si="71"/>
        <v>14.419815312133297</v>
      </c>
      <c r="N29" s="8">
        <f t="shared" si="71"/>
        <v>-0.17109492165910098</v>
      </c>
      <c r="O29" s="8">
        <f t="shared" si="71"/>
        <v>-12.033951501424269</v>
      </c>
      <c r="Q29" s="23"/>
      <c r="R29" s="23"/>
      <c r="S29" s="7"/>
      <c r="T29" s="7"/>
      <c r="U29" s="7"/>
      <c r="V29" s="7"/>
      <c r="W29" s="7"/>
      <c r="X29" s="7"/>
      <c r="Y29" s="7"/>
      <c r="AA29" s="1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32"/>
      <c r="AV29" s="32"/>
      <c r="AW29" s="8"/>
      <c r="AX29" s="7"/>
      <c r="AY29" s="7"/>
      <c r="AZ29" s="7"/>
      <c r="BA29" s="7"/>
      <c r="BB29" s="7"/>
      <c r="BC29" s="7"/>
      <c r="BD29" s="7"/>
      <c r="BE29" s="18"/>
      <c r="BF29" s="8"/>
      <c r="BG29" s="8"/>
      <c r="BH29" s="7"/>
      <c r="BI29" s="7"/>
      <c r="BJ29" s="7"/>
      <c r="BK29" s="7"/>
      <c r="BL29" s="7"/>
      <c r="BM29" s="7"/>
      <c r="BN29" s="5"/>
    </row>
    <row r="30" spans="1:66" x14ac:dyDescent="0.3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Q30" s="23"/>
      <c r="R30" s="23"/>
      <c r="S30" s="7"/>
      <c r="T30" s="7"/>
      <c r="U30" s="7"/>
      <c r="V30" s="7"/>
      <c r="W30" s="7"/>
      <c r="X30" s="7"/>
      <c r="Y30" s="7"/>
      <c r="AA30" s="1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32"/>
      <c r="AV30" s="32"/>
      <c r="AW30" s="8"/>
      <c r="AX30" s="7"/>
      <c r="AY30" s="7"/>
      <c r="AZ30" s="7"/>
      <c r="BA30" s="7"/>
      <c r="BB30" s="7"/>
      <c r="BC30" s="7"/>
      <c r="BD30" s="7"/>
      <c r="BE30" s="2"/>
      <c r="BH30" s="2"/>
      <c r="BI30" s="2"/>
      <c r="BJ30" s="2"/>
      <c r="BK30" s="2"/>
      <c r="BL30" s="2"/>
      <c r="BM30" s="2"/>
      <c r="BN30" s="5"/>
    </row>
    <row r="31" spans="1:66" x14ac:dyDescent="0.35">
      <c r="A31" s="35" t="s">
        <v>38</v>
      </c>
      <c r="B31" s="27"/>
      <c r="C31" s="9" t="s">
        <v>6</v>
      </c>
      <c r="D31" s="9"/>
      <c r="E31" s="9" t="s">
        <v>8</v>
      </c>
      <c r="F31" s="9" t="s">
        <v>9</v>
      </c>
      <c r="G31" s="27" t="s">
        <v>10</v>
      </c>
      <c r="H31" s="9" t="s">
        <v>11</v>
      </c>
      <c r="I31" s="9" t="s">
        <v>12</v>
      </c>
      <c r="J31" s="9"/>
      <c r="K31" s="9" t="s">
        <v>14</v>
      </c>
      <c r="L31" s="14"/>
      <c r="M31" s="14" t="s">
        <v>16</v>
      </c>
      <c r="N31" s="14"/>
      <c r="O31" s="14"/>
      <c r="P31" s="1" t="s">
        <v>2</v>
      </c>
      <c r="Q31" s="9"/>
      <c r="R31" s="9"/>
      <c r="S31" s="7"/>
      <c r="T31" s="7"/>
      <c r="U31" s="7"/>
      <c r="V31" s="7"/>
      <c r="W31" s="7"/>
      <c r="X31" s="7"/>
      <c r="Y31" s="7"/>
      <c r="AA31" s="20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32"/>
      <c r="AV31" s="32"/>
      <c r="AW31" s="8"/>
      <c r="AX31" s="7"/>
      <c r="AY31" s="7"/>
      <c r="AZ31" s="7"/>
      <c r="BA31" s="7"/>
      <c r="BB31" s="7"/>
      <c r="BC31" s="7"/>
      <c r="BD31" s="7"/>
      <c r="BE31" s="28"/>
      <c r="BF31" s="6"/>
      <c r="BG31" s="1"/>
      <c r="BH31" s="28"/>
      <c r="BI31" s="28"/>
      <c r="BJ31" s="28"/>
      <c r="BK31" s="6"/>
      <c r="BL31" s="19"/>
      <c r="BM31" s="19"/>
      <c r="BN31" s="5"/>
    </row>
    <row r="32" spans="1:66" x14ac:dyDescent="0.35">
      <c r="A32" s="6">
        <v>1</v>
      </c>
      <c r="B32" s="8"/>
      <c r="C32" s="8">
        <f>C9-$W9</f>
        <v>0.85080112562346599</v>
      </c>
      <c r="D32" s="8"/>
      <c r="E32" s="8">
        <f t="shared" ref="E32:K32" si="72">E9-$W9</f>
        <v>1.7016491920987988</v>
      </c>
      <c r="F32" s="8">
        <f t="shared" si="72"/>
        <v>-3.5208365120602352</v>
      </c>
      <c r="G32" s="8">
        <f t="shared" si="72"/>
        <v>3.6749015818333355</v>
      </c>
      <c r="H32" s="8">
        <f t="shared" si="72"/>
        <v>-3.4031863006511838</v>
      </c>
      <c r="I32" s="8">
        <f t="shared" si="72"/>
        <v>0.89736051789310523</v>
      </c>
      <c r="J32" s="8"/>
      <c r="K32" s="8">
        <f t="shared" si="72"/>
        <v>-1.6749692868288477</v>
      </c>
      <c r="L32" s="8"/>
      <c r="M32" s="8">
        <f>M9-$W9</f>
        <v>1.4742796820915913</v>
      </c>
      <c r="N32" s="8"/>
      <c r="O32" s="8"/>
      <c r="P32" s="32">
        <f>T9-$W9</f>
        <v>5.0513939718124163</v>
      </c>
      <c r="Q32" s="10"/>
      <c r="R32" s="10"/>
      <c r="Y32" s="7"/>
      <c r="AA32" s="20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32"/>
      <c r="AV32" s="32"/>
      <c r="AW32" s="8"/>
      <c r="AX32" s="7"/>
      <c r="AY32" s="7"/>
      <c r="AZ32" s="7"/>
      <c r="BA32" s="7"/>
      <c r="BB32" s="7"/>
      <c r="BC32" s="7"/>
      <c r="BD32" s="7"/>
      <c r="BE32" s="8"/>
      <c r="BF32" s="8"/>
      <c r="BG32" s="8"/>
      <c r="BH32" s="8"/>
      <c r="BI32" s="8"/>
      <c r="BJ32" s="8"/>
      <c r="BK32" s="8"/>
      <c r="BL32" s="11"/>
      <c r="BM32" s="13"/>
      <c r="BN32" s="5"/>
    </row>
    <row r="33" spans="1:66" x14ac:dyDescent="0.35">
      <c r="A33" s="6">
        <v>2</v>
      </c>
      <c r="B33" s="8"/>
      <c r="C33" s="8">
        <f t="shared" ref="C33:M34" si="73">C10-$W10</f>
        <v>-1.2063272918601342</v>
      </c>
      <c r="D33" s="8"/>
      <c r="E33" s="8">
        <f t="shared" si="73"/>
        <v>-3.321326863912418</v>
      </c>
      <c r="F33" s="8">
        <f t="shared" si="73"/>
        <v>5.4370275969190089</v>
      </c>
      <c r="G33" s="8">
        <f t="shared" si="73"/>
        <v>-3.433018910737438</v>
      </c>
      <c r="H33" s="8">
        <f t="shared" si="73"/>
        <v>4.6711446872239435</v>
      </c>
      <c r="I33" s="8">
        <f t="shared" si="73"/>
        <v>1.8696297881632518E-2</v>
      </c>
      <c r="J33" s="8"/>
      <c r="K33" s="8">
        <f t="shared" si="73"/>
        <v>5.8875834379912249</v>
      </c>
      <c r="L33" s="8"/>
      <c r="M33" s="8">
        <f>M10-$W10</f>
        <v>-8.0537789535057485</v>
      </c>
      <c r="N33" s="8"/>
      <c r="O33" s="8"/>
      <c r="P33" s="32">
        <f>T10-$W10</f>
        <v>-2.752381081014363</v>
      </c>
      <c r="Q33" s="10"/>
      <c r="R33" s="10"/>
      <c r="Y33" s="7"/>
      <c r="AA33" s="20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32"/>
      <c r="AV33" s="32"/>
      <c r="AW33" s="8"/>
      <c r="AX33" s="7"/>
      <c r="AY33" s="7"/>
      <c r="AZ33" s="7"/>
      <c r="BA33" s="7"/>
      <c r="BB33" s="7"/>
      <c r="BC33" s="7"/>
      <c r="BD33" s="7"/>
      <c r="BE33" s="8"/>
      <c r="BF33" s="8"/>
      <c r="BG33" s="8"/>
      <c r="BH33" s="8"/>
      <c r="BI33" s="8"/>
      <c r="BJ33" s="8"/>
      <c r="BK33" s="8"/>
      <c r="BL33" s="11"/>
      <c r="BM33" s="13"/>
      <c r="BN33" s="5"/>
    </row>
    <row r="34" spans="1:66" x14ac:dyDescent="0.35">
      <c r="A34" s="6">
        <v>3</v>
      </c>
      <c r="B34" s="8"/>
      <c r="C34" s="8">
        <f t="shared" si="73"/>
        <v>0.35552616623667532</v>
      </c>
      <c r="D34" s="8"/>
      <c r="E34" s="8">
        <f t="shared" si="73"/>
        <v>1.6196776718136174</v>
      </c>
      <c r="F34" s="8">
        <f t="shared" si="73"/>
        <v>-1.9161910848587453</v>
      </c>
      <c r="G34" s="8">
        <f t="shared" si="73"/>
        <v>-0.24188267109588857</v>
      </c>
      <c r="H34" s="8">
        <f t="shared" si="73"/>
        <v>-1.2679583865727455</v>
      </c>
      <c r="I34" s="8">
        <f t="shared" si="73"/>
        <v>-0.91605681577472531</v>
      </c>
      <c r="J34" s="8"/>
      <c r="K34" s="8">
        <f t="shared" si="73"/>
        <v>-4.2126141511623665</v>
      </c>
      <c r="L34" s="8"/>
      <c r="M34" s="8">
        <f t="shared" si="73"/>
        <v>6.5794992714141696</v>
      </c>
      <c r="N34" s="8"/>
      <c r="O34" s="8"/>
      <c r="P34" s="32">
        <f>T11-$W11</f>
        <v>-2.2990128907980534</v>
      </c>
      <c r="Q34" s="10"/>
      <c r="R34" s="10"/>
      <c r="Y34" s="7"/>
      <c r="AA34" s="20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32"/>
      <c r="AV34" s="32"/>
      <c r="AW34" s="8"/>
      <c r="AX34" s="7"/>
      <c r="AY34" s="7"/>
      <c r="AZ34" s="7"/>
      <c r="BA34" s="7"/>
      <c r="BB34" s="7"/>
      <c r="BC34" s="7"/>
      <c r="BD34" s="7"/>
      <c r="BE34" s="8"/>
      <c r="BG34" s="11"/>
      <c r="BH34" s="8"/>
      <c r="BI34" s="8"/>
      <c r="BJ34" s="8"/>
      <c r="BK34" s="8"/>
      <c r="BL34" s="11"/>
      <c r="BM34" s="8"/>
      <c r="BN34" s="5"/>
    </row>
    <row r="35" spans="1:66" x14ac:dyDescent="0.35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Q35" s="10"/>
      <c r="R35" s="10"/>
      <c r="Y35" s="7"/>
      <c r="AA35" s="20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32"/>
      <c r="AV35" s="32"/>
      <c r="AW35" s="8"/>
      <c r="AX35" s="7"/>
      <c r="AY35" s="7"/>
      <c r="AZ35" s="7"/>
      <c r="BA35" s="7"/>
      <c r="BB35" s="7"/>
      <c r="BC35" s="7"/>
      <c r="BD35" s="7"/>
      <c r="BE35" s="2"/>
      <c r="BH35" s="2"/>
      <c r="BI35" s="2"/>
      <c r="BJ35" s="2"/>
      <c r="BK35" s="2"/>
      <c r="BL35" s="2"/>
      <c r="BM35" s="2"/>
      <c r="BN35" s="5"/>
    </row>
    <row r="36" spans="1:66" x14ac:dyDescent="0.35">
      <c r="A36" s="35" t="s">
        <v>39</v>
      </c>
      <c r="B36" s="27" t="s">
        <v>5</v>
      </c>
      <c r="C36" s="9" t="s">
        <v>6</v>
      </c>
      <c r="D36" s="9" t="s">
        <v>7</v>
      </c>
      <c r="E36" s="9" t="s">
        <v>8</v>
      </c>
      <c r="F36" s="9" t="s">
        <v>9</v>
      </c>
      <c r="G36" s="27" t="s">
        <v>10</v>
      </c>
      <c r="H36" s="9" t="s">
        <v>11</v>
      </c>
      <c r="I36" s="9" t="s">
        <v>12</v>
      </c>
      <c r="J36" s="9" t="s">
        <v>13</v>
      </c>
      <c r="K36" s="9" t="s">
        <v>14</v>
      </c>
      <c r="L36" s="14" t="s">
        <v>15</v>
      </c>
      <c r="M36" s="14" t="s">
        <v>16</v>
      </c>
      <c r="N36" s="14" t="s">
        <v>17</v>
      </c>
      <c r="O36" s="14" t="s">
        <v>18</v>
      </c>
      <c r="P36" s="14" t="s">
        <v>2</v>
      </c>
      <c r="Q36" s="10"/>
      <c r="R36" s="10"/>
      <c r="Y36" s="7"/>
      <c r="AA36" s="20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32"/>
      <c r="AV36" s="32"/>
      <c r="AW36" s="8"/>
      <c r="AX36" s="7"/>
      <c r="AY36" s="7"/>
      <c r="AZ36" s="7"/>
      <c r="BA36" s="7"/>
      <c r="BB36" s="7"/>
      <c r="BC36" s="7"/>
      <c r="BD36" s="7"/>
      <c r="BE36" s="28"/>
      <c r="BF36" s="6"/>
      <c r="BG36" s="1"/>
      <c r="BH36" s="28"/>
      <c r="BI36" s="28"/>
      <c r="BJ36" s="28"/>
      <c r="BK36" s="6"/>
      <c r="BL36" s="6"/>
      <c r="BM36" s="6"/>
      <c r="BN36" s="5"/>
    </row>
    <row r="37" spans="1:66" x14ac:dyDescent="0.35">
      <c r="A37" s="6">
        <v>1</v>
      </c>
      <c r="B37" s="8">
        <f>B9-$P9</f>
        <v>-0.51703862297398828</v>
      </c>
      <c r="C37" s="8">
        <f>C9-$P9</f>
        <v>0.88649421674014306</v>
      </c>
      <c r="D37" s="8">
        <f t="shared" ref="D37:M37" si="74">D9-$P9</f>
        <v>2.4248548961944891</v>
      </c>
      <c r="E37" s="8">
        <f t="shared" si="74"/>
        <v>1.7373422832154759</v>
      </c>
      <c r="F37" s="8">
        <f t="shared" si="74"/>
        <v>-3.4851434209435581</v>
      </c>
      <c r="G37" s="8">
        <f t="shared" si="74"/>
        <v>3.7105946729500126</v>
      </c>
      <c r="H37" s="8">
        <f t="shared" si="74"/>
        <v>-3.3674932095345067</v>
      </c>
      <c r="I37" s="8">
        <f t="shared" si="74"/>
        <v>0.93305360900978229</v>
      </c>
      <c r="J37" s="8">
        <f t="shared" si="74"/>
        <v>-4.0536730962755687</v>
      </c>
      <c r="K37" s="8">
        <f t="shared" si="74"/>
        <v>-1.6392761957121706</v>
      </c>
      <c r="L37" s="8">
        <f t="shared" si="74"/>
        <v>-1.1522467762159927</v>
      </c>
      <c r="M37" s="8">
        <f t="shared" si="74"/>
        <v>1.5099727732082684</v>
      </c>
      <c r="N37" s="8">
        <f>N9-$P9</f>
        <v>1.728279796940523</v>
      </c>
      <c r="O37" s="8">
        <f>O9-$P9</f>
        <v>1.2842790733970837</v>
      </c>
      <c r="P37" s="13">
        <f>T9-$P$9</f>
        <v>5.0870870629290934</v>
      </c>
      <c r="Q37" s="10"/>
      <c r="R37" s="10"/>
      <c r="Y37" s="7"/>
      <c r="AQ37" s="25"/>
      <c r="AS37" s="13"/>
      <c r="AT37" s="13"/>
      <c r="AU37" s="3"/>
      <c r="AV37" s="3"/>
      <c r="AW37" s="13"/>
      <c r="AX37" s="7"/>
      <c r="AY37" s="7"/>
      <c r="AZ37" s="7"/>
      <c r="BA37" s="7"/>
      <c r="BB37" s="7"/>
      <c r="BC37" s="7"/>
      <c r="BD37" s="7"/>
      <c r="BE37" s="23"/>
      <c r="BF37" s="23"/>
      <c r="BG37" s="23"/>
      <c r="BH37" s="8"/>
      <c r="BI37" s="8"/>
      <c r="BJ37" s="8"/>
      <c r="BK37" s="8"/>
      <c r="BL37" s="18"/>
      <c r="BM37" s="18"/>
      <c r="BN37" s="5"/>
    </row>
    <row r="38" spans="1:66" x14ac:dyDescent="0.35">
      <c r="A38" s="6">
        <v>2</v>
      </c>
      <c r="B38" s="8">
        <f t="shared" ref="B38:N39" si="75">B10-$P10</f>
        <v>0.89343153396150399</v>
      </c>
      <c r="C38" s="8">
        <f t="shared" si="75"/>
        <v>-2.3463824308988421</v>
      </c>
      <c r="D38" s="8">
        <f t="shared" si="75"/>
        <v>-3.3016028264195825</v>
      </c>
      <c r="E38" s="8">
        <f t="shared" si="75"/>
        <v>-4.461382002951126</v>
      </c>
      <c r="F38" s="8">
        <f t="shared" si="75"/>
        <v>4.296972457880301</v>
      </c>
      <c r="G38" s="8">
        <f t="shared" si="75"/>
        <v>-4.573074049776146</v>
      </c>
      <c r="H38" s="8">
        <f t="shared" si="75"/>
        <v>3.5310895481852356</v>
      </c>
      <c r="I38" s="8">
        <f t="shared" si="75"/>
        <v>-1.1213588411570754</v>
      </c>
      <c r="J38" s="8">
        <f t="shared" si="75"/>
        <v>3.3841120562084086</v>
      </c>
      <c r="K38" s="8">
        <f t="shared" si="75"/>
        <v>4.7475282989525169</v>
      </c>
      <c r="L38" s="8">
        <f t="shared" si="75"/>
        <v>4.2212167618352794</v>
      </c>
      <c r="M38" s="8">
        <f t="shared" si="75"/>
        <v>-9.1938340925444564</v>
      </c>
      <c r="N38" s="8">
        <f t="shared" si="75"/>
        <v>0.8509556622562684</v>
      </c>
      <c r="O38" s="8">
        <f>O10-$P10</f>
        <v>3.0723279244676007</v>
      </c>
      <c r="P38" s="13">
        <f>T10-$P$10</f>
        <v>-3.8924362200530709</v>
      </c>
      <c r="Q38" s="10"/>
      <c r="R38" s="10"/>
      <c r="Y38" s="7"/>
      <c r="AA38" s="6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2"/>
      <c r="AW38" s="2"/>
      <c r="AX38" s="7"/>
      <c r="AY38" s="7"/>
      <c r="AZ38" s="7"/>
      <c r="BA38" s="7"/>
      <c r="BB38" s="7"/>
      <c r="BC38" s="7"/>
      <c r="BD38" s="7"/>
      <c r="BE38" s="23"/>
      <c r="BF38" s="23"/>
      <c r="BG38" s="23"/>
      <c r="BH38" s="8"/>
      <c r="BI38" s="8"/>
      <c r="BJ38" s="8"/>
      <c r="BK38" s="8"/>
      <c r="BL38" s="18"/>
      <c r="BM38" s="18"/>
      <c r="BN38" s="5"/>
    </row>
    <row r="39" spans="1:66" x14ac:dyDescent="0.35">
      <c r="A39" s="6">
        <v>3</v>
      </c>
      <c r="B39" s="8">
        <f t="shared" si="75"/>
        <v>-0.37639291098751926</v>
      </c>
      <c r="C39" s="8">
        <f t="shared" si="75"/>
        <v>1.4598882141586849</v>
      </c>
      <c r="D39" s="8">
        <f t="shared" si="75"/>
        <v>0.87674793022508268</v>
      </c>
      <c r="E39" s="8">
        <f t="shared" si="75"/>
        <v>2.724039719735627</v>
      </c>
      <c r="F39" s="8">
        <f t="shared" si="75"/>
        <v>-0.8118290369367358</v>
      </c>
      <c r="G39" s="8">
        <f t="shared" si="75"/>
        <v>0.86247937682612097</v>
      </c>
      <c r="H39" s="8">
        <f t="shared" si="75"/>
        <v>-0.16359633865073597</v>
      </c>
      <c r="I39" s="8">
        <f t="shared" si="75"/>
        <v>0.18830523214728423</v>
      </c>
      <c r="J39" s="8">
        <f t="shared" si="75"/>
        <v>0.66956104006715655</v>
      </c>
      <c r="K39" s="8">
        <f t="shared" si="75"/>
        <v>-3.1082521032403569</v>
      </c>
      <c r="L39" s="8">
        <f t="shared" si="75"/>
        <v>-3.0689699856192973</v>
      </c>
      <c r="M39" s="8">
        <f t="shared" si="75"/>
        <v>7.6838613193361791</v>
      </c>
      <c r="N39" s="8">
        <f t="shared" si="75"/>
        <v>-2.5792354591967968</v>
      </c>
      <c r="O39" s="8">
        <f>O11-$P11</f>
        <v>-4.3566069978646915</v>
      </c>
      <c r="P39" s="13">
        <f>T11-$P$11</f>
        <v>-1.1946508428760438</v>
      </c>
      <c r="Q39" s="10"/>
      <c r="R39" s="10"/>
      <c r="Y39" s="7"/>
      <c r="AA39" s="1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2"/>
      <c r="AW39" s="2"/>
      <c r="AX39" s="7"/>
      <c r="AY39" s="7"/>
      <c r="AZ39" s="7"/>
      <c r="BA39" s="7"/>
      <c r="BB39" s="7"/>
      <c r="BC39" s="7"/>
      <c r="BD39" s="7"/>
      <c r="BE39" s="23"/>
      <c r="BF39" s="23"/>
      <c r="BG39" s="23"/>
      <c r="BH39" s="8"/>
      <c r="BI39" s="8"/>
      <c r="BJ39" s="8"/>
      <c r="BK39" s="8"/>
      <c r="BL39" s="11"/>
      <c r="BM39" s="11"/>
    </row>
    <row r="40" spans="1:66" x14ac:dyDescent="0.35">
      <c r="Q40" s="10"/>
      <c r="R40" s="10"/>
      <c r="Y40" s="7"/>
      <c r="AA40" s="1" t="s">
        <v>20</v>
      </c>
      <c r="AB40" s="27" t="s">
        <v>5</v>
      </c>
      <c r="AC40" s="27" t="s">
        <v>6</v>
      </c>
      <c r="AD40" s="27" t="s">
        <v>7</v>
      </c>
      <c r="AE40" s="27" t="s">
        <v>8</v>
      </c>
      <c r="AF40" s="27" t="s">
        <v>9</v>
      </c>
      <c r="AG40" s="27" t="s">
        <v>10</v>
      </c>
      <c r="AH40" s="27" t="s">
        <v>11</v>
      </c>
      <c r="AI40" s="27" t="s">
        <v>12</v>
      </c>
      <c r="AJ40" s="27" t="s">
        <v>13</v>
      </c>
      <c r="AK40" s="27" t="s">
        <v>14</v>
      </c>
      <c r="AL40" s="12" t="s">
        <v>15</v>
      </c>
      <c r="AM40" s="12" t="s">
        <v>16</v>
      </c>
      <c r="AN40" s="12" t="s">
        <v>17</v>
      </c>
      <c r="AO40" s="12" t="s">
        <v>18</v>
      </c>
      <c r="AP40" s="6" t="s">
        <v>24</v>
      </c>
      <c r="AQ40" s="1" t="s">
        <v>25</v>
      </c>
      <c r="AR40" s="6" t="s">
        <v>26</v>
      </c>
      <c r="AS40" s="6" t="s">
        <v>27</v>
      </c>
      <c r="AT40" s="6" t="s">
        <v>28</v>
      </c>
      <c r="AU40" s="6" t="s">
        <v>31</v>
      </c>
      <c r="AV40" s="1" t="s">
        <v>29</v>
      </c>
      <c r="AW40" s="6" t="s">
        <v>30</v>
      </c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</row>
    <row r="41" spans="1:66" x14ac:dyDescent="0.35">
      <c r="AA41" s="6" t="s">
        <v>3</v>
      </c>
      <c r="AB41" s="23">
        <f>AB2/86400</f>
        <v>2.0837007638888888E-5</v>
      </c>
      <c r="AC41" s="23">
        <f t="shared" ref="AC41:AO41" si="76">AC2/86400</f>
        <v>2.2860502222222222E-5</v>
      </c>
      <c r="AD41" s="23">
        <f t="shared" si="76"/>
        <v>2.6625094479166664E-5</v>
      </c>
      <c r="AE41" s="23">
        <f t="shared" si="76"/>
        <v>1.8522455277777778E-5</v>
      </c>
      <c r="AF41" s="23">
        <f t="shared" si="76"/>
        <v>1.5889812719907408E-5</v>
      </c>
      <c r="AG41" s="23">
        <f t="shared" si="76"/>
        <v>2.7966742256944445E-5</v>
      </c>
      <c r="AH41" s="23">
        <f t="shared" si="76"/>
        <v>2.0231271527777777E-5</v>
      </c>
      <c r="AI41" s="23">
        <f t="shared" si="76"/>
        <v>2.7673322407407406E-5</v>
      </c>
      <c r="AJ41" s="23">
        <f t="shared" si="76"/>
        <v>1.8728479050925926E-5</v>
      </c>
      <c r="AK41" s="23">
        <f t="shared" si="76"/>
        <v>2.7996661631944447E-5</v>
      </c>
      <c r="AL41" s="23">
        <f t="shared" si="76"/>
        <v>2.6784664479166663E-5</v>
      </c>
      <c r="AM41" s="23">
        <f t="shared" si="76"/>
        <v>1.8560510624999998E-5</v>
      </c>
      <c r="AN41" s="23">
        <f t="shared" si="76"/>
        <v>3.5097001759259262E-5</v>
      </c>
      <c r="AO41" s="23">
        <f t="shared" si="76"/>
        <v>3.6221340381944443E-5</v>
      </c>
      <c r="AP41" s="23">
        <f>AP2/86400</f>
        <v>2.4571061889880952E-5</v>
      </c>
      <c r="AQ41" s="23">
        <f>AQ2/86400</f>
        <v>1.5889812719907408E-5</v>
      </c>
      <c r="AR41" s="23">
        <f>AR2/86400</f>
        <v>3.6221340381944443E-5</v>
      </c>
      <c r="AS41" s="8">
        <f>AS2</f>
        <v>25.402230840429208</v>
      </c>
      <c r="AT41" s="23">
        <f>AT2/86400</f>
        <v>2.2462659833622687E-5</v>
      </c>
      <c r="AU41" s="23">
        <f>AU2/86400</f>
        <v>1.5889812719907408E-5</v>
      </c>
      <c r="AV41" s="23">
        <f>AV2/86400</f>
        <v>2.7996661631944447E-5</v>
      </c>
      <c r="AW41" s="8">
        <f>AW2</f>
        <v>21.75502498662479</v>
      </c>
    </row>
    <row r="42" spans="1:66" x14ac:dyDescent="0.35">
      <c r="AA42" s="6" t="s">
        <v>4</v>
      </c>
      <c r="AB42" s="23">
        <f t="shared" ref="AB42:AQ45" si="77">AB3/86400</f>
        <v>1.9587480057870372E-5</v>
      </c>
      <c r="AC42" s="23">
        <f t="shared" si="77"/>
        <v>2.3209036701388891E-5</v>
      </c>
      <c r="AD42" s="23">
        <f t="shared" si="77"/>
        <v>2.577475434027778E-5</v>
      </c>
      <c r="AE42" s="23">
        <f t="shared" si="77"/>
        <v>1.887361427083333E-5</v>
      </c>
      <c r="AF42" s="23">
        <f t="shared" si="77"/>
        <v>2.0349111863425926E-5</v>
      </c>
      <c r="AG42" s="23">
        <f t="shared" si="77"/>
        <v>2.7170991851851857E-5</v>
      </c>
      <c r="AH42" s="23">
        <f t="shared" si="77"/>
        <v>2.0566683460648153E-5</v>
      </c>
      <c r="AI42" s="23">
        <f t="shared" si="77"/>
        <v>4.0010078101851848E-5</v>
      </c>
      <c r="AJ42" s="23">
        <f t="shared" si="77"/>
        <v>1.7594692199074079E-5</v>
      </c>
      <c r="AK42" s="23">
        <f t="shared" si="77"/>
        <v>2.393550012731481E-5</v>
      </c>
      <c r="AL42" s="23">
        <f t="shared" si="77"/>
        <v>2.5275048298611114E-5</v>
      </c>
      <c r="AM42" s="23">
        <f t="shared" si="77"/>
        <v>1.9778281678240746E-5</v>
      </c>
      <c r="AN42" s="23">
        <f t="shared" si="77"/>
        <v>2.7748383298611112E-5</v>
      </c>
      <c r="AO42" s="23">
        <f t="shared" si="77"/>
        <v>2.7433442511574075E-5</v>
      </c>
      <c r="AP42" s="23">
        <f t="shared" si="77"/>
        <v>2.4093364197255292E-5</v>
      </c>
      <c r="AQ42" s="23">
        <f t="shared" si="77"/>
        <v>1.7594692199074079E-5</v>
      </c>
      <c r="AR42" s="23">
        <f t="shared" ref="AR42:AR45" si="78">AR3/86400</f>
        <v>4.0010078101851848E-5</v>
      </c>
      <c r="AS42" s="8">
        <f t="shared" ref="AS42:AS45" si="79">AS3</f>
        <v>23.793342686822626</v>
      </c>
      <c r="AT42" s="23">
        <f t="shared" ref="AT42:AV45" si="80">AT3/86400</f>
        <v>2.4236662256944443E-5</v>
      </c>
      <c r="AU42" s="23">
        <f t="shared" si="80"/>
        <v>1.887361427083333E-5</v>
      </c>
      <c r="AV42" s="23">
        <f t="shared" si="80"/>
        <v>4.0010078101851848E-5</v>
      </c>
      <c r="AW42" s="8">
        <f t="shared" ref="AW42:AW45" si="81">AW3</f>
        <v>28.576225200730711</v>
      </c>
    </row>
    <row r="43" spans="1:66" x14ac:dyDescent="0.35">
      <c r="AA43" s="6" t="s">
        <v>0</v>
      </c>
      <c r="AB43" s="23">
        <f t="shared" si="77"/>
        <v>6.3250346435185178E-5</v>
      </c>
      <c r="AC43" s="23">
        <f t="shared" si="77"/>
        <v>6.29464285763889E-5</v>
      </c>
      <c r="AD43" s="23">
        <f t="shared" si="77"/>
        <v>5.7980599652777781E-5</v>
      </c>
      <c r="AE43" s="23">
        <f t="shared" si="77"/>
        <v>3.8430650034722219E-5</v>
      </c>
      <c r="AF43" s="23">
        <f t="shared" si="77"/>
        <v>6.5122406990740742E-5</v>
      </c>
      <c r="AG43" s="23">
        <f t="shared" si="77"/>
        <v>7.1915679849537037E-5</v>
      </c>
      <c r="AH43" s="23">
        <f t="shared" si="77"/>
        <v>7.3828945150462952E-5</v>
      </c>
      <c r="AI43" s="23">
        <f t="shared" si="77"/>
        <v>9.970605526620372E-5</v>
      </c>
      <c r="AJ43" s="23">
        <f t="shared" si="77"/>
        <v>6.3189720324074064E-5</v>
      </c>
      <c r="AK43" s="23">
        <f t="shared" si="77"/>
        <v>8.3564814814814824E-5</v>
      </c>
      <c r="AL43" s="23">
        <f t="shared" si="77"/>
        <v>8.7144116898148148E-5</v>
      </c>
      <c r="AM43" s="23">
        <f t="shared" si="77"/>
        <v>5.3363567650462968E-5</v>
      </c>
      <c r="AN43" s="23">
        <f t="shared" si="77"/>
        <v>8.6268581516203688E-5</v>
      </c>
      <c r="AO43" s="23">
        <f t="shared" si="77"/>
        <v>9.4310069710648166E-5</v>
      </c>
      <c r="AP43" s="23">
        <f t="shared" si="77"/>
        <v>7.1501570205026471E-5</v>
      </c>
      <c r="AQ43" s="23">
        <f t="shared" si="77"/>
        <v>3.8430650034722219E-5</v>
      </c>
      <c r="AR43" s="23">
        <f t="shared" si="78"/>
        <v>9.970605526620372E-5</v>
      </c>
      <c r="AS43" s="8">
        <f t="shared" si="79"/>
        <v>23.867689513649186</v>
      </c>
      <c r="AT43" s="23">
        <f t="shared" si="80"/>
        <v>6.8609818541666664E-5</v>
      </c>
      <c r="AU43" s="23">
        <f t="shared" si="80"/>
        <v>3.8430650034722219E-5</v>
      </c>
      <c r="AV43" s="23">
        <f t="shared" si="80"/>
        <v>9.970605526620372E-5</v>
      </c>
      <c r="AW43" s="8">
        <f t="shared" si="81"/>
        <v>27.079257018001829</v>
      </c>
    </row>
    <row r="44" spans="1:66" x14ac:dyDescent="0.35">
      <c r="AA44" s="6" t="s">
        <v>1</v>
      </c>
      <c r="AB44" s="23">
        <f t="shared" si="77"/>
        <v>8.4974962199074083E-5</v>
      </c>
      <c r="AC44" s="23">
        <f t="shared" si="77"/>
        <v>8.6464632141203712E-5</v>
      </c>
      <c r="AD44" s="23">
        <f t="shared" si="77"/>
        <v>9.7362895775462982E-5</v>
      </c>
      <c r="AE44" s="23">
        <f t="shared" si="77"/>
        <v>7.4023683541666674E-5</v>
      </c>
      <c r="AF44" s="23">
        <f t="shared" si="77"/>
        <v>1.013143529050926E-4</v>
      </c>
      <c r="AG44" s="23">
        <f t="shared" si="77"/>
        <v>7.9155906192129619E-5</v>
      </c>
      <c r="AH44" s="23">
        <f t="shared" si="77"/>
        <v>1.1011826027777776E-4</v>
      </c>
      <c r="AI44" s="23">
        <f t="shared" si="77"/>
        <v>1.2346518854166664E-4</v>
      </c>
      <c r="AJ44" s="23">
        <f t="shared" si="77"/>
        <v>1.0778533636574075E-4</v>
      </c>
      <c r="AK44" s="23">
        <f t="shared" si="77"/>
        <v>1.3081433189814814E-4</v>
      </c>
      <c r="AL44" s="23">
        <f t="shared" si="77"/>
        <v>1.2032575376157406E-4</v>
      </c>
      <c r="AM44" s="23">
        <f t="shared" si="77"/>
        <v>5.4325186863425909E-5</v>
      </c>
      <c r="AN44" s="23">
        <f t="shared" si="77"/>
        <v>1.1897203325231481E-4</v>
      </c>
      <c r="AO44" s="23">
        <f t="shared" si="77"/>
        <v>1.2514487276620367E-4</v>
      </c>
      <c r="AP44" s="23">
        <f t="shared" si="77"/>
        <v>1.0101767117724867E-4</v>
      </c>
      <c r="AQ44" s="23">
        <f t="shared" si="77"/>
        <v>5.4325186863425909E-5</v>
      </c>
      <c r="AR44" s="23">
        <f t="shared" si="78"/>
        <v>1.3081433189814814E-4</v>
      </c>
      <c r="AS44" s="8">
        <f t="shared" si="79"/>
        <v>22.418036513209376</v>
      </c>
      <c r="AT44" s="23">
        <f t="shared" si="80"/>
        <v>9.4960192795138875E-5</v>
      </c>
      <c r="AU44" s="23">
        <f t="shared" si="80"/>
        <v>5.4325186863425909E-5</v>
      </c>
      <c r="AV44" s="23">
        <f t="shared" si="80"/>
        <v>1.3081433189814814E-4</v>
      </c>
      <c r="AW44" s="8">
        <f t="shared" si="81"/>
        <v>27.51751093559578</v>
      </c>
    </row>
    <row r="45" spans="1:66" x14ac:dyDescent="0.35">
      <c r="AA45" s="6">
        <v>3</v>
      </c>
      <c r="AB45" s="23">
        <f t="shared" si="77"/>
        <v>3.1097778622685184E-5</v>
      </c>
      <c r="AC45" s="23">
        <f t="shared" si="77"/>
        <v>3.7200806250000007E-5</v>
      </c>
      <c r="AD45" s="23">
        <f t="shared" si="77"/>
        <v>3.7829900474537037E-5</v>
      </c>
      <c r="AE45" s="23">
        <f t="shared" si="77"/>
        <v>3.1242126481481467E-5</v>
      </c>
      <c r="AF45" s="23">
        <f t="shared" si="77"/>
        <v>3.2218442928240738E-5</v>
      </c>
      <c r="AG45" s="23">
        <f t="shared" si="77"/>
        <v>3.7509448217592601E-5</v>
      </c>
      <c r="AH45" s="23">
        <f t="shared" si="77"/>
        <v>3.7698412696759278E-5</v>
      </c>
      <c r="AI45" s="23">
        <f t="shared" si="77"/>
        <v>5.0188964479166679E-5</v>
      </c>
      <c r="AJ45" s="23">
        <f t="shared" si="77"/>
        <v>3.71501532638889E-5</v>
      </c>
      <c r="AK45" s="23">
        <f t="shared" si="77"/>
        <v>3.4332745451388893E-5</v>
      </c>
      <c r="AL45" s="23">
        <f t="shared" si="77"/>
        <v>3.3588435370370368E-5</v>
      </c>
      <c r="AM45" s="23">
        <f t="shared" si="77"/>
        <v>4.1697110937500015E-5</v>
      </c>
      <c r="AN45" s="23">
        <f t="shared" si="77"/>
        <v>3.637986059027777E-5</v>
      </c>
      <c r="AO45" s="23">
        <f t="shared" si="77"/>
        <v>3.2056773321759282E-5</v>
      </c>
      <c r="AP45" s="23">
        <f t="shared" si="77"/>
        <v>3.6442211363260581E-5</v>
      </c>
      <c r="AQ45" s="23">
        <f t="shared" si="77"/>
        <v>3.1097778622685184E-5</v>
      </c>
      <c r="AR45" s="23">
        <f t="shared" si="78"/>
        <v>5.0188964479166679E-5</v>
      </c>
      <c r="AS45" s="8">
        <f t="shared" si="79"/>
        <v>13.774714117648927</v>
      </c>
      <c r="AT45" s="23">
        <f t="shared" si="80"/>
        <v>3.7761007180266208E-5</v>
      </c>
      <c r="AU45" s="23">
        <f t="shared" si="80"/>
        <v>3.1242126481481467E-5</v>
      </c>
      <c r="AV45" s="23">
        <f t="shared" si="80"/>
        <v>5.0188964479166679E-5</v>
      </c>
      <c r="AW45" s="8">
        <f t="shared" si="81"/>
        <v>15.99300782337402</v>
      </c>
    </row>
    <row r="46" spans="1:66" x14ac:dyDescent="0.35">
      <c r="AA46" s="20" t="s">
        <v>22</v>
      </c>
      <c r="AB46" s="23">
        <f t="shared" ref="AB46:AR46" si="82">AB7/86400</f>
        <v>2.1974757495370371E-4</v>
      </c>
      <c r="AC46" s="23">
        <f t="shared" si="82"/>
        <v>2.3268140589120369E-4</v>
      </c>
      <c r="AD46" s="23">
        <f t="shared" si="82"/>
        <v>2.4557324472222227E-4</v>
      </c>
      <c r="AE46" s="23">
        <f t="shared" si="82"/>
        <v>1.8109252960648149E-4</v>
      </c>
      <c r="AF46" s="23">
        <f t="shared" si="82"/>
        <v>2.3489412740740741E-4</v>
      </c>
      <c r="AG46" s="23">
        <f t="shared" si="82"/>
        <v>2.4371876836805557E-4</v>
      </c>
      <c r="AH46" s="23">
        <f t="shared" si="82"/>
        <v>2.6244357311342592E-4</v>
      </c>
      <c r="AI46" s="23">
        <f t="shared" si="82"/>
        <v>3.4104360879629633E-4</v>
      </c>
      <c r="AJ46" s="23">
        <f t="shared" si="82"/>
        <v>2.4444838120370372E-4</v>
      </c>
      <c r="AK46" s="23">
        <f t="shared" si="82"/>
        <v>3.006440539236111E-4</v>
      </c>
      <c r="AL46" s="23">
        <f t="shared" si="82"/>
        <v>2.9311801880787034E-4</v>
      </c>
      <c r="AM46" s="23">
        <f t="shared" si="82"/>
        <v>1.8772465775462963E-4</v>
      </c>
      <c r="AN46" s="23">
        <f t="shared" si="82"/>
        <v>3.0446586041666665E-4</v>
      </c>
      <c r="AO46" s="23">
        <f t="shared" si="82"/>
        <v>3.1516649869212961E-4</v>
      </c>
      <c r="AP46" s="23">
        <f t="shared" si="82"/>
        <v>2.5762587883267193E-4</v>
      </c>
      <c r="AQ46" s="23">
        <f t="shared" si="82"/>
        <v>1.8109252960648149E-4</v>
      </c>
      <c r="AR46" s="23">
        <f t="shared" si="82"/>
        <v>3.4104360879629633E-4</v>
      </c>
      <c r="AS46" s="8">
        <f>AS7</f>
        <v>18.467491947103522</v>
      </c>
      <c r="AT46" s="23">
        <f>AT7/86400</f>
        <v>2.4803034060763893E-4</v>
      </c>
      <c r="AU46" s="23">
        <f>AU7/86400</f>
        <v>1.8109252960648149E-4</v>
      </c>
      <c r="AV46" s="23">
        <f>AV7/86400</f>
        <v>3.4104360879629633E-4</v>
      </c>
      <c r="AW46" s="8">
        <f>AW7</f>
        <v>21.642943148719159</v>
      </c>
    </row>
    <row r="47" spans="1:66" x14ac:dyDescent="0.35">
      <c r="AA47" s="1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8"/>
      <c r="AT47" s="23"/>
      <c r="AU47" s="23"/>
      <c r="AV47" s="23"/>
      <c r="AW47" s="8"/>
    </row>
    <row r="48" spans="1:66" x14ac:dyDescent="0.35">
      <c r="B48" s="37" t="s">
        <v>41</v>
      </c>
      <c r="C48" s="6">
        <v>1</v>
      </c>
      <c r="D48" s="6">
        <v>2</v>
      </c>
      <c r="E48" s="6">
        <v>3</v>
      </c>
      <c r="F48" s="6" t="s">
        <v>22</v>
      </c>
      <c r="H48" s="35" t="s">
        <v>45</v>
      </c>
      <c r="I48" s="1" t="s">
        <v>3</v>
      </c>
      <c r="J48" s="1" t="s">
        <v>4</v>
      </c>
      <c r="K48" s="1" t="s">
        <v>0</v>
      </c>
      <c r="L48" s="1" t="s">
        <v>1</v>
      </c>
      <c r="M48" s="1">
        <v>3</v>
      </c>
      <c r="N48" s="1" t="s">
        <v>22</v>
      </c>
      <c r="O48" s="1"/>
      <c r="P48" s="1"/>
      <c r="Q48" s="1"/>
      <c r="R48" s="20"/>
      <c r="S48" s="20"/>
      <c r="T48" s="20"/>
      <c r="U48" s="20"/>
      <c r="V48" s="20"/>
      <c r="W48" s="20"/>
      <c r="X48" s="20"/>
      <c r="AA48" s="1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8"/>
      <c r="AT48" s="23"/>
      <c r="AU48" s="23"/>
      <c r="AV48" s="23"/>
      <c r="AW48" s="8"/>
    </row>
    <row r="49" spans="2:49" x14ac:dyDescent="0.35">
      <c r="B49" s="9" t="s">
        <v>5</v>
      </c>
      <c r="C49" s="23">
        <v>4.0424487696759257E-5</v>
      </c>
      <c r="D49" s="23">
        <v>1.4822530863425927E-4</v>
      </c>
      <c r="E49" s="23">
        <v>3.1097778622685184E-5</v>
      </c>
      <c r="F49" s="43">
        <v>2.1974757495370371E-4</v>
      </c>
      <c r="H49" s="9" t="s">
        <v>5</v>
      </c>
      <c r="I49" s="43">
        <v>2.0837007638888888E-5</v>
      </c>
      <c r="J49" s="43">
        <v>1.9587480057870372E-5</v>
      </c>
      <c r="K49" s="43">
        <v>6.3250346435185178E-5</v>
      </c>
      <c r="L49" s="43">
        <v>8.4974962199074083E-5</v>
      </c>
      <c r="M49" s="43">
        <v>3.1097778622685184E-5</v>
      </c>
      <c r="N49" s="43">
        <v>2.1974757495370371E-4</v>
      </c>
      <c r="O49" s="43"/>
      <c r="P49" s="43"/>
      <c r="Q49" s="43"/>
      <c r="R49" s="43"/>
      <c r="S49" s="43"/>
      <c r="T49" s="43"/>
      <c r="U49" s="43"/>
      <c r="V49" s="43"/>
      <c r="W49" s="43"/>
      <c r="X49" s="43"/>
      <c r="AA49" s="1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8"/>
      <c r="AT49" s="23"/>
      <c r="AU49" s="23"/>
      <c r="AV49" s="23"/>
      <c r="AW49" s="8"/>
    </row>
    <row r="50" spans="2:49" x14ac:dyDescent="0.35">
      <c r="B50" s="9" t="s">
        <v>6</v>
      </c>
      <c r="C50" s="23">
        <v>4.606953892361111E-5</v>
      </c>
      <c r="D50" s="23">
        <v>1.4941106071759258E-4</v>
      </c>
      <c r="E50" s="23">
        <v>3.7200806250000007E-5</v>
      </c>
      <c r="F50" s="43">
        <v>2.3268140589120369E-4</v>
      </c>
      <c r="H50" s="9" t="s">
        <v>6</v>
      </c>
      <c r="I50" s="43">
        <v>2.2860502222222222E-5</v>
      </c>
      <c r="J50" s="43">
        <v>2.3209036701388891E-5</v>
      </c>
      <c r="K50" s="43">
        <v>6.29464285763889E-5</v>
      </c>
      <c r="L50" s="43">
        <v>8.6464632141203712E-5</v>
      </c>
      <c r="M50" s="43">
        <v>3.7200806250000007E-5</v>
      </c>
      <c r="N50" s="43">
        <v>2.3268140589120369E-4</v>
      </c>
      <c r="O50" s="43"/>
      <c r="P50" s="43"/>
      <c r="Q50" s="43"/>
      <c r="R50" s="43"/>
      <c r="S50" s="43"/>
      <c r="T50" s="43"/>
      <c r="U50" s="43"/>
      <c r="V50" s="43"/>
      <c r="W50" s="43"/>
      <c r="X50" s="43"/>
      <c r="AA50" s="20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8"/>
      <c r="AT50" s="23"/>
      <c r="AU50" s="23"/>
      <c r="AV50" s="23"/>
      <c r="AW50" s="8"/>
    </row>
    <row r="51" spans="2:49" x14ac:dyDescent="0.35">
      <c r="B51" s="9" t="s">
        <v>7</v>
      </c>
      <c r="C51" s="23">
        <v>5.2399848819444444E-5</v>
      </c>
      <c r="D51" s="23">
        <v>1.5534349542824076E-4</v>
      </c>
      <c r="E51" s="23">
        <v>3.7829900474537037E-5</v>
      </c>
      <c r="F51" s="43">
        <v>2.4557324472222227E-4</v>
      </c>
      <c r="H51" s="9" t="s">
        <v>7</v>
      </c>
      <c r="I51" s="43">
        <v>2.6625094479166664E-5</v>
      </c>
      <c r="J51" s="43">
        <v>2.577475434027778E-5</v>
      </c>
      <c r="K51" s="43">
        <v>5.7980599652777781E-5</v>
      </c>
      <c r="L51" s="43">
        <v>9.7362895775462982E-5</v>
      </c>
      <c r="M51" s="43">
        <v>3.7829900474537037E-5</v>
      </c>
      <c r="N51" s="43">
        <v>2.4557324472222227E-4</v>
      </c>
      <c r="O51" s="43"/>
      <c r="P51" s="43"/>
      <c r="Q51" s="43"/>
      <c r="R51" s="43"/>
      <c r="S51" s="43"/>
      <c r="T51" s="43"/>
      <c r="U51" s="43"/>
      <c r="V51" s="43"/>
      <c r="W51" s="43"/>
      <c r="X51" s="43"/>
      <c r="AA51" s="20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8"/>
      <c r="AT51" s="23"/>
      <c r="AU51" s="23"/>
      <c r="AV51" s="23"/>
      <c r="AW51" s="8"/>
    </row>
    <row r="52" spans="2:49" x14ac:dyDescent="0.35">
      <c r="B52" s="9" t="s">
        <v>8</v>
      </c>
      <c r="C52" s="23">
        <v>3.7396069548611112E-5</v>
      </c>
      <c r="D52" s="23">
        <v>1.124543335763889E-4</v>
      </c>
      <c r="E52" s="23">
        <v>3.1242126481481467E-5</v>
      </c>
      <c r="F52" s="43">
        <v>1.8109252960648149E-4</v>
      </c>
      <c r="H52" s="9" t="s">
        <v>8</v>
      </c>
      <c r="I52" s="43">
        <v>1.8522455277777778E-5</v>
      </c>
      <c r="J52" s="43">
        <v>1.887361427083333E-5</v>
      </c>
      <c r="K52" s="43">
        <v>3.8430650034722219E-5</v>
      </c>
      <c r="L52" s="43">
        <v>7.4023683541666674E-5</v>
      </c>
      <c r="M52" s="43">
        <v>3.1242126481481467E-5</v>
      </c>
      <c r="N52" s="43">
        <v>1.8109252960648149E-4</v>
      </c>
      <c r="O52" s="43"/>
      <c r="P52" s="43"/>
      <c r="Q52" s="43"/>
      <c r="R52" s="43"/>
      <c r="S52" s="43"/>
      <c r="T52" s="43"/>
      <c r="U52" s="43"/>
      <c r="V52" s="43"/>
      <c r="W52" s="43"/>
      <c r="X52" s="43"/>
      <c r="AA52" s="20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8"/>
      <c r="AT52" s="23"/>
      <c r="AU52" s="23"/>
      <c r="AV52" s="23"/>
      <c r="AW52" s="8"/>
    </row>
    <row r="53" spans="2:49" x14ac:dyDescent="0.35">
      <c r="B53" s="9" t="s">
        <v>9</v>
      </c>
      <c r="C53" s="23">
        <v>3.6238924583333331E-5</v>
      </c>
      <c r="D53" s="23">
        <v>1.6643675989583335E-4</v>
      </c>
      <c r="E53" s="23">
        <v>3.2218442928240738E-5</v>
      </c>
      <c r="F53" s="43">
        <v>2.3489412740740741E-4</v>
      </c>
      <c r="H53" s="9" t="s">
        <v>9</v>
      </c>
      <c r="I53" s="43">
        <v>1.5889812719907408E-5</v>
      </c>
      <c r="J53" s="43">
        <v>2.0349111863425926E-5</v>
      </c>
      <c r="K53" s="43">
        <v>6.5122406990740742E-5</v>
      </c>
      <c r="L53" s="43">
        <v>1.013143529050926E-4</v>
      </c>
      <c r="M53" s="43">
        <v>3.2218442928240738E-5</v>
      </c>
      <c r="N53" s="43">
        <v>2.3489412740740741E-4</v>
      </c>
      <c r="O53" s="43"/>
      <c r="P53" s="43"/>
      <c r="Q53" s="43"/>
      <c r="R53" s="43"/>
      <c r="S53" s="43"/>
      <c r="T53" s="43"/>
      <c r="U53" s="43"/>
      <c r="V53" s="43"/>
      <c r="W53" s="43"/>
      <c r="X53" s="43"/>
      <c r="AA53" s="20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8"/>
      <c r="AT53" s="23"/>
      <c r="AU53" s="23"/>
      <c r="AV53" s="23"/>
      <c r="AW53" s="8"/>
    </row>
    <row r="54" spans="2:49" x14ac:dyDescent="0.35">
      <c r="B54" s="9" t="s">
        <v>10</v>
      </c>
      <c r="C54" s="23">
        <v>5.5137734108796305E-5</v>
      </c>
      <c r="D54" s="23">
        <v>1.5107158604166666E-4</v>
      </c>
      <c r="E54" s="23">
        <v>3.7509448217592601E-5</v>
      </c>
      <c r="F54" s="43">
        <v>2.4371876836805557E-4</v>
      </c>
      <c r="H54" s="9" t="s">
        <v>10</v>
      </c>
      <c r="I54" s="43">
        <v>2.7966742256944445E-5</v>
      </c>
      <c r="J54" s="43">
        <v>2.7170991851851857E-5</v>
      </c>
      <c r="K54" s="43">
        <v>7.1915679849537037E-5</v>
      </c>
      <c r="L54" s="43">
        <v>7.9155906192129619E-5</v>
      </c>
      <c r="M54" s="43">
        <v>3.7509448217592601E-5</v>
      </c>
      <c r="N54" s="43">
        <v>2.4371876836805557E-4</v>
      </c>
      <c r="O54" s="43"/>
      <c r="P54" s="43"/>
      <c r="Q54" s="43"/>
      <c r="R54" s="43"/>
      <c r="S54" s="43"/>
      <c r="T54" s="43"/>
      <c r="U54" s="43"/>
      <c r="V54" s="43"/>
      <c r="W54" s="43"/>
      <c r="X54" s="43"/>
      <c r="AA54" s="20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8"/>
      <c r="AT54" s="23"/>
      <c r="AU54" s="23"/>
      <c r="AV54" s="23"/>
      <c r="AW54" s="8"/>
    </row>
    <row r="55" spans="2:49" x14ac:dyDescent="0.35">
      <c r="B55" s="9" t="s">
        <v>11</v>
      </c>
      <c r="C55" s="23">
        <v>4.0797954988425933E-5</v>
      </c>
      <c r="D55" s="23">
        <v>1.8394720542824072E-4</v>
      </c>
      <c r="E55" s="23">
        <v>3.7698412696759278E-5</v>
      </c>
      <c r="F55" s="43">
        <v>2.6244357311342592E-4</v>
      </c>
      <c r="H55" s="9" t="s">
        <v>11</v>
      </c>
      <c r="I55" s="43">
        <v>2.0231271527777777E-5</v>
      </c>
      <c r="J55" s="43">
        <v>2.0566683460648153E-5</v>
      </c>
      <c r="K55" s="43">
        <v>7.3828945150462952E-5</v>
      </c>
      <c r="L55" s="43">
        <v>1.1011826027777776E-4</v>
      </c>
      <c r="M55" s="43">
        <v>3.7698412696759278E-5</v>
      </c>
      <c r="N55" s="43">
        <v>2.6244357311342592E-4</v>
      </c>
      <c r="O55" s="43"/>
      <c r="P55" s="43"/>
      <c r="Q55" s="43"/>
      <c r="R55" s="43"/>
      <c r="S55" s="43"/>
      <c r="T55" s="43"/>
      <c r="U55" s="43"/>
      <c r="V55" s="43"/>
      <c r="W55" s="43"/>
      <c r="X55" s="43"/>
      <c r="AA55" s="20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8"/>
      <c r="AT55" s="23"/>
      <c r="AU55" s="23"/>
      <c r="AV55" s="23"/>
      <c r="AW55" s="8"/>
    </row>
    <row r="56" spans="2:49" x14ac:dyDescent="0.35">
      <c r="B56" s="9" t="s">
        <v>12</v>
      </c>
      <c r="C56" s="23">
        <v>6.7683400509259257E-5</v>
      </c>
      <c r="D56" s="23">
        <v>2.2317124380787039E-4</v>
      </c>
      <c r="E56" s="23">
        <v>5.0188964479166679E-5</v>
      </c>
      <c r="F56" s="43">
        <v>3.4104360879629633E-4</v>
      </c>
      <c r="H56" s="9" t="s">
        <v>12</v>
      </c>
      <c r="I56" s="43">
        <v>2.7673322407407406E-5</v>
      </c>
      <c r="J56" s="43">
        <v>4.0010078101851848E-5</v>
      </c>
      <c r="K56" s="43">
        <v>9.970605526620372E-5</v>
      </c>
      <c r="L56" s="43">
        <v>1.2346518854166664E-4</v>
      </c>
      <c r="M56" s="43">
        <v>5.0188964479166679E-5</v>
      </c>
      <c r="N56" s="43">
        <v>3.4104360879629633E-4</v>
      </c>
      <c r="O56" s="43"/>
      <c r="P56" s="43"/>
      <c r="Q56" s="43"/>
      <c r="R56" s="43"/>
      <c r="S56" s="43"/>
      <c r="T56" s="43"/>
      <c r="U56" s="43"/>
      <c r="V56" s="43"/>
      <c r="W56" s="43"/>
      <c r="X56" s="43"/>
    </row>
    <row r="57" spans="2:49" x14ac:dyDescent="0.35">
      <c r="B57" s="9" t="s">
        <v>13</v>
      </c>
      <c r="C57" s="23">
        <v>3.6323171250000005E-5</v>
      </c>
      <c r="D57" s="23">
        <v>1.7097505668981481E-4</v>
      </c>
      <c r="E57" s="23">
        <v>3.71501532638889E-5</v>
      </c>
      <c r="F57" s="43">
        <v>2.4444838120370372E-4</v>
      </c>
      <c r="H57" s="9" t="s">
        <v>13</v>
      </c>
      <c r="I57" s="43">
        <v>1.8728479050925926E-5</v>
      </c>
      <c r="J57" s="43">
        <v>1.7594692199074079E-5</v>
      </c>
      <c r="K57" s="43">
        <v>6.3189720324074064E-5</v>
      </c>
      <c r="L57" s="43">
        <v>1.0778533636574075E-4</v>
      </c>
      <c r="M57" s="43">
        <v>3.71501532638889E-5</v>
      </c>
      <c r="N57" s="43">
        <v>2.4444838120370372E-4</v>
      </c>
      <c r="O57" s="43"/>
      <c r="P57" s="43"/>
      <c r="Q57" s="43"/>
      <c r="R57" s="43"/>
      <c r="S57" s="43"/>
      <c r="T57" s="43"/>
      <c r="U57" s="43"/>
      <c r="V57" s="43"/>
      <c r="W57" s="43"/>
      <c r="X57" s="43"/>
      <c r="AA57" s="1"/>
      <c r="AB57"/>
      <c r="AD57" s="2"/>
      <c r="AE57"/>
      <c r="AG57" s="2"/>
      <c r="AP57" s="7"/>
      <c r="AQ57" s="7"/>
      <c r="AR57" s="7"/>
      <c r="AT57" s="7"/>
      <c r="AU57" s="7"/>
      <c r="AV57" s="7"/>
      <c r="AW57" s="7"/>
    </row>
    <row r="58" spans="2:49" x14ac:dyDescent="0.35">
      <c r="B58" s="9" t="s">
        <v>14</v>
      </c>
      <c r="C58" s="23">
        <v>5.1932161759259257E-5</v>
      </c>
      <c r="D58" s="23">
        <v>2.1437914671296293E-4</v>
      </c>
      <c r="E58" s="23">
        <v>3.4332745451388893E-5</v>
      </c>
      <c r="F58" s="43">
        <v>3.006440539236111E-4</v>
      </c>
      <c r="H58" s="9" t="s">
        <v>14</v>
      </c>
      <c r="I58" s="43">
        <v>2.7996661631944447E-5</v>
      </c>
      <c r="J58" s="43">
        <v>2.393550012731481E-5</v>
      </c>
      <c r="K58" s="43">
        <v>8.3564814814814824E-5</v>
      </c>
      <c r="L58" s="43">
        <v>1.3081433189814814E-4</v>
      </c>
      <c r="M58" s="43">
        <v>3.4332745451388893E-5</v>
      </c>
      <c r="N58" s="43">
        <v>3.006440539236111E-4</v>
      </c>
      <c r="O58" s="43"/>
      <c r="P58" s="43"/>
      <c r="Q58" s="43"/>
      <c r="R58" s="43"/>
      <c r="S58" s="43"/>
      <c r="T58" s="43"/>
      <c r="U58" s="43"/>
      <c r="V58" s="43"/>
      <c r="W58" s="43"/>
      <c r="X58" s="43"/>
      <c r="AA58" s="20" t="s">
        <v>23</v>
      </c>
      <c r="AB58" s="27" t="s">
        <v>5</v>
      </c>
      <c r="AC58" s="27" t="s">
        <v>6</v>
      </c>
      <c r="AD58" s="27" t="s">
        <v>7</v>
      </c>
      <c r="AE58" s="27" t="s">
        <v>8</v>
      </c>
      <c r="AF58" s="27" t="s">
        <v>9</v>
      </c>
      <c r="AG58" s="27" t="s">
        <v>10</v>
      </c>
      <c r="AH58" s="27" t="s">
        <v>11</v>
      </c>
      <c r="AI58" s="27" t="s">
        <v>12</v>
      </c>
      <c r="AJ58" s="27" t="s">
        <v>13</v>
      </c>
      <c r="AK58" s="27" t="s">
        <v>14</v>
      </c>
      <c r="AL58" s="12" t="s">
        <v>15</v>
      </c>
      <c r="AM58" s="12" t="s">
        <v>16</v>
      </c>
      <c r="AN58" s="12" t="s">
        <v>17</v>
      </c>
      <c r="AO58" s="12" t="s">
        <v>18</v>
      </c>
      <c r="AP58" s="7"/>
      <c r="AQ58" s="7"/>
      <c r="AR58" s="7"/>
      <c r="AT58" s="7"/>
      <c r="AU58" s="7"/>
      <c r="AV58" s="7"/>
      <c r="AW58" s="7"/>
    </row>
    <row r="59" spans="2:49" x14ac:dyDescent="0.35">
      <c r="B59" s="14" t="s">
        <v>15</v>
      </c>
      <c r="C59" s="23">
        <v>5.2059712777777777E-5</v>
      </c>
      <c r="D59" s="23">
        <v>2.0746987065972222E-4</v>
      </c>
      <c r="E59" s="23">
        <v>3.3588435370370368E-5</v>
      </c>
      <c r="F59" s="43">
        <v>2.9311801880787034E-4</v>
      </c>
      <c r="H59" s="14" t="s">
        <v>15</v>
      </c>
      <c r="I59" s="43">
        <v>2.6784664479166663E-5</v>
      </c>
      <c r="J59" s="43">
        <v>2.5275048298611114E-5</v>
      </c>
      <c r="K59" s="43">
        <v>8.7144116898148148E-5</v>
      </c>
      <c r="L59" s="43">
        <v>1.2032575376157406E-4</v>
      </c>
      <c r="M59" s="43">
        <v>3.3588435370370368E-5</v>
      </c>
      <c r="N59" s="43">
        <v>2.9311801880787034E-4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AA59" s="6" t="s">
        <v>3</v>
      </c>
      <c r="AB59" s="13">
        <f>AB2-$AP2</f>
        <v>-0.32262228728571452</v>
      </c>
      <c r="AC59" s="13">
        <f t="shared" ref="AC59:AO59" si="83">AC2-$AP2</f>
        <v>-0.14779235528571433</v>
      </c>
      <c r="AD59" s="13">
        <f t="shared" si="83"/>
        <v>0.1774684157142854</v>
      </c>
      <c r="AE59" s="13">
        <f t="shared" si="83"/>
        <v>-0.5225996112857143</v>
      </c>
      <c r="AF59" s="13">
        <f t="shared" si="83"/>
        <v>-0.75005992828571433</v>
      </c>
      <c r="AG59" s="13">
        <f t="shared" si="83"/>
        <v>0.29338678371428584</v>
      </c>
      <c r="AH59" s="13">
        <f t="shared" si="83"/>
        <v>-0.37495788728571444</v>
      </c>
      <c r="AI59" s="13">
        <f t="shared" si="83"/>
        <v>0.26803530871428549</v>
      </c>
      <c r="AJ59" s="13">
        <f t="shared" si="83"/>
        <v>-0.50479915728571445</v>
      </c>
      <c r="AK59" s="13">
        <f t="shared" si="83"/>
        <v>0.29597181771428582</v>
      </c>
      <c r="AL59" s="13">
        <f t="shared" si="83"/>
        <v>0.19125526371428547</v>
      </c>
      <c r="AM59" s="13">
        <f t="shared" si="83"/>
        <v>-0.5193116292857145</v>
      </c>
      <c r="AN59" s="13">
        <f t="shared" si="83"/>
        <v>0.90944120471428569</v>
      </c>
      <c r="AO59" s="13">
        <f t="shared" si="83"/>
        <v>1.0065840617142858</v>
      </c>
      <c r="AP59" s="7"/>
      <c r="AQ59" s="7"/>
      <c r="AR59" s="7"/>
      <c r="AT59" s="7"/>
      <c r="AU59" s="7"/>
      <c r="AV59" s="7"/>
      <c r="AW59" s="7"/>
    </row>
    <row r="60" spans="2:49" x14ac:dyDescent="0.35">
      <c r="B60" s="14" t="s">
        <v>16</v>
      </c>
      <c r="C60" s="23">
        <v>3.8338792303240747E-5</v>
      </c>
      <c r="D60" s="23">
        <v>1.0768875451388888E-4</v>
      </c>
      <c r="E60" s="23">
        <v>4.1697110937500015E-5</v>
      </c>
      <c r="F60" s="43">
        <v>1.8772465775462963E-4</v>
      </c>
      <c r="H60" s="14" t="s">
        <v>16</v>
      </c>
      <c r="I60" s="43">
        <v>1.8560510624999998E-5</v>
      </c>
      <c r="J60" s="43">
        <v>1.9778281678240746E-5</v>
      </c>
      <c r="K60" s="43">
        <v>5.3363567650462968E-5</v>
      </c>
      <c r="L60" s="43">
        <v>5.4325186863425909E-5</v>
      </c>
      <c r="M60" s="43">
        <v>4.1697110937500015E-5</v>
      </c>
      <c r="N60" s="43">
        <v>1.8772465775462963E-4</v>
      </c>
      <c r="O60" s="43"/>
      <c r="P60" s="43"/>
      <c r="Q60" s="43"/>
      <c r="R60" s="43"/>
      <c r="S60" s="43"/>
      <c r="T60" s="43"/>
      <c r="U60" s="43"/>
      <c r="V60" s="43"/>
      <c r="W60" s="43"/>
      <c r="X60" s="43"/>
      <c r="AA60" s="6" t="s">
        <v>4</v>
      </c>
      <c r="AB60" s="13">
        <f t="shared" ref="AB60:AO63" si="84">AB3-$AP3</f>
        <v>-0.38930838964285686</v>
      </c>
      <c r="AC60" s="13">
        <f t="shared" si="84"/>
        <v>-7.6405895642857047E-2</v>
      </c>
      <c r="AD60" s="13">
        <f t="shared" si="84"/>
        <v>0.1452721083571431</v>
      </c>
      <c r="AE60" s="13">
        <f t="shared" si="84"/>
        <v>-0.45098639364285731</v>
      </c>
      <c r="AF60" s="13">
        <f t="shared" si="84"/>
        <v>-0.32350340164285707</v>
      </c>
      <c r="AG60" s="13">
        <f t="shared" si="84"/>
        <v>0.26590702935714328</v>
      </c>
      <c r="AH60" s="13">
        <f t="shared" si="84"/>
        <v>-0.30470521564285669</v>
      </c>
      <c r="AI60" s="13">
        <f t="shared" si="84"/>
        <v>1.3752040813571424</v>
      </c>
      <c r="AJ60" s="13">
        <f t="shared" si="84"/>
        <v>-0.56148526064285686</v>
      </c>
      <c r="AK60" s="13">
        <f t="shared" si="84"/>
        <v>-1.3639455642857623E-2</v>
      </c>
      <c r="AL60" s="13">
        <f t="shared" si="84"/>
        <v>0.10209750635714299</v>
      </c>
      <c r="AM60" s="13">
        <f t="shared" si="84"/>
        <v>-0.3728231296428568</v>
      </c>
      <c r="AN60" s="13">
        <f t="shared" si="84"/>
        <v>0.31579365035714302</v>
      </c>
      <c r="AO60" s="13">
        <f t="shared" si="84"/>
        <v>0.28858276635714297</v>
      </c>
      <c r="AP60" s="7"/>
      <c r="AQ60" s="7"/>
      <c r="AR60" s="7"/>
      <c r="AT60" s="7"/>
      <c r="AU60" s="7"/>
      <c r="AV60" s="7"/>
      <c r="AW60" s="7"/>
    </row>
    <row r="61" spans="2:49" x14ac:dyDescent="0.35">
      <c r="B61" s="14" t="s">
        <v>17</v>
      </c>
      <c r="C61" s="23">
        <v>6.2845385057870381E-5</v>
      </c>
      <c r="D61" s="23">
        <v>2.0524061476851852E-4</v>
      </c>
      <c r="E61" s="23">
        <v>3.637986059027777E-5</v>
      </c>
      <c r="F61" s="43">
        <v>3.0446586041666665E-4</v>
      </c>
      <c r="H61" s="14" t="s">
        <v>17</v>
      </c>
      <c r="I61" s="43">
        <v>3.5097001759259262E-5</v>
      </c>
      <c r="J61" s="43">
        <v>2.7748383298611112E-5</v>
      </c>
      <c r="K61" s="43">
        <v>8.6268581516203688E-5</v>
      </c>
      <c r="L61" s="43">
        <v>1.1897203325231481E-4</v>
      </c>
      <c r="M61" s="43">
        <v>3.637986059027777E-5</v>
      </c>
      <c r="N61" s="43">
        <v>3.0446586041666665E-4</v>
      </c>
      <c r="O61" s="43"/>
      <c r="P61" s="43"/>
      <c r="Q61" s="43"/>
      <c r="R61" s="43"/>
      <c r="S61" s="43"/>
      <c r="T61" s="43"/>
      <c r="U61" s="43"/>
      <c r="V61" s="43"/>
      <c r="W61" s="43"/>
      <c r="X61" s="43"/>
      <c r="AA61" s="6" t="s">
        <v>0</v>
      </c>
      <c r="AB61" s="13">
        <f t="shared" si="84"/>
        <v>-0.71290573371428678</v>
      </c>
      <c r="AC61" s="13">
        <f t="shared" si="84"/>
        <v>-0.7391642367142861</v>
      </c>
      <c r="AD61" s="13">
        <f t="shared" si="84"/>
        <v>-1.1682118557142864</v>
      </c>
      <c r="AE61" s="13">
        <f t="shared" si="84"/>
        <v>-2.8573275027142868</v>
      </c>
      <c r="AF61" s="13">
        <f t="shared" si="84"/>
        <v>-0.55115970171428685</v>
      </c>
      <c r="AG61" s="13">
        <f t="shared" si="84"/>
        <v>3.5779073285713281E-2</v>
      </c>
      <c r="AH61" s="13">
        <f t="shared" si="84"/>
        <v>0.20108519528571289</v>
      </c>
      <c r="AI61" s="13">
        <f t="shared" si="84"/>
        <v>2.4368675092857144</v>
      </c>
      <c r="AJ61" s="13">
        <f t="shared" si="84"/>
        <v>-0.71814382971428703</v>
      </c>
      <c r="AK61" s="13">
        <f t="shared" si="84"/>
        <v>1.0422643342857141</v>
      </c>
      <c r="AL61" s="13">
        <f t="shared" si="84"/>
        <v>1.351516034285714</v>
      </c>
      <c r="AM61" s="13">
        <f t="shared" si="84"/>
        <v>-1.5671234207142861</v>
      </c>
      <c r="AN61" s="13">
        <f t="shared" si="84"/>
        <v>1.2758697772857124</v>
      </c>
      <c r="AO61" s="13">
        <f t="shared" si="84"/>
        <v>1.9706543572857145</v>
      </c>
    </row>
    <row r="62" spans="2:49" x14ac:dyDescent="0.35">
      <c r="B62" s="14" t="s">
        <v>18</v>
      </c>
      <c r="C62" s="23">
        <v>6.3654782893518512E-5</v>
      </c>
      <c r="D62" s="23">
        <v>2.1945494247685185E-4</v>
      </c>
      <c r="E62" s="23">
        <v>3.2056773321759282E-5</v>
      </c>
      <c r="F62" s="43">
        <v>3.1516649869212966E-4</v>
      </c>
      <c r="H62" s="14" t="s">
        <v>18</v>
      </c>
      <c r="I62" s="43">
        <v>3.6221340381944443E-5</v>
      </c>
      <c r="J62" s="43">
        <v>2.7433442511574075E-5</v>
      </c>
      <c r="K62" s="43">
        <v>9.4310069710648166E-5</v>
      </c>
      <c r="L62" s="43">
        <v>1.2514487276620367E-4</v>
      </c>
      <c r="M62" s="43">
        <v>3.2056773321759282E-5</v>
      </c>
      <c r="N62" s="43">
        <v>3.1516649869212961E-4</v>
      </c>
      <c r="O62" s="43"/>
      <c r="P62" s="43"/>
      <c r="Q62" s="43"/>
      <c r="R62" s="43"/>
      <c r="S62" s="43"/>
      <c r="T62" s="43"/>
      <c r="U62" s="43"/>
      <c r="V62" s="43"/>
      <c r="W62" s="43"/>
      <c r="X62" s="43"/>
      <c r="AA62" s="6" t="s">
        <v>1</v>
      </c>
      <c r="AB62" s="13">
        <f t="shared" si="84"/>
        <v>-1.3860900557142841</v>
      </c>
      <c r="AC62" s="13">
        <f t="shared" si="84"/>
        <v>-1.2573825727142847</v>
      </c>
      <c r="AD62" s="13">
        <f t="shared" si="84"/>
        <v>-0.31577259471428398</v>
      </c>
      <c r="AE62" s="13">
        <f t="shared" si="84"/>
        <v>-2.3322805317142841</v>
      </c>
      <c r="AF62" s="13">
        <f t="shared" si="84"/>
        <v>2.5633301285715504E-2</v>
      </c>
      <c r="AG62" s="13">
        <f t="shared" si="84"/>
        <v>-1.8888564947142861</v>
      </c>
      <c r="AH62" s="13">
        <f t="shared" si="84"/>
        <v>0.78629089828571352</v>
      </c>
      <c r="AI62" s="13">
        <f t="shared" si="84"/>
        <v>1.9394655002857135</v>
      </c>
      <c r="AJ62" s="13">
        <f t="shared" si="84"/>
        <v>0.58472627228571561</v>
      </c>
      <c r="AK62" s="13">
        <f t="shared" si="84"/>
        <v>2.5744314862857145</v>
      </c>
      <c r="AL62" s="13">
        <f t="shared" si="84"/>
        <v>1.6682183352857134</v>
      </c>
      <c r="AM62" s="13">
        <f t="shared" si="84"/>
        <v>-4.0342306447142864</v>
      </c>
      <c r="AN62" s="13">
        <f t="shared" si="84"/>
        <v>1.5512568832857152</v>
      </c>
      <c r="AO62" s="13">
        <f t="shared" si="84"/>
        <v>2.0845902172857134</v>
      </c>
    </row>
    <row r="63" spans="2:49" x14ac:dyDescent="0.35">
      <c r="B63" s="6" t="s">
        <v>24</v>
      </c>
      <c r="C63" s="23">
        <v>4.8664426087136257E-5</v>
      </c>
      <c r="D63" s="23">
        <v>1.7251924138227514E-4</v>
      </c>
      <c r="E63" s="23">
        <v>3.6442211363260581E-5</v>
      </c>
      <c r="F63" s="43">
        <v>2.5762587883267193E-4</v>
      </c>
      <c r="H63" s="6" t="s">
        <v>24</v>
      </c>
      <c r="I63" s="43">
        <v>2.4571061889880952E-5</v>
      </c>
      <c r="J63" s="43">
        <v>2.4093364197255292E-5</v>
      </c>
      <c r="K63" s="43">
        <v>7.1501570205026471E-5</v>
      </c>
      <c r="L63" s="43">
        <v>1.0101767117724867E-4</v>
      </c>
      <c r="M63" s="43">
        <v>3.6442211363260581E-5</v>
      </c>
      <c r="N63" s="43">
        <v>2.5762587883267193E-4</v>
      </c>
      <c r="O63" s="43"/>
      <c r="P63" s="43"/>
      <c r="Q63" s="43"/>
      <c r="R63" s="43"/>
      <c r="S63" s="43"/>
      <c r="T63" s="43"/>
      <c r="U63" s="43"/>
      <c r="V63" s="43"/>
      <c r="W63" s="43"/>
      <c r="X63" s="43"/>
      <c r="AA63" s="6">
        <v>3</v>
      </c>
      <c r="AB63" s="13">
        <f t="shared" si="84"/>
        <v>-0.46175898878571431</v>
      </c>
      <c r="AC63" s="13">
        <f t="shared" si="84"/>
        <v>6.5542598214285874E-2</v>
      </c>
      <c r="AD63" s="13">
        <f t="shared" si="84"/>
        <v>0.11989633921428577</v>
      </c>
      <c r="AE63" s="13">
        <f t="shared" si="84"/>
        <v>-0.4492873337857155</v>
      </c>
      <c r="AF63" s="13">
        <f t="shared" si="84"/>
        <v>-0.36493359278571447</v>
      </c>
      <c r="AG63" s="13">
        <f t="shared" si="84"/>
        <v>9.2209264214286435E-2</v>
      </c>
      <c r="AH63" s="13">
        <f t="shared" si="84"/>
        <v>0.10853579521428713</v>
      </c>
      <c r="AI63" s="13">
        <f t="shared" si="84"/>
        <v>1.1877194692142865</v>
      </c>
      <c r="AJ63" s="13">
        <f t="shared" si="84"/>
        <v>6.1166180214286214E-2</v>
      </c>
      <c r="AK63" s="13">
        <f t="shared" si="84"/>
        <v>-0.1822578547857141</v>
      </c>
      <c r="AL63" s="13">
        <f t="shared" si="84"/>
        <v>-0.24656624578571495</v>
      </c>
      <c r="AM63" s="13">
        <f t="shared" si="84"/>
        <v>0.45402332321428673</v>
      </c>
      <c r="AN63" s="13">
        <f t="shared" si="84"/>
        <v>-5.38710678571519E-3</v>
      </c>
      <c r="AO63" s="13">
        <f t="shared" si="84"/>
        <v>-0.37890184678571259</v>
      </c>
    </row>
    <row r="64" spans="2:49" x14ac:dyDescent="0.35">
      <c r="B64" s="6" t="s">
        <v>25</v>
      </c>
      <c r="C64" s="23">
        <v>3.6238924583333331E-5</v>
      </c>
      <c r="D64" s="23">
        <v>1.0768875451388888E-4</v>
      </c>
      <c r="E64" s="23">
        <v>3.1097778622685184E-5</v>
      </c>
      <c r="F64" s="43">
        <v>1.8109252960648149E-4</v>
      </c>
      <c r="G64" s="31" t="s">
        <v>50</v>
      </c>
      <c r="H64" s="6" t="s">
        <v>25</v>
      </c>
      <c r="I64" s="43">
        <v>1.5889812719907408E-5</v>
      </c>
      <c r="J64" s="43">
        <v>1.7594692199074079E-5</v>
      </c>
      <c r="K64" s="43">
        <v>3.8430650034722219E-5</v>
      </c>
      <c r="L64" s="43">
        <v>5.4325186863425909E-5</v>
      </c>
      <c r="M64" s="43">
        <v>3.1097778622685184E-5</v>
      </c>
      <c r="N64" s="43">
        <v>1.8109252960648149E-4</v>
      </c>
      <c r="O64" s="31" t="s">
        <v>50</v>
      </c>
      <c r="P64" s="43"/>
      <c r="Q64" s="43"/>
      <c r="R64" s="43"/>
      <c r="S64" s="43"/>
      <c r="T64" s="43"/>
      <c r="U64" s="43"/>
      <c r="V64" s="43"/>
      <c r="W64" s="43"/>
      <c r="X64" s="43"/>
      <c r="AA64" s="20" t="s">
        <v>22</v>
      </c>
      <c r="AB64" s="13">
        <f t="shared" ref="AB64:AO64" si="85">AB7-$AP7</f>
        <v>-3.2726854551428524</v>
      </c>
      <c r="AC64" s="13">
        <f t="shared" si="85"/>
        <v>-2.1552024621428529</v>
      </c>
      <c r="AD64" s="13">
        <f t="shared" si="85"/>
        <v>-1.0413475871428517</v>
      </c>
      <c r="AE64" s="13">
        <f t="shared" si="85"/>
        <v>-6.6124813731428524</v>
      </c>
      <c r="AF64" s="13">
        <f t="shared" si="85"/>
        <v>-1.9640233231428539</v>
      </c>
      <c r="AG64" s="13">
        <f t="shared" si="85"/>
        <v>-1.2015743441428519</v>
      </c>
      <c r="AH64" s="13">
        <f t="shared" si="85"/>
        <v>0.41624878585714598</v>
      </c>
      <c r="AI64" s="13">
        <f t="shared" si="85"/>
        <v>7.2072918688571477</v>
      </c>
      <c r="AJ64" s="13">
        <f t="shared" si="85"/>
        <v>-1.1385357951428539</v>
      </c>
      <c r="AK64" s="13">
        <f t="shared" si="85"/>
        <v>3.716770327857148</v>
      </c>
      <c r="AL64" s="13">
        <f t="shared" si="85"/>
        <v>3.0665208938571453</v>
      </c>
      <c r="AM64" s="13">
        <f t="shared" si="85"/>
        <v>-6.0394655011428533</v>
      </c>
      <c r="AN64" s="13">
        <f t="shared" si="85"/>
        <v>4.046974408857146</v>
      </c>
      <c r="AO64" s="13">
        <f t="shared" si="85"/>
        <v>4.9715095558571463</v>
      </c>
    </row>
    <row r="65" spans="2:41" x14ac:dyDescent="0.35">
      <c r="B65" s="6" t="s">
        <v>26</v>
      </c>
      <c r="C65" s="23">
        <v>6.7683400509259257E-5</v>
      </c>
      <c r="D65" s="23">
        <v>2.2317124380787039E-4</v>
      </c>
      <c r="E65" s="23">
        <v>5.0188964479166679E-5</v>
      </c>
      <c r="F65" s="43">
        <v>3.4104360879629633E-4</v>
      </c>
      <c r="G65" s="31" t="s">
        <v>51</v>
      </c>
      <c r="H65" s="6" t="s">
        <v>26</v>
      </c>
      <c r="I65" s="43">
        <v>3.6221340381944443E-5</v>
      </c>
      <c r="J65" s="43">
        <v>4.0010078101851848E-5</v>
      </c>
      <c r="K65" s="43">
        <v>9.970605526620372E-5</v>
      </c>
      <c r="L65" s="43">
        <v>1.3081433189814814E-4</v>
      </c>
      <c r="M65" s="43">
        <v>5.0188964479166679E-5</v>
      </c>
      <c r="N65" s="43">
        <v>3.4104360879629633E-4</v>
      </c>
      <c r="O65" s="31" t="s">
        <v>51</v>
      </c>
      <c r="P65" s="43"/>
      <c r="Q65" s="43"/>
      <c r="R65" s="43"/>
      <c r="S65" s="43"/>
      <c r="T65" s="43"/>
      <c r="U65" s="43"/>
      <c r="V65" s="43"/>
      <c r="W65" s="43"/>
      <c r="X65" s="43"/>
      <c r="AA65" s="1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</row>
    <row r="66" spans="2:41" x14ac:dyDescent="0.35">
      <c r="B66" s="6" t="s">
        <v>27</v>
      </c>
      <c r="C66" s="8">
        <v>22.382846006031361</v>
      </c>
      <c r="D66" s="8">
        <v>21.968386262135834</v>
      </c>
      <c r="E66" s="8">
        <v>13.774714117648735</v>
      </c>
      <c r="F66" s="30">
        <v>18.467491947103429</v>
      </c>
      <c r="H66" s="6" t="s">
        <v>27</v>
      </c>
      <c r="I66" s="8">
        <v>25.402230840429208</v>
      </c>
      <c r="J66" s="8">
        <v>23.793342686822626</v>
      </c>
      <c r="K66" s="8">
        <v>23.867689513649186</v>
      </c>
      <c r="L66" s="8">
        <v>22.418036513209376</v>
      </c>
      <c r="M66" s="8">
        <v>13.774714117648927</v>
      </c>
      <c r="N66" s="8">
        <v>18.467491947103522</v>
      </c>
      <c r="O66" s="8"/>
      <c r="P66" s="8"/>
      <c r="Q66" s="32"/>
      <c r="R66" s="42"/>
      <c r="S66" s="32"/>
      <c r="T66" s="32"/>
      <c r="U66" s="32"/>
      <c r="V66" s="32"/>
      <c r="W66" s="32"/>
      <c r="X66" s="32"/>
      <c r="AA66" s="1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</row>
    <row r="67" spans="2:41" x14ac:dyDescent="0.35">
      <c r="P67"/>
      <c r="Q67" s="2"/>
      <c r="AA67" s="1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</row>
    <row r="68" spans="2:41" x14ac:dyDescent="0.35">
      <c r="B68" s="37" t="s">
        <v>42</v>
      </c>
      <c r="C68" s="6">
        <v>1</v>
      </c>
      <c r="D68" s="6">
        <v>2</v>
      </c>
      <c r="E68" s="6">
        <v>3</v>
      </c>
      <c r="F68" s="6" t="s">
        <v>22</v>
      </c>
      <c r="H68" s="35" t="s">
        <v>46</v>
      </c>
      <c r="I68" s="1" t="s">
        <v>3</v>
      </c>
      <c r="J68" s="1" t="s">
        <v>4</v>
      </c>
      <c r="K68" s="1" t="s">
        <v>0</v>
      </c>
      <c r="L68" s="1" t="s">
        <v>1</v>
      </c>
      <c r="M68" s="1">
        <v>3</v>
      </c>
      <c r="N68" s="1" t="s">
        <v>22</v>
      </c>
      <c r="O68" s="1"/>
      <c r="P68" s="1"/>
      <c r="Q68" s="1"/>
      <c r="R68" s="20"/>
      <c r="S68" s="20"/>
      <c r="T68" s="20"/>
      <c r="U68" s="20"/>
      <c r="V68" s="20"/>
      <c r="W68" s="20"/>
      <c r="X68" s="20"/>
      <c r="AA68" s="20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</row>
    <row r="69" spans="2:41" x14ac:dyDescent="0.35">
      <c r="B69" s="9" t="s">
        <v>6</v>
      </c>
      <c r="C69" s="23">
        <v>4.606953892361111E-5</v>
      </c>
      <c r="D69" s="23">
        <v>1.4941106071759258E-4</v>
      </c>
      <c r="E69" s="23">
        <v>3.7200806250000007E-5</v>
      </c>
      <c r="F69" s="43">
        <v>2.3268140589120369E-4</v>
      </c>
      <c r="H69" s="9" t="s">
        <v>6</v>
      </c>
      <c r="I69" s="43">
        <v>2.2860502222222222E-5</v>
      </c>
      <c r="J69" s="43">
        <v>2.3209036701388891E-5</v>
      </c>
      <c r="K69" s="43">
        <v>6.29464285763889E-5</v>
      </c>
      <c r="L69" s="43">
        <v>8.6464632141203712E-5</v>
      </c>
      <c r="M69" s="43">
        <v>3.7200806250000007E-5</v>
      </c>
      <c r="N69" s="43">
        <v>2.3268140589120369E-4</v>
      </c>
      <c r="O69" s="43"/>
      <c r="P69" s="43"/>
      <c r="Q69" s="43"/>
      <c r="R69" s="43"/>
      <c r="S69" s="43"/>
      <c r="T69" s="43"/>
      <c r="U69" s="43"/>
      <c r="V69" s="43"/>
      <c r="W69" s="43"/>
      <c r="X69" s="43"/>
      <c r="AA69" s="20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</row>
    <row r="70" spans="2:41" x14ac:dyDescent="0.35">
      <c r="B70" s="9" t="s">
        <v>8</v>
      </c>
      <c r="C70" s="23">
        <v>3.7396069548611112E-5</v>
      </c>
      <c r="D70" s="23">
        <v>1.124543335763889E-4</v>
      </c>
      <c r="E70" s="23">
        <v>3.1242126481481467E-5</v>
      </c>
      <c r="F70" s="43">
        <v>1.8109252960648149E-4</v>
      </c>
      <c r="H70" s="9" t="s">
        <v>8</v>
      </c>
      <c r="I70" s="43">
        <v>1.8522455277777778E-5</v>
      </c>
      <c r="J70" s="43">
        <v>1.887361427083333E-5</v>
      </c>
      <c r="K70" s="43">
        <v>3.8430650034722219E-5</v>
      </c>
      <c r="L70" s="43">
        <v>7.4023683541666674E-5</v>
      </c>
      <c r="M70" s="43">
        <v>3.1242126481481467E-5</v>
      </c>
      <c r="N70" s="43">
        <v>1.8109252960648149E-4</v>
      </c>
      <c r="O70" s="43"/>
      <c r="P70" s="43"/>
      <c r="Q70" s="43"/>
      <c r="R70" s="43"/>
      <c r="S70" s="43"/>
      <c r="T70" s="43"/>
      <c r="U70" s="43"/>
      <c r="V70" s="43"/>
      <c r="W70" s="43"/>
      <c r="X70" s="43"/>
      <c r="AA70" s="20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</row>
    <row r="71" spans="2:41" x14ac:dyDescent="0.35">
      <c r="B71" s="9" t="s">
        <v>9</v>
      </c>
      <c r="C71" s="23">
        <v>3.6238924583333331E-5</v>
      </c>
      <c r="D71" s="23">
        <v>1.6643675989583335E-4</v>
      </c>
      <c r="E71" s="23">
        <v>3.2218442928240738E-5</v>
      </c>
      <c r="F71" s="43">
        <v>2.3489412740740741E-4</v>
      </c>
      <c r="H71" s="9" t="s">
        <v>9</v>
      </c>
      <c r="I71" s="43">
        <v>1.5889812719907408E-5</v>
      </c>
      <c r="J71" s="43">
        <v>2.0349111863425926E-5</v>
      </c>
      <c r="K71" s="43">
        <v>6.5122406990740742E-5</v>
      </c>
      <c r="L71" s="43">
        <v>1.013143529050926E-4</v>
      </c>
      <c r="M71" s="43">
        <v>3.2218442928240738E-5</v>
      </c>
      <c r="N71" s="43">
        <v>2.3489412740740741E-4</v>
      </c>
      <c r="O71" s="43"/>
      <c r="P71" s="43"/>
      <c r="Q71" s="43"/>
      <c r="R71" s="43"/>
      <c r="S71" s="43"/>
      <c r="T71" s="43"/>
      <c r="U71" s="43"/>
      <c r="V71" s="43"/>
      <c r="W71" s="43"/>
      <c r="X71" s="43"/>
      <c r="AA71" s="20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</row>
    <row r="72" spans="2:41" x14ac:dyDescent="0.35">
      <c r="B72" s="9" t="s">
        <v>10</v>
      </c>
      <c r="C72" s="23">
        <v>5.5137734108796305E-5</v>
      </c>
      <c r="D72" s="23">
        <v>1.5107158604166666E-4</v>
      </c>
      <c r="E72" s="23">
        <v>3.7509448217592601E-5</v>
      </c>
      <c r="F72" s="43">
        <v>2.4371876836805557E-4</v>
      </c>
      <c r="H72" s="9" t="s">
        <v>10</v>
      </c>
      <c r="I72" s="43">
        <v>2.7966742256944445E-5</v>
      </c>
      <c r="J72" s="43">
        <v>2.7170991851851857E-5</v>
      </c>
      <c r="K72" s="43">
        <v>7.1915679849537037E-5</v>
      </c>
      <c r="L72" s="43">
        <v>7.9155906192129619E-5</v>
      </c>
      <c r="M72" s="43">
        <v>3.7509448217592601E-5</v>
      </c>
      <c r="N72" s="43">
        <v>2.4371876836805557E-4</v>
      </c>
      <c r="O72" s="43"/>
      <c r="P72" s="43"/>
      <c r="Q72" s="43"/>
      <c r="R72" s="43"/>
      <c r="S72" s="43"/>
      <c r="T72" s="43"/>
      <c r="U72" s="43"/>
      <c r="V72" s="43"/>
      <c r="W72" s="43"/>
      <c r="X72" s="43"/>
      <c r="AA72" s="20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</row>
    <row r="73" spans="2:41" x14ac:dyDescent="0.35">
      <c r="B73" s="9" t="s">
        <v>11</v>
      </c>
      <c r="C73" s="23">
        <v>4.0797954988425933E-5</v>
      </c>
      <c r="D73" s="23">
        <v>1.8394720542824072E-4</v>
      </c>
      <c r="E73" s="23">
        <v>3.7698412696759278E-5</v>
      </c>
      <c r="F73" s="43">
        <v>2.6244357311342592E-4</v>
      </c>
      <c r="H73" s="9" t="s">
        <v>11</v>
      </c>
      <c r="I73" s="43">
        <v>2.0231271527777777E-5</v>
      </c>
      <c r="J73" s="43">
        <v>2.0566683460648153E-5</v>
      </c>
      <c r="K73" s="43">
        <v>7.3828945150462952E-5</v>
      </c>
      <c r="L73" s="43">
        <v>1.1011826027777776E-4</v>
      </c>
      <c r="M73" s="43">
        <v>3.7698412696759278E-5</v>
      </c>
      <c r="N73" s="43">
        <v>2.6244357311342592E-4</v>
      </c>
      <c r="O73" s="43"/>
      <c r="P73" s="43"/>
      <c r="Q73" s="43"/>
      <c r="R73" s="43"/>
      <c r="S73" s="43"/>
      <c r="T73" s="43"/>
      <c r="U73" s="43"/>
      <c r="V73" s="43"/>
      <c r="W73" s="43"/>
      <c r="X73" s="43"/>
      <c r="AA73" s="20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</row>
    <row r="74" spans="2:41" x14ac:dyDescent="0.35">
      <c r="B74" s="9" t="s">
        <v>12</v>
      </c>
      <c r="C74" s="23">
        <v>6.7683400509259257E-5</v>
      </c>
      <c r="D74" s="23">
        <v>2.2317124380787039E-4</v>
      </c>
      <c r="E74" s="23">
        <v>5.0188964479166679E-5</v>
      </c>
      <c r="F74" s="43">
        <v>3.4104360879629633E-4</v>
      </c>
      <c r="H74" s="9" t="s">
        <v>12</v>
      </c>
      <c r="I74" s="43">
        <v>2.7673322407407406E-5</v>
      </c>
      <c r="J74" s="43">
        <v>4.0010078101851848E-5</v>
      </c>
      <c r="K74" s="43">
        <v>9.970605526620372E-5</v>
      </c>
      <c r="L74" s="43">
        <v>1.2346518854166664E-4</v>
      </c>
      <c r="M74" s="43">
        <v>5.0188964479166679E-5</v>
      </c>
      <c r="N74" s="43">
        <v>3.4104360879629633E-4</v>
      </c>
      <c r="O74" s="43"/>
      <c r="P74" s="43"/>
      <c r="Q74" s="43"/>
      <c r="R74" s="43"/>
      <c r="S74" s="43"/>
      <c r="T74" s="43"/>
      <c r="U74" s="43"/>
      <c r="V74" s="43"/>
      <c r="W74" s="43"/>
      <c r="X74" s="43"/>
    </row>
    <row r="75" spans="2:41" x14ac:dyDescent="0.35">
      <c r="B75" s="9" t="s">
        <v>14</v>
      </c>
      <c r="C75" s="23">
        <v>5.1932161759259257E-5</v>
      </c>
      <c r="D75" s="23">
        <v>2.1437914671296293E-4</v>
      </c>
      <c r="E75" s="23">
        <v>3.4332745451388893E-5</v>
      </c>
      <c r="F75" s="43">
        <v>3.006440539236111E-4</v>
      </c>
      <c r="H75" s="9" t="s">
        <v>14</v>
      </c>
      <c r="I75" s="43">
        <v>2.7996661631944447E-5</v>
      </c>
      <c r="J75" s="43">
        <v>2.393550012731481E-5</v>
      </c>
      <c r="K75" s="43">
        <v>8.3564814814814824E-5</v>
      </c>
      <c r="L75" s="43">
        <v>1.3081433189814814E-4</v>
      </c>
      <c r="M75" s="43">
        <v>3.4332745451388893E-5</v>
      </c>
      <c r="N75" s="43">
        <v>3.006440539236111E-4</v>
      </c>
      <c r="O75" s="43"/>
      <c r="P75" s="43"/>
      <c r="Q75" s="43"/>
      <c r="R75" s="43"/>
      <c r="S75" s="43"/>
      <c r="T75" s="43"/>
      <c r="U75" s="43"/>
      <c r="V75" s="43"/>
      <c r="W75" s="43"/>
      <c r="X75" s="43"/>
    </row>
    <row r="76" spans="2:41" x14ac:dyDescent="0.35">
      <c r="B76" s="14" t="s">
        <v>16</v>
      </c>
      <c r="C76" s="23">
        <v>3.8338792303240747E-5</v>
      </c>
      <c r="D76" s="23">
        <v>1.0768875451388888E-4</v>
      </c>
      <c r="E76" s="23">
        <v>4.1697110937500015E-5</v>
      </c>
      <c r="F76" s="43">
        <v>1.8772465775462963E-4</v>
      </c>
      <c r="H76" s="14" t="s">
        <v>16</v>
      </c>
      <c r="I76" s="43">
        <v>1.8560510624999998E-5</v>
      </c>
      <c r="J76" s="43">
        <v>1.9778281678240746E-5</v>
      </c>
      <c r="K76" s="43">
        <v>5.3363567650462968E-5</v>
      </c>
      <c r="L76" s="43">
        <v>5.4325186863425909E-5</v>
      </c>
      <c r="M76" s="43">
        <v>4.1697110937500015E-5</v>
      </c>
      <c r="N76" s="43">
        <v>1.8772465775462963E-4</v>
      </c>
      <c r="O76" s="43"/>
      <c r="P76" s="43"/>
      <c r="Q76" s="43"/>
      <c r="R76" s="43"/>
      <c r="S76" s="43"/>
      <c r="T76" s="43"/>
      <c r="U76" s="43"/>
      <c r="V76" s="43"/>
      <c r="W76" s="43"/>
      <c r="X76" s="43"/>
      <c r="AA76" s="1" t="s">
        <v>19</v>
      </c>
      <c r="AB76" s="9" t="s">
        <v>5</v>
      </c>
      <c r="AC76" s="9" t="s">
        <v>6</v>
      </c>
      <c r="AD76" s="9" t="s">
        <v>7</v>
      </c>
      <c r="AE76" s="9" t="s">
        <v>8</v>
      </c>
      <c r="AF76" s="9" t="s">
        <v>9</v>
      </c>
      <c r="AG76" s="9" t="s">
        <v>10</v>
      </c>
      <c r="AH76" s="9" t="s">
        <v>11</v>
      </c>
      <c r="AI76" s="9" t="s">
        <v>12</v>
      </c>
      <c r="AJ76" s="9" t="s">
        <v>13</v>
      </c>
      <c r="AK76" s="9" t="s">
        <v>14</v>
      </c>
      <c r="AL76" s="14" t="s">
        <v>15</v>
      </c>
      <c r="AM76" s="14" t="s">
        <v>16</v>
      </c>
      <c r="AN76" s="14" t="s">
        <v>17</v>
      </c>
      <c r="AO76" s="14" t="s">
        <v>18</v>
      </c>
    </row>
    <row r="77" spans="2:41" x14ac:dyDescent="0.35">
      <c r="B77" s="6" t="s">
        <v>28</v>
      </c>
      <c r="C77" s="23">
        <v>4.6699322090567137E-5</v>
      </c>
      <c r="D77" s="23">
        <v>1.6357001133680555E-4</v>
      </c>
      <c r="E77" s="23">
        <v>3.7761007180266208E-5</v>
      </c>
      <c r="F77" s="43">
        <v>2.4803034060763893E-4</v>
      </c>
      <c r="H77" s="6" t="s">
        <v>28</v>
      </c>
      <c r="I77" s="43">
        <v>2.2462659833622687E-5</v>
      </c>
      <c r="J77" s="43">
        <v>2.4236662256944443E-5</v>
      </c>
      <c r="K77" s="43">
        <v>6.8609818541666664E-5</v>
      </c>
      <c r="L77" s="43">
        <v>9.4960192795138875E-5</v>
      </c>
      <c r="M77" s="43">
        <v>3.7761007180266208E-5</v>
      </c>
      <c r="N77" s="43">
        <v>2.4803034060763893E-4</v>
      </c>
      <c r="O77" s="43"/>
      <c r="P77" s="43"/>
      <c r="Q77" s="43"/>
      <c r="R77" s="43"/>
      <c r="S77" s="43"/>
      <c r="T77" s="43"/>
      <c r="U77" s="43"/>
      <c r="V77" s="43"/>
      <c r="W77" s="43"/>
      <c r="X77" s="43"/>
      <c r="AA77" s="1" t="s">
        <v>3</v>
      </c>
      <c r="AB77" s="17">
        <v>0.34442176899999999</v>
      </c>
      <c r="AC77" s="17">
        <v>0.23510204100000001</v>
      </c>
      <c r="AD77" s="17">
        <v>0.52244897999999995</v>
      </c>
      <c r="AE77" s="17">
        <v>0.309795918</v>
      </c>
      <c r="AF77" s="17">
        <v>0.23575963699999999</v>
      </c>
      <c r="AG77" s="17">
        <v>0.438095238</v>
      </c>
      <c r="AH77" s="17">
        <v>1.2676643990000001</v>
      </c>
      <c r="AI77" s="17">
        <v>0.98564625900000002</v>
      </c>
      <c r="AJ77" s="17">
        <v>1.0412698410000001</v>
      </c>
      <c r="AK77" s="17">
        <v>2.0426530610000002</v>
      </c>
      <c r="AL77" s="17">
        <v>0.918367347</v>
      </c>
      <c r="AM77" s="17">
        <v>1.068480726</v>
      </c>
      <c r="AN77" s="17">
        <v>1.0006349210000001</v>
      </c>
      <c r="AO77" s="17">
        <v>0.248979592</v>
      </c>
    </row>
    <row r="78" spans="2:41" x14ac:dyDescent="0.35">
      <c r="B78" s="6" t="s">
        <v>31</v>
      </c>
      <c r="C78" s="23">
        <v>3.6238924583333331E-5</v>
      </c>
      <c r="D78" s="23">
        <v>1.0768875451388888E-4</v>
      </c>
      <c r="E78" s="23">
        <v>3.1242126481481467E-5</v>
      </c>
      <c r="F78" s="43">
        <v>1.8109252960648149E-4</v>
      </c>
      <c r="G78" s="31" t="s">
        <v>50</v>
      </c>
      <c r="H78" s="6" t="s">
        <v>31</v>
      </c>
      <c r="I78" s="43">
        <v>1.5889812719907408E-5</v>
      </c>
      <c r="J78" s="43">
        <v>1.887361427083333E-5</v>
      </c>
      <c r="K78" s="43">
        <v>3.8430650034722219E-5</v>
      </c>
      <c r="L78" s="43">
        <v>5.4325186863425909E-5</v>
      </c>
      <c r="M78" s="43">
        <v>3.1242126481481467E-5</v>
      </c>
      <c r="N78" s="43">
        <v>1.8109252960648149E-4</v>
      </c>
      <c r="O78" s="31" t="s">
        <v>50</v>
      </c>
      <c r="P78" s="43"/>
      <c r="Q78" s="43"/>
      <c r="R78" s="43"/>
      <c r="S78" s="43"/>
      <c r="T78" s="43"/>
      <c r="U78" s="43"/>
      <c r="V78" s="43"/>
      <c r="W78" s="43"/>
      <c r="X78" s="43"/>
      <c r="Y78" s="31"/>
      <c r="AA78" s="1" t="s">
        <v>4</v>
      </c>
      <c r="AB78" s="17">
        <v>2.1447392289999998</v>
      </c>
      <c r="AC78" s="17">
        <v>2.210249433</v>
      </c>
      <c r="AD78" s="17">
        <v>2.8228571429999998</v>
      </c>
      <c r="AE78" s="17">
        <v>1.9101360540000001</v>
      </c>
      <c r="AF78" s="17">
        <v>1.6086394559999999</v>
      </c>
      <c r="AG78" s="17">
        <v>2.854421769</v>
      </c>
      <c r="AH78" s="17">
        <v>3.0156462589999999</v>
      </c>
      <c r="AI78" s="17">
        <v>3.376621315</v>
      </c>
      <c r="AJ78" s="17">
        <v>2.659410431</v>
      </c>
      <c r="AK78" s="17">
        <v>4.4615646260000004</v>
      </c>
      <c r="AL78" s="17">
        <v>3.232562358</v>
      </c>
      <c r="AM78" s="17">
        <v>2.6721088439999998</v>
      </c>
      <c r="AN78" s="17">
        <v>4.0330158730000001</v>
      </c>
      <c r="AO78" s="17">
        <v>3.3785034010000001</v>
      </c>
    </row>
    <row r="79" spans="2:41" x14ac:dyDescent="0.35">
      <c r="B79" s="6" t="s">
        <v>29</v>
      </c>
      <c r="C79" s="23">
        <v>6.7683400509259257E-5</v>
      </c>
      <c r="D79" s="23">
        <v>2.2317124380787039E-4</v>
      </c>
      <c r="E79" s="23">
        <v>5.0188964479166679E-5</v>
      </c>
      <c r="F79" s="43">
        <v>3.4104360879629633E-4</v>
      </c>
      <c r="G79" s="31" t="s">
        <v>51</v>
      </c>
      <c r="H79" s="6" t="s">
        <v>29</v>
      </c>
      <c r="I79" s="43">
        <v>2.7996661631944447E-5</v>
      </c>
      <c r="J79" s="43">
        <v>4.0010078101851848E-5</v>
      </c>
      <c r="K79" s="43">
        <v>9.970605526620372E-5</v>
      </c>
      <c r="L79" s="43">
        <v>1.3081433189814814E-4</v>
      </c>
      <c r="M79" s="43">
        <v>5.0188964479166679E-5</v>
      </c>
      <c r="N79" s="43">
        <v>3.4104360879629633E-4</v>
      </c>
      <c r="O79" s="31" t="s">
        <v>51</v>
      </c>
      <c r="P79" s="43"/>
      <c r="Q79" s="43"/>
      <c r="R79" s="43"/>
      <c r="S79" s="43"/>
      <c r="T79" s="43"/>
      <c r="U79" s="43"/>
      <c r="V79" s="43"/>
      <c r="W79" s="43"/>
      <c r="X79" s="43"/>
      <c r="Y79" s="31"/>
      <c r="AA79" s="1" t="s">
        <v>0</v>
      </c>
      <c r="AB79" s="17">
        <v>3.8370975060000001</v>
      </c>
      <c r="AC79" s="17">
        <v>4.2155102040000001</v>
      </c>
      <c r="AD79" s="17">
        <v>5.0497959180000001</v>
      </c>
      <c r="AE79" s="17">
        <v>3.5408163269999999</v>
      </c>
      <c r="AF79" s="17">
        <v>3.366802721</v>
      </c>
      <c r="AG79" s="17">
        <v>5.2019954650000004</v>
      </c>
      <c r="AH79" s="17">
        <v>4.7926077100000004</v>
      </c>
      <c r="AI79" s="17">
        <v>6.8334920629999996</v>
      </c>
      <c r="AJ79" s="17">
        <v>4.1795918370000003</v>
      </c>
      <c r="AK79" s="17">
        <v>6.5295918369999999</v>
      </c>
      <c r="AL79" s="17">
        <v>5.4163265310000002</v>
      </c>
      <c r="AM79" s="17">
        <v>4.3809523810000002</v>
      </c>
      <c r="AN79" s="17">
        <v>6.4304761900000003</v>
      </c>
      <c r="AO79" s="17">
        <v>5.7487528340000003</v>
      </c>
    </row>
    <row r="80" spans="2:41" x14ac:dyDescent="0.35">
      <c r="B80" s="6" t="s">
        <v>40</v>
      </c>
      <c r="C80" s="8">
        <v>23.457585262226107</v>
      </c>
      <c r="D80" s="8">
        <v>25.98870364185656</v>
      </c>
      <c r="E80" s="8">
        <v>15.993007823374022</v>
      </c>
      <c r="F80" s="30">
        <v>21.642943148719191</v>
      </c>
      <c r="H80" s="6" t="s">
        <v>30</v>
      </c>
      <c r="I80" s="8">
        <v>21.75502498662479</v>
      </c>
      <c r="J80" s="8">
        <v>28.576225200730711</v>
      </c>
      <c r="K80" s="8">
        <v>27.079257018001829</v>
      </c>
      <c r="L80" s="8">
        <v>27.51751093559578</v>
      </c>
      <c r="M80" s="8">
        <v>15.99300782337402</v>
      </c>
      <c r="N80" s="8">
        <v>21.642943148719159</v>
      </c>
      <c r="O80" s="8"/>
      <c r="P80" s="8"/>
      <c r="Q80" s="32"/>
      <c r="R80" s="42"/>
      <c r="S80" s="32"/>
      <c r="T80" s="32"/>
      <c r="U80" s="32"/>
      <c r="V80" s="32"/>
      <c r="W80" s="32"/>
      <c r="X80" s="32"/>
      <c r="AA80" s="1" t="s">
        <v>1</v>
      </c>
      <c r="AB80" s="17">
        <v>9.3019274379999999</v>
      </c>
      <c r="AC80" s="17">
        <v>9.6540816330000006</v>
      </c>
      <c r="AD80" s="17">
        <v>10.059319728</v>
      </c>
      <c r="AE80" s="17">
        <v>6.8612244899999997</v>
      </c>
      <c r="AF80" s="17">
        <v>8.9933786849999997</v>
      </c>
      <c r="AG80" s="17">
        <v>11.415510204</v>
      </c>
      <c r="AH80" s="17">
        <v>11.171428571</v>
      </c>
      <c r="AI80" s="17">
        <v>15.448095238000001</v>
      </c>
      <c r="AJ80" s="17">
        <v>9.6391836729999998</v>
      </c>
      <c r="AK80" s="17">
        <v>13.749591837000001</v>
      </c>
      <c r="AL80" s="17">
        <v>12.945578231000001</v>
      </c>
      <c r="AM80" s="17">
        <v>8.9915646260000006</v>
      </c>
      <c r="AN80" s="17">
        <v>13.884081632999999</v>
      </c>
      <c r="AO80" s="17">
        <v>13.897142857</v>
      </c>
    </row>
    <row r="81" spans="2:41" x14ac:dyDescent="0.35">
      <c r="P81"/>
      <c r="Q81" s="2"/>
      <c r="AA81" s="1">
        <v>3</v>
      </c>
      <c r="AB81" s="17">
        <v>16.643764172000001</v>
      </c>
      <c r="AC81" s="17">
        <v>17.124625850000001</v>
      </c>
      <c r="AD81" s="17">
        <v>18.471473923000001</v>
      </c>
      <c r="AE81" s="17">
        <v>13.256870748000001</v>
      </c>
      <c r="AF81" s="17">
        <v>17.746938776</v>
      </c>
      <c r="AG81" s="17">
        <v>18.254580498999999</v>
      </c>
      <c r="AH81" s="17">
        <v>20.685646258999999</v>
      </c>
      <c r="AI81" s="17">
        <v>26.115487527999999</v>
      </c>
      <c r="AJ81" s="17">
        <v>18.951836735000001</v>
      </c>
      <c r="AK81" s="17">
        <v>25.051950113</v>
      </c>
      <c r="AL81" s="17">
        <v>23.341723355999999</v>
      </c>
      <c r="AM81" s="17">
        <v>13.685260770999999</v>
      </c>
      <c r="AN81" s="17">
        <v>24.163265306</v>
      </c>
      <c r="AO81" s="17">
        <v>24.709659863999999</v>
      </c>
    </row>
    <row r="82" spans="2:41" x14ac:dyDescent="0.35">
      <c r="B82" s="35" t="s">
        <v>43</v>
      </c>
      <c r="C82" s="6">
        <v>1</v>
      </c>
      <c r="D82" s="6">
        <v>2</v>
      </c>
      <c r="E82" s="6">
        <v>3</v>
      </c>
      <c r="H82" s="35" t="s">
        <v>47</v>
      </c>
      <c r="I82" s="1" t="s">
        <v>3</v>
      </c>
      <c r="J82" s="1" t="s">
        <v>4</v>
      </c>
      <c r="K82" s="1" t="s">
        <v>0</v>
      </c>
      <c r="L82" s="1" t="s">
        <v>1</v>
      </c>
      <c r="M82" s="1">
        <v>3</v>
      </c>
      <c r="N82" s="1"/>
      <c r="O82" s="1"/>
      <c r="P82" s="1"/>
      <c r="Q82" s="1"/>
      <c r="R82" s="20"/>
      <c r="S82" s="20"/>
      <c r="T82" s="20"/>
      <c r="U82" s="20"/>
      <c r="V82" s="20"/>
      <c r="W82" s="20"/>
      <c r="AA82" s="20"/>
      <c r="AB82" s="17">
        <v>19.330612245000001</v>
      </c>
      <c r="AC82" s="17">
        <v>20.338775510000001</v>
      </c>
      <c r="AD82" s="17">
        <v>21.739977324000002</v>
      </c>
      <c r="AE82" s="17">
        <v>15.956190476</v>
      </c>
      <c r="AF82" s="17">
        <v>20.530612245</v>
      </c>
      <c r="AG82" s="17">
        <v>21.495396825</v>
      </c>
      <c r="AH82" s="17">
        <v>23.942789116</v>
      </c>
      <c r="AI82" s="17">
        <v>30.451814059</v>
      </c>
      <c r="AJ82" s="17">
        <v>22.161609977000001</v>
      </c>
      <c r="AK82" s="17">
        <v>28.018299320000001</v>
      </c>
      <c r="AL82" s="17">
        <v>26.243764171999999</v>
      </c>
      <c r="AM82" s="17">
        <v>17.287891156000001</v>
      </c>
      <c r="AN82" s="17">
        <v>27.306485260999999</v>
      </c>
      <c r="AO82" s="17">
        <v>27.479365079000001</v>
      </c>
    </row>
    <row r="83" spans="2:41" x14ac:dyDescent="0.35">
      <c r="B83" s="38" t="s">
        <v>2</v>
      </c>
      <c r="C83" s="30">
        <v>24</v>
      </c>
      <c r="D83" s="30">
        <v>62.666666666666657</v>
      </c>
      <c r="E83" s="8">
        <v>13.333333333333334</v>
      </c>
      <c r="AA83" s="1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</row>
    <row r="84" spans="2:41" x14ac:dyDescent="0.35">
      <c r="B84" s="9" t="s">
        <v>5</v>
      </c>
      <c r="C84" s="8">
        <v>18.395874314096918</v>
      </c>
      <c r="D84" s="8">
        <v>67.452534420681232</v>
      </c>
      <c r="E84" s="8">
        <v>14.151591265221859</v>
      </c>
      <c r="H84" s="9" t="s">
        <v>5</v>
      </c>
      <c r="I84" s="8">
        <v>9.4822469113840349</v>
      </c>
      <c r="J84" s="8">
        <v>8.913627402712887</v>
      </c>
      <c r="K84" s="8">
        <v>28.783182908166665</v>
      </c>
      <c r="L84" s="8">
        <v>38.669351512514552</v>
      </c>
      <c r="M84" s="8">
        <v>14.151591265221859</v>
      </c>
      <c r="N84" s="8"/>
      <c r="O84" s="8"/>
      <c r="P84" s="8"/>
      <c r="Q84" s="8"/>
      <c r="R84" s="8"/>
      <c r="S84" s="8"/>
      <c r="T84" s="8"/>
      <c r="U84" s="8"/>
      <c r="V84" s="8"/>
      <c r="W84" s="8"/>
      <c r="AA84" s="1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</row>
    <row r="85" spans="2:41" x14ac:dyDescent="0.35">
      <c r="B85" s="9" t="s">
        <v>6</v>
      </c>
      <c r="C85" s="8">
        <v>19.79940715381105</v>
      </c>
      <c r="D85" s="8">
        <v>64.212720455820886</v>
      </c>
      <c r="E85" s="8">
        <v>15.987872390368063</v>
      </c>
      <c r="H85" s="9" t="s">
        <v>6</v>
      </c>
      <c r="I85" s="8">
        <v>9.8248083617438908</v>
      </c>
      <c r="J85" s="8">
        <v>9.9745987920671606</v>
      </c>
      <c r="K85" s="8">
        <v>27.052625170152677</v>
      </c>
      <c r="L85" s="8">
        <v>37.160095285668213</v>
      </c>
      <c r="M85" s="8">
        <v>15.987872390368063</v>
      </c>
      <c r="N85" s="8"/>
      <c r="O85" s="8"/>
      <c r="P85" s="8"/>
      <c r="Q85" s="8"/>
      <c r="R85" s="8"/>
      <c r="S85" s="8"/>
      <c r="T85" s="8"/>
      <c r="U85" s="8"/>
      <c r="V85" s="8"/>
      <c r="W85" s="8"/>
      <c r="AA85" s="1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</row>
    <row r="86" spans="2:41" x14ac:dyDescent="0.35">
      <c r="B86" s="9" t="s">
        <v>7</v>
      </c>
      <c r="C86" s="8">
        <v>21.337767833265396</v>
      </c>
      <c r="D86" s="8">
        <v>63.257500060300146</v>
      </c>
      <c r="E86" s="8">
        <v>15.40473210643446</v>
      </c>
      <c r="H86" s="9" t="s">
        <v>7</v>
      </c>
      <c r="I86" s="8">
        <v>10.842017626669135</v>
      </c>
      <c r="J86" s="8">
        <v>10.495750206596261</v>
      </c>
      <c r="K86" s="8">
        <v>23.610308084808654</v>
      </c>
      <c r="L86" s="8">
        <v>39.647191975491495</v>
      </c>
      <c r="M86" s="8">
        <v>15.40473210643446</v>
      </c>
      <c r="N86" s="8"/>
      <c r="O86" s="8"/>
      <c r="P86" s="8"/>
      <c r="Q86" s="8"/>
      <c r="R86" s="8"/>
      <c r="S86" s="8"/>
      <c r="T86" s="8"/>
      <c r="U86" s="8"/>
      <c r="V86" s="8"/>
      <c r="W86" s="8"/>
      <c r="AA86" s="1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</row>
    <row r="87" spans="2:41" x14ac:dyDescent="0.35">
      <c r="B87" s="9" t="s">
        <v>8</v>
      </c>
      <c r="C87" s="8">
        <v>20.650255220286382</v>
      </c>
      <c r="D87" s="8">
        <v>62.097720883768602</v>
      </c>
      <c r="E87" s="8">
        <v>17.252023895945005</v>
      </c>
      <c r="H87" s="9" t="s">
        <v>8</v>
      </c>
      <c r="I87" s="8">
        <v>10.228171928476302</v>
      </c>
      <c r="J87" s="8">
        <v>10.422083291810081</v>
      </c>
      <c r="K87" s="8">
        <v>21.221554593241898</v>
      </c>
      <c r="L87" s="8">
        <v>40.876166290526704</v>
      </c>
      <c r="M87" s="8">
        <v>17.252023895945005</v>
      </c>
      <c r="N87" s="8"/>
      <c r="O87" s="8"/>
      <c r="P87" s="8"/>
      <c r="Q87" s="8"/>
      <c r="R87" s="8"/>
      <c r="S87" s="8"/>
      <c r="T87" s="8"/>
      <c r="U87" s="8"/>
      <c r="V87" s="8"/>
      <c r="W87" s="8"/>
      <c r="AA87" s="1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</row>
    <row r="88" spans="2:41" x14ac:dyDescent="0.35">
      <c r="B88" s="9" t="s">
        <v>9</v>
      </c>
      <c r="C88" s="8">
        <v>15.427769516127348</v>
      </c>
      <c r="D88" s="8">
        <v>70.856075344600029</v>
      </c>
      <c r="E88" s="8">
        <v>13.716155139272642</v>
      </c>
      <c r="H88" s="9" t="s">
        <v>9</v>
      </c>
      <c r="I88" s="8">
        <v>6.7646700644616971</v>
      </c>
      <c r="J88" s="8">
        <v>8.6630994516656514</v>
      </c>
      <c r="K88" s="8">
        <v>27.724152880923448</v>
      </c>
      <c r="L88" s="8">
        <v>43.131922463676567</v>
      </c>
      <c r="M88" s="8">
        <v>13.716155139272642</v>
      </c>
      <c r="N88" s="8"/>
      <c r="O88" s="8"/>
      <c r="P88" s="8"/>
      <c r="Q88" s="8"/>
      <c r="R88" s="8"/>
      <c r="S88" s="8"/>
      <c r="T88" s="8"/>
      <c r="U88" s="8"/>
      <c r="V88" s="8"/>
      <c r="W88" s="8"/>
      <c r="AA88" s="1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</row>
    <row r="89" spans="2:41" x14ac:dyDescent="0.35">
      <c r="B89" s="9" t="s">
        <v>10</v>
      </c>
      <c r="C89" s="8">
        <v>22.623507610020919</v>
      </c>
      <c r="D89" s="8">
        <v>61.986028836943582</v>
      </c>
      <c r="E89" s="8">
        <v>15.390463553035499</v>
      </c>
      <c r="H89" s="9" t="s">
        <v>10</v>
      </c>
      <c r="I89" s="8">
        <v>11.475005574749192</v>
      </c>
      <c r="J89" s="8">
        <v>11.148502035271726</v>
      </c>
      <c r="K89" s="8">
        <v>29.507649464620833</v>
      </c>
      <c r="L89" s="8">
        <v>32.478379372322749</v>
      </c>
      <c r="M89" s="8">
        <v>15.390463553035499</v>
      </c>
      <c r="N89" s="8"/>
      <c r="O89" s="8"/>
      <c r="P89" s="8"/>
      <c r="Q89" s="8"/>
      <c r="R89" s="8"/>
      <c r="S89" s="8"/>
      <c r="T89" s="8"/>
      <c r="U89" s="8"/>
      <c r="V89" s="8"/>
      <c r="W89" s="8"/>
      <c r="AA89" s="1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</row>
    <row r="90" spans="2:41" x14ac:dyDescent="0.35">
      <c r="B90" s="9" t="s">
        <v>11</v>
      </c>
      <c r="C90" s="8">
        <v>15.5454197275364</v>
      </c>
      <c r="D90" s="8">
        <v>70.090192434904964</v>
      </c>
      <c r="E90" s="8">
        <v>14.364387837558642</v>
      </c>
      <c r="H90" s="9" t="s">
        <v>11</v>
      </c>
      <c r="I90" s="8">
        <v>7.7088081402679238</v>
      </c>
      <c r="J90" s="8">
        <v>7.836611587268477</v>
      </c>
      <c r="K90" s="8">
        <v>28.131359543163477</v>
      </c>
      <c r="L90" s="8">
        <v>41.95883289174148</v>
      </c>
      <c r="M90" s="8">
        <v>14.364387837558642</v>
      </c>
      <c r="N90" s="8"/>
      <c r="O90" s="8"/>
      <c r="P90" s="8"/>
      <c r="Q90" s="8"/>
      <c r="R90" s="8"/>
      <c r="S90" s="8"/>
      <c r="T90" s="8"/>
      <c r="U90" s="8"/>
      <c r="V90" s="8"/>
      <c r="W90" s="8"/>
      <c r="AA90" s="20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</row>
    <row r="91" spans="2:41" x14ac:dyDescent="0.35">
      <c r="B91" s="9" t="s">
        <v>12</v>
      </c>
      <c r="C91" s="8">
        <v>19.845966546080689</v>
      </c>
      <c r="D91" s="8">
        <v>65.437744045562653</v>
      </c>
      <c r="E91" s="8">
        <v>14.716289408356662</v>
      </c>
      <c r="H91" s="9" t="s">
        <v>12</v>
      </c>
      <c r="I91" s="8">
        <v>8.1143061161825045</v>
      </c>
      <c r="J91" s="8">
        <v>11.731660429898181</v>
      </c>
      <c r="K91" s="8">
        <v>29.235573602482507</v>
      </c>
      <c r="L91" s="8">
        <v>36.202170443080142</v>
      </c>
      <c r="M91" s="8">
        <v>14.716289408356662</v>
      </c>
      <c r="N91" s="8"/>
      <c r="O91" s="8"/>
      <c r="P91" s="8"/>
      <c r="Q91" s="8"/>
      <c r="R91" s="8"/>
      <c r="S91" s="8"/>
      <c r="T91" s="8"/>
      <c r="U91" s="8"/>
      <c r="V91" s="8"/>
      <c r="W91" s="8"/>
      <c r="AA91" s="20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</row>
    <row r="92" spans="2:41" x14ac:dyDescent="0.35">
      <c r="B92" s="9" t="s">
        <v>13</v>
      </c>
      <c r="C92" s="8">
        <v>14.859239840795338</v>
      </c>
      <c r="D92" s="8">
        <v>69.943214942928137</v>
      </c>
      <c r="E92" s="8">
        <v>15.197545216276534</v>
      </c>
      <c r="H92" s="9" t="s">
        <v>13</v>
      </c>
      <c r="I92" s="8">
        <v>7.6615271325192831</v>
      </c>
      <c r="J92" s="8">
        <v>7.1977127082760548</v>
      </c>
      <c r="K92" s="8">
        <v>25.849923821510938</v>
      </c>
      <c r="L92" s="8">
        <v>44.093291121417202</v>
      </c>
      <c r="M92" s="8">
        <v>15.197545216276534</v>
      </c>
      <c r="N92" s="8"/>
      <c r="O92" s="8"/>
      <c r="P92" s="8"/>
      <c r="Q92" s="8"/>
      <c r="R92" s="8"/>
      <c r="S92" s="8"/>
      <c r="T92" s="8"/>
      <c r="U92" s="8"/>
      <c r="V92" s="8"/>
      <c r="W92" s="8"/>
      <c r="AA92" s="20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</row>
    <row r="93" spans="2:41" x14ac:dyDescent="0.35">
      <c r="B93" s="9" t="s">
        <v>14</v>
      </c>
      <c r="C93" s="8">
        <v>17.273636741358736</v>
      </c>
      <c r="D93" s="8">
        <v>71.306631185672245</v>
      </c>
      <c r="E93" s="8">
        <v>11.419732072969021</v>
      </c>
      <c r="H93" s="9" t="s">
        <v>14</v>
      </c>
      <c r="I93" s="8">
        <v>9.3122286193818926</v>
      </c>
      <c r="J93" s="8">
        <v>7.9614081219768416</v>
      </c>
      <c r="K93" s="8">
        <v>27.795266104297312</v>
      </c>
      <c r="L93" s="8">
        <v>43.511365081374933</v>
      </c>
      <c r="M93" s="8">
        <v>11.419732072969019</v>
      </c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2:41" x14ac:dyDescent="0.35">
      <c r="B94" s="14" t="s">
        <v>15</v>
      </c>
      <c r="C94" s="8">
        <v>17.760666160854914</v>
      </c>
      <c r="D94" s="8">
        <v>70.780319648555007</v>
      </c>
      <c r="E94" s="8">
        <v>11.45901419059008</v>
      </c>
      <c r="H94" s="14" t="s">
        <v>15</v>
      </c>
      <c r="I94" s="8">
        <v>9.137843039503883</v>
      </c>
      <c r="J94" s="8">
        <v>8.6228231213510327</v>
      </c>
      <c r="K94" s="8">
        <v>29.730044318861331</v>
      </c>
      <c r="L94" s="8">
        <v>41.050275329693669</v>
      </c>
      <c r="M94" s="8">
        <v>11.45901419059008</v>
      </c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2:41" x14ac:dyDescent="0.35">
      <c r="B95" s="14" t="s">
        <v>16</v>
      </c>
      <c r="C95" s="8">
        <v>20.422885710279175</v>
      </c>
      <c r="D95" s="8">
        <v>57.365268794175272</v>
      </c>
      <c r="E95" s="8">
        <v>22.211845495545557</v>
      </c>
      <c r="H95" s="14" t="s">
        <v>16</v>
      </c>
      <c r="I95" s="8">
        <v>9.8870925359523056</v>
      </c>
      <c r="J95" s="8">
        <v>10.535793174326869</v>
      </c>
      <c r="K95" s="8">
        <v>28.426509489346468</v>
      </c>
      <c r="L95" s="8">
        <v>28.938759304828803</v>
      </c>
      <c r="M95" s="8">
        <v>22.211845495545557</v>
      </c>
      <c r="N95" s="8"/>
      <c r="O95" s="8"/>
      <c r="P95" s="8"/>
      <c r="Q95" s="8"/>
      <c r="R95" s="8"/>
      <c r="S95" s="8"/>
      <c r="T95" s="8"/>
      <c r="U95" s="8"/>
      <c r="V95" s="8"/>
      <c r="W95" s="8"/>
      <c r="AA95" s="6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</row>
    <row r="96" spans="2:41" x14ac:dyDescent="0.35">
      <c r="B96" s="14" t="s">
        <v>17</v>
      </c>
      <c r="C96" s="8">
        <v>20.64119273401143</v>
      </c>
      <c r="D96" s="8">
        <v>67.410058548975996</v>
      </c>
      <c r="E96" s="8">
        <v>11.948748717012581</v>
      </c>
      <c r="H96" s="14" t="s">
        <v>17</v>
      </c>
      <c r="I96" s="8">
        <v>11.52740136816273</v>
      </c>
      <c r="J96" s="8">
        <v>9.113791365848698</v>
      </c>
      <c r="K96" s="8">
        <v>28.334402221038406</v>
      </c>
      <c r="L96" s="8">
        <v>39.075656327937587</v>
      </c>
      <c r="M96" s="8">
        <v>11.948748717012581</v>
      </c>
      <c r="N96" s="8"/>
      <c r="O96" s="8"/>
      <c r="P96" s="8"/>
      <c r="Q96" s="8"/>
      <c r="R96" s="8"/>
      <c r="S96" s="8"/>
      <c r="T96" s="8"/>
      <c r="U96" s="8"/>
      <c r="V96" s="8"/>
      <c r="W96" s="8"/>
      <c r="AA96" s="6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</row>
    <row r="97" spans="2:44" x14ac:dyDescent="0.35">
      <c r="B97" s="14" t="s">
        <v>18</v>
      </c>
      <c r="C97" s="8">
        <v>20.19719201046799</v>
      </c>
      <c r="D97" s="8">
        <v>69.631430811187329</v>
      </c>
      <c r="E97" s="8">
        <v>10.171377178344686</v>
      </c>
      <c r="H97" s="14" t="s">
        <v>18</v>
      </c>
      <c r="I97" s="8">
        <v>11.492763517777078</v>
      </c>
      <c r="J97" s="8">
        <v>8.7044284926909157</v>
      </c>
      <c r="K97" s="8">
        <v>29.923887882123839</v>
      </c>
      <c r="L97" s="8">
        <v>39.707542929063486</v>
      </c>
      <c r="M97" s="8">
        <v>10.171377178344688</v>
      </c>
      <c r="N97" s="8"/>
      <c r="O97" s="8"/>
      <c r="P97" s="8"/>
      <c r="Q97" s="8"/>
      <c r="R97" s="8"/>
      <c r="S97" s="8"/>
      <c r="T97" s="8"/>
      <c r="U97" s="8"/>
      <c r="V97" s="8"/>
      <c r="W97" s="8"/>
      <c r="AA97" s="6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4"/>
      <c r="AR97" s="4"/>
    </row>
    <row r="98" spans="2:44" x14ac:dyDescent="0.35">
      <c r="B98" s="6" t="s">
        <v>24</v>
      </c>
      <c r="C98" s="8">
        <v>18.912912937070907</v>
      </c>
      <c r="D98" s="8">
        <v>66.559102886719728</v>
      </c>
      <c r="E98" s="8">
        <v>14.527984176209378</v>
      </c>
      <c r="H98" s="6" t="s">
        <v>24</v>
      </c>
      <c r="I98" s="8">
        <v>9.5327779240879895</v>
      </c>
      <c r="J98" s="8">
        <v>9.3801350129829171</v>
      </c>
      <c r="K98" s="8">
        <v>27.523317148909889</v>
      </c>
      <c r="L98" s="8">
        <v>39.035785737809825</v>
      </c>
      <c r="M98" s="8">
        <v>14.527984176209378</v>
      </c>
      <c r="N98" s="8"/>
      <c r="O98" s="8"/>
      <c r="P98" s="8"/>
      <c r="Q98" s="8"/>
      <c r="R98" s="8"/>
      <c r="S98" s="8"/>
      <c r="T98" s="8"/>
      <c r="U98" s="8"/>
      <c r="V98" s="8"/>
      <c r="W98" s="8"/>
      <c r="AA98" s="6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</row>
    <row r="99" spans="2:44" x14ac:dyDescent="0.35">
      <c r="B99" s="6" t="s">
        <v>25</v>
      </c>
      <c r="C99" s="8">
        <v>14.859239840795338</v>
      </c>
      <c r="D99" s="8">
        <v>57.365268794175272</v>
      </c>
      <c r="E99" s="8">
        <v>10.171377178344686</v>
      </c>
      <c r="H99" s="6" t="s">
        <v>25</v>
      </c>
      <c r="I99" s="8">
        <v>6.7646700644616971</v>
      </c>
      <c r="J99" s="8">
        <v>7.1977127082760548</v>
      </c>
      <c r="K99" s="8">
        <v>21.221554593241898</v>
      </c>
      <c r="L99" s="8">
        <v>28.938759304828803</v>
      </c>
      <c r="M99" s="8">
        <v>10.171377178344688</v>
      </c>
      <c r="N99" s="8"/>
      <c r="O99" s="8"/>
      <c r="P99" s="8"/>
      <c r="Q99" s="8"/>
      <c r="R99" s="8"/>
      <c r="S99" s="8"/>
      <c r="T99" s="8"/>
      <c r="U99" s="8"/>
      <c r="V99" s="8"/>
      <c r="W99" s="8"/>
      <c r="AA99" s="6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</row>
    <row r="100" spans="2:44" x14ac:dyDescent="0.35">
      <c r="B100" s="6" t="s">
        <v>26</v>
      </c>
      <c r="C100" s="8">
        <v>22.623507610020919</v>
      </c>
      <c r="D100" s="8">
        <v>71.306631185672245</v>
      </c>
      <c r="E100" s="8">
        <v>22.211845495545557</v>
      </c>
      <c r="H100" s="6" t="s">
        <v>26</v>
      </c>
      <c r="I100" s="8">
        <v>11.52740136816273</v>
      </c>
      <c r="J100" s="8">
        <v>11.731660429898181</v>
      </c>
      <c r="K100" s="8">
        <v>29.923887882123839</v>
      </c>
      <c r="L100" s="8">
        <v>44.093291121417202</v>
      </c>
      <c r="M100" s="8">
        <v>22.211845495545557</v>
      </c>
      <c r="N100" s="8"/>
      <c r="O100" s="8"/>
      <c r="P100" s="8"/>
      <c r="Q100" s="8"/>
      <c r="R100" s="8"/>
      <c r="S100" s="8"/>
      <c r="T100" s="8"/>
      <c r="U100" s="8"/>
      <c r="V100" s="8"/>
      <c r="W100" s="8"/>
      <c r="AA100" s="44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</row>
    <row r="101" spans="2:44" x14ac:dyDescent="0.35">
      <c r="B101" s="6" t="s">
        <v>32</v>
      </c>
      <c r="C101" s="8">
        <v>2.4089628102779699</v>
      </c>
      <c r="D101" s="8">
        <v>4.267147116486421</v>
      </c>
      <c r="E101" s="8">
        <v>2.9888190231541891</v>
      </c>
      <c r="H101" s="6" t="s">
        <v>32</v>
      </c>
      <c r="I101" s="8">
        <v>1.5370029310482507</v>
      </c>
      <c r="J101" s="8">
        <v>1.3492735002232874</v>
      </c>
      <c r="K101" s="8">
        <v>2.4665814535155342</v>
      </c>
      <c r="L101" s="8">
        <v>4.2592427203366059</v>
      </c>
      <c r="M101" s="8">
        <v>2.9888190231541891</v>
      </c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2:44" x14ac:dyDescent="0.35">
      <c r="H102" s="38"/>
      <c r="I102" s="6"/>
      <c r="J102" s="6"/>
      <c r="K102" s="6"/>
      <c r="L102" s="6"/>
      <c r="M102" s="6"/>
      <c r="N102" s="6"/>
      <c r="O102" s="6"/>
      <c r="P102"/>
      <c r="Q102" s="2"/>
    </row>
    <row r="103" spans="2:44" x14ac:dyDescent="0.35">
      <c r="B103" s="35" t="s">
        <v>44</v>
      </c>
      <c r="C103" s="6">
        <v>1</v>
      </c>
      <c r="D103" s="6">
        <v>2</v>
      </c>
      <c r="E103" s="6">
        <v>3</v>
      </c>
      <c r="H103" s="35" t="s">
        <v>48</v>
      </c>
      <c r="I103" s="1" t="s">
        <v>3</v>
      </c>
      <c r="J103" s="1" t="s">
        <v>4</v>
      </c>
      <c r="K103" s="1" t="s">
        <v>0</v>
      </c>
      <c r="L103" s="1" t="s">
        <v>1</v>
      </c>
      <c r="M103" s="1">
        <v>3</v>
      </c>
      <c r="N103" s="1"/>
      <c r="O103" s="1"/>
      <c r="P103" s="1"/>
      <c r="Q103" s="1"/>
      <c r="R103" s="20"/>
      <c r="S103" s="20"/>
      <c r="T103" s="20"/>
      <c r="U103" s="20"/>
      <c r="V103" s="20"/>
      <c r="W103" s="20"/>
    </row>
    <row r="104" spans="2:44" x14ac:dyDescent="0.35">
      <c r="B104" s="38" t="s">
        <v>2</v>
      </c>
      <c r="C104" s="30">
        <v>24</v>
      </c>
      <c r="D104" s="30">
        <v>62.666666666666657</v>
      </c>
      <c r="E104" s="8">
        <v>13.333333333333334</v>
      </c>
    </row>
    <row r="105" spans="2:44" x14ac:dyDescent="0.35">
      <c r="B105" s="9" t="s">
        <v>6</v>
      </c>
      <c r="C105" s="8">
        <v>19.79940715381105</v>
      </c>
      <c r="D105" s="8">
        <v>64.212720455820886</v>
      </c>
      <c r="E105" s="8">
        <v>15.987872390368063</v>
      </c>
      <c r="H105" s="9" t="s">
        <v>6</v>
      </c>
      <c r="I105" s="8">
        <v>9.8248083617438908</v>
      </c>
      <c r="J105" s="8">
        <v>9.9745987920671606</v>
      </c>
      <c r="K105" s="8">
        <v>27.052625170152677</v>
      </c>
      <c r="L105" s="8">
        <v>37.160095285668213</v>
      </c>
      <c r="M105" s="8">
        <v>15.987872390368063</v>
      </c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2:44" x14ac:dyDescent="0.35">
      <c r="B106" s="9" t="s">
        <v>8</v>
      </c>
      <c r="C106" s="8">
        <v>20.650255220286382</v>
      </c>
      <c r="D106" s="8">
        <v>62.097720883768602</v>
      </c>
      <c r="E106" s="8">
        <v>17.252023895945005</v>
      </c>
      <c r="H106" s="9" t="s">
        <v>8</v>
      </c>
      <c r="I106" s="8">
        <v>10.228171928476302</v>
      </c>
      <c r="J106" s="8">
        <v>10.422083291810081</v>
      </c>
      <c r="K106" s="8">
        <v>21.221554593241898</v>
      </c>
      <c r="L106" s="8">
        <v>40.876166290526704</v>
      </c>
      <c r="M106" s="8">
        <v>17.252023895945005</v>
      </c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pans="2:44" x14ac:dyDescent="0.35">
      <c r="B107" s="9" t="s">
        <v>9</v>
      </c>
      <c r="C107" s="8">
        <v>15.427769516127348</v>
      </c>
      <c r="D107" s="8">
        <v>70.856075344600029</v>
      </c>
      <c r="E107" s="8">
        <v>13.716155139272642</v>
      </c>
      <c r="H107" s="9" t="s">
        <v>9</v>
      </c>
      <c r="I107" s="8">
        <v>6.7646700644616971</v>
      </c>
      <c r="J107" s="8">
        <v>8.6630994516656514</v>
      </c>
      <c r="K107" s="8">
        <v>27.724152880923448</v>
      </c>
      <c r="L107" s="8">
        <v>43.131922463676567</v>
      </c>
      <c r="M107" s="8">
        <v>13.716155139272642</v>
      </c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spans="2:44" x14ac:dyDescent="0.35">
      <c r="B108" s="9" t="s">
        <v>10</v>
      </c>
      <c r="C108" s="8">
        <v>22.623507610020919</v>
      </c>
      <c r="D108" s="8">
        <v>61.986028836943582</v>
      </c>
      <c r="E108" s="8">
        <v>15.390463553035499</v>
      </c>
      <c r="H108" s="9" t="s">
        <v>10</v>
      </c>
      <c r="I108" s="8">
        <v>11.475005574749192</v>
      </c>
      <c r="J108" s="8">
        <v>11.148502035271726</v>
      </c>
      <c r="K108" s="8">
        <v>29.507649464620833</v>
      </c>
      <c r="L108" s="8">
        <v>32.478379372322749</v>
      </c>
      <c r="M108" s="8">
        <v>15.390463553035499</v>
      </c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spans="2:44" x14ac:dyDescent="0.35">
      <c r="B109" s="9" t="s">
        <v>11</v>
      </c>
      <c r="C109" s="8">
        <v>15.5454197275364</v>
      </c>
      <c r="D109" s="8">
        <v>70.090192434904964</v>
      </c>
      <c r="E109" s="8">
        <v>14.364387837558642</v>
      </c>
      <c r="H109" s="9" t="s">
        <v>11</v>
      </c>
      <c r="I109" s="8">
        <v>7.7088081402679238</v>
      </c>
      <c r="J109" s="8">
        <v>7.836611587268477</v>
      </c>
      <c r="K109" s="8">
        <v>28.131359543163477</v>
      </c>
      <c r="L109" s="8">
        <v>41.95883289174148</v>
      </c>
      <c r="M109" s="8">
        <v>14.364387837558642</v>
      </c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2:44" x14ac:dyDescent="0.35">
      <c r="B110" s="9" t="s">
        <v>12</v>
      </c>
      <c r="C110" s="8">
        <v>19.845966546080689</v>
      </c>
      <c r="D110" s="8">
        <v>65.437744045562653</v>
      </c>
      <c r="E110" s="8">
        <v>14.716289408356662</v>
      </c>
      <c r="H110" s="9" t="s">
        <v>12</v>
      </c>
      <c r="I110" s="8">
        <v>8.1143061161825045</v>
      </c>
      <c r="J110" s="8">
        <v>11.731660429898181</v>
      </c>
      <c r="K110" s="8">
        <v>29.235573602482507</v>
      </c>
      <c r="L110" s="8">
        <v>36.202170443080142</v>
      </c>
      <c r="M110" s="8">
        <v>14.716289408356662</v>
      </c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2:44" x14ac:dyDescent="0.35">
      <c r="B111" s="9" t="s">
        <v>14</v>
      </c>
      <c r="C111" s="8">
        <v>17.273636741358736</v>
      </c>
      <c r="D111" s="8">
        <v>71.306631185672245</v>
      </c>
      <c r="E111" s="8">
        <v>11.419732072969021</v>
      </c>
      <c r="H111" s="9" t="s">
        <v>14</v>
      </c>
      <c r="I111" s="8">
        <v>9.3122286193818926</v>
      </c>
      <c r="J111" s="8">
        <v>7.9614081219768416</v>
      </c>
      <c r="K111" s="8">
        <v>27.795266104297312</v>
      </c>
      <c r="L111" s="8">
        <v>43.511365081374933</v>
      </c>
      <c r="M111" s="8">
        <v>11.419732072969019</v>
      </c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2:44" x14ac:dyDescent="0.35">
      <c r="B112" s="14" t="s">
        <v>16</v>
      </c>
      <c r="C112" s="8">
        <v>20.422885710279175</v>
      </c>
      <c r="D112" s="8">
        <v>57.365268794175272</v>
      </c>
      <c r="E112" s="8">
        <v>22.211845495545557</v>
      </c>
      <c r="H112" s="14" t="s">
        <v>16</v>
      </c>
      <c r="I112" s="8">
        <v>9.8870925359523056</v>
      </c>
      <c r="J112" s="8">
        <v>10.535793174326869</v>
      </c>
      <c r="K112" s="8">
        <v>28.426509489346468</v>
      </c>
      <c r="L112" s="8">
        <v>28.938759304828803</v>
      </c>
      <c r="M112" s="8">
        <v>22.211845495545557</v>
      </c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2:23" x14ac:dyDescent="0.35">
      <c r="B113" s="6" t="s">
        <v>28</v>
      </c>
      <c r="C113" s="8">
        <v>18.948606028187584</v>
      </c>
      <c r="D113" s="8">
        <v>65.41904774768102</v>
      </c>
      <c r="E113" s="8">
        <v>15.632346224131387</v>
      </c>
      <c r="H113" s="6" t="s">
        <v>28</v>
      </c>
      <c r="I113" s="8">
        <v>9.1643864176519632</v>
      </c>
      <c r="J113" s="8">
        <v>9.7842196105356241</v>
      </c>
      <c r="K113" s="8">
        <v>27.386836356028581</v>
      </c>
      <c r="L113" s="8">
        <v>38.032211391652446</v>
      </c>
      <c r="M113" s="8">
        <v>15.632346224131386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2:23" x14ac:dyDescent="0.35">
      <c r="B114" s="6" t="s">
        <v>31</v>
      </c>
      <c r="C114" s="8">
        <v>15.427769516127348</v>
      </c>
      <c r="D114" s="8">
        <v>57.365268794175272</v>
      </c>
      <c r="E114" s="8">
        <v>11.419732072969021</v>
      </c>
      <c r="H114" s="6" t="s">
        <v>31</v>
      </c>
      <c r="I114" s="8">
        <v>6.7646700644616971</v>
      </c>
      <c r="J114" s="8">
        <v>7.836611587268477</v>
      </c>
      <c r="K114" s="8">
        <v>21.221554593241898</v>
      </c>
      <c r="L114" s="8">
        <v>28.938759304828803</v>
      </c>
      <c r="M114" s="8">
        <v>11.419732072969019</v>
      </c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2:23" x14ac:dyDescent="0.35">
      <c r="B115" s="6" t="s">
        <v>29</v>
      </c>
      <c r="C115" s="8">
        <v>22.623507610020919</v>
      </c>
      <c r="D115" s="8">
        <v>71.306631185672245</v>
      </c>
      <c r="E115" s="8">
        <v>22.211845495545557</v>
      </c>
      <c r="H115" s="6" t="s">
        <v>29</v>
      </c>
      <c r="I115" s="8">
        <v>11.475005574749192</v>
      </c>
      <c r="J115" s="8">
        <v>11.731660429898181</v>
      </c>
      <c r="K115" s="8">
        <v>29.507649464620833</v>
      </c>
      <c r="L115" s="8">
        <v>43.511365081374933</v>
      </c>
      <c r="M115" s="8">
        <v>22.211845495545557</v>
      </c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2:23" x14ac:dyDescent="0.35">
      <c r="B116" s="6" t="s">
        <v>49</v>
      </c>
      <c r="C116" s="8">
        <v>2.5880665562763605</v>
      </c>
      <c r="D116" s="8">
        <v>5.002574508832546</v>
      </c>
      <c r="E116" s="8">
        <v>3.1614385813296884</v>
      </c>
      <c r="H116" s="6" t="s">
        <v>33</v>
      </c>
      <c r="I116" s="8">
        <v>1.5320823566710526</v>
      </c>
      <c r="J116" s="8">
        <v>1.4655324997879817</v>
      </c>
      <c r="K116" s="8">
        <v>2.6173570714662304</v>
      </c>
      <c r="L116" s="8">
        <v>5.3074095292144685</v>
      </c>
      <c r="M116" s="8">
        <v>3.161438581329699</v>
      </c>
      <c r="N116" s="8"/>
      <c r="O116" s="8"/>
      <c r="P116" s="8"/>
      <c r="Q116" s="8"/>
      <c r="R116" s="8"/>
      <c r="S116" s="8"/>
      <c r="T116" s="8"/>
      <c r="U116" s="8"/>
      <c r="V116" s="8"/>
      <c r="W116" s="8"/>
    </row>
  </sheetData>
  <conditionalFormatting sqref="BK26:BK28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6:BJ28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:BI28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6:BH28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2:BK34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2:BJ34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:BI34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2:BH34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2:BM34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0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0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7:BA10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7:BA10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:AZ10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:AZ10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4:AZ20 AX21:AY21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4:BA20 AZ21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:BB20 BA21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14:BD20 BC21 AX22:AY22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8:AW9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:U5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C65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:D65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:E65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9:I65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9:J65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:K6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9:L65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:M65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:N65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:O63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9:P65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4:I100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4:J100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4:K100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4:L100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:M100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:N100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:O100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100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100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:F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9:Q65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9:R65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:S65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9:T65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9:U65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9:V65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9:W65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:X65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100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100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100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4:P100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4:Q100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4:R100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:S100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4:T100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4:U100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4:V100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4:W100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9:P79">
    <cfRule type="colorScale" priority="1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9:Q79">
    <cfRule type="colorScale" priority="1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9:R79">
    <cfRule type="colorScale" priority="1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:S79">
    <cfRule type="colorScale" priority="1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9:T79">
    <cfRule type="colorScale" priority="1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9:U79">
    <cfRule type="colorScale" priority="1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9:V79">
    <cfRule type="colorScale" priority="1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9:W79">
    <cfRule type="colorScale" priority="1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:X79">
    <cfRule type="colorScale" priority="1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5:N115">
    <cfRule type="colorScale" priority="1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:O115">
    <cfRule type="colorScale" priority="1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5:P115">
    <cfRule type="colorScale" priority="1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5:Q115">
    <cfRule type="colorScale" priority="1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5:R115">
    <cfRule type="colorScale" priority="1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:S115">
    <cfRule type="colorScale" priority="1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5:T115">
    <cfRule type="colorScale" priority="1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5:U115">
    <cfRule type="colorScale" priority="1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5:V115">
    <cfRule type="colorScale" priority="1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5:W115">
    <cfRule type="colorScale" priority="1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:C79">
    <cfRule type="colorScale" priority="1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:D79">
    <cfRule type="colorScale" priority="1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9:E79">
    <cfRule type="colorScale" priority="1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:I79">
    <cfRule type="colorScale" priority="1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9:J79">
    <cfRule type="colorScale" priority="1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:K79">
    <cfRule type="colorScale" priority="1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9:L79">
    <cfRule type="colorScale" priority="1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:M79">
    <cfRule type="colorScale" priority="1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9:N79">
    <cfRule type="colorScale" priority="1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:O77">
    <cfRule type="colorScale" priority="1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:F79">
    <cfRule type="colorScale" priority="1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5:I115">
    <cfRule type="colorScale" priority="1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5:J115">
    <cfRule type="colorScale" priority="1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5:K115">
    <cfRule type="colorScale" priority="1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5:L115">
    <cfRule type="colorScale" priority="1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:M115">
    <cfRule type="colorScale" priority="1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15">
    <cfRule type="colorScale" priority="1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15">
    <cfRule type="colorScale" priority="1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15">
    <cfRule type="colorScale" priority="1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73</vt:i4>
      </vt:variant>
    </vt:vector>
  </HeadingPairs>
  <TitlesOfParts>
    <vt:vector size="83" baseType="lpstr">
      <vt:lpstr>score</vt:lpstr>
      <vt:lpstr>KF_22_dur+rat</vt:lpstr>
      <vt:lpstr>diag dur sec 14</vt:lpstr>
      <vt:lpstr>diag dur sec 8</vt:lpstr>
      <vt:lpstr>perc sec 14</vt:lpstr>
      <vt:lpstr>perc sec 8</vt:lpstr>
      <vt:lpstr>dur rel dev (%) 14</vt:lpstr>
      <vt:lpstr>dur rel dev (%) 8</vt:lpstr>
      <vt:lpstr>perc 14 dev</vt:lpstr>
      <vt:lpstr>perc 8 dev</vt:lpstr>
      <vt:lpstr>'KF_22_dur+rat'!AP_27</vt:lpstr>
      <vt:lpstr>'KF_22_dur+rat'!AP_28</vt:lpstr>
      <vt:lpstr>'KF_22_dur+rat'!Arnold_Pogossian_2006__live_DVD__14_dur</vt:lpstr>
      <vt:lpstr>'KF_22_dur+rat'!Arnold_Pogossian_2006__live_DVD__18_dur</vt:lpstr>
      <vt:lpstr>'KF_22_dur+rat'!Arnold_Pogossian_2006__live_DVD__18_dur_1</vt:lpstr>
      <vt:lpstr>'KF_22_dur+rat'!Arnold_Pogossian_2006__live_DVD__22_dur_1</vt:lpstr>
      <vt:lpstr>'KF_22_dur+rat'!Arnold_Pogossian_2006__live_DVD__27_dur</vt:lpstr>
      <vt:lpstr>'KF_22_dur+rat'!Arnold_Pogossian_2009_14</vt:lpstr>
      <vt:lpstr>'KF_22_dur+rat'!Arnold_Pogossian_2009_18_dur_1</vt:lpstr>
      <vt:lpstr>'KF_22_dur+rat'!Arnold_Pogossian_2009_18_dur_2</vt:lpstr>
      <vt:lpstr>'KF_22_dur+rat'!Banse_Keller_2005_14</vt:lpstr>
      <vt:lpstr>'KF_22_dur+rat'!Banse_Keller_2005_18_dur_1</vt:lpstr>
      <vt:lpstr>'KF_22_dur+rat'!Banse_Keller_2005_18_dur_2</vt:lpstr>
      <vt:lpstr>'KF_22_dur+rat'!BK_27</vt:lpstr>
      <vt:lpstr>'KF_22_dur+rat'!BK_28</vt:lpstr>
      <vt:lpstr>'KF_22_dur+rat'!CK_1990_32_dur</vt:lpstr>
      <vt:lpstr>'KF_22_dur+rat'!CK_27</vt:lpstr>
      <vt:lpstr>'KF_22_dur+rat'!CK_28</vt:lpstr>
      <vt:lpstr>'KF_22_dur+rat'!CK87_27</vt:lpstr>
      <vt:lpstr>'KF_22_dur+rat'!CK87_28</vt:lpstr>
      <vt:lpstr>'KF_22_dur+rat'!Csengery_Keller_1987_12__Umpanzert</vt:lpstr>
      <vt:lpstr>'KF_22_dur+rat'!Csengery_Keller_1987_16__Träumend_hing_die_Blume__dur</vt:lpstr>
      <vt:lpstr>'KF_22_dur+rat'!Csengery_Keller_1987_16__Träumend_hing_die_Blume__dur_2</vt:lpstr>
      <vt:lpstr>'KF_22_dur+rat'!Csengery_Keller_1987_16__Träumend_hing_die_Blume__dur_3</vt:lpstr>
      <vt:lpstr>'KF_22_dur+rat'!Csengery_Keller_1987_16__Träumend_hing_die_Blume__dur_4</vt:lpstr>
      <vt:lpstr>'KF_22_dur+rat'!Csengery_Keller_1990_14</vt:lpstr>
      <vt:lpstr>'KF_22_dur+rat'!Csengery_Keller_1990_18_dur_1</vt:lpstr>
      <vt:lpstr>'KF_22_dur+rat'!Csengery_Keller_1990_18_dur_2</vt:lpstr>
      <vt:lpstr>'KF_22_dur+rat'!Kammer_Widmann_2017_14_Abschnitte_Dauern</vt:lpstr>
      <vt:lpstr>'KF_22_dur+rat'!Kammer_Widmann_2017_18_Abschnitte_Dauern</vt:lpstr>
      <vt:lpstr>'KF_22_dur+rat'!Kammer_Widmann_2017_18_Abschnitte_Dauern_1</vt:lpstr>
      <vt:lpstr>'KF_22_dur+rat'!Kammer_Widmann_2017_22_Abschnitte_Dauern_1</vt:lpstr>
      <vt:lpstr>'KF_22_dur+rat'!Kammer_Widmann_2017_27_Abschnitte_Dauern</vt:lpstr>
      <vt:lpstr>'KF_22_dur+rat'!KO_27</vt:lpstr>
      <vt:lpstr>'KF_22_dur+rat'!KO_28</vt:lpstr>
      <vt:lpstr>'KF_22_dur+rat'!KO_94_27</vt:lpstr>
      <vt:lpstr>'KF_22_dur+rat'!KO_94_28</vt:lpstr>
      <vt:lpstr>'KF_22_dur+rat'!Komsi_Oramo_1994_14</vt:lpstr>
      <vt:lpstr>'KF_22_dur+rat'!Komsi_Oramo_1994_18_dur</vt:lpstr>
      <vt:lpstr>'KF_22_dur+rat'!Komsi_Oramo_1994_18_dur_1</vt:lpstr>
      <vt:lpstr>'KF_22_dur+rat'!Komsi_Oramo_1996_14</vt:lpstr>
      <vt:lpstr>'KF_22_dur+rat'!Komsi_Oramo_1996_18_dur_1</vt:lpstr>
      <vt:lpstr>'KF_22_dur+rat'!Komsi_Oramo_1996_18_dur_2</vt:lpstr>
      <vt:lpstr>'KF_22_dur+rat'!Melzer_Stark_2012_14</vt:lpstr>
      <vt:lpstr>'KF_22_dur+rat'!Melzer_Stark_2012_18_dur_1</vt:lpstr>
      <vt:lpstr>'KF_22_dur+rat'!Melzer_Stark_2012_18_dur_2</vt:lpstr>
      <vt:lpstr>'KF_22_dur+rat'!Melzer_Stark_2013_18_dur_1</vt:lpstr>
      <vt:lpstr>'KF_22_dur+rat'!Melzer_Stark_2013_18_dur_2</vt:lpstr>
      <vt:lpstr>'KF_22_dur+rat'!Melzer_Stark_2014_14</vt:lpstr>
      <vt:lpstr>'KF_22_dur+rat'!Melzer_Stark_2017_Wien_modern_14_dur</vt:lpstr>
      <vt:lpstr>'KF_22_dur+rat'!Melzer_Stark_2017_Wien_modern_18_dur</vt:lpstr>
      <vt:lpstr>'KF_22_dur+rat'!Melzer_Stark_2017_Wien_modern_18_dur_1</vt:lpstr>
      <vt:lpstr>'KF_22_dur+rat'!Melzer_Stark_2017_Wien_modern_22_dur_1</vt:lpstr>
      <vt:lpstr>'KF_22_dur+rat'!Melzer_Stark_2017_Wien_modern_27_dur</vt:lpstr>
      <vt:lpstr>'KF_22_dur+rat'!Melzer_Stark_2019_14</vt:lpstr>
      <vt:lpstr>'KF_22_dur+rat'!Melzer_Stark_2019_18_dur</vt:lpstr>
      <vt:lpstr>'KF_22_dur+rat'!Melzer_Stark_2019_18_dur_1</vt:lpstr>
      <vt:lpstr>'KF_22_dur+rat'!MS_27</vt:lpstr>
      <vt:lpstr>'KF_22_dur+rat'!MS_28</vt:lpstr>
      <vt:lpstr>'KF_22_dur+rat'!MS13_27</vt:lpstr>
      <vt:lpstr>'KF_22_dur+rat'!MS13_28</vt:lpstr>
      <vt:lpstr>'KF_22_dur+rat'!MS19_27</vt:lpstr>
      <vt:lpstr>'KF_22_dur+rat'!MS19_28</vt:lpstr>
      <vt:lpstr>'KF_22_dur+rat'!Pammer_Kopatchinskaja_2004_12</vt:lpstr>
      <vt:lpstr>'KF_22_dur+rat'!Pammer_Kopatchinskaja_2004_18</vt:lpstr>
      <vt:lpstr>'KF_22_dur+rat'!Pammer_Kopatchinskaja_2004_19</vt:lpstr>
      <vt:lpstr>'KF_22_dur+rat'!PK_27</vt:lpstr>
      <vt:lpstr>'KF_22_dur+rat'!PK_28</vt:lpstr>
      <vt:lpstr>'KF_22_dur+rat'!Whittlesey_Sallabeger_1997_18_dur_1</vt:lpstr>
      <vt:lpstr>'KF_22_dur+rat'!Whittlesey_Sallabeger_1997_18_dur_2</vt:lpstr>
      <vt:lpstr>'KF_22_dur+rat'!Whittlesey_Sallaberger_1997_14</vt:lpstr>
      <vt:lpstr>'KF_22_dur+rat'!WS_27</vt:lpstr>
      <vt:lpstr>'KF_22_dur+rat'!WS_28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p3401</cp:lastModifiedBy>
  <cp:lastPrinted>2019-04-01T14:57:22Z</cp:lastPrinted>
  <dcterms:created xsi:type="dcterms:W3CDTF">2019-03-12T16:44:39Z</dcterms:created>
  <dcterms:modified xsi:type="dcterms:W3CDTF">2020-12-08T15:30:25Z</dcterms:modified>
</cp:coreProperties>
</file>