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80" windowHeight="9480" tabRatio="809" activeTab="1"/>
  </bookViews>
  <sheets>
    <sheet name="score" sheetId="35" r:id="rId1"/>
    <sheet name="KF_23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1" localSheetId="1">'KF_23_dur+rat'!$AH$77:$AH$85</definedName>
    <definedName name="AP_2009_23" localSheetId="1">'KF_23_dur+rat'!$AH$77:$AH$85</definedName>
    <definedName name="AP_27" localSheetId="1">'KF_23_dur+rat'!$AH$77:$AH$92</definedName>
    <definedName name="AP_28" localSheetId="1">'KF_23_dur+rat'!$AH$77:$AH$83</definedName>
    <definedName name="AP_29" localSheetId="1">'KF_23_dur+rat'!$AH$77:$AH$83</definedName>
    <definedName name="Arnold_Pogossian_2006__live_DVD__14_dur" localSheetId="1">'KF_23_dur+rat'!$AJ$77:$AJ$92</definedName>
    <definedName name="Arnold_Pogossian_2006__live_DVD__20_dur_1" localSheetId="1">'KF_23_dur+rat'!$AJ$77:$AJ$85</definedName>
    <definedName name="Arnold_Pogossian_2006__live_DVD__20_dur_3" localSheetId="1">'KF_23_dur+rat'!$AJ$77:$AJ$85</definedName>
    <definedName name="Arnold_Pogossian_2006__live_DVD__21_dur_1" localSheetId="1">'KF_23_dur+rat'!$AJ$77:$AJ$83</definedName>
    <definedName name="Arnold_Pogossian_2006__live_DVD__23_dur_1" localSheetId="1">'KF_23_dur+rat'!$AJ$77:$AJ$83</definedName>
    <definedName name="Arnold_Pogossian_2006__live_DVD__27_dur" localSheetId="1">'KF_23_dur+rat'!$AJ$77:$AJ$92</definedName>
    <definedName name="Arnold_Pogossian_2009_14" localSheetId="1">'KF_23_dur+rat'!$AH$77:$AH$92</definedName>
    <definedName name="Arnold_Pogossian_2009_6" localSheetId="1">'KF_23_dur+rat'!#REF!</definedName>
    <definedName name="Banse_Keller_2005_06" localSheetId="1">'KF_23_dur+rat'!#REF!</definedName>
    <definedName name="Banse_Keller_2005_14" localSheetId="1">'KF_23_dur+rat'!$AI$77:$AI$92</definedName>
    <definedName name="BK_2005_21" localSheetId="1">'KF_23_dur+rat'!$AI$77:$AI$85</definedName>
    <definedName name="BK_2005_23" localSheetId="1">'KF_23_dur+rat'!$AI$77:$AI$85</definedName>
    <definedName name="BK_27" localSheetId="1">'KF_23_dur+rat'!$AI$77:$AI$92</definedName>
    <definedName name="BK_28" localSheetId="1">'KF_23_dur+rat'!$AI$77:$AI$83</definedName>
    <definedName name="BK_29" localSheetId="1">'KF_23_dur+rat'!$AI$77:$AI$83</definedName>
    <definedName name="CK_1987_21" localSheetId="1">'KF_23_dur+rat'!$AB$77:$AB$85</definedName>
    <definedName name="CK_1987_23" localSheetId="1">'KF_23_dur+rat'!$AB$77:$AB$85</definedName>
    <definedName name="CK_1990_21" localSheetId="1">'KF_23_dur+rat'!$AC$77:$AC$85</definedName>
    <definedName name="CK_1990_23" localSheetId="1">'KF_23_dur+rat'!$AC$77:$AC$85</definedName>
    <definedName name="CK_1990_32_dur" localSheetId="1">'KF_23_dur+rat'!$AA$2:$AA$20</definedName>
    <definedName name="CK_27" localSheetId="1">'KF_23_dur+rat'!$AC$77:$AC$88</definedName>
    <definedName name="CK_28" localSheetId="1">'KF_23_dur+rat'!$AC$77:$AC$83</definedName>
    <definedName name="CK_29" localSheetId="1">'KF_23_dur+rat'!$AC$77:$AC$83</definedName>
    <definedName name="CK87_27" localSheetId="1">'KF_23_dur+rat'!$AB$77:$AB$88</definedName>
    <definedName name="CK87_28" localSheetId="1">'KF_23_dur+rat'!$AB$77:$AB$83</definedName>
    <definedName name="CK87_29" localSheetId="1">'KF_23_dur+rat'!$AB$77:$AB$83</definedName>
    <definedName name="Csengery_Keller_1987_04__Nimmermehr" localSheetId="1">'KF_23_dur+rat'!#REF!</definedName>
    <definedName name="Csengery_Keller_1987_12__Umpanzert" localSheetId="1">'KF_23_dur+rat'!$AB$77:$AB$88</definedName>
    <definedName name="Csengery_Keller_1990_06" localSheetId="1">'KF_23_dur+rat'!#REF!</definedName>
    <definedName name="Csengery_Keller_1990_14" localSheetId="1">'KF_23_dur+rat'!$AC$77:$AC$88</definedName>
    <definedName name="Kammer_Widmann_2017_14_Abschnitte_Dauern" localSheetId="1">'KF_23_dur+rat'!$AM$77:$AM$92</definedName>
    <definedName name="Kammer_Widmann_2017_20_Abschnitte_Dauern_1" localSheetId="1">'KF_23_dur+rat'!$AM$77:$AM$85</definedName>
    <definedName name="Kammer_Widmann_2017_20_Abschnitte_Dauern_3" localSheetId="1">'KF_23_dur+rat'!$AM$77:$AM$85</definedName>
    <definedName name="Kammer_Widmann_2017_21_Abschnitte_Dauern_1" localSheetId="1">'KF_23_dur+rat'!$AM$77:$AM$83</definedName>
    <definedName name="Kammer_Widmann_2017_23_Abschnitte_Dauern_1" localSheetId="1">'KF_23_dur+rat'!$AM$77:$AM$83</definedName>
    <definedName name="Kammer_Widmann_2017_27_Abschnitte_Dauern" localSheetId="1">'KF_23_dur+rat'!$AM$77:$AM$92</definedName>
    <definedName name="KO_1994_21" localSheetId="1">'KF_23_dur+rat'!$AD$77:$AD$85</definedName>
    <definedName name="KO_1994_23" localSheetId="1">'KF_23_dur+rat'!$AD$77:$AD$85</definedName>
    <definedName name="KO_1996_21" localSheetId="1">'KF_23_dur+rat'!$AE$77:$AE$85</definedName>
    <definedName name="KO_1996_23" localSheetId="1">'KF_23_dur+rat'!$AE$77:$AE$85</definedName>
    <definedName name="KO_27" localSheetId="1">'KF_23_dur+rat'!$AE$77:$AE$92</definedName>
    <definedName name="KO_28" localSheetId="1">'KF_23_dur+rat'!$AE$77:$AE$83</definedName>
    <definedName name="KO_29" localSheetId="1">'KF_23_dur+rat'!$AE$77:$AE$83</definedName>
    <definedName name="KO_94_27" localSheetId="1">'KF_23_dur+rat'!$AD$77:$AD$92</definedName>
    <definedName name="KO_94_28" localSheetId="1">'KF_23_dur+rat'!$AD$77:$AD$83</definedName>
    <definedName name="KO_94_29" localSheetId="1">'KF_23_dur+rat'!$AD$77:$AD$83</definedName>
    <definedName name="Komsi_Oramo_1994_14" localSheetId="1">'KF_23_dur+rat'!$AD$77:$AD$92</definedName>
    <definedName name="Komsi_Oramo_1996_06" localSheetId="1">'KF_23_dur+rat'!#REF!</definedName>
    <definedName name="Komsi_Oramo_1996_14" localSheetId="1">'KF_23_dur+rat'!$AE$77:$AE$92</definedName>
    <definedName name="Melzer_Stark_2012_06" localSheetId="1">'KF_23_dur+rat'!#REF!</definedName>
    <definedName name="Melzer_Stark_2012_14" localSheetId="1">'KF_23_dur+rat'!$AK$77:$AK$92</definedName>
    <definedName name="Melzer_Stark_2013_06" localSheetId="1">'KF_23_dur+rat'!#REF!</definedName>
    <definedName name="Melzer_Stark_2014_14" localSheetId="1">'KF_23_dur+rat'!$AL$77:$AL$92</definedName>
    <definedName name="Melzer_Stark_2017_Wien_modern_14_dur" localSheetId="1">'KF_23_dur+rat'!$AN$77:$AN$92</definedName>
    <definedName name="Melzer_Stark_2017_Wien_modern_20_dur_1" localSheetId="1">'KF_23_dur+rat'!$AN$77:$AN$85</definedName>
    <definedName name="Melzer_Stark_2017_Wien_modern_20_dur_3" localSheetId="1">'KF_23_dur+rat'!$AN$77:$AN$85</definedName>
    <definedName name="Melzer_Stark_2017_Wien_modern_21_dur_1" localSheetId="1">'KF_23_dur+rat'!$AN$77:$AN$83</definedName>
    <definedName name="Melzer_Stark_2017_Wien_modern_23_dur_1" localSheetId="1">'KF_23_dur+rat'!$AN$77:$AN$83</definedName>
    <definedName name="Melzer_Stark_2017_Wien_modern_27_dur" localSheetId="1">'KF_23_dur+rat'!$AN$77:$AN$92</definedName>
    <definedName name="Melzer_Stark_2019_14" localSheetId="1">'KF_23_dur+rat'!$AO$77:$AO$92</definedName>
    <definedName name="MS_2012_21" localSheetId="1">'KF_23_dur+rat'!$AK$77:$AK$85</definedName>
    <definedName name="MS_2012_23" localSheetId="1">'KF_23_dur+rat'!$AK$77:$AK$85</definedName>
    <definedName name="MS_2013_21" localSheetId="1">'KF_23_dur+rat'!$AL$77:$AL$85</definedName>
    <definedName name="MS_2013_23" localSheetId="1">'KF_23_dur+rat'!$AL$77:$AL$85</definedName>
    <definedName name="MS_2019_21" localSheetId="1">'KF_23_dur+rat'!$AO$77:$AO$85</definedName>
    <definedName name="MS_2019_23" localSheetId="1">'KF_23_dur+rat'!$AO$77:$AO$85</definedName>
    <definedName name="MS_27" localSheetId="1">'KF_23_dur+rat'!$AK$77:$AK$92</definedName>
    <definedName name="MS_28" localSheetId="1">'KF_23_dur+rat'!$AK$77:$AK$83</definedName>
    <definedName name="MS_29" localSheetId="1">'KF_23_dur+rat'!$AK$77:$AK$83</definedName>
    <definedName name="MS13_27" localSheetId="1">'KF_23_dur+rat'!$AL$77:$AL$92</definedName>
    <definedName name="MS13_28" localSheetId="1">'KF_23_dur+rat'!$AL$77:$AL$83</definedName>
    <definedName name="MS13_29" localSheetId="1">'KF_23_dur+rat'!$AL$77:$AL$83</definedName>
    <definedName name="MS19_27" localSheetId="1">'KF_23_dur+rat'!$AO$77:$AO$92</definedName>
    <definedName name="MS19_28" localSheetId="1">'KF_23_dur+rat'!$AO$77:$AO$83</definedName>
    <definedName name="MS19_29" localSheetId="1">'KF_23_dur+rat'!$AO$77:$AO$83</definedName>
    <definedName name="Pammer_Kopatchinskaja_2004_06" localSheetId="1">'KF_23_dur+rat'!#REF!</definedName>
    <definedName name="Pammer_Kopatchinskaja_2004_12" localSheetId="1">'KF_23_dur+rat'!$AG$77:$AG$92</definedName>
    <definedName name="PK_2004_21" localSheetId="1">'KF_23_dur+rat'!$AG$77:$AG$85</definedName>
    <definedName name="PK_2004_23" localSheetId="1">'KF_23_dur+rat'!$AG$77:$AG$85</definedName>
    <definedName name="PK_27" localSheetId="1">'KF_23_dur+rat'!$AG$77:$AG$92</definedName>
    <definedName name="PK_28" localSheetId="1">'KF_23_dur+rat'!$AG$77:$AG$83</definedName>
    <definedName name="PK_29" localSheetId="1">'KF_23_dur+rat'!$AG$77:$AG$83</definedName>
    <definedName name="Whittlesey_Sallaberger_1997_06" localSheetId="1">'KF_23_dur+rat'!#REF!</definedName>
    <definedName name="Whittlesey_Sallaberger_1997_14" localSheetId="1">'KF_23_dur+rat'!$AF$77:$AF$92</definedName>
    <definedName name="WS_1997_21" localSheetId="1">'KF_23_dur+rat'!$AF$77:$AF$85</definedName>
    <definedName name="WS_1997_23" localSheetId="1">'KF_23_dur+rat'!$AF$77:$AF$85</definedName>
    <definedName name="WS_27" localSheetId="1">'KF_23_dur+rat'!$AF$77:$AF$92</definedName>
    <definedName name="WS_28" localSheetId="1">'KF_23_dur+rat'!$AF$77:$AF$83</definedName>
    <definedName name="WS_29" localSheetId="1">'KF_23_dur+rat'!$AF$77:$AF$83</definedName>
  </definedNames>
  <calcPr calcId="145621"/>
</workbook>
</file>

<file path=xl/calcChain.xml><?xml version="1.0" encoding="utf-8"?>
<calcChain xmlns="http://schemas.openxmlformats.org/spreadsheetml/2006/main">
  <c r="B8" i="35" l="1"/>
  <c r="C2" i="35" s="1"/>
  <c r="C7" i="35"/>
  <c r="D6" i="35"/>
  <c r="D5" i="35"/>
  <c r="C4" i="35"/>
  <c r="C3" i="35"/>
  <c r="D2" i="35"/>
  <c r="D8" i="35" l="1"/>
  <c r="C6" i="35"/>
  <c r="C5" i="35"/>
  <c r="C8" i="35" s="1"/>
  <c r="E6" i="35" l="1"/>
  <c r="E2" i="35"/>
  <c r="E5" i="35"/>
  <c r="T15" i="3"/>
  <c r="T14" i="3"/>
  <c r="T16" i="3" s="1"/>
  <c r="T13" i="3"/>
  <c r="E8" i="35" l="1"/>
  <c r="AX8" i="3"/>
  <c r="AB3" i="3" l="1"/>
  <c r="AB4" i="3"/>
  <c r="AB5" i="3"/>
  <c r="B3" i="3" s="1"/>
  <c r="AB6" i="3"/>
  <c r="AB7" i="3"/>
  <c r="B4" i="3" l="1"/>
  <c r="B25" i="3" s="1"/>
  <c r="B24" i="3"/>
  <c r="AC6" i="3" l="1"/>
  <c r="AC7" i="3"/>
  <c r="AE6" i="3"/>
  <c r="AE7" i="3"/>
  <c r="AF6" i="3"/>
  <c r="AF7" i="3"/>
  <c r="AG6" i="3"/>
  <c r="G4" i="3" s="1"/>
  <c r="AG7" i="3"/>
  <c r="AH6" i="3"/>
  <c r="AH7" i="3"/>
  <c r="AI6" i="3"/>
  <c r="AI7" i="3"/>
  <c r="AK6" i="3"/>
  <c r="AK7" i="3"/>
  <c r="AM6" i="3"/>
  <c r="AM7" i="3"/>
  <c r="AC4" i="3"/>
  <c r="AC43" i="3" s="1"/>
  <c r="AC5" i="3"/>
  <c r="C3" i="3" s="1"/>
  <c r="AE4" i="3"/>
  <c r="AE43" i="3" s="1"/>
  <c r="AE5" i="3"/>
  <c r="E3" i="3" s="1"/>
  <c r="AF4" i="3"/>
  <c r="AF43" i="3" s="1"/>
  <c r="AF5" i="3"/>
  <c r="F3" i="3" s="1"/>
  <c r="AG4" i="3"/>
  <c r="AG43" i="3" s="1"/>
  <c r="AG5" i="3"/>
  <c r="AH4" i="3"/>
  <c r="AH43" i="3" s="1"/>
  <c r="AH5" i="3"/>
  <c r="H3" i="3" s="1"/>
  <c r="AI4" i="3"/>
  <c r="AI43" i="3" s="1"/>
  <c r="AI5" i="3"/>
  <c r="I3" i="3" s="1"/>
  <c r="AK4" i="3"/>
  <c r="AK43" i="3" s="1"/>
  <c r="AK5" i="3"/>
  <c r="K3" i="3" s="1"/>
  <c r="AM4" i="3"/>
  <c r="AM43" i="3" s="1"/>
  <c r="AM5" i="3"/>
  <c r="M3" i="3" s="1"/>
  <c r="AE2" i="3"/>
  <c r="AE3" i="3"/>
  <c r="AG2" i="3"/>
  <c r="AG3" i="3"/>
  <c r="AH2" i="3"/>
  <c r="AH3" i="3"/>
  <c r="AI2" i="3"/>
  <c r="AI3" i="3"/>
  <c r="AJ2" i="3"/>
  <c r="AJ3" i="3"/>
  <c r="AJ4" i="3"/>
  <c r="AJ43" i="3" s="1"/>
  <c r="AJ5" i="3"/>
  <c r="J3" i="3" s="1"/>
  <c r="AJ6" i="3"/>
  <c r="AJ7" i="3"/>
  <c r="AK2" i="3"/>
  <c r="AK3" i="3"/>
  <c r="AM2" i="3"/>
  <c r="AM3" i="3"/>
  <c r="AO2" i="3"/>
  <c r="AO3" i="3"/>
  <c r="AO42" i="3" s="1"/>
  <c r="AO4" i="3"/>
  <c r="AO5" i="3"/>
  <c r="O3" i="3" s="1"/>
  <c r="AO6" i="3"/>
  <c r="AO7" i="3"/>
  <c r="AC2" i="3"/>
  <c r="AC3" i="3"/>
  <c r="AF2" i="3"/>
  <c r="AF3" i="3"/>
  <c r="AB43" i="3"/>
  <c r="AB44" i="3"/>
  <c r="AB46" i="3"/>
  <c r="AB2" i="3"/>
  <c r="B2" i="3" s="1"/>
  <c r="AB42" i="3"/>
  <c r="AD4" i="3"/>
  <c r="AD43" i="3" s="1"/>
  <c r="AD5" i="3"/>
  <c r="D3" i="3" s="1"/>
  <c r="AD6" i="3"/>
  <c r="AD7" i="3"/>
  <c r="AD2" i="3"/>
  <c r="AD3" i="3"/>
  <c r="AL4" i="3"/>
  <c r="AL43" i="3" s="1"/>
  <c r="AL5" i="3"/>
  <c r="L3" i="3" s="1"/>
  <c r="AL6" i="3"/>
  <c r="AL7" i="3"/>
  <c r="AL2" i="3"/>
  <c r="AL3" i="3"/>
  <c r="AN4" i="3"/>
  <c r="AN43" i="3" s="1"/>
  <c r="AN5" i="3"/>
  <c r="N3" i="3" s="1"/>
  <c r="AN6" i="3"/>
  <c r="AN7" i="3"/>
  <c r="AN2" i="3"/>
  <c r="AN3" i="3"/>
  <c r="D2" i="3" l="1"/>
  <c r="D23" i="3" s="1"/>
  <c r="H2" i="3"/>
  <c r="F4" i="3"/>
  <c r="F25" i="3" s="1"/>
  <c r="AD45" i="3"/>
  <c r="D4" i="3"/>
  <c r="O2" i="3"/>
  <c r="O23" i="3" s="1"/>
  <c r="AI45" i="3"/>
  <c r="I4" i="3"/>
  <c r="N2" i="3"/>
  <c r="AL45" i="3"/>
  <c r="L4" i="3"/>
  <c r="C2" i="3"/>
  <c r="C23" i="3" s="1"/>
  <c r="J2" i="3"/>
  <c r="J23" i="3" s="1"/>
  <c r="AH45" i="3"/>
  <c r="H4" i="3"/>
  <c r="AC45" i="3"/>
  <c r="C4" i="3"/>
  <c r="N4" i="3"/>
  <c r="AG44" i="3"/>
  <c r="G3" i="3"/>
  <c r="AJ45" i="3"/>
  <c r="J4" i="3"/>
  <c r="K4" i="3"/>
  <c r="K25" i="3" s="1"/>
  <c r="L2" i="3"/>
  <c r="F2" i="3"/>
  <c r="F23" i="3" s="1"/>
  <c r="G2" i="3"/>
  <c r="G23" i="3" s="1"/>
  <c r="AE45" i="3"/>
  <c r="E4" i="3"/>
  <c r="M2" i="3"/>
  <c r="E2" i="3"/>
  <c r="AO45" i="3"/>
  <c r="O4" i="3"/>
  <c r="K2" i="3"/>
  <c r="K23" i="3" s="1"/>
  <c r="I2" i="3"/>
  <c r="AM45" i="3"/>
  <c r="M4" i="3"/>
  <c r="M25" i="3" s="1"/>
  <c r="AF8" i="3"/>
  <c r="AF47" i="3" s="1"/>
  <c r="AN8" i="3"/>
  <c r="AC8" i="3"/>
  <c r="AC47" i="3" s="1"/>
  <c r="AM8" i="3"/>
  <c r="AM47" i="3" s="1"/>
  <c r="AJ8" i="3"/>
  <c r="AJ47" i="3" s="1"/>
  <c r="AE8" i="3"/>
  <c r="AE47" i="3" s="1"/>
  <c r="AO8" i="3"/>
  <c r="AO47" i="3" s="1"/>
  <c r="AG8" i="3"/>
  <c r="AG47" i="3" s="1"/>
  <c r="AK8" i="3"/>
  <c r="AK47" i="3" s="1"/>
  <c r="AI8" i="3"/>
  <c r="AI47" i="3" s="1"/>
  <c r="AD8" i="3"/>
  <c r="AD47" i="3" s="1"/>
  <c r="AH8" i="3"/>
  <c r="AH47" i="3" s="1"/>
  <c r="AN41" i="3"/>
  <c r="AL8" i="3"/>
  <c r="G25" i="3"/>
  <c r="L24" i="3"/>
  <c r="AE46" i="3"/>
  <c r="I23" i="3"/>
  <c r="AB8" i="3"/>
  <c r="B5" i="3"/>
  <c r="B26" i="3" s="1"/>
  <c r="AM46" i="3"/>
  <c r="AF42" i="3"/>
  <c r="AJ46" i="3"/>
  <c r="AH42" i="3"/>
  <c r="AH46" i="3"/>
  <c r="AN46" i="3"/>
  <c r="AL46" i="3"/>
  <c r="AJ44" i="3"/>
  <c r="AE44" i="3"/>
  <c r="AK46" i="3"/>
  <c r="AI42" i="3"/>
  <c r="AO44" i="3"/>
  <c r="AF46" i="3"/>
  <c r="AC42" i="3"/>
  <c r="AI44" i="3"/>
  <c r="AN44" i="3"/>
  <c r="AJ42" i="3"/>
  <c r="AE42" i="3"/>
  <c r="AH44" i="3"/>
  <c r="AC44" i="3"/>
  <c r="AN42" i="3"/>
  <c r="AD44" i="3"/>
  <c r="AL44" i="3"/>
  <c r="AM44" i="3"/>
  <c r="AD42" i="3"/>
  <c r="AO46" i="3"/>
  <c r="AK42" i="3"/>
  <c r="AI46" i="3"/>
  <c r="AN47" i="3"/>
  <c r="AK41" i="3"/>
  <c r="AO41" i="3"/>
  <c r="AL41" i="3"/>
  <c r="AL47" i="3"/>
  <c r="AE41" i="3"/>
  <c r="AT2" i="3"/>
  <c r="AW2" i="3" s="1"/>
  <c r="AW41" i="3" s="1"/>
  <c r="AC41" i="3"/>
  <c r="AT7" i="3"/>
  <c r="AT46" i="3" s="1"/>
  <c r="AV7" i="3"/>
  <c r="AV46" i="3" s="1"/>
  <c r="AG46" i="3"/>
  <c r="AR2" i="3"/>
  <c r="AR41" i="3" s="1"/>
  <c r="AQ2" i="3"/>
  <c r="AQ41" i="3" s="1"/>
  <c r="AD41" i="3"/>
  <c r="AB41" i="3"/>
  <c r="AL42" i="3"/>
  <c r="AB45" i="3"/>
  <c r="AU7" i="3"/>
  <c r="AU46" i="3" s="1"/>
  <c r="AG45" i="3"/>
  <c r="AC46" i="3"/>
  <c r="AH41" i="3"/>
  <c r="AQ7" i="3"/>
  <c r="AQ46" i="3" s="1"/>
  <c r="AK44" i="3"/>
  <c r="AU5" i="3"/>
  <c r="AU44" i="3" s="1"/>
  <c r="AQ5" i="3"/>
  <c r="AQ44" i="3" s="1"/>
  <c r="AF44" i="3"/>
  <c r="AT5" i="3"/>
  <c r="AR5" i="3"/>
  <c r="AR44" i="3" s="1"/>
  <c r="AF45" i="3"/>
  <c r="AQ6" i="3"/>
  <c r="AQ45" i="3" s="1"/>
  <c r="AV6" i="3"/>
  <c r="AV45" i="3" s="1"/>
  <c r="AP6" i="3"/>
  <c r="AF63" i="3" s="1"/>
  <c r="AU6" i="3"/>
  <c r="AU45" i="3" s="1"/>
  <c r="AM41" i="3"/>
  <c r="AV3" i="3"/>
  <c r="AV42" i="3" s="1"/>
  <c r="AP3" i="3"/>
  <c r="AE60" i="3" s="1"/>
  <c r="AQ3" i="3"/>
  <c r="AQ42" i="3" s="1"/>
  <c r="AG42" i="3"/>
  <c r="AU3" i="3"/>
  <c r="AU42" i="3" s="1"/>
  <c r="AT41" i="3"/>
  <c r="AK45" i="3"/>
  <c r="AP4" i="3"/>
  <c r="AO61" i="3" s="1"/>
  <c r="AQ4" i="3"/>
  <c r="AQ43" i="3" s="1"/>
  <c r="AO43" i="3"/>
  <c r="AN45" i="3"/>
  <c r="AI41" i="3"/>
  <c r="AV2" i="3"/>
  <c r="AV41" i="3" s="1"/>
  <c r="AR4" i="3"/>
  <c r="AR43" i="3" s="1"/>
  <c r="AM42" i="3"/>
  <c r="AV4" i="3"/>
  <c r="AV43" i="3" s="1"/>
  <c r="AU4" i="3"/>
  <c r="AU43" i="3" s="1"/>
  <c r="AG41" i="3"/>
  <c r="AP7" i="3"/>
  <c r="AR7" i="3"/>
  <c r="AR46" i="3" s="1"/>
  <c r="AD46" i="3"/>
  <c r="AF41" i="3"/>
  <c r="AU2" i="3"/>
  <c r="AU41" i="3" s="1"/>
  <c r="AJ41" i="3"/>
  <c r="AT4" i="3"/>
  <c r="AT6" i="3"/>
  <c r="AR6" i="3"/>
  <c r="AR45" i="3" s="1"/>
  <c r="AR3" i="3"/>
  <c r="AR42" i="3" s="1"/>
  <c r="AP2" i="3"/>
  <c r="AT3" i="3"/>
  <c r="AP5" i="3"/>
  <c r="AM62" i="3" s="1"/>
  <c r="AV5" i="3"/>
  <c r="AV44" i="3" s="1"/>
  <c r="L5" i="3" l="1"/>
  <c r="E5" i="3"/>
  <c r="N5" i="3"/>
  <c r="E23" i="3"/>
  <c r="J5" i="3"/>
  <c r="F5" i="3"/>
  <c r="H5" i="3"/>
  <c r="G5" i="3"/>
  <c r="M5" i="3"/>
  <c r="D5" i="3"/>
  <c r="O5" i="3"/>
  <c r="AD64" i="3"/>
  <c r="AB64" i="3"/>
  <c r="M23" i="3"/>
  <c r="C5" i="3"/>
  <c r="C14" i="3" s="1"/>
  <c r="H23" i="3"/>
  <c r="I5" i="3"/>
  <c r="L23" i="3"/>
  <c r="N23" i="3"/>
  <c r="K5" i="3"/>
  <c r="J24" i="3"/>
  <c r="O25" i="3"/>
  <c r="F24" i="3"/>
  <c r="D24" i="3"/>
  <c r="C24" i="3"/>
  <c r="P3" i="3"/>
  <c r="Q3" i="3"/>
  <c r="Q24" i="3" s="1"/>
  <c r="Y3" i="3"/>
  <c r="Y24" i="3" s="1"/>
  <c r="W3" i="3"/>
  <c r="W24" i="3" s="1"/>
  <c r="R3" i="3"/>
  <c r="R24" i="3" s="1"/>
  <c r="X3" i="3"/>
  <c r="X24" i="3" s="1"/>
  <c r="D25" i="3"/>
  <c r="X4" i="3"/>
  <c r="X25" i="3" s="1"/>
  <c r="P4" i="3"/>
  <c r="O44" i="3" s="1"/>
  <c r="Y4" i="3"/>
  <c r="Y25" i="3" s="1"/>
  <c r="C25" i="3"/>
  <c r="W4" i="3"/>
  <c r="I35" i="3" s="1"/>
  <c r="R4" i="3"/>
  <c r="R25" i="3" s="1"/>
  <c r="Q4" i="3"/>
  <c r="Q25" i="3" s="1"/>
  <c r="I24" i="3"/>
  <c r="E25" i="3"/>
  <c r="G24" i="3"/>
  <c r="H25" i="3"/>
  <c r="J25" i="3"/>
  <c r="H24" i="3"/>
  <c r="H43" i="3"/>
  <c r="K24" i="3"/>
  <c r="L25" i="3"/>
  <c r="N24" i="3"/>
  <c r="E24" i="3"/>
  <c r="M24" i="3"/>
  <c r="N25" i="3"/>
  <c r="I25" i="3"/>
  <c r="O24" i="3"/>
  <c r="AJ59" i="3"/>
  <c r="AP10" i="3"/>
  <c r="AW7" i="3"/>
  <c r="AW46" i="3" s="1"/>
  <c r="AB61" i="3"/>
  <c r="AC63" i="3"/>
  <c r="AN63" i="3"/>
  <c r="AO63" i="3"/>
  <c r="AD63" i="3"/>
  <c r="AK63" i="3"/>
  <c r="AG61" i="3"/>
  <c r="AE61" i="3"/>
  <c r="AG59" i="3"/>
  <c r="AE59" i="3"/>
  <c r="AO64" i="3"/>
  <c r="AF64" i="3"/>
  <c r="AO60" i="3"/>
  <c r="AF62" i="3"/>
  <c r="AK59" i="3"/>
  <c r="AD59" i="3"/>
  <c r="AH59" i="3"/>
  <c r="AO59" i="3"/>
  <c r="AS2" i="3"/>
  <c r="AS41" i="3" s="1"/>
  <c r="AB59" i="3"/>
  <c r="AP41" i="3"/>
  <c r="AN59" i="3"/>
  <c r="W2" i="3"/>
  <c r="Y2" i="3"/>
  <c r="Y23" i="3" s="1"/>
  <c r="X2" i="3"/>
  <c r="X23" i="3" s="1"/>
  <c r="AN64" i="3"/>
  <c r="AC59" i="3"/>
  <c r="AI59" i="3"/>
  <c r="AM59" i="3"/>
  <c r="AH60" i="3"/>
  <c r="AL63" i="3"/>
  <c r="AE63" i="3"/>
  <c r="AS6" i="3"/>
  <c r="AS45" i="3" s="1"/>
  <c r="AI63" i="3"/>
  <c r="AB63" i="3"/>
  <c r="AM63" i="3"/>
  <c r="AG63" i="3"/>
  <c r="AP45" i="3"/>
  <c r="AH63" i="3"/>
  <c r="AJ63" i="3"/>
  <c r="B23" i="3"/>
  <c r="Q2" i="3"/>
  <c r="Q23" i="3" s="1"/>
  <c r="R2" i="3"/>
  <c r="R23" i="3" s="1"/>
  <c r="P2" i="3"/>
  <c r="AE64" i="3"/>
  <c r="AM64" i="3"/>
  <c r="AK64" i="3"/>
  <c r="AG64" i="3"/>
  <c r="AL64" i="3"/>
  <c r="AC64" i="3"/>
  <c r="AJ64" i="3"/>
  <c r="AP46" i="3"/>
  <c r="AS7" i="3"/>
  <c r="AS46" i="3" s="1"/>
  <c r="AI64" i="3"/>
  <c r="AH64" i="3"/>
  <c r="AJ62" i="3"/>
  <c r="AG62" i="3"/>
  <c r="AB62" i="3"/>
  <c r="AC62" i="3"/>
  <c r="AE62" i="3"/>
  <c r="AL62" i="3"/>
  <c r="AN62" i="3"/>
  <c r="AD62" i="3"/>
  <c r="AP44" i="3"/>
  <c r="AS5" i="3"/>
  <c r="AS44" i="3" s="1"/>
  <c r="AH62" i="3"/>
  <c r="AO62" i="3"/>
  <c r="AL59" i="3"/>
  <c r="AI62" i="3"/>
  <c r="AW6" i="3"/>
  <c r="AW45" i="3" s="1"/>
  <c r="AT45" i="3"/>
  <c r="AF59" i="3"/>
  <c r="AH61" i="3"/>
  <c r="AK61" i="3"/>
  <c r="AS4" i="3"/>
  <c r="AS43" i="3" s="1"/>
  <c r="AD61" i="3"/>
  <c r="AL61" i="3"/>
  <c r="AP43" i="3"/>
  <c r="AI61" i="3"/>
  <c r="AN61" i="3"/>
  <c r="AF61" i="3"/>
  <c r="AC61" i="3"/>
  <c r="AM61" i="3"/>
  <c r="AJ61" i="3"/>
  <c r="AK62" i="3"/>
  <c r="AW3" i="3"/>
  <c r="AW42" i="3" s="1"/>
  <c r="AT42" i="3"/>
  <c r="AN60" i="3"/>
  <c r="AC60" i="3"/>
  <c r="AI60" i="3"/>
  <c r="AD60" i="3"/>
  <c r="AK60" i="3"/>
  <c r="AJ60" i="3"/>
  <c r="AS3" i="3"/>
  <c r="AS42" i="3" s="1"/>
  <c r="AL60" i="3"/>
  <c r="AB60" i="3"/>
  <c r="AP42" i="3"/>
  <c r="AF60" i="3"/>
  <c r="AM60" i="3"/>
  <c r="AG60" i="3"/>
  <c r="AT44" i="3"/>
  <c r="AW5" i="3"/>
  <c r="AW44" i="3" s="1"/>
  <c r="AW4" i="3"/>
  <c r="AW43" i="3" s="1"/>
  <c r="AT43" i="3"/>
  <c r="J43" i="3" l="1"/>
  <c r="P6" i="3"/>
  <c r="M43" i="3"/>
  <c r="E43" i="3"/>
  <c r="K43" i="3"/>
  <c r="O43" i="3"/>
  <c r="I44" i="3"/>
  <c r="M34" i="3"/>
  <c r="G34" i="3"/>
  <c r="C44" i="3"/>
  <c r="E34" i="3"/>
  <c r="L44" i="3"/>
  <c r="Z3" i="3"/>
  <c r="J44" i="3"/>
  <c r="C43" i="3"/>
  <c r="H44" i="3"/>
  <c r="G33" i="3"/>
  <c r="M33" i="3"/>
  <c r="H33" i="3"/>
  <c r="I33" i="3"/>
  <c r="S4" i="3"/>
  <c r="D44" i="3"/>
  <c r="M42" i="3"/>
  <c r="N42" i="3"/>
  <c r="O42" i="3"/>
  <c r="I42" i="3"/>
  <c r="D42" i="3"/>
  <c r="L42" i="3"/>
  <c r="F42" i="3"/>
  <c r="G42" i="3"/>
  <c r="J42" i="3"/>
  <c r="E42" i="3"/>
  <c r="H42" i="3"/>
  <c r="K42" i="3"/>
  <c r="C42" i="3"/>
  <c r="N44" i="3"/>
  <c r="E44" i="3"/>
  <c r="H35" i="3"/>
  <c r="G43" i="3"/>
  <c r="I43" i="3"/>
  <c r="S3" i="3"/>
  <c r="H34" i="3"/>
  <c r="N43" i="3"/>
  <c r="K34" i="3"/>
  <c r="I34" i="3"/>
  <c r="W25" i="3"/>
  <c r="Z25" i="3" s="1"/>
  <c r="F35" i="3"/>
  <c r="G35" i="3"/>
  <c r="M35" i="3"/>
  <c r="K35" i="3"/>
  <c r="B43" i="3"/>
  <c r="P24" i="3"/>
  <c r="S24" i="3" s="1"/>
  <c r="L43" i="3"/>
  <c r="E35" i="3"/>
  <c r="Z4" i="3"/>
  <c r="C35" i="3"/>
  <c r="Z24" i="3"/>
  <c r="F34" i="3"/>
  <c r="B44" i="3"/>
  <c r="P25" i="3"/>
  <c r="S25" i="3" s="1"/>
  <c r="G44" i="3"/>
  <c r="F44" i="3"/>
  <c r="M44" i="3"/>
  <c r="K44" i="3"/>
  <c r="C34" i="3"/>
  <c r="D43" i="3"/>
  <c r="F43" i="3"/>
  <c r="K33" i="3"/>
  <c r="F33" i="3"/>
  <c r="C33" i="3"/>
  <c r="E33" i="3"/>
  <c r="B42" i="3"/>
  <c r="P23" i="3"/>
  <c r="S23" i="3" s="1"/>
  <c r="S2" i="3"/>
  <c r="W23" i="3"/>
  <c r="Z23" i="3" s="1"/>
  <c r="Z2" i="3"/>
  <c r="AB47" i="3" l="1"/>
  <c r="AB9" i="3"/>
  <c r="AB23" i="3"/>
  <c r="AB24" i="3"/>
  <c r="AB27" i="3"/>
  <c r="AB22" i="3"/>
  <c r="AB25" i="3"/>
  <c r="AB26" i="3"/>
  <c r="AB28" i="3" l="1"/>
  <c r="AL25" i="3"/>
  <c r="AL9" i="3"/>
  <c r="AL24" i="3"/>
  <c r="AL26" i="3"/>
  <c r="AL23" i="3"/>
  <c r="AL27" i="3"/>
  <c r="AO27" i="3"/>
  <c r="AO9" i="3"/>
  <c r="AO25" i="3"/>
  <c r="AO24" i="3"/>
  <c r="AO26" i="3"/>
  <c r="AO23" i="3"/>
  <c r="AJ26" i="3"/>
  <c r="AJ23" i="3"/>
  <c r="AJ24" i="3"/>
  <c r="AJ27" i="3"/>
  <c r="AJ9" i="3"/>
  <c r="AJ25" i="3"/>
  <c r="AD24" i="3"/>
  <c r="AD26" i="3"/>
  <c r="AD27" i="3"/>
  <c r="AD23" i="3"/>
  <c r="AD25" i="3"/>
  <c r="AD9" i="3"/>
  <c r="AF24" i="3"/>
  <c r="AF26" i="3"/>
  <c r="AF23" i="3"/>
  <c r="AF9" i="3"/>
  <c r="AF25" i="3"/>
  <c r="AF27" i="3"/>
  <c r="AM23" i="3"/>
  <c r="AM9" i="3"/>
  <c r="AM26" i="3"/>
  <c r="AM25" i="3"/>
  <c r="AM24" i="3"/>
  <c r="AM27" i="3"/>
  <c r="AE9" i="3"/>
  <c r="AE26" i="3"/>
  <c r="AE23" i="3"/>
  <c r="AE24" i="3"/>
  <c r="AE27" i="3"/>
  <c r="AE25" i="3"/>
  <c r="AH25" i="3"/>
  <c r="AH27" i="3"/>
  <c r="AH24" i="3"/>
  <c r="AH9" i="3"/>
  <c r="AH23" i="3"/>
  <c r="AH26" i="3"/>
  <c r="AN24" i="3"/>
  <c r="AN26" i="3"/>
  <c r="AN9" i="3"/>
  <c r="AN27" i="3"/>
  <c r="AN25" i="3"/>
  <c r="AN23" i="3"/>
  <c r="AG26" i="3"/>
  <c r="AG9" i="3"/>
  <c r="AG24" i="3"/>
  <c r="AG23" i="3"/>
  <c r="AG27" i="3"/>
  <c r="AG25" i="3"/>
  <c r="AK25" i="3"/>
  <c r="AK27" i="3"/>
  <c r="AK26" i="3"/>
  <c r="AK24" i="3"/>
  <c r="AK23" i="3"/>
  <c r="AK9" i="3"/>
  <c r="AH22" i="3"/>
  <c r="AJ22" i="3"/>
  <c r="AC23" i="3"/>
  <c r="AC25" i="3"/>
  <c r="AC24" i="3"/>
  <c r="AC9" i="3"/>
  <c r="AC27" i="3"/>
  <c r="AI26" i="3"/>
  <c r="AI23" i="3"/>
  <c r="AI9" i="3"/>
  <c r="AI27" i="3"/>
  <c r="AI24" i="3"/>
  <c r="AI25" i="3"/>
  <c r="AE22" i="3"/>
  <c r="AU8" i="3"/>
  <c r="AU47" i="3" s="1"/>
  <c r="AC26" i="3"/>
  <c r="AM22" i="3"/>
  <c r="AO22" i="3"/>
  <c r="AD22" i="3"/>
  <c r="AG22" i="3"/>
  <c r="AP8" i="3"/>
  <c r="AB65" i="3" s="1"/>
  <c r="AF22" i="3"/>
  <c r="AT8" i="3"/>
  <c r="AT47" i="3" s="1"/>
  <c r="AI22" i="3"/>
  <c r="AC22" i="3"/>
  <c r="AQ8" i="3"/>
  <c r="AQ47" i="3" s="1"/>
  <c r="AN22" i="3"/>
  <c r="AV8" i="3"/>
  <c r="AV47" i="3" s="1"/>
  <c r="AR8" i="3"/>
  <c r="AR47" i="3" s="1"/>
  <c r="AL22" i="3"/>
  <c r="AK22" i="3"/>
  <c r="AI28" i="3" l="1"/>
  <c r="AK28" i="3"/>
  <c r="AL28" i="3"/>
  <c r="AF28" i="3"/>
  <c r="AN28" i="3"/>
  <c r="AG28" i="3"/>
  <c r="AD28" i="3"/>
  <c r="AO28" i="3"/>
  <c r="AJ28" i="3"/>
  <c r="AC28" i="3"/>
  <c r="AM28" i="3"/>
  <c r="AH28" i="3"/>
  <c r="AE28" i="3"/>
  <c r="AP23" i="3"/>
  <c r="AP26" i="3"/>
  <c r="AQ27" i="3"/>
  <c r="AU24" i="3"/>
  <c r="AP25" i="3"/>
  <c r="AV23" i="3"/>
  <c r="AR23" i="3"/>
  <c r="AW22" i="3"/>
  <c r="AP27" i="3"/>
  <c r="AT26" i="3"/>
  <c r="AS26" i="3"/>
  <c r="AS27" i="3"/>
  <c r="AO65" i="3"/>
  <c r="AP47" i="3"/>
  <c r="AV24" i="3"/>
  <c r="AR24" i="3"/>
  <c r="AQ24" i="3"/>
  <c r="AW23" i="3"/>
  <c r="AU26" i="3"/>
  <c r="AR25" i="3"/>
  <c r="AQ26" i="3"/>
  <c r="AW26" i="3"/>
  <c r="AV22" i="3"/>
  <c r="AT27" i="3"/>
  <c r="AW24" i="3"/>
  <c r="AQ23" i="3"/>
  <c r="AT25" i="3"/>
  <c r="AN65" i="3"/>
  <c r="AJ65" i="3"/>
  <c r="AP22" i="3"/>
  <c r="AR22" i="3"/>
  <c r="AR27" i="3"/>
  <c r="AS23" i="3"/>
  <c r="AS25" i="3"/>
  <c r="AG65" i="3"/>
  <c r="AM65" i="3"/>
  <c r="AW25" i="3"/>
  <c r="AR26" i="3"/>
  <c r="AQ22" i="3"/>
  <c r="AW27" i="3"/>
  <c r="AS24" i="3"/>
  <c r="AU23" i="3"/>
  <c r="AU25" i="3"/>
  <c r="AF65" i="3"/>
  <c r="AW8" i="3"/>
  <c r="AW47" i="3" s="1"/>
  <c r="AS22" i="3"/>
  <c r="AP9" i="3"/>
  <c r="AU22" i="3"/>
  <c r="AC65" i="3"/>
  <c r="AV27" i="3"/>
  <c r="AP24" i="3"/>
  <c r="AT23" i="3"/>
  <c r="AQ25" i="3"/>
  <c r="AK65" i="3"/>
  <c r="AD65" i="3"/>
  <c r="AV26" i="3"/>
  <c r="AT22" i="3"/>
  <c r="AU27" i="3"/>
  <c r="AT24" i="3"/>
  <c r="AV25" i="3"/>
  <c r="AH65" i="3"/>
  <c r="AI65" i="3"/>
  <c r="AE65" i="3"/>
  <c r="AL65" i="3"/>
  <c r="AS8" i="3"/>
  <c r="AS47" i="3" s="1"/>
  <c r="B14" i="3"/>
  <c r="B13" i="3"/>
  <c r="B15" i="3"/>
  <c r="B16" i="3" l="1"/>
  <c r="AP28" i="3"/>
  <c r="F26" i="3"/>
  <c r="F13" i="3"/>
  <c r="F15" i="3"/>
  <c r="O26" i="3"/>
  <c r="N26" i="3"/>
  <c r="H26" i="3"/>
  <c r="J26" i="3"/>
  <c r="L26" i="3"/>
  <c r="E26" i="3"/>
  <c r="Q5" i="3"/>
  <c r="Q26" i="3" s="1"/>
  <c r="K26" i="3"/>
  <c r="M14" i="3"/>
  <c r="M26" i="3"/>
  <c r="E14" i="3"/>
  <c r="D26" i="3"/>
  <c r="F14" i="3"/>
  <c r="M13" i="3"/>
  <c r="J13" i="3"/>
  <c r="I26" i="3"/>
  <c r="I13" i="3"/>
  <c r="G13" i="3"/>
  <c r="G26" i="3"/>
  <c r="L14" i="3"/>
  <c r="L13" i="3"/>
  <c r="P5" i="3"/>
  <c r="S5" i="3" s="1"/>
  <c r="O13" i="3"/>
  <c r="K15" i="3"/>
  <c r="O14" i="3"/>
  <c r="N13" i="3"/>
  <c r="E13" i="3"/>
  <c r="E16" i="3" s="1"/>
  <c r="D14" i="3"/>
  <c r="N15" i="3"/>
  <c r="M15" i="3"/>
  <c r="D13" i="3"/>
  <c r="D16" i="3" s="1"/>
  <c r="K14" i="3"/>
  <c r="I15" i="3"/>
  <c r="K13" i="3"/>
  <c r="K16" i="3" s="1"/>
  <c r="G14" i="3"/>
  <c r="E15" i="3"/>
  <c r="I14" i="3"/>
  <c r="X5" i="3"/>
  <c r="X26" i="3" s="1"/>
  <c r="H15" i="3"/>
  <c r="R5" i="3"/>
  <c r="R26" i="3" s="1"/>
  <c r="G15" i="3"/>
  <c r="W15" i="3" s="1"/>
  <c r="P53" i="3" s="1"/>
  <c r="Y5" i="3"/>
  <c r="Y26" i="3" s="1"/>
  <c r="N14" i="3"/>
  <c r="H13" i="3"/>
  <c r="H14" i="3"/>
  <c r="W5" i="3"/>
  <c r="Z5" i="3" s="1"/>
  <c r="W26" i="3"/>
  <c r="C13" i="3"/>
  <c r="J14" i="3"/>
  <c r="O15" i="3"/>
  <c r="J15" i="3"/>
  <c r="C26" i="3"/>
  <c r="D15" i="3"/>
  <c r="L15" i="3"/>
  <c r="C15" i="3"/>
  <c r="I16" i="3" l="1"/>
  <c r="C16" i="3"/>
  <c r="N16" i="3"/>
  <c r="F16" i="3"/>
  <c r="G16" i="3"/>
  <c r="O16" i="3"/>
  <c r="J16" i="3"/>
  <c r="M16" i="3"/>
  <c r="L16" i="3"/>
  <c r="H16" i="3"/>
  <c r="Z26" i="3"/>
  <c r="S14" i="3"/>
  <c r="Q15" i="3"/>
  <c r="Z14" i="3"/>
  <c r="W13" i="3"/>
  <c r="R13" i="3"/>
  <c r="M53" i="3"/>
  <c r="F53" i="3"/>
  <c r="X13" i="3"/>
  <c r="C53" i="3"/>
  <c r="Y13" i="3"/>
  <c r="S15" i="3"/>
  <c r="H53" i="3"/>
  <c r="E53" i="3"/>
  <c r="I53" i="3"/>
  <c r="R14" i="3"/>
  <c r="P15" i="3"/>
  <c r="E62" i="3" s="1"/>
  <c r="R15" i="3"/>
  <c r="G53" i="3"/>
  <c r="W14" i="3"/>
  <c r="E52" i="3" s="1"/>
  <c r="P13" i="3"/>
  <c r="P16" i="3" s="1"/>
  <c r="Y14" i="3"/>
  <c r="Z15" i="3"/>
  <c r="X14" i="3"/>
  <c r="S13" i="3"/>
  <c r="Y15" i="3"/>
  <c r="P26" i="3"/>
  <c r="S26" i="3" s="1"/>
  <c r="P14" i="3"/>
  <c r="J61" i="3" s="1"/>
  <c r="Q14" i="3"/>
  <c r="Q13" i="3"/>
  <c r="X15" i="3"/>
  <c r="K53" i="3"/>
  <c r="Z13" i="3"/>
  <c r="P51" i="3" l="1"/>
  <c r="W16" i="3"/>
  <c r="H51" i="3"/>
  <c r="K60" i="3"/>
  <c r="K61" i="3"/>
  <c r="I51" i="3"/>
  <c r="F51" i="3"/>
  <c r="C60" i="3"/>
  <c r="K51" i="3"/>
  <c r="L60" i="3"/>
  <c r="D60" i="3"/>
  <c r="F60" i="3"/>
  <c r="I60" i="3"/>
  <c r="M51" i="3"/>
  <c r="E60" i="3"/>
  <c r="G51" i="3"/>
  <c r="C51" i="3"/>
  <c r="E51" i="3"/>
  <c r="O61" i="3"/>
  <c r="E61" i="3"/>
  <c r="H61" i="3"/>
  <c r="M61" i="3"/>
  <c r="C52" i="3"/>
  <c r="G52" i="3"/>
  <c r="H62" i="3"/>
  <c r="N62" i="3"/>
  <c r="C62" i="3"/>
  <c r="K62" i="3"/>
  <c r="G62" i="3"/>
  <c r="B60" i="3"/>
  <c r="U13" i="3"/>
  <c r="N60" i="3"/>
  <c r="P60" i="3"/>
  <c r="J60" i="3"/>
  <c r="M60" i="3"/>
  <c r="O60" i="3"/>
  <c r="G60" i="3"/>
  <c r="H60" i="3"/>
  <c r="F62" i="3"/>
  <c r="M62" i="3"/>
  <c r="J62" i="3"/>
  <c r="U15" i="3"/>
  <c r="B62" i="3"/>
  <c r="P62" i="3"/>
  <c r="L62" i="3"/>
  <c r="O62" i="3"/>
  <c r="D62" i="3"/>
  <c r="I62" i="3"/>
  <c r="U14" i="3"/>
  <c r="I61" i="3"/>
  <c r="B61" i="3"/>
  <c r="N61" i="3"/>
  <c r="G61" i="3"/>
  <c r="P61" i="3"/>
  <c r="D61" i="3"/>
  <c r="L61" i="3"/>
  <c r="C61" i="3"/>
  <c r="M52" i="3"/>
  <c r="H52" i="3"/>
  <c r="P52" i="3"/>
  <c r="K52" i="3"/>
  <c r="F61" i="3"/>
  <c r="I52" i="3"/>
  <c r="F52" i="3"/>
  <c r="Q16" i="3"/>
  <c r="R16" i="3"/>
</calcChain>
</file>

<file path=xl/connections.xml><?xml version="1.0" encoding="utf-8"?>
<connections xmlns="http://schemas.openxmlformats.org/spreadsheetml/2006/main">
  <connection id="1" name="AP_2009_201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2" name="AP_2009_202" type="6" refreshedVersion="6" background="1" saveData="1">
    <textPr codePage="850" sourceFile="D:\Dropbox (PETAL)\Team-Ordner „PETAL“\Audio\Kurtag_Kafka-Fragmente\_tempo mapping\20_Der wahre Weg\_data_KF20\AP_2009_20.txt" decimal="," thousands=".">
      <textFields count="2">
        <textField type="text"/>
        <textField type="skip"/>
      </textFields>
    </textPr>
  </connection>
  <connection id="3" name="AP_211" type="6" refreshedVersion="6" background="1" saveData="1">
    <textPr codePage="850" sourceFile="D:\Dropbox (PETAL)\Team-Ordner „PETAL“\Audio\Kurtag_Kafka-Fragmente\_tempo mapping\21_Haben - Sein\_data_KF21\AP_21.txt" decimal="," thousands=".">
      <textFields count="2">
        <textField type="text"/>
        <textField type="skip"/>
      </textFields>
    </textPr>
  </connection>
  <connection id="4" name="AP_231" type="6" refreshedVersion="6" background="1" saveData="1">
    <textPr codePage="850" sourceFile="D:\Dropbox (PETAL)\Team-Ordner „PETAL“\Audio\Kurtag_Kafka-Fragmente\_tempo mapping\23_Meine Gefängniszelle\_data_KF23\AP_23.txt" decimal="," thousands=".">
      <textFields count="2">
        <textField type="text"/>
        <textField type="skip"/>
      </textFields>
    </textPr>
  </connection>
  <connection id="5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6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7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8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9" name="Arnold+Pogossian_2006 [live DVD]_20_dur1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0" name="Arnold+Pogossian_2006 [live DVD]_20_dur2" type="6" refreshedVersion="4" background="1" saveData="1">
    <textPr codePage="850" sourceFile="C:\Users\p3039\Dropbox (PETAL)\Team-Ordner „PETAL“\Audio\Kurtag_Kafka-Fragmente\_tempo mapping\20_Der wahre Weg\_data_KF20\Arnold+Pogossian_2006 [live DVD]_20_dur.txt" decimal="," thousands=" " comma="1">
      <textFields count="2">
        <textField type="text"/>
        <textField type="skip"/>
      </textFields>
    </textPr>
  </connection>
  <connection id="11" name="Arnold+Pogossian_2006 [live DVD]_21_dur1" type="6" refreshedVersion="4" background="1" saveData="1">
    <textPr codePage="850" sourceFile="C:\Users\p3039\Dropbox (PETAL)\Team-Ordner „PETAL“\Audio\Kurtag_Kafka-Fragmente\_tempo mapping\21_Haben - Sein\_data_KF21\Arnold+Pogossian_2006 [live DVD]_21_dur.txt" decimal="," thousands=" " comma="1">
      <textFields count="2">
        <textField type="text"/>
        <textField type="skip"/>
      </textFields>
    </textPr>
  </connection>
  <connection id="12" name="Arnold+Pogossian_2006 [live DVD]_23_dur1" type="6" refreshedVersion="4" background="1" saveData="1">
    <textPr codePage="850" sourceFile="C:\Users\p3039\Dropbox (PETAL)\Team-Ordner „PETAL“\Audio\Kurtag_Kafka-Fragmente\_tempo mapping\23_Meine Gefängniszelle\_data_KF23\Arnold+Pogossian_2006 [live DVD]_23_dur.txt" decimal="," thousands=" " comma="1">
      <textFields count="2">
        <textField type="text"/>
        <textField type="skip"/>
      </textFields>
    </textPr>
  </connection>
  <connection id="13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4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5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6" name="BK_2005_201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7" name="BK_2005_202" type="6" refreshedVersion="6" background="1" saveData="1">
    <textPr codePage="850" sourceFile="D:\Dropbox (PETAL)\Team-Ordner „PETAL“\Audio\Kurtag_Kafka-Fragmente\_tempo mapping\20_Der wahre Weg\_data_KF20\BK_2005_20.txt" decimal="," thousands=".">
      <textFields count="2">
        <textField type="text"/>
        <textField type="skip"/>
      </textFields>
    </textPr>
  </connection>
  <connection id="18" name="BK_211" type="6" refreshedVersion="6" background="1" saveData="1">
    <textPr codePage="850" sourceFile="D:\Dropbox (PETAL)\Team-Ordner „PETAL“\Audio\Kurtag_Kafka-Fragmente\_tempo mapping\21_Haben - Sein\_data_KF21\BK_21.txt" decimal="," thousands=".">
      <textFields count="2">
        <textField type="text"/>
        <textField type="skip"/>
      </textFields>
    </textPr>
  </connection>
  <connection id="19" name="BK_231" type="6" refreshedVersion="6" background="1" saveData="1">
    <textPr codePage="850" sourceFile="D:\Dropbox (PETAL)\Team-Ordner „PETAL“\Audio\Kurtag_Kafka-Fragmente\_tempo mapping\23_Meine Gefängniszelle\_data_KF23\BK_23.txt" decimal="," thousands=".">
      <textFields count="2">
        <textField type="text"/>
        <textField type="skip"/>
      </textFields>
    </textPr>
  </connection>
  <connection id="20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21" name="CK_1987_201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2" name="CK_1987_202" type="6" refreshedVersion="6" background="1" saveData="1">
    <textPr codePage="850" sourceFile="D:\Dropbox (PETAL)\Team-Ordner „PETAL“\Audio\Kurtag_Kafka-Fragmente\_tempo mapping\20_Der wahre Weg\_data_KF20\CK_1987_20.txt" decimal="," thousands=".">
      <textFields count="2">
        <textField type="text"/>
        <textField type="skip"/>
      </textFields>
    </textPr>
  </connection>
  <connection id="23" name="CK_1990_201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4" name="CK_1990_202" type="6" refreshedVersion="6" background="1" saveData="1">
    <textPr codePage="850" sourceFile="D:\Dropbox (PETAL)\Team-Ordner „PETAL“\Audio\Kurtag_Kafka-Fragmente\_tempo mapping\20_Der wahre Weg\_data_KF20\CK_1990_20.txt" decimal="," thousands=".">
      <textFields count="2">
        <textField type="text"/>
        <textField type="skip"/>
      </textFields>
    </textPr>
  </connection>
  <connection id="25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6" name="CK_211" type="6" refreshedVersion="6" background="1" saveData="1">
    <textPr codePage="850" sourceFile="D:\Dropbox (PETAL)\Team-Ordner „PETAL“\Audio\Kurtag_Kafka-Fragmente\_tempo mapping\21_Haben - Sein\_data_KF21\CK_21.txt" decimal="," thousands=".">
      <textFields count="2">
        <textField type="text"/>
        <textField type="skip"/>
      </textFields>
    </textPr>
  </connection>
  <connection id="27" name="CK_231" type="6" refreshedVersion="6" background="1" saveData="1">
    <textPr codePage="850" sourceFile="D:\Dropbox (PETAL)\Team-Ordner „PETAL“\Audio\Kurtag_Kafka-Fragmente\_tempo mapping\23_Meine Gefängniszelle\_data_KF23\CK_23.txt" decimal="," thousands=".">
      <textFields count="2">
        <textField type="text"/>
        <textField type="skip"/>
      </textFields>
    </textPr>
  </connection>
  <connection id="28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9" name="CK87_211" type="6" refreshedVersion="6" background="1" saveData="1">
    <textPr codePage="850" sourceFile="D:\Dropbox (PETAL)\Team-Ordner „PETAL“\Audio\Kurtag_Kafka-Fragmente\_tempo mapping\21_Haben - Sein\_data_KF21\CK87_21.txt" decimal="," thousands=".">
      <textFields count="2">
        <textField type="text"/>
        <textField type="skip"/>
      </textFields>
    </textPr>
  </connection>
  <connection id="30" name="CK87_231" type="6" refreshedVersion="6" background="1" saveData="1">
    <textPr codePage="850" sourceFile="D:\Dropbox (PETAL)\Team-Ordner „PETAL“\Audio\Kurtag_Kafka-Fragmente\_tempo mapping\23_Meine Gefängniszelle\_data_KF23\CK87_23.txt" decimal="," thousands=".">
      <textFields count="2">
        <textField type="text"/>
        <textField type="skip"/>
      </textFields>
    </textPr>
  </connection>
  <connection id="31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32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33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34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5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6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7" name="Kammer+Widmann_2017_20_Abschnitte-Dauern1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8" name="Kammer+Widmann_2017_20_Abschnitte-Dauern2" type="6" refreshedVersion="4" background="1" saveData="1">
    <textPr codePage="850" sourceFile="C:\Users\p3039\Dropbox (PETAL)\Team-Ordner „PETAL“\Audio\Kurtag_Kafka-Fragmente\_tempo mapping\20_Der wahre Weg\_data_KF20\Kammer+Widmann_2017_20_Abschnitte-Dauern.txt" decimal="," thousands=" " comma="1">
      <textFields count="2">
        <textField type="text"/>
        <textField type="skip"/>
      </textFields>
    </textPr>
  </connection>
  <connection id="39" name="Kammer+Widmann_2017_21_Abschnitte-Dauern1" type="6" refreshedVersion="4" background="1" saveData="1">
    <textPr codePage="850" sourceFile="C:\Users\p3039\Dropbox (PETAL)\Team-Ordner „PETAL“\Audio\Kurtag_Kafka-Fragmente\_tempo mapping\21_Haben - Sein\_data_KF21\Kammer+Widmann_2017_21_Abschnitte-Dauern.txt" decimal="," thousands=" " comma="1">
      <textFields count="2">
        <textField type="text"/>
        <textField type="skip"/>
      </textFields>
    </textPr>
  </connection>
  <connection id="40" name="Kammer+Widmann_2017_23_Abschnitte-Dauern1" type="6" refreshedVersion="4" background="1" saveData="1">
    <textPr codePage="850" sourceFile="C:\Users\p3039\Dropbox (PETAL)\Team-Ordner „PETAL“\Audio\Kurtag_Kafka-Fragmente\_tempo mapping\23_Meine Gefängniszelle\_data_KF23\Kammer+Widmann_2017_23_Abschnitte-Dauern.txt" decimal="," thousands=" " comma="1">
      <textFields count="2">
        <textField type="text"/>
        <textField type="skip"/>
      </textFields>
    </textPr>
  </connection>
  <connection id="41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42" name="KO_1994_201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43" name="KO_1994_202" type="6" refreshedVersion="4" background="1" saveData="1">
    <textPr codePage="850" sourceFile="C:\Users\p3039\Dropbox (PETAL)\Team-Ordner „PETAL“\Audio\Kurtag_Kafka-Fragmente\_tempo mapping\20_Der wahre Weg\_data_KF20\KO_1994_20.txt" decimal="," thousands=" " comma="1">
      <textFields count="2">
        <textField type="text"/>
        <textField type="skip"/>
      </textFields>
    </textPr>
  </connection>
  <connection id="44" name="KO_1996_201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5" name="KO_1996_202" type="6" refreshedVersion="6" background="1" saveData="1">
    <textPr codePage="850" sourceFile="D:\Dropbox (PETAL)\Team-Ordner „PETAL“\Audio\Kurtag_Kafka-Fragmente\_tempo mapping\20_Der wahre Weg\_data_KF20\KO_1996_20.txt" decimal="," thousands=".">
      <textFields count="2">
        <textField type="text"/>
        <textField type="skip"/>
      </textFields>
    </textPr>
  </connection>
  <connection id="46" name="KO_211" type="6" refreshedVersion="6" background="1" saveData="1">
    <textPr codePage="850" sourceFile="D:\Dropbox (PETAL)\Team-Ordner „PETAL“\Audio\Kurtag_Kafka-Fragmente\_tempo mapping\21_Haben - Sein\_data_KF21\KO_21.txt" decimal="," thousands=".">
      <textFields count="2">
        <textField type="text"/>
        <textField type="skip"/>
      </textFields>
    </textPr>
  </connection>
  <connection id="47" name="KO_231" type="6" refreshedVersion="6" background="1" saveData="1">
    <textPr codePage="850" sourceFile="D:\Dropbox (PETAL)\Team-Ordner „PETAL“\Audio\Kurtag_Kafka-Fragmente\_tempo mapping\23_Meine Gefängniszelle\_data_KF23\KO_23.txt" decimal="," thousands=".">
      <textFields count="2">
        <textField type="text"/>
        <textField type="skip"/>
      </textFields>
    </textPr>
  </connection>
  <connection id="48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9" name="KO_94_211" type="6" refreshedVersion="4" background="1" saveData="1">
    <textPr codePage="850" sourceFile="C:\Users\p3039\Dropbox (PETAL)\Team-Ordner „PETAL“\Audio\Kurtag_Kafka-Fragmente\_tempo mapping\21_Haben - Sein\_data_KF21\KO_94_21.txt" decimal="," thousands=" " comma="1">
      <textFields count="2">
        <textField type="text"/>
        <textField type="skip"/>
      </textFields>
    </textPr>
  </connection>
  <connection id="50" name="KO_94_231" type="6" refreshedVersion="4" background="1" saveData="1">
    <textPr codePage="850" sourceFile="C:\Users\p3039\Dropbox (PETAL)\Team-Ordner „PETAL“\Audio\Kurtag_Kafka-Fragmente\_tempo mapping\23_Meine Gefängniszelle\_data_KF23\KO_94_23.txt" decimal="," thousands=" " comma="1">
      <textFields count="2">
        <textField type="text"/>
        <textField type="skip"/>
      </textFields>
    </textPr>
  </connection>
  <connection id="51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52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53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54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55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6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57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8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59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60" name="Melzer_Stark_2017_Wien modern_20_dur1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61" name="Melzer_Stark_2017_Wien modern_20_dur2" type="6" refreshedVersion="4" background="1" saveData="1">
    <textPr codePage="850" sourceFile="C:\Users\p3039\Dropbox (PETAL)\Team-Ordner „PETAL“\Audio\Kurtag_Kafka-Fragmente\_tempo mapping\20_Der wahre Weg\_data_KF20\Melzer_Stark_2017_Wien modern_20_dur.txt" decimal="," thousands=" " comma="1">
      <textFields count="2">
        <textField type="text"/>
        <textField type="skip"/>
      </textFields>
    </textPr>
  </connection>
  <connection id="62" name="Melzer_Stark_2017_Wien modern_21_dur1" type="6" refreshedVersion="4" background="1" saveData="1">
    <textPr codePage="850" sourceFile="C:\Users\p3039\Dropbox (PETAL)\Team-Ordner „PETAL“\Audio\Kurtag_Kafka-Fragmente\_tempo mapping\21_Haben - Sein\_data_KF21\Melzer_Stark_2017_Wien modern_21_dur.txt" decimal="," thousands=" " comma="1">
      <textFields count="2">
        <textField type="text"/>
        <textField type="skip"/>
      </textFields>
    </textPr>
  </connection>
  <connection id="63" name="Melzer_Stark_2017_Wien modern_23_dur1" type="6" refreshedVersion="4" background="1" saveData="1">
    <textPr codePage="850" sourceFile="C:\Users\p3039\Dropbox (PETAL)\Team-Ordner „PETAL“\Audio\Kurtag_Kafka-Fragmente\_tempo mapping\23_Meine Gefängniszelle\_data_KF23\Melzer_Stark_2017_Wien modern_23_dur.txt" decimal="," thousands=" " comma="1">
      <textFields count="2">
        <textField type="text"/>
        <textField type="skip"/>
      </textFields>
    </textPr>
  </connection>
  <connection id="64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65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66" name="MS_2012_201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67" name="MS_2012_202" type="6" refreshedVersion="6" background="1" saveData="1">
    <textPr codePage="850" sourceFile="D:\Dropbox (PETAL)\Team-Ordner „PETAL“\Audio\Kurtag_Kafka-Fragmente\_tempo mapping\20_Der wahre Weg\_data_KF20\MS_2012_20.txt" decimal="," thousands=".">
      <textFields count="2">
        <textField type="text"/>
        <textField type="skip"/>
      </textFields>
    </textPr>
  </connection>
  <connection id="68" name="MS_2013_201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69" name="MS_2013_202" type="6" refreshedVersion="6" background="1" saveData="1">
    <textPr codePage="850" sourceFile="D:\Dropbox (PETAL)\Team-Ordner „PETAL“\Audio\Kurtag_Kafka-Fragmente\_tempo mapping\20_Der wahre Weg\_data_KF20\MS_2013_20.txt" decimal="," thousands=".">
      <textFields count="2">
        <textField type="text"/>
        <textField type="skip"/>
      </textFields>
    </textPr>
  </connection>
  <connection id="70" name="MS_2019_201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71" name="MS_2019_202" type="6" refreshedVersion="4" background="1" saveData="1">
    <textPr codePage="850" sourceFile="C:\Users\p3039\Dropbox (PETAL)\Team-Ordner „PETAL“\Audio\Kurtag_Kafka-Fragmente\_tempo mapping\20_Der wahre Weg\_data_KF20\MS_2019_20.txt" decimal="," thousands=" " comma="1">
      <textFields count="2">
        <textField type="text"/>
        <textField type="skip"/>
      </textFields>
    </textPr>
  </connection>
  <connection id="72" name="MS_211" type="6" refreshedVersion="6" background="1" saveData="1">
    <textPr codePage="850" sourceFile="D:\Dropbox (PETAL)\Team-Ordner „PETAL“\Audio\Kurtag_Kafka-Fragmente\_tempo mapping\21_Haben - Sein\_data_KF21\MS_21.txt" decimal="," thousands=".">
      <textFields count="2">
        <textField type="text"/>
        <textField type="skip"/>
      </textFields>
    </textPr>
  </connection>
  <connection id="73" name="MS_231" type="6" refreshedVersion="6" background="1" saveData="1">
    <textPr codePage="850" sourceFile="D:\Dropbox (PETAL)\Team-Ordner „PETAL“\Audio\Kurtag_Kafka-Fragmente\_tempo mapping\23_Meine Gefängniszelle\_data_KF23\MS_23.txt" decimal="," thousands=".">
      <textFields count="2">
        <textField type="text"/>
        <textField type="skip"/>
      </textFields>
    </textPr>
  </connection>
  <connection id="74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75" name="MS13_211" type="6" refreshedVersion="6" background="1" saveData="1">
    <textPr codePage="850" sourceFile="D:\Dropbox (PETAL)\Team-Ordner „PETAL“\Audio\Kurtag_Kafka-Fragmente\_tempo mapping\21_Haben - Sein\_data_KF21\MS13_21.txt" decimal="," thousands=".">
      <textFields count="2">
        <textField type="text"/>
        <textField type="skip"/>
      </textFields>
    </textPr>
  </connection>
  <connection id="76" name="MS13_231" type="6" refreshedVersion="6" background="1" saveData="1">
    <textPr codePage="850" sourceFile="D:\Dropbox (PETAL)\Team-Ordner „PETAL“\Audio\Kurtag_Kafka-Fragmente\_tempo mapping\23_Meine Gefängniszelle\_data_KF23\MS13_23.txt" decimal="," thousands=".">
      <textFields count="2">
        <textField type="text"/>
        <textField type="skip"/>
      </textFields>
    </textPr>
  </connection>
  <connection id="77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78" name="MS19_211" type="6" refreshedVersion="4" background="1" saveData="1">
    <textPr codePage="850" sourceFile="C:\Users\p3039\Dropbox (PETAL)\Team-Ordner „PETAL“\Audio\Kurtag_Kafka-Fragmente\_tempo mapping\21_Haben - Sein\_data_KF21\MS19_21.txt" decimal="," thousands=" " comma="1">
      <textFields count="2">
        <textField type="text"/>
        <textField type="skip"/>
      </textFields>
    </textPr>
  </connection>
  <connection id="79" name="MS19_231" type="6" refreshedVersion="4" background="1" saveData="1">
    <textPr codePage="850" sourceFile="C:\Users\p3039\Dropbox (PETAL)\Team-Ordner „PETAL“\Audio\Kurtag_Kafka-Fragmente\_tempo mapping\23_Meine Gefängniszelle\_data_KF23\MS19_23.txt" decimal="," thousands=" " comma="1">
      <textFields count="2">
        <textField type="text"/>
        <textField type="skip"/>
      </textFields>
    </textPr>
  </connection>
  <connection id="80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81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82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83" name="PK_2004_201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84" name="PK_2004_202" type="6" refreshedVersion="6" background="1" saveData="1">
    <textPr codePage="850" sourceFile="D:\Dropbox (PETAL)\Team-Ordner „PETAL“\Audio\Kurtag_Kafka-Fragmente\_tempo mapping\20_Der wahre Weg\_data_KF20\PK_2004_20.txt" decimal="," thousands=".">
      <textFields count="2">
        <textField type="text"/>
        <textField type="skip"/>
      </textFields>
    </textPr>
  </connection>
  <connection id="85" name="PK_211" type="6" refreshedVersion="6" background="1" saveData="1">
    <textPr codePage="850" sourceFile="D:\Dropbox (PETAL)\Team-Ordner „PETAL“\Audio\Kurtag_Kafka-Fragmente\_tempo mapping\21_Haben - Sein\_data_KF21\PK_21.txt" decimal="," thousands=".">
      <textFields count="2">
        <textField type="text"/>
        <textField type="skip"/>
      </textFields>
    </textPr>
  </connection>
  <connection id="86" name="PK_231" type="6" refreshedVersion="6" background="1" saveData="1">
    <textPr codePage="850" sourceFile="D:\Dropbox (PETAL)\Team-Ordner „PETAL“\Audio\Kurtag_Kafka-Fragmente\_tempo mapping\23_Meine Gefängniszelle\_data_KF23\PK_23.txt" decimal="," thousands=".">
      <textFields count="2">
        <textField type="text"/>
        <textField type="skip"/>
      </textFields>
    </textPr>
  </connection>
  <connection id="87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88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89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90" name="WS_1997_201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91" name="WS_1997_202" type="6" refreshedVersion="6" background="1" saveData="1">
    <textPr codePage="850" sourceFile="D:\Dropbox (PETAL)\Team-Ordner „PETAL“\Audio\Kurtag_Kafka-Fragmente\_tempo mapping\20_Der wahre Weg\_data_KF20\WS_1997_20.txt" decimal="," thousands=".">
      <textFields count="2">
        <textField type="text"/>
        <textField type="skip"/>
      </textFields>
    </textPr>
  </connection>
  <connection id="92" name="WS_211" type="6" refreshedVersion="6" background="1" saveData="1">
    <textPr codePage="850" sourceFile="D:\Dropbox (PETAL)\Team-Ordner „PETAL“\Audio\Kurtag_Kafka-Fragmente\_tempo mapping\21_Haben - Sein\_data_KF21\WS_21.txt" decimal="," thousands=".">
      <textFields count="2">
        <textField type="text"/>
        <textField type="skip"/>
      </textFields>
    </textPr>
  </connection>
  <connection id="93" name="WS_231" type="6" refreshedVersion="6" background="1" saveData="1">
    <textPr codePage="850" sourceFile="D:\Dropbox (PETAL)\Team-Ordner „PETAL“\Audio\Kurtag_Kafka-Fragmente\_tempo mapping\23_Meine Gefängniszelle\_data_KF23\WS_23.txt" decimal="," thousands=".">
      <textFields count="2">
        <textField type="text"/>
        <textField type="skip"/>
      </textFields>
    </textPr>
  </connection>
  <connection id="94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<sst xmlns="http://schemas.openxmlformats.org/spreadsheetml/2006/main" count="435" uniqueCount="57">
  <si>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</si>
  <si>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</si>
  <si>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</si>
  <si>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</si>
  <si>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</si>
  <si>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</si>
  <si>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</si>
  <si>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</si>
  <si>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</si>
  <si>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</si>
  <si>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</si>
  <si>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</si>
  <si>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</si>
  <si>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</si>
  <si>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</si>
  <si>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</si>
  <si>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</si>
  <si>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</si>
  <si>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</si>
  <si>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</si>
  <si>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</si>
  <si>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</si>
  <si>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</si>
  <si>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</si>
  <si>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</si>
  <si>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</si>
  <si>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</si>
  <si>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</si>
  <si>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</si>
  <si>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</si>
  <si>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</si>
  <si>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</si>
  <si>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</si>
  <si>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</si>
  <si>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</si>
  <si>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</si>
  <si>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</si>
  <si>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</si>
  <si>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</si>
  <si>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</si>
  <si>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</si>
  <si>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</si>
  <si>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</si>
  <si>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</si>
  <si>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</si>
  <si>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</si>
  <si>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</si>
  <si>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</si>
  <si>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KW 2017</t>
  </si>
  <si>
    <t>1a</t>
  </si>
  <si>
    <t>1b</t>
  </si>
  <si>
    <t>1c</t>
  </si>
  <si>
    <t>AP 2004</t>
  </si>
  <si>
    <t>MS 2017</t>
  </si>
  <si>
    <t>segment</t>
  </si>
  <si>
    <t>whole note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</si>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</sst>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5" fontId="0" fillId="0" borderId="0" xfId="0" applyNumberFormat="1" applyFont="1" applyFill="1" applyAlignment="1">
      <alignment horizontal="center" vertical="center"/>
    </xf>
    <xf numFmtId="45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'KF_23_dur+rat'!$B$23:$P$23</c:f>
              <c:numCache>
                <c:formatCode>mm:ss</c:formatCode>
                <c:ptCount val="15"/>
                <c:pt idx="0">
                  <c:v>4.1107856722222215E-4</c:v>
                </c:pt>
                <c:pt idx="1">
                  <c:v>3.3853195598379629E-4</c:v>
                </c:pt>
                <c:pt idx="2">
                  <c:v>3.8412698413194454E-4</c:v>
                </c:pt>
                <c:pt idx="3">
                  <c:v>3.9455992274305558E-4</c:v>
                </c:pt>
                <c:pt idx="4">
                  <c:v>3.0597705131944449E-4</c:v>
                </c:pt>
                <c:pt idx="5">
                  <c:v>3.627760980902778E-4</c:v>
                </c:pt>
                <c:pt idx="6">
                  <c:v>4.6888384983796288E-4</c:v>
                </c:pt>
                <c:pt idx="7">
                  <c:v>3.5160304863425925E-4</c:v>
                </c:pt>
                <c:pt idx="8">
                  <c:v>4.3463508861111113E-4</c:v>
                </c:pt>
                <c:pt idx="9">
                  <c:v>3.0873278322916662E-4</c:v>
                </c:pt>
                <c:pt idx="10">
                  <c:v>3.1499958008101854E-4</c:v>
                </c:pt>
                <c:pt idx="11">
                  <c:v>3.0445851180555553E-4</c:v>
                </c:pt>
                <c:pt idx="12">
                  <c:v>3.0529100528935182E-4</c:v>
                </c:pt>
                <c:pt idx="13">
                  <c:v>3.4094230284722218E-4</c:v>
                </c:pt>
                <c:pt idx="14">
                  <c:v>3.5904262498759928E-4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'KF_23_dur+rat'!$B$24:$P$24</c:f>
              <c:numCache>
                <c:formatCode>mm:ss</c:formatCode>
                <c:ptCount val="15"/>
                <c:pt idx="0">
                  <c:v>2.0022150835648152E-4</c:v>
                </c:pt>
                <c:pt idx="1">
                  <c:v>1.7044805576388894E-4</c:v>
                </c:pt>
                <c:pt idx="2">
                  <c:v>1.7487192407407404E-4</c:v>
                </c:pt>
                <c:pt idx="3">
                  <c:v>1.7792527504629629E-4</c:v>
                </c:pt>
                <c:pt idx="4">
                  <c:v>1.871803350925926E-4</c:v>
                </c:pt>
                <c:pt idx="5">
                  <c:v>1.5982090366898147E-4</c:v>
                </c:pt>
                <c:pt idx="6">
                  <c:v>2.3803434953703707E-4</c:v>
                </c:pt>
                <c:pt idx="7">
                  <c:v>1.9005626942129631E-4</c:v>
                </c:pt>
                <c:pt idx="8">
                  <c:v>2.1105232216435179E-4</c:v>
                </c:pt>
                <c:pt idx="9">
                  <c:v>1.3508020493055553E-4</c:v>
                </c:pt>
                <c:pt idx="10">
                  <c:v>1.2922650541666669E-4</c:v>
                </c:pt>
                <c:pt idx="11">
                  <c:v>1.6395292685185181E-4</c:v>
                </c:pt>
                <c:pt idx="12">
                  <c:v>1.3151796211805555E-4</c:v>
                </c:pt>
                <c:pt idx="13">
                  <c:v>1.4744268077546298E-4</c:v>
                </c:pt>
                <c:pt idx="14">
                  <c:v>1.7263080165839947E-4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'KF_23_dur+rat'!$B$25:$P$25</c:f>
              <c:numCache>
                <c:formatCode>mm:ss</c:formatCode>
                <c:ptCount val="15"/>
                <c:pt idx="0">
                  <c:v>8.6470143611111125E-5</c:v>
                </c:pt>
                <c:pt idx="1">
                  <c:v>9.3281525578703636E-5</c:v>
                </c:pt>
                <c:pt idx="2">
                  <c:v>1.0971356135416669E-4</c:v>
                </c:pt>
                <c:pt idx="3">
                  <c:v>9.9652252870370436E-5</c:v>
                </c:pt>
                <c:pt idx="4">
                  <c:v>1.0517054043981482E-4</c:v>
                </c:pt>
                <c:pt idx="5">
                  <c:v>1.2545036533564811E-4</c:v>
                </c:pt>
                <c:pt idx="6">
                  <c:v>1.295779268518518E-4</c:v>
                </c:pt>
                <c:pt idx="7">
                  <c:v>1.0258881329861109E-4</c:v>
                </c:pt>
                <c:pt idx="8">
                  <c:v>1.0726489668981491E-4</c:v>
                </c:pt>
                <c:pt idx="9">
                  <c:v>1.0866244645833338E-4</c:v>
                </c:pt>
                <c:pt idx="10">
                  <c:v>9.2836146805555536E-5</c:v>
                </c:pt>
                <c:pt idx="11">
                  <c:v>8.8598618460648194E-5</c:v>
                </c:pt>
                <c:pt idx="12">
                  <c:v>9.1831223229166674E-5</c:v>
                </c:pt>
                <c:pt idx="13">
                  <c:v>9.2098922905092557E-5</c:v>
                </c:pt>
                <c:pt idx="14">
                  <c:v>1.0237124170634923E-4</c:v>
                </c:pt>
              </c:numCache>
            </c:numRef>
          </c:val>
        </c:ser>
        <c:ser>
          <c:idx val="6"/>
          <c:order val="3"/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'KF_23_dur+rat'!$B$22:$P$22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'KF_23_dur+rat'!$B$26:$P$26</c:f>
              <c:numCache>
                <c:formatCode>mm:ss</c:formatCode>
                <c:ptCount val="15"/>
                <c:pt idx="0">
                  <c:v>6.9777021918981485E-4</c:v>
                </c:pt>
                <c:pt idx="1">
                  <c:v>6.0226153732638888E-4</c:v>
                </c:pt>
                <c:pt idx="2">
                  <c:v>6.6871246956018524E-4</c:v>
                </c:pt>
                <c:pt idx="3">
                  <c:v>6.7213745065972227E-4</c:v>
                </c:pt>
                <c:pt idx="4">
                  <c:v>5.9832792685185184E-4</c:v>
                </c:pt>
                <c:pt idx="5">
                  <c:v>6.4804736709490743E-4</c:v>
                </c:pt>
                <c:pt idx="6">
                  <c:v>8.3649612622685172E-4</c:v>
                </c:pt>
                <c:pt idx="7">
                  <c:v>6.4424813135416663E-4</c:v>
                </c:pt>
                <c:pt idx="8">
                  <c:v>7.5295230746527794E-4</c:v>
                </c:pt>
                <c:pt idx="9">
                  <c:v>5.5247543461805549E-4</c:v>
                </c:pt>
                <c:pt idx="10">
                  <c:v>5.3706223230324081E-4</c:v>
                </c:pt>
                <c:pt idx="11">
                  <c:v>5.5701005711805555E-4</c:v>
                </c:pt>
                <c:pt idx="12">
                  <c:v>5.2864019063657405E-4</c:v>
                </c:pt>
                <c:pt idx="13">
                  <c:v>5.8048390652777778E-4</c:v>
                </c:pt>
                <c:pt idx="14">
                  <c:v>6.3404466835234802E-4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84736"/>
        <c:axId val="214886272"/>
      </c:barChart>
      <c:catAx>
        <c:axId val="21488473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86272"/>
        <c:crosses val="autoZero"/>
        <c:auto val="1"/>
        <c:lblAlgn val="ctr"/>
        <c:lblOffset val="100"/>
        <c:noMultiLvlLbl val="0"/>
      </c:catAx>
      <c:valAx>
        <c:axId val="214886272"/>
        <c:scaling>
          <c:orientation val="minMax"/>
          <c:max val="9.248000000000003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84736"/>
        <c:crosses val="autoZero"/>
        <c:crossBetween val="between"/>
        <c:majorUnit val="1.1560000000000003E-4"/>
        <c:minorUnit val="1.1560000000000003E-4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'KF_23_dur+rat'!$C$91:$C$99</c:f>
              <c:numCache>
                <c:formatCode>mm:ss</c:formatCode>
                <c:ptCount val="9"/>
                <c:pt idx="0">
                  <c:v>3.3853195598379629E-4</c:v>
                </c:pt>
                <c:pt idx="1">
                  <c:v>3.9455992274305558E-4</c:v>
                </c:pt>
                <c:pt idx="2">
                  <c:v>3.0597705131944449E-4</c:v>
                </c:pt>
                <c:pt idx="3">
                  <c:v>3.627760980902778E-4</c:v>
                </c:pt>
                <c:pt idx="4">
                  <c:v>4.6888384983796288E-4</c:v>
                </c:pt>
                <c:pt idx="5">
                  <c:v>3.5160304863425925E-4</c:v>
                </c:pt>
                <c:pt idx="6">
                  <c:v>3.0873278322916662E-4</c:v>
                </c:pt>
                <c:pt idx="7">
                  <c:v>3.0445851180555553E-4</c:v>
                </c:pt>
                <c:pt idx="8">
                  <c:v>3.5444040270543982E-4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'KF_23_dur+rat'!$D$91:$D$99</c:f>
              <c:numCache>
                <c:formatCode>mm:ss</c:formatCode>
                <c:ptCount val="9"/>
                <c:pt idx="0">
                  <c:v>1.7044805576388894E-4</c:v>
                </c:pt>
                <c:pt idx="1">
                  <c:v>1.7792527504629629E-4</c:v>
                </c:pt>
                <c:pt idx="2">
                  <c:v>1.871803350925926E-4</c:v>
                </c:pt>
                <c:pt idx="3">
                  <c:v>1.5982090366898147E-4</c:v>
                </c:pt>
                <c:pt idx="4">
                  <c:v>2.3803434953703707E-4</c:v>
                </c:pt>
                <c:pt idx="5">
                  <c:v>1.9005626942129631E-4</c:v>
                </c:pt>
                <c:pt idx="6">
                  <c:v>1.3508020493055553E-4</c:v>
                </c:pt>
                <c:pt idx="7">
                  <c:v>1.6395292685185181E-4</c:v>
                </c:pt>
                <c:pt idx="8">
                  <c:v>1.7781229003906249E-4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'KF_23_dur+rat'!$E$91:$E$99</c:f>
              <c:numCache>
                <c:formatCode>mm:ss</c:formatCode>
                <c:ptCount val="9"/>
                <c:pt idx="0">
                  <c:v>9.3281525578703636E-5</c:v>
                </c:pt>
                <c:pt idx="1">
                  <c:v>9.9652252870370436E-5</c:v>
                </c:pt>
                <c:pt idx="2">
                  <c:v>1.0517054043981482E-4</c:v>
                </c:pt>
                <c:pt idx="3">
                  <c:v>1.2545036533564811E-4</c:v>
                </c:pt>
                <c:pt idx="4">
                  <c:v>1.295779268518518E-4</c:v>
                </c:pt>
                <c:pt idx="5">
                  <c:v>1.0258881329861109E-4</c:v>
                </c:pt>
                <c:pt idx="6">
                  <c:v>1.0866244645833338E-4</c:v>
                </c:pt>
                <c:pt idx="7">
                  <c:v>8.8598618460648194E-5</c:v>
                </c:pt>
                <c:pt idx="8">
                  <c:v>1.0662281116174769E-4</c:v>
                </c:pt>
              </c:numCache>
            </c:numRef>
          </c:val>
        </c:ser>
        <c:ser>
          <c:idx val="3"/>
          <c:order val="3"/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'KF_23_dur+rat'!$B$91:$B$99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'KF_23_dur+rat'!$F$91:$F$99</c:f>
              <c:numCache>
                <c:formatCode>mm:ss</c:formatCode>
                <c:ptCount val="9"/>
                <c:pt idx="0">
                  <c:v>6.0226153732638888E-4</c:v>
                </c:pt>
                <c:pt idx="1">
                  <c:v>6.7213745065972227E-4</c:v>
                </c:pt>
                <c:pt idx="2">
                  <c:v>5.9832792685185184E-4</c:v>
                </c:pt>
                <c:pt idx="3">
                  <c:v>6.4804736709490743E-4</c:v>
                </c:pt>
                <c:pt idx="4">
                  <c:v>8.3649612622685172E-4</c:v>
                </c:pt>
                <c:pt idx="5">
                  <c:v>6.4424813135416663E-4</c:v>
                </c:pt>
                <c:pt idx="6">
                  <c:v>5.5247543461805549E-4</c:v>
                </c:pt>
                <c:pt idx="7">
                  <c:v>5.5701005711805555E-4</c:v>
                </c:pt>
                <c:pt idx="8">
                  <c:v>6.3887550390624996E-4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45472"/>
        <c:axId val="213147008"/>
      </c:barChart>
      <c:catAx>
        <c:axId val="21314547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147008"/>
        <c:crosses val="autoZero"/>
        <c:auto val="1"/>
        <c:lblAlgn val="ctr"/>
        <c:lblOffset val="100"/>
        <c:noMultiLvlLbl val="0"/>
      </c:catAx>
      <c:valAx>
        <c:axId val="213147008"/>
        <c:scaling>
          <c:orientation val="minMax"/>
          <c:max val="9.248000000000003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3145472"/>
        <c:crosses val="autoZero"/>
        <c:crossBetween val="between"/>
        <c:majorUnit val="1.1560000000000003E-4"/>
        <c:minorUnit val="1.1560000000000003E-4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'KF_23_dur+rat'!$B$13:$P$13</c:f>
              <c:numCache>
                <c:formatCode>0.00</c:formatCode>
                <c:ptCount val="15"/>
                <c:pt idx="0">
                  <c:v>58.913171688457545</c:v>
                </c:pt>
                <c:pt idx="1">
                  <c:v>56.210123841983403</c:v>
                </c:pt>
                <c:pt idx="2">
                  <c:v>57.442772733785915</c:v>
                </c:pt>
                <c:pt idx="3">
                  <c:v>58.702267275210396</c:v>
                </c:pt>
                <c:pt idx="4">
                  <c:v>51.13868793144357</c:v>
                </c:pt>
                <c:pt idx="5">
                  <c:v>55.979873773200403</c:v>
                </c:pt>
                <c:pt idx="6">
                  <c:v>56.053319930235403</c:v>
                </c:pt>
                <c:pt idx="7">
                  <c:v>54.57571881430421</c:v>
                </c:pt>
                <c:pt idx="8">
                  <c:v>57.724119350169353</c:v>
                </c:pt>
                <c:pt idx="9">
                  <c:v>55.881721409496478</c:v>
                </c:pt>
                <c:pt idx="10">
                  <c:v>58.652342528372159</c:v>
                </c:pt>
                <c:pt idx="11">
                  <c:v>54.659428122502831</c:v>
                </c:pt>
                <c:pt idx="12">
                  <c:v>57.7502450053464</c:v>
                </c:pt>
                <c:pt idx="13">
                  <c:v>58.734152491255529</c:v>
                </c:pt>
                <c:pt idx="14">
                  <c:v>56.601281778268834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'KF_23_dur+rat'!$B$14:$P$14</c:f>
              <c:numCache>
                <c:formatCode>0.00</c:formatCode>
                <c:ptCount val="15"/>
                <c:pt idx="0">
                  <c:v>28.69447603954206</c:v>
                </c:pt>
                <c:pt idx="1">
                  <c:v>28.301335084514374</c:v>
                </c:pt>
                <c:pt idx="2">
                  <c:v>26.150540334486056</c:v>
                </c:pt>
                <c:pt idx="3">
                  <c:v>26.471560968914542</c:v>
                </c:pt>
                <c:pt idx="4">
                  <c:v>31.283904142241237</c:v>
                </c:pt>
                <c:pt idx="5">
                  <c:v>24.661916980765312</c:v>
                </c:pt>
                <c:pt idx="6">
                  <c:v>28.456120963850566</c:v>
                </c:pt>
                <c:pt idx="7">
                  <c:v>29.500476628750278</c:v>
                </c:pt>
                <c:pt idx="8">
                  <c:v>28.029972160498939</c:v>
                </c:pt>
                <c:pt idx="9">
                  <c:v>24.449992970989008</c:v>
                </c:pt>
                <c:pt idx="10">
                  <c:v>24.061737661661095</c:v>
                </c:pt>
                <c:pt idx="11">
                  <c:v>29.434464379357301</c:v>
                </c:pt>
                <c:pt idx="12">
                  <c:v>24.878540157850129</c:v>
                </c:pt>
                <c:pt idx="13">
                  <c:v>25.399960122478856</c:v>
                </c:pt>
                <c:pt idx="14">
                  <c:v>27.126785613992837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'KF_23_dur+rat'!$B$12:$P$12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'KF_23_dur+rat'!$B$15:$P$15</c:f>
              <c:numCache>
                <c:formatCode>0.00</c:formatCode>
                <c:ptCount val="15"/>
                <c:pt idx="0">
                  <c:v>12.392352272000391</c:v>
                </c:pt>
                <c:pt idx="1">
                  <c:v>15.488541073502219</c:v>
                </c:pt>
                <c:pt idx="2">
                  <c:v>16.406686931728032</c:v>
                </c:pt>
                <c:pt idx="3">
                  <c:v>14.826171755875064</c:v>
                </c:pt>
                <c:pt idx="4">
                  <c:v>17.5774079263152</c:v>
                </c:pt>
                <c:pt idx="5">
                  <c:v>19.358209246034285</c:v>
                </c:pt>
                <c:pt idx="6">
                  <c:v>15.490559105914043</c:v>
                </c:pt>
                <c:pt idx="7">
                  <c:v>15.923804556945512</c:v>
                </c:pt>
                <c:pt idx="8">
                  <c:v>14.245908489331697</c:v>
                </c:pt>
                <c:pt idx="9">
                  <c:v>19.668285619514521</c:v>
                </c:pt>
                <c:pt idx="10">
                  <c:v>17.285919809966749</c:v>
                </c:pt>
                <c:pt idx="11">
                  <c:v>15.906107498139866</c:v>
                </c:pt>
                <c:pt idx="12">
                  <c:v>17.371214836803464</c:v>
                </c:pt>
                <c:pt idx="13">
                  <c:v>15.865887386265612</c:v>
                </c:pt>
                <c:pt idx="14">
                  <c:v>16.271932607738336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6640"/>
        <c:axId val="212758912"/>
      </c:barChart>
      <c:catAx>
        <c:axId val="21273664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2758912"/>
        <c:crosses val="autoZero"/>
        <c:auto val="1"/>
        <c:lblAlgn val="ctr"/>
        <c:lblOffset val="100"/>
        <c:noMultiLvlLbl val="0"/>
      </c:catAx>
      <c:valAx>
        <c:axId val="2127589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273664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'KF_23_dur+rat'!$C$127:$C$135</c:f>
              <c:numCache>
                <c:formatCode>0.00</c:formatCode>
                <c:ptCount val="9"/>
                <c:pt idx="0">
                  <c:v>56.210123841983403</c:v>
                </c:pt>
                <c:pt idx="1">
                  <c:v>58.702267275210396</c:v>
                </c:pt>
                <c:pt idx="2">
                  <c:v>51.13868793144357</c:v>
                </c:pt>
                <c:pt idx="3">
                  <c:v>55.979873773200403</c:v>
                </c:pt>
                <c:pt idx="4">
                  <c:v>56.053319930235403</c:v>
                </c:pt>
                <c:pt idx="5">
                  <c:v>54.57571881430421</c:v>
                </c:pt>
                <c:pt idx="6">
                  <c:v>55.881721409496478</c:v>
                </c:pt>
                <c:pt idx="7">
                  <c:v>54.659428122502831</c:v>
                </c:pt>
                <c:pt idx="8">
                  <c:v>55.400142637297087</c:v>
                </c:pt>
              </c:numCache>
            </c:numRef>
          </c:val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'KF_23_dur+rat'!$D$127:$D$135</c:f>
              <c:numCache>
                <c:formatCode>0.00</c:formatCode>
                <c:ptCount val="9"/>
                <c:pt idx="0">
                  <c:v>28.301335084514374</c:v>
                </c:pt>
                <c:pt idx="1">
                  <c:v>26.471560968914542</c:v>
                </c:pt>
                <c:pt idx="2">
                  <c:v>31.283904142241237</c:v>
                </c:pt>
                <c:pt idx="3">
                  <c:v>24.661916980765312</c:v>
                </c:pt>
                <c:pt idx="4">
                  <c:v>28.456120963850566</c:v>
                </c:pt>
                <c:pt idx="5">
                  <c:v>29.500476628750278</c:v>
                </c:pt>
                <c:pt idx="6">
                  <c:v>24.449992970989008</c:v>
                </c:pt>
                <c:pt idx="7">
                  <c:v>29.434464379357301</c:v>
                </c:pt>
                <c:pt idx="8">
                  <c:v>27.819971514922827</c:v>
                </c:pt>
              </c:numCache>
            </c:numRef>
          </c:val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'KF_23_dur+rat'!$B$127:$B$135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'KF_23_dur+rat'!$E$127:$E$135</c:f>
              <c:numCache>
                <c:formatCode>0.00</c:formatCode>
                <c:ptCount val="9"/>
                <c:pt idx="0">
                  <c:v>15.488541073502219</c:v>
                </c:pt>
                <c:pt idx="1">
                  <c:v>14.826171755875064</c:v>
                </c:pt>
                <c:pt idx="2">
                  <c:v>17.5774079263152</c:v>
                </c:pt>
                <c:pt idx="3">
                  <c:v>19.358209246034285</c:v>
                </c:pt>
                <c:pt idx="4">
                  <c:v>15.490559105914043</c:v>
                </c:pt>
                <c:pt idx="5">
                  <c:v>15.923804556945512</c:v>
                </c:pt>
                <c:pt idx="6">
                  <c:v>19.668285619514521</c:v>
                </c:pt>
                <c:pt idx="7">
                  <c:v>15.906107498139866</c:v>
                </c:pt>
                <c:pt idx="8">
                  <c:v>16.77988584778009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173568"/>
        <c:axId val="216183552"/>
      </c:barChart>
      <c:catAx>
        <c:axId val="21617356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183552"/>
        <c:crosses val="autoZero"/>
        <c:auto val="1"/>
        <c:lblAlgn val="ctr"/>
        <c:lblOffset val="100"/>
        <c:noMultiLvlLbl val="0"/>
      </c:catAx>
      <c:valAx>
        <c:axId val="21618355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173568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'KF_23_dur+rat'!$B$41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'KF_23_dur+rat'!$B$42:$B$44</c:f>
              <c:numCache>
                <c:formatCode>0.00</c:formatCode>
                <c:ptCount val="3"/>
                <c:pt idx="0">
                  <c:v>14.492970642808803</c:v>
                </c:pt>
                <c:pt idx="1">
                  <c:v>15.982493525505573</c:v>
                </c:pt>
                <c:pt idx="2">
                  <c:v>-15.532778376226231</c:v>
                </c:pt>
              </c:numCache>
            </c:numRef>
          </c:val>
        </c:ser>
        <c:ser>
          <c:idx val="1"/>
          <c:order val="1"/>
          <c:tx>
            <c:strRef>
              <c:f>'KF_23_dur+rat'!$C$41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'KF_23_dur+rat'!$C$42:$C$44</c:f>
              <c:numCache>
                <c:formatCode>0.00</c:formatCode>
                <c:ptCount val="3"/>
                <c:pt idx="0">
                  <c:v>-5.7126000024402064</c:v>
                </c:pt>
                <c:pt idx="1">
                  <c:v>-1.2644011807520519</c:v>
                </c:pt>
                <c:pt idx="2">
                  <c:v>-8.8791695559572634</c:v>
                </c:pt>
              </c:numCache>
            </c:numRef>
          </c:val>
        </c:ser>
        <c:ser>
          <c:idx val="2"/>
          <c:order val="2"/>
          <c:tx>
            <c:strRef>
              <c:f>'KF_23_dur+rat'!$D$41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'KF_23_dur+rat'!$D$42:$D$44</c:f>
              <c:numCache>
                <c:formatCode>0.00</c:formatCode>
                <c:ptCount val="3"/>
                <c:pt idx="0">
                  <c:v>6.9864571498193602</c:v>
                </c:pt>
                <c:pt idx="1">
                  <c:v>1.2982170007582281</c:v>
                </c:pt>
                <c:pt idx="2">
                  <c:v>7.1722483047327232</c:v>
                </c:pt>
              </c:numCache>
            </c:numRef>
          </c:val>
        </c:ser>
        <c:ser>
          <c:idx val="3"/>
          <c:order val="3"/>
          <c:tx>
            <c:strRef>
              <c:f>'KF_23_dur+rat'!$E$41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'KF_23_dur+rat'!$E$42:$E$44</c:f>
              <c:numCache>
                <c:formatCode>0.00</c:formatCode>
                <c:ptCount val="3"/>
                <c:pt idx="0">
                  <c:v>9.8922231745278086</c:v>
                </c:pt>
                <c:pt idx="1">
                  <c:v>3.0669343692057205</c:v>
                </c:pt>
                <c:pt idx="2">
                  <c:v>-2.6560084557518389</c:v>
                </c:pt>
              </c:numCache>
            </c:numRef>
          </c:val>
        </c:ser>
        <c:ser>
          <c:idx val="4"/>
          <c:order val="4"/>
          <c:tx>
            <c:strRef>
              <c:f>'KF_23_dur+rat'!$F$41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'KF_23_dur+rat'!$F$42:$F$44</c:f>
              <c:numCache>
                <c:formatCode>0.00</c:formatCode>
                <c:ptCount val="3"/>
                <c:pt idx="0">
                  <c:v>-14.779742006951842</c:v>
                </c:pt>
                <c:pt idx="1">
                  <c:v>8.4281213401207733</c:v>
                </c:pt>
                <c:pt idx="2">
                  <c:v>2.7344581220332875</c:v>
                </c:pt>
              </c:numCache>
            </c:numRef>
          </c:val>
        </c:ser>
        <c:ser>
          <c:idx val="5"/>
          <c:order val="5"/>
          <c:tx>
            <c:strRef>
              <c:f>'KF_23_dur+rat'!$G$41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'KF_23_dur+rat'!$G$42:$G$44</c:f>
              <c:numCache>
                <c:formatCode>0.00</c:formatCode>
                <c:ptCount val="3"/>
                <c:pt idx="0">
                  <c:v>1.0398411895544337</c:v>
                </c:pt>
                <c:pt idx="1">
                  <c:v>-7.4204011487857908</c:v>
                </c:pt>
                <c:pt idx="2">
                  <c:v>22.544538138456005</c:v>
                </c:pt>
              </c:numCache>
            </c:numRef>
          </c:val>
        </c:ser>
        <c:ser>
          <c:idx val="6"/>
          <c:order val="6"/>
          <c:tx>
            <c:strRef>
              <c:f>'KF_23_dur+rat'!$H$41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'KF_23_dur+rat'!$H$42:$H$44</c:f>
              <c:numCache>
                <c:formatCode>0.00</c:formatCode>
                <c:ptCount val="3"/>
                <c:pt idx="0">
                  <c:v>30.592809100077563</c:v>
                </c:pt>
                <c:pt idx="1">
                  <c:v>37.886372101809293</c:v>
                </c:pt>
                <c:pt idx="2">
                  <c:v>26.576492276556184</c:v>
                </c:pt>
              </c:numCache>
            </c:numRef>
          </c:val>
        </c:ser>
        <c:ser>
          <c:idx val="7"/>
          <c:order val="7"/>
          <c:tx>
            <c:strRef>
              <c:f>'KF_23_dur+rat'!$I$41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'KF_23_dur+rat'!$I$42:$I$44</c:f>
              <c:numCache>
                <c:formatCode>0.00</c:formatCode>
                <c:ptCount val="3"/>
                <c:pt idx="0">
                  <c:v>-2.0720593699973571</c:v>
                </c:pt>
                <c:pt idx="1">
                  <c:v>10.094066409642368</c:v>
                </c:pt>
                <c:pt idx="2">
                  <c:v>0.21253194611624182</c:v>
                </c:pt>
              </c:numCache>
            </c:numRef>
          </c:val>
        </c:ser>
        <c:ser>
          <c:idx val="8"/>
          <c:order val="8"/>
          <c:tx>
            <c:strRef>
              <c:f>'KF_23_dur+rat'!$J$41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'KF_23_dur+rat'!$J$42:$J$44</c:f>
              <c:numCache>
                <c:formatCode>0.00</c:formatCode>
                <c:ptCount val="3"/>
                <c:pt idx="0">
                  <c:v>21.053896769533335</c:v>
                </c:pt>
                <c:pt idx="1">
                  <c:v>22.256468797486402</c:v>
                </c:pt>
                <c:pt idx="2">
                  <c:v>4.7803024578944555</c:v>
                </c:pt>
              </c:numCache>
            </c:numRef>
          </c:val>
        </c:ser>
        <c:ser>
          <c:idx val="9"/>
          <c:order val="9"/>
          <c:tx>
            <c:strRef>
              <c:f>'KF_23_dur+rat'!$K$41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'KF_23_dur+rat'!$K$42:$K$44</c:f>
              <c:numCache>
                <c:formatCode>0.00</c:formatCode>
                <c:ptCount val="3"/>
                <c:pt idx="0">
                  <c:v>-14.012219791499762</c:v>
                </c:pt>
                <c:pt idx="1">
                  <c:v>-21.751967995925064</c:v>
                </c:pt>
                <c:pt idx="2">
                  <c:v>6.1454805540313773</c:v>
                </c:pt>
              </c:numCache>
            </c:numRef>
          </c:val>
        </c:ser>
        <c:ser>
          <c:idx val="10"/>
          <c:order val="10"/>
          <c:tx>
            <c:strRef>
              <c:f>'KF_23_dur+rat'!$L$41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'KF_23_dur+rat'!$L$42:$L$44</c:f>
              <c:numCache>
                <c:formatCode>0.00</c:formatCode>
                <c:ptCount val="3"/>
                <c:pt idx="0">
                  <c:v>-12.266801165488895</c:v>
                </c:pt>
                <c:pt idx="1">
                  <c:v>-25.14284578694182</c:v>
                </c:pt>
                <c:pt idx="2">
                  <c:v>-9.3142319482115887</c:v>
                </c:pt>
              </c:numCache>
            </c:numRef>
          </c:val>
        </c:ser>
        <c:ser>
          <c:idx val="11"/>
          <c:order val="11"/>
          <c:tx>
            <c:strRef>
              <c:f>'KF_23_dur+rat'!$M$41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'KF_23_dur+rat'!$M$42:$M$44</c:f>
              <c:numCache>
                <c:formatCode>0.00</c:formatCode>
                <c:ptCount val="3"/>
                <c:pt idx="0">
                  <c:v>-15.202683298098371</c:v>
                </c:pt>
                <c:pt idx="1">
                  <c:v>-5.0268403570988269</c:v>
                </c:pt>
                <c:pt idx="2">
                  <c:v>-13.453605735493232</c:v>
                </c:pt>
              </c:numCache>
            </c:numRef>
          </c:val>
        </c:ser>
        <c:ser>
          <c:idx val="12"/>
          <c:order val="12"/>
          <c:tx>
            <c:strRef>
              <c:f>'KF_23_dur+rat'!$N$41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'KF_23_dur+rat'!$N$42:$N$44</c:f>
              <c:numCache>
                <c:formatCode>0.00</c:formatCode>
                <c:ptCount val="3"/>
                <c:pt idx="0">
                  <c:v>-14.970818492680063</c:v>
                </c:pt>
                <c:pt idx="1">
                  <c:v>-23.815471599151632</c:v>
                </c:pt>
                <c:pt idx="2">
                  <c:v>-10.295878316506585</c:v>
                </c:pt>
              </c:numCache>
            </c:numRef>
          </c:val>
        </c:ser>
        <c:ser>
          <c:idx val="13"/>
          <c:order val="13"/>
          <c:tx>
            <c:strRef>
              <c:f>'KF_23_dur+rat'!$O$41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'KF_23_dur+rat'!$O$42:$O$44</c:f>
              <c:numCache>
                <c:formatCode>0.00</c:formatCode>
                <c:ptCount val="3"/>
                <c:pt idx="0">
                  <c:v>-5.0412738991651009</c:v>
                </c:pt>
                <c:pt idx="1">
                  <c:v>-14.590745475873169</c:v>
                </c:pt>
                <c:pt idx="2">
                  <c:v>-10.034379411673738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70464"/>
        <c:axId val="216212224"/>
      </c:barChart>
      <c:catAx>
        <c:axId val="21587046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6212224"/>
        <c:crosses val="autoZero"/>
        <c:auto val="1"/>
        <c:lblAlgn val="ctr"/>
        <c:lblOffset val="100"/>
        <c:noMultiLvlLbl val="0"/>
      </c:catAx>
      <c:valAx>
        <c:axId val="216212224"/>
        <c:scaling>
          <c:orientation val="minMax"/>
          <c:max val="4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8704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73488077938703467"/>
          <c:h val="0.14030843761788653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'KF_23_dur+rat'!$C$32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'KF_23_dur+rat'!$C$33:$C$35</c:f>
              <c:numCache>
                <c:formatCode>0.00</c:formatCode>
                <c:ptCount val="3"/>
                <c:pt idx="0">
                  <c:v>-4.4883276850535356</c:v>
                </c:pt>
                <c:pt idx="1">
                  <c:v>-4.1415777692058011</c:v>
                </c:pt>
                <c:pt idx="2">
                  <c:v>-12.512599731407578</c:v>
                </c:pt>
              </c:numCache>
            </c:numRef>
          </c:val>
        </c:ser>
        <c:ser>
          <c:idx val="2"/>
          <c:order val="1"/>
          <c:tx>
            <c:strRef>
              <c:f>'KF_23_dur+rat'!$E$32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'KF_23_dur+rat'!$E$33:$E$35</c:f>
              <c:numCache>
                <c:formatCode>0.00</c:formatCode>
                <c:ptCount val="3"/>
                <c:pt idx="0">
                  <c:v>11.319115916634754</c:v>
                </c:pt>
                <c:pt idx="1">
                  <c:v>6.3541731119358777E-2</c:v>
                </c:pt>
                <c:pt idx="2">
                  <c:v>-6.5375862964285005</c:v>
                </c:pt>
              </c:numCache>
            </c:numRef>
          </c:val>
        </c:ser>
        <c:ser>
          <c:idx val="3"/>
          <c:order val="2"/>
          <c:tx>
            <c:strRef>
              <c:f>'KF_23_dur+rat'!$F$32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'KF_23_dur+rat'!$F$33:$F$35</c:f>
              <c:numCache>
                <c:formatCode>0.00</c:formatCode>
                <c:ptCount val="3"/>
                <c:pt idx="0">
                  <c:v>-13.673201761445666</c:v>
                </c:pt>
                <c:pt idx="1">
                  <c:v>5.2685025604653681</c:v>
                </c:pt>
                <c:pt idx="2">
                  <c:v>-1.3620638080248748</c:v>
                </c:pt>
              </c:numCache>
            </c:numRef>
          </c:val>
        </c:ser>
        <c:ser>
          <c:idx val="1"/>
          <c:order val="3"/>
          <c:tx>
            <c:strRef>
              <c:f>'KF_23_dur+rat'!$G$32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'KF_23_dur+rat'!$G$33:$G$35</c:f>
              <c:numCache>
                <c:formatCode>0.00</c:formatCode>
                <c:ptCount val="3"/>
                <c:pt idx="0">
                  <c:v>2.3517904057245516</c:v>
                </c:pt>
                <c:pt idx="1">
                  <c:v>-10.118190573963473</c:v>
                </c:pt>
                <c:pt idx="2">
                  <c:v>17.658092080632596</c:v>
                </c:pt>
              </c:numCache>
            </c:numRef>
          </c:val>
        </c:ser>
        <c:ser>
          <c:idx val="4"/>
          <c:order val="4"/>
          <c:tx>
            <c:strRef>
              <c:f>'KF_23_dur+rat'!$H$32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'KF_23_dur+rat'!$H$33:$H$35</c:f>
              <c:numCache>
                <c:formatCode>0.00</c:formatCode>
                <c:ptCount val="3"/>
                <c:pt idx="0">
                  <c:v>32.288488067098868</c:v>
                </c:pt>
                <c:pt idx="1">
                  <c:v>33.868333558239847</c:v>
                </c:pt>
                <c:pt idx="2">
                  <c:v>21.529272619984667</c:v>
                </c:pt>
              </c:numCache>
            </c:numRef>
          </c:val>
        </c:ser>
        <c:ser>
          <c:idx val="5"/>
          <c:order val="5"/>
          <c:tx>
            <c:strRef>
              <c:f>'KF_23_dur+rat'!$I$32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'KF_23_dur+rat'!$I$33:$I$35</c:f>
              <c:numCache>
                <c:formatCode>0.00</c:formatCode>
                <c:ptCount val="3"/>
                <c:pt idx="0">
                  <c:v>-0.80051654651192394</c:v>
                </c:pt>
                <c:pt idx="1">
                  <c:v>6.8859016323022537</c:v>
                </c:pt>
                <c:pt idx="2">
                  <c:v>-3.7834285357726989</c:v>
                </c:pt>
              </c:numCache>
            </c:numRef>
          </c:val>
        </c:ser>
        <c:ser>
          <c:idx val="6"/>
          <c:order val="6"/>
          <c:tx>
            <c:strRef>
              <c:f>'KF_23_dur+rat'!$K$32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'KF_23_dur+rat'!$K$33:$K$35</c:f>
              <c:numCache>
                <c:formatCode>0.00</c:formatCode>
                <c:ptCount val="3"/>
                <c:pt idx="0">
                  <c:v>-12.89571367355059</c:v>
                </c:pt>
                <c:pt idx="1">
                  <c:v>-24.032132480336088</c:v>
                </c:pt>
                <c:pt idx="2">
                  <c:v>1.9129445888380683</c:v>
                </c:pt>
              </c:numCache>
            </c:numRef>
          </c:val>
        </c:ser>
        <c:ser>
          <c:idx val="7"/>
          <c:order val="7"/>
          <c:tx>
            <c:strRef>
              <c:f>'KF_23_dur+rat'!$M$32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'KF_23_dur+rat'!$M$33:$M$35</c:f>
              <c:numCache>
                <c:formatCode>0.00</c:formatCode>
                <c:ptCount val="3"/>
                <c:pt idx="0">
                  <c:v>-14.101634722896433</c:v>
                </c:pt>
                <c:pt idx="1">
                  <c:v>-7.7943786586213992</c:v>
                </c:pt>
                <c:pt idx="2">
                  <c:v>-16.904630917821752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55712"/>
        <c:axId val="215957504"/>
      </c:barChart>
      <c:catAx>
        <c:axId val="21595571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957504"/>
        <c:crosses val="autoZero"/>
        <c:auto val="1"/>
        <c:lblAlgn val="ctr"/>
        <c:lblOffset val="100"/>
        <c:noMultiLvlLbl val="0"/>
      </c:catAx>
      <c:valAx>
        <c:axId val="215957504"/>
        <c:scaling>
          <c:orientation val="minMax"/>
          <c:max val="4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955712"/>
        <c:crosses val="autoZero"/>
        <c:crossBetween val="between"/>
        <c:majorUnit val="10"/>
        <c:minorUnit val="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'KF_23_dur+rat'!$B$59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'KF_23_dur+rat'!$B$60:$B$62</c:f>
              <c:numCache>
                <c:formatCode>0.00</c:formatCode>
                <c:ptCount val="3"/>
                <c:pt idx="0">
                  <c:v>2.3118899101887109</c:v>
                </c:pt>
                <c:pt idx="1">
                  <c:v>1.5676904255492232</c:v>
                </c:pt>
                <c:pt idx="2">
                  <c:v>-3.8795803357379448</c:v>
                </c:pt>
              </c:numCache>
            </c:numRef>
          </c:val>
        </c:ser>
        <c:ser>
          <c:idx val="1"/>
          <c:order val="1"/>
          <c:tx>
            <c:strRef>
              <c:f>'KF_23_dur+rat'!$C$59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'KF_23_dur+rat'!$C$60:$C$62</c:f>
              <c:numCache>
                <c:formatCode>0.00</c:formatCode>
                <c:ptCount val="3"/>
                <c:pt idx="0">
                  <c:v>-0.39115793628543116</c:v>
                </c:pt>
                <c:pt idx="1">
                  <c:v>1.1745494705215371</c:v>
                </c:pt>
                <c:pt idx="2">
                  <c:v>-0.78339153423611663</c:v>
                </c:pt>
              </c:numCache>
            </c:numRef>
          </c:val>
        </c:ser>
        <c:ser>
          <c:idx val="2"/>
          <c:order val="2"/>
          <c:tx>
            <c:strRef>
              <c:f>'KF_23_dur+rat'!$D$59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'KF_23_dur+rat'!$D$60:$D$62</c:f>
              <c:numCache>
                <c:formatCode>0.00</c:formatCode>
                <c:ptCount val="3"/>
                <c:pt idx="0">
                  <c:v>0.84149095551708086</c:v>
                </c:pt>
                <c:pt idx="1">
                  <c:v>-0.97624527950678086</c:v>
                </c:pt>
                <c:pt idx="2">
                  <c:v>0.13475432398969645</c:v>
                </c:pt>
              </c:numCache>
            </c:numRef>
          </c:val>
        </c:ser>
        <c:ser>
          <c:idx val="3"/>
          <c:order val="3"/>
          <c:tx>
            <c:strRef>
              <c:f>'KF_23_dur+rat'!$E$59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'KF_23_dur+rat'!$E$60:$E$62</c:f>
              <c:numCache>
                <c:formatCode>0.00</c:formatCode>
                <c:ptCount val="3"/>
                <c:pt idx="0">
                  <c:v>2.1009854969415613</c:v>
                </c:pt>
                <c:pt idx="1">
                  <c:v>-0.65522464507829525</c:v>
                </c:pt>
                <c:pt idx="2">
                  <c:v>-1.4457608518632714</c:v>
                </c:pt>
              </c:numCache>
            </c:numRef>
          </c:val>
        </c:ser>
        <c:ser>
          <c:idx val="4"/>
          <c:order val="4"/>
          <c:tx>
            <c:strRef>
              <c:f>'KF_23_dur+rat'!$F$59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'KF_23_dur+rat'!$F$60:$F$62</c:f>
              <c:numCache>
                <c:formatCode>0.00</c:formatCode>
                <c:ptCount val="3"/>
                <c:pt idx="0">
                  <c:v>-5.4625938468252642</c:v>
                </c:pt>
                <c:pt idx="1">
                  <c:v>4.1571185282484002</c:v>
                </c:pt>
                <c:pt idx="2">
                  <c:v>1.3054753185768639</c:v>
                </c:pt>
              </c:numCache>
            </c:numRef>
          </c:val>
        </c:ser>
        <c:ser>
          <c:idx val="5"/>
          <c:order val="5"/>
          <c:tx>
            <c:strRef>
              <c:f>'KF_23_dur+rat'!$G$59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'KF_23_dur+rat'!$G$60:$G$62</c:f>
              <c:numCache>
                <c:formatCode>0.00</c:formatCode>
                <c:ptCount val="3"/>
                <c:pt idx="0">
                  <c:v>-0.62140800506843163</c:v>
                </c:pt>
                <c:pt idx="1">
                  <c:v>-2.4648686332275247</c:v>
                </c:pt>
                <c:pt idx="2">
                  <c:v>3.0862766382959492</c:v>
                </c:pt>
              </c:numCache>
            </c:numRef>
          </c:val>
        </c:ser>
        <c:ser>
          <c:idx val="6"/>
          <c:order val="6"/>
          <c:tx>
            <c:strRef>
              <c:f>'KF_23_dur+rat'!$H$59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'KF_23_dur+rat'!$H$60:$H$62</c:f>
              <c:numCache>
                <c:formatCode>0.00</c:formatCode>
                <c:ptCount val="3"/>
                <c:pt idx="0">
                  <c:v>-0.54796184803343095</c:v>
                </c:pt>
                <c:pt idx="1">
                  <c:v>1.3293353498577289</c:v>
                </c:pt>
                <c:pt idx="2">
                  <c:v>-0.78137350182429266</c:v>
                </c:pt>
              </c:numCache>
            </c:numRef>
          </c:val>
        </c:ser>
        <c:ser>
          <c:idx val="7"/>
          <c:order val="7"/>
          <c:tx>
            <c:strRef>
              <c:f>'KF_23_dur+rat'!$I$59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'KF_23_dur+rat'!$I$60:$I$62</c:f>
              <c:numCache>
                <c:formatCode>0.00</c:formatCode>
                <c:ptCount val="3"/>
                <c:pt idx="0">
                  <c:v>-2.0255629639646244</c:v>
                </c:pt>
                <c:pt idx="1">
                  <c:v>2.3736910147574406</c:v>
                </c:pt>
                <c:pt idx="2">
                  <c:v>-0.34812805079282327</c:v>
                </c:pt>
              </c:numCache>
            </c:numRef>
          </c:val>
        </c:ser>
        <c:ser>
          <c:idx val="8"/>
          <c:order val="8"/>
          <c:tx>
            <c:strRef>
              <c:f>'KF_23_dur+rat'!$J$59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'KF_23_dur+rat'!$J$60:$J$62</c:f>
              <c:numCache>
                <c:formatCode>0.00</c:formatCode>
                <c:ptCount val="3"/>
                <c:pt idx="0">
                  <c:v>1.1228375719005186</c:v>
                </c:pt>
                <c:pt idx="1">
                  <c:v>0.90318654650610242</c:v>
                </c:pt>
                <c:pt idx="2">
                  <c:v>-2.0260241184066388</c:v>
                </c:pt>
              </c:numCache>
            </c:numRef>
          </c:val>
        </c:ser>
        <c:ser>
          <c:idx val="9"/>
          <c:order val="9"/>
          <c:tx>
            <c:strRef>
              <c:f>'KF_23_dur+rat'!$K$59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'KF_23_dur+rat'!$K$60:$K$62</c:f>
              <c:numCache>
                <c:formatCode>0.00</c:formatCode>
                <c:ptCount val="3"/>
                <c:pt idx="0">
                  <c:v>-0.71956036877235618</c:v>
                </c:pt>
                <c:pt idx="1">
                  <c:v>-2.6767926430038287</c:v>
                </c:pt>
                <c:pt idx="2">
                  <c:v>3.3963530117761849</c:v>
                </c:pt>
              </c:numCache>
            </c:numRef>
          </c:val>
        </c:ser>
        <c:ser>
          <c:idx val="10"/>
          <c:order val="10"/>
          <c:tx>
            <c:strRef>
              <c:f>'KF_23_dur+rat'!$L$59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'KF_23_dur+rat'!$L$60:$L$62</c:f>
              <c:numCache>
                <c:formatCode>0.00</c:formatCode>
                <c:ptCount val="3"/>
                <c:pt idx="0">
                  <c:v>2.0510607501033249</c:v>
                </c:pt>
                <c:pt idx="1">
                  <c:v>-3.0650479523317422</c:v>
                </c:pt>
                <c:pt idx="2">
                  <c:v>1.0139872022284138</c:v>
                </c:pt>
              </c:numCache>
            </c:numRef>
          </c:val>
        </c:ser>
        <c:ser>
          <c:idx val="11"/>
          <c:order val="11"/>
          <c:tx>
            <c:strRef>
              <c:f>'KF_23_dur+rat'!$M$59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'KF_23_dur+rat'!$M$60:$M$62</c:f>
              <c:numCache>
                <c:formatCode>0.00</c:formatCode>
                <c:ptCount val="3"/>
                <c:pt idx="0">
                  <c:v>-1.9418536557660033</c:v>
                </c:pt>
                <c:pt idx="1">
                  <c:v>2.3076787653644644</c:v>
                </c:pt>
                <c:pt idx="2">
                  <c:v>-0.36582510959846992</c:v>
                </c:pt>
              </c:numCache>
            </c:numRef>
          </c:val>
        </c:ser>
        <c:ser>
          <c:idx val="12"/>
          <c:order val="12"/>
          <c:tx>
            <c:strRef>
              <c:f>'KF_23_dur+rat'!$N$59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'KF_23_dur+rat'!$N$60:$N$62</c:f>
              <c:numCache>
                <c:formatCode>0.00</c:formatCode>
                <c:ptCount val="3"/>
                <c:pt idx="0">
                  <c:v>1.1489632270775658</c:v>
                </c:pt>
                <c:pt idx="1">
                  <c:v>-2.2482454561427083</c:v>
                </c:pt>
                <c:pt idx="2">
                  <c:v>1.0992822290651283</c:v>
                </c:pt>
              </c:numCache>
            </c:numRef>
          </c:val>
        </c:ser>
        <c:ser>
          <c:idx val="13"/>
          <c:order val="13"/>
          <c:tx>
            <c:strRef>
              <c:f>'KF_23_dur+rat'!$O$59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'KF_23_dur+rat'!$O$60:$O$62</c:f>
              <c:numCache>
                <c:formatCode>0.00</c:formatCode>
                <c:ptCount val="3"/>
                <c:pt idx="0">
                  <c:v>2.1328707129866942</c:v>
                </c:pt>
                <c:pt idx="1">
                  <c:v>-1.7268254915139813</c:v>
                </c:pt>
                <c:pt idx="2">
                  <c:v>-0.40604522147272348</c:v>
                </c:pt>
              </c:numCache>
            </c:numRef>
          </c:val>
        </c:ser>
        <c:ser>
          <c:idx val="14"/>
          <c:order val="14"/>
          <c:tx>
            <c:strRef>
              <c:f>'KF_23_dur+rat'!$P$59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'KF_23_dur+rat'!$P$60:$P$62</c:f>
              <c:numCache>
                <c:formatCode>0.00</c:formatCode>
                <c:ptCount val="3"/>
                <c:pt idx="0">
                  <c:v>0.54157536458830435</c:v>
                </c:pt>
                <c:pt idx="1">
                  <c:v>1.4446429574357325</c:v>
                </c:pt>
                <c:pt idx="2">
                  <c:v>-1.986218322024051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0688"/>
        <c:axId val="216060672"/>
      </c:barChart>
      <c:catAx>
        <c:axId val="21605068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6060672"/>
        <c:crosses val="autoZero"/>
        <c:auto val="1"/>
        <c:lblAlgn val="ctr"/>
        <c:lblOffset val="100"/>
        <c:noMultiLvlLbl val="0"/>
      </c:catAx>
      <c:valAx>
        <c:axId val="216060672"/>
        <c:scaling>
          <c:orientation val="minMax"/>
          <c:max val="5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050688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46686127298377"/>
          <c:h val="0.18140932078612124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'KF_23_dur+rat'!$C$50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'KF_23_dur+rat'!$C$51:$C$53</c:f>
              <c:numCache>
                <c:formatCode>0.00</c:formatCode>
                <c:ptCount val="3"/>
                <c:pt idx="0">
                  <c:v>0.8099812046863164</c:v>
                </c:pt>
                <c:pt idx="1">
                  <c:v>0.48136356959154725</c:v>
                </c:pt>
                <c:pt idx="2">
                  <c:v>-1.2913447742778708</c:v>
                </c:pt>
              </c:numCache>
            </c:numRef>
          </c:val>
        </c:ser>
        <c:ser>
          <c:idx val="4"/>
          <c:order val="1"/>
          <c:tx>
            <c:strRef>
              <c:f>'KF_23_dur+rat'!$E$50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'KF_23_dur+rat'!$E$51:$E$53</c:f>
              <c:numCache>
                <c:formatCode>0.00</c:formatCode>
                <c:ptCount val="3"/>
                <c:pt idx="0">
                  <c:v>3.3021246379133089</c:v>
                </c:pt>
                <c:pt idx="1">
                  <c:v>-1.3484105460082851</c:v>
                </c:pt>
                <c:pt idx="2">
                  <c:v>-1.9537140919050255</c:v>
                </c:pt>
              </c:numCache>
            </c:numRef>
          </c:val>
        </c:ser>
        <c:ser>
          <c:idx val="5"/>
          <c:order val="2"/>
          <c:tx>
            <c:strRef>
              <c:f>'KF_23_dur+rat'!$F$50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'KF_23_dur+rat'!$F$51:$F$53</c:f>
              <c:numCache>
                <c:formatCode>0.00</c:formatCode>
                <c:ptCount val="3"/>
                <c:pt idx="0">
                  <c:v>-4.2614547058535166</c:v>
                </c:pt>
                <c:pt idx="1">
                  <c:v>3.4639326273184103</c:v>
                </c:pt>
                <c:pt idx="2">
                  <c:v>0.79752207853510981</c:v>
                </c:pt>
              </c:numCache>
            </c:numRef>
          </c:val>
        </c:ser>
        <c:ser>
          <c:idx val="0"/>
          <c:order val="3"/>
          <c:tx>
            <c:strRef>
              <c:f>'KF_23_dur+rat'!$G$50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'KF_23_dur+rat'!$G$51:$G$53</c:f>
              <c:numCache>
                <c:formatCode>0.00</c:formatCode>
                <c:ptCount val="3"/>
                <c:pt idx="0">
                  <c:v>0.57973113590331593</c:v>
                </c:pt>
                <c:pt idx="1">
                  <c:v>-3.1580545341575146</c:v>
                </c:pt>
                <c:pt idx="2">
                  <c:v>2.5783233982541951</c:v>
                </c:pt>
              </c:numCache>
            </c:numRef>
          </c:val>
        </c:ser>
        <c:ser>
          <c:idx val="2"/>
          <c:order val="4"/>
          <c:tx>
            <c:strRef>
              <c:f>'KF_23_dur+rat'!$H$50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'KF_23_dur+rat'!$H$51:$H$53</c:f>
              <c:numCache>
                <c:formatCode>0.00</c:formatCode>
                <c:ptCount val="3"/>
                <c:pt idx="0">
                  <c:v>0.65317729293831661</c:v>
                </c:pt>
                <c:pt idx="1">
                  <c:v>0.63614944892773906</c:v>
                </c:pt>
                <c:pt idx="2">
                  <c:v>-1.2893267418660468</c:v>
                </c:pt>
              </c:numCache>
            </c:numRef>
          </c:val>
        </c:ser>
        <c:ser>
          <c:idx val="3"/>
          <c:order val="5"/>
          <c:tx>
            <c:strRef>
              <c:f>'KF_23_dur+rat'!$I$50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'KF_23_dur+rat'!$I$51:$I$53</c:f>
              <c:numCache>
                <c:formatCode>0.00</c:formatCode>
                <c:ptCount val="3"/>
                <c:pt idx="0">
                  <c:v>-0.82442382299287686</c:v>
                </c:pt>
                <c:pt idx="1">
                  <c:v>1.6805051138274507</c:v>
                </c:pt>
                <c:pt idx="2">
                  <c:v>-0.8560812908345774</c:v>
                </c:pt>
              </c:numCache>
            </c:numRef>
          </c:val>
        </c:ser>
        <c:ser>
          <c:idx val="6"/>
          <c:order val="6"/>
          <c:tx>
            <c:strRef>
              <c:f>'KF_23_dur+rat'!$K$50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'KF_23_dur+rat'!$K$51:$K$53</c:f>
              <c:numCache>
                <c:formatCode>0.00</c:formatCode>
                <c:ptCount val="3"/>
                <c:pt idx="0">
                  <c:v>0.48157877219939138</c:v>
                </c:pt>
                <c:pt idx="1">
                  <c:v>-3.3699785439338186</c:v>
                </c:pt>
                <c:pt idx="2">
                  <c:v>2.8883997717344307</c:v>
                </c:pt>
              </c:numCache>
            </c:numRef>
          </c:val>
        </c:ser>
        <c:ser>
          <c:idx val="7"/>
          <c:order val="7"/>
          <c:tx>
            <c:strRef>
              <c:f>'KF_23_dur+rat'!$M$50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'KF_23_dur+rat'!$M$51:$M$53</c:f>
              <c:numCache>
                <c:formatCode>0.00</c:formatCode>
                <c:ptCount val="3"/>
                <c:pt idx="0">
                  <c:v>-0.74071451479425576</c:v>
                </c:pt>
                <c:pt idx="1">
                  <c:v>1.6144928644344745</c:v>
                </c:pt>
                <c:pt idx="2">
                  <c:v>-0.87377834964022405</c:v>
                </c:pt>
              </c:numCache>
            </c:numRef>
          </c:val>
        </c:ser>
        <c:ser>
          <c:idx val="8"/>
          <c:order val="8"/>
          <c:tx>
            <c:strRef>
              <c:f>'KF_23_dur+rat'!$P$50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'KF_23_dur+rat'!$P$51:$P$53</c:f>
              <c:numCache>
                <c:formatCode>0.00</c:formatCode>
                <c:ptCount val="3"/>
                <c:pt idx="0">
                  <c:v>1.7427145055600519</c:v>
                </c:pt>
                <c:pt idx="1">
                  <c:v>0.75145705650574257</c:v>
                </c:pt>
                <c:pt idx="2">
                  <c:v>-2.4941715620658051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75264"/>
        <c:axId val="216081152"/>
      </c:barChart>
      <c:catAx>
        <c:axId val="21607526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6081152"/>
        <c:crosses val="autoZero"/>
        <c:auto val="1"/>
        <c:lblAlgn val="ctr"/>
        <c:lblOffset val="100"/>
        <c:noMultiLvlLbl val="0"/>
      </c:catAx>
      <c:valAx>
        <c:axId val="216081152"/>
        <c:scaling>
          <c:orientation val="minMax"/>
          <c:max val="4"/>
          <c:min val="-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6075264"/>
        <c:crosses val="autoZero"/>
        <c:crossBetween val="between"/>
        <c:majorUnit val="1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K_1987_21" connectionId="2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K_1990_21" connectionId="2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KO_1994_21" connectionId="4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elzer_Stark_2012_14" connectionId="5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S_2019_21" connectionId="7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KO_94_28" connectionId="4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K_27" connectionId="2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sengery_Keller_1990_14" connectionId="3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Kammer+Widmann_2017_20_Abschnitte-Dauern_1" connectionId="3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S_29" connectionId="7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K_1990_32_dur" connectionId="2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S_29" connectionId="9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Pammer_Kopatchinskaja_2004_12" connectionId="8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S_27" connectionId="7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sengery_Keller_1987_12 (Umpanzert)" connectionId="3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AP_2009_23" connectionId="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K_2005_21" connectionId="1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AP_29" connectionId="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MS_2012_21" connectionId="6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KO_1996_21" connectionId="4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KO_94_29" connectionId="5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Kammer+Widmann_2017_27_Abschnitte-Dauern" connectionId="4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K_29" connectionId="2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AP_27" connectionId="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KO_27" connectionId="4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K_28" connectionId="2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CK_1990_23" connectionId="2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PK_29" connectionId="8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KO_94_27" connectionId="5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Kammer+Widmann_2017_20_Abschnitte-Dauern_3" connectionId="3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MS19_28" connectionId="7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Kammer+Widmann_2017_23_Abschnitte-Dauern_1" connectionId="4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PK_2004_21" connectionId="8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ammer+Widmann_2017_21_Abschnitte-Dauern_1" connectionId="3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Melzer_Stark_2017_Wien modern_14_dur" connectionId="5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WS_1997_23" connectionId="91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PK_28" connectionId="8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Kammer+Widmann_2017_14_Abschnitte-Dauern" connectionId="3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BK_29" connectionId="19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CK_1987_23" connectionId="2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MS13_29" connectionId="76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Arnold+Pogossian_2006 [live DVD]_21_dur_1" connectionId="1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Arnold+Pogossian_2006 [live DVD]_14_dur" connectionId="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CK87_28" connectionId="2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S_2013_23" connectionId="6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MS13_28" connectionId="75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K_2005_23" connectionId="17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MS_2013_21" connectionId="6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Melzer_Stark_2014_14" connectionId="5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Komsi_Oramo_1996_14" connectionId="5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BK_27" connectionId="2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MS13_27" connectionId="77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Komsi_Oramo_1994_14" connectionId="5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Melzer_Stark_2017_Wien modern_20_dur_1" connectionId="6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MS_28" connectionId="7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nse_Keller_2005_14" connectionId="1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KO_1994_23" connectionId="4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WS_28" connectionId="92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Arnold+Pogossian_2006 [live DVD]_27_dur" connectionId="1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Arnold+Pogossian_2006 [live DVD]_23_dur_1" connectionId="1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CK87_29" connectionId="30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MS19_27" connectionId="8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BK_28" connectionId="18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PK_2004_23" connectionId="84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AP_28" connectionId="3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Melzer_Stark_2017_Wien modern_23_dur_1" connectionId="6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elzer_Stark_2017_Wien modern_20_dur_3" connectionId="6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KO_28" connectionId="4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MS_2012_23" connectionId="6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Melzer_Stark_2019_14" connectionId="6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KO_1996_23" connectionId="45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Arnold_Pogossian_2009_14" connectionId="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Melzer_Stark_2017_Wien modern_27_dur" connectionId="6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Arnold+Pogossian_2006 [live DVD]_20_dur_3" connectionId="1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Arnold+Pogossian_2006 [live DVD]_20_dur_1" connectionId="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Whittlesey_Sallaberger_1997_14" connectionId="8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CK87_27" connectionId="3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WS_1997_21" connectionId="90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Melzer_Stark_2017_Wien modern_21_dur_1" connectionId="6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KO_29" connectionId="47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PK_27" connectionId="87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MS19_29" connectionId="7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AP_2009_21" connectionId="1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MS_2019_23" connectionId="7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S_27" connectionId="9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6" Type="http://schemas.openxmlformats.org/officeDocument/2006/relationships/queryTable" Target="../queryTables/queryTable75.xml"/><Relationship Id="rId84" Type="http://schemas.openxmlformats.org/officeDocument/2006/relationships/queryTable" Target="../queryTables/queryTable83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79" Type="http://schemas.openxmlformats.org/officeDocument/2006/relationships/queryTable" Target="../queryTables/queryTable78.xml"/><Relationship Id="rId5" Type="http://schemas.openxmlformats.org/officeDocument/2006/relationships/queryTable" Target="../queryTables/queryTable4.xml"/><Relationship Id="rId61" Type="http://schemas.openxmlformats.org/officeDocument/2006/relationships/queryTable" Target="../queryTables/queryTable60.xml"/><Relationship Id="rId82" Type="http://schemas.openxmlformats.org/officeDocument/2006/relationships/queryTable" Target="../queryTables/queryTable81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77" Type="http://schemas.openxmlformats.org/officeDocument/2006/relationships/queryTable" Target="../queryTables/queryTable76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80" Type="http://schemas.openxmlformats.org/officeDocument/2006/relationships/queryTable" Target="../queryTables/queryTable79.xml"/><Relationship Id="rId85" Type="http://schemas.openxmlformats.org/officeDocument/2006/relationships/queryTable" Target="../queryTables/queryTable84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75" Type="http://schemas.openxmlformats.org/officeDocument/2006/relationships/queryTable" Target="../queryTables/queryTable74.xml"/><Relationship Id="rId83" Type="http://schemas.openxmlformats.org/officeDocument/2006/relationships/queryTable" Target="../queryTables/queryTable82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78" Type="http://schemas.openxmlformats.org/officeDocument/2006/relationships/queryTable" Target="../queryTables/queryTable77.xml"/><Relationship Id="rId81" Type="http://schemas.openxmlformats.org/officeDocument/2006/relationships/queryTable" Target="../queryTables/queryTable80.xml"/><Relationship Id="rId86" Type="http://schemas.openxmlformats.org/officeDocument/2006/relationships/queryTable" Target="../queryTables/queryTable8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C18" sqref="C18"/>
    </sheetView>
  </sheetViews>
  <sheetFormatPr baseColWidth="10" defaultRowHeight="14.5" x14ac:dyDescent="0.35"/>
  <cols>
    <col min="1" max="1" width="8" bestFit="1" customWidth="1"/>
    <col min="2" max="2" width="10.26953125" bestFit="1" customWidth="1"/>
    <col min="3" max="3" width="10.1796875" bestFit="1" customWidth="1"/>
    <col min="4" max="4" width="10.26953125" bestFit="1" customWidth="1"/>
    <col min="5" max="5" width="10.1796875" bestFit="1" customWidth="1"/>
  </cols>
  <sheetData>
    <row r="1" spans="1:5" x14ac:dyDescent="0.35">
      <c r="A1" s="1" t="s">
        <v>54</v>
      </c>
      <c r="B1" s="47" t="s">
        <v>55</v>
      </c>
      <c r="C1" s="11" t="s">
        <v>56</v>
      </c>
      <c r="D1" s="47" t="s">
        <v>55</v>
      </c>
      <c r="E1" s="11" t="s">
        <v>56</v>
      </c>
    </row>
    <row r="2" spans="1:5" x14ac:dyDescent="0.35">
      <c r="A2" s="1" t="s">
        <v>49</v>
      </c>
      <c r="B2" s="31">
        <v>12</v>
      </c>
      <c r="C2" s="31">
        <f>B2/B$8*100</f>
        <v>28.571428571428569</v>
      </c>
      <c r="D2" s="31">
        <f>SUM(B2:B4)</f>
        <v>24</v>
      </c>
      <c r="E2" s="31">
        <f t="shared" ref="E2:E6" si="0">D2/D$8*100</f>
        <v>57.142857142857139</v>
      </c>
    </row>
    <row r="3" spans="1:5" x14ac:dyDescent="0.35">
      <c r="A3" s="1" t="s">
        <v>50</v>
      </c>
      <c r="B3" s="31">
        <v>4</v>
      </c>
      <c r="C3" s="31">
        <f>B3/B$8*100</f>
        <v>9.5238095238095237</v>
      </c>
      <c r="D3" s="31"/>
      <c r="E3" s="31"/>
    </row>
    <row r="4" spans="1:5" x14ac:dyDescent="0.35">
      <c r="A4" s="1" t="s">
        <v>51</v>
      </c>
      <c r="B4" s="31">
        <v>8</v>
      </c>
      <c r="C4" s="31">
        <f t="shared" ref="C4:C7" si="1">B4/B$8*100</f>
        <v>19.047619047619047</v>
      </c>
      <c r="D4" s="31"/>
      <c r="E4" s="31"/>
    </row>
    <row r="5" spans="1:5" x14ac:dyDescent="0.35">
      <c r="A5" s="1">
        <v>2</v>
      </c>
      <c r="B5" s="31">
        <v>12</v>
      </c>
      <c r="C5" s="31">
        <f t="shared" si="1"/>
        <v>28.571428571428569</v>
      </c>
      <c r="D5" s="31">
        <f>B5</f>
        <v>12</v>
      </c>
      <c r="E5" s="31">
        <f t="shared" si="0"/>
        <v>28.571428571428569</v>
      </c>
    </row>
    <row r="6" spans="1:5" x14ac:dyDescent="0.35">
      <c r="A6" s="1" t="s">
        <v>45</v>
      </c>
      <c r="B6" s="31">
        <v>3</v>
      </c>
      <c r="C6" s="31">
        <f t="shared" si="1"/>
        <v>7.1428571428571423</v>
      </c>
      <c r="D6" s="31">
        <f>SUM(B6:B7)</f>
        <v>6</v>
      </c>
      <c r="E6" s="31">
        <f t="shared" si="0"/>
        <v>14.285714285714285</v>
      </c>
    </row>
    <row r="7" spans="1:5" x14ac:dyDescent="0.35">
      <c r="A7" s="1" t="s">
        <v>46</v>
      </c>
      <c r="B7" s="31">
        <v>3</v>
      </c>
      <c r="C7" s="31">
        <f t="shared" si="1"/>
        <v>7.1428571428571423</v>
      </c>
      <c r="D7" s="31"/>
      <c r="E7" s="31"/>
    </row>
    <row r="8" spans="1:5" x14ac:dyDescent="0.35">
      <c r="A8" s="16"/>
      <c r="B8" s="48">
        <f>SUM(B2:B7)</f>
        <v>42</v>
      </c>
      <c r="C8" s="48">
        <f>SUM(C2:C7)</f>
        <v>99.999999999999986</v>
      </c>
      <c r="D8" s="48">
        <f>SUM(D2:D7)</f>
        <v>42</v>
      </c>
      <c r="E8" s="48">
        <f>SUM(E2:E7)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0"/>
  <sheetViews>
    <sheetView tabSelected="1" zoomScale="55" zoomScaleNormal="55" workbookViewId="0"/>
  </sheetViews>
  <sheetFormatPr baseColWidth="10" defaultRowHeight="14.5" x14ac:dyDescent="0.35"/>
  <cols>
    <col min="1" max="1" width="21.453125" style="1" bestFit="1" customWidth="1"/>
    <col min="2" max="3" width="26.453125" style="2" bestFit="1" customWidth="1"/>
    <col min="4" max="4" width="24" style="2" bestFit="1" customWidth="1"/>
    <col min="5" max="5" width="24" bestFit="1" customWidth="1"/>
    <col min="6" max="6" width="34.1796875" bestFit="1" customWidth="1"/>
    <col min="7" max="7" width="37.36328125" bestFit="1" customWidth="1"/>
    <col min="8" max="8" width="29.90625" bestFit="1" customWidth="1"/>
    <col min="9" max="9" width="23.26953125" bestFit="1" customWidth="1"/>
    <col min="10" max="10" width="29.90625" bestFit="1" customWidth="1"/>
    <col min="11" max="12" width="22.81640625" bestFit="1" customWidth="1"/>
    <col min="13" max="13" width="28.7265625" bestFit="1" customWidth="1"/>
    <col min="14" max="15" width="22.81640625" bestFit="1" customWidth="1"/>
    <col min="16" max="16" width="11" style="2" bestFit="1" customWidth="1"/>
    <col min="17" max="17" width="9" bestFit="1" customWidth="1"/>
    <col min="18" max="18" width="9.453125" bestFit="1" customWidth="1"/>
    <col min="19" max="19" width="17.81640625" style="2" bestFit="1" customWidth="1"/>
    <col min="20" max="20" width="8.54296875" style="2" bestFit="1" customWidth="1"/>
    <col min="21" max="21" width="13.26953125" style="2" bestFit="1" customWidth="1"/>
    <col min="22" max="22" width="7.36328125" style="2" bestFit="1" customWidth="1"/>
    <col min="23" max="23" width="10.08984375" style="2" bestFit="1" customWidth="1"/>
    <col min="24" max="24" width="8.08984375" style="2" bestFit="1" customWidth="1"/>
    <col min="25" max="25" width="8.54296875" bestFit="1" customWidth="1"/>
    <col min="26" max="26" width="17.6328125" style="1" bestFit="1" customWidth="1"/>
    <col min="27" max="27" width="15.08984375" bestFit="1" customWidth="1"/>
    <col min="28" max="29" width="26.453125" style="2" bestFit="1" customWidth="1"/>
    <col min="30" max="30" width="24" bestFit="1" customWidth="1"/>
    <col min="31" max="31" width="24" style="2" bestFit="1" customWidth="1"/>
    <col min="32" max="32" width="34.1796875" style="2" bestFit="1" customWidth="1"/>
    <col min="33" max="33" width="37.36328125" bestFit="1" customWidth="1"/>
    <col min="34" max="34" width="29.90625" bestFit="1" customWidth="1"/>
    <col min="35" max="35" width="23.26953125" bestFit="1" customWidth="1"/>
    <col min="36" max="36" width="29.90625" bestFit="1" customWidth="1"/>
    <col min="37" max="38" width="22.81640625" bestFit="1" customWidth="1"/>
    <col min="39" max="39" width="28.7265625" bestFit="1" customWidth="1"/>
    <col min="40" max="41" width="22.81640625" bestFit="1" customWidth="1"/>
    <col min="42" max="42" width="11" bestFit="1" customWidth="1"/>
    <col min="43" max="43" width="9" bestFit="1" customWidth="1"/>
    <col min="44" max="44" width="9.453125" bestFit="1" customWidth="1"/>
    <col min="45" max="45" width="17.81640625" bestFit="1" customWidth="1"/>
    <col min="46" max="46" width="10.08984375" bestFit="1" customWidth="1"/>
    <col min="47" max="47" width="8.08984375" bestFit="1" customWidth="1"/>
    <col min="48" max="48" width="8.54296875" bestFit="1" customWidth="1"/>
    <col min="49" max="49" width="16.90625" bestFit="1" customWidth="1"/>
    <col min="50" max="51" width="8.54296875" bestFit="1" customWidth="1"/>
    <col min="52" max="52" width="18.26953125" bestFit="1" customWidth="1"/>
    <col min="53" max="53" width="17.81640625" bestFit="1" customWidth="1"/>
    <col min="54" max="54" width="22.36328125" bestFit="1" customWidth="1"/>
    <col min="55" max="55" width="5.453125" bestFit="1" customWidth="1"/>
    <col min="56" max="56" width="23.08984375" bestFit="1" customWidth="1"/>
    <col min="57" max="57" width="23.54296875" bestFit="1" customWidth="1"/>
    <col min="58" max="59" width="26.453125" bestFit="1" customWidth="1"/>
    <col min="60" max="61" width="24" bestFit="1" customWidth="1"/>
    <col min="62" max="62" width="34.1796875" bestFit="1" customWidth="1"/>
    <col min="63" max="63" width="37.36328125" bestFit="1" customWidth="1"/>
    <col min="64" max="64" width="29.90625" bestFit="1" customWidth="1"/>
    <col min="65" max="65" width="23.26953125" bestFit="1" customWidth="1"/>
    <col min="66" max="66" width="29.90625" bestFit="1" customWidth="1"/>
    <col min="67" max="68" width="22.81640625" bestFit="1" customWidth="1"/>
    <col min="69" max="69" width="28.7265625" bestFit="1" customWidth="1"/>
    <col min="70" max="71" width="22.81640625" bestFit="1" customWidth="1"/>
    <col min="72" max="72" width="8.54296875" bestFit="1" customWidth="1"/>
  </cols>
  <sheetData>
    <row r="1" spans="1:72" x14ac:dyDescent="0.35">
      <c r="A1" s="34" t="s">
        <v>16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" t="s">
        <v>20</v>
      </c>
      <c r="Q1" s="1" t="s">
        <v>21</v>
      </c>
      <c r="R1" s="1" t="s">
        <v>22</v>
      </c>
      <c r="S1" s="1" t="s">
        <v>23</v>
      </c>
      <c r="T1" s="1"/>
      <c r="U1" s="1"/>
      <c r="V1" s="6" t="s">
        <v>16</v>
      </c>
      <c r="W1" s="1" t="s">
        <v>24</v>
      </c>
      <c r="X1" s="1" t="s">
        <v>27</v>
      </c>
      <c r="Y1" s="1" t="s">
        <v>25</v>
      </c>
      <c r="Z1" s="6" t="s">
        <v>36</v>
      </c>
      <c r="AA1" s="6" t="s">
        <v>16</v>
      </c>
      <c r="AB1" s="26" t="s">
        <v>1</v>
      </c>
      <c r="AC1" s="26" t="s">
        <v>2</v>
      </c>
      <c r="AD1" s="26" t="s">
        <v>3</v>
      </c>
      <c r="AE1" s="26" t="s">
        <v>4</v>
      </c>
      <c r="AF1" s="26" t="s">
        <v>5</v>
      </c>
      <c r="AG1" s="26" t="s">
        <v>6</v>
      </c>
      <c r="AH1" s="26" t="s">
        <v>7</v>
      </c>
      <c r="AI1" s="26" t="s">
        <v>8</v>
      </c>
      <c r="AJ1" s="26" t="s">
        <v>9</v>
      </c>
      <c r="AK1" s="26" t="s">
        <v>10</v>
      </c>
      <c r="AL1" s="11" t="s">
        <v>11</v>
      </c>
      <c r="AM1" s="11" t="s">
        <v>12</v>
      </c>
      <c r="AN1" s="11" t="s">
        <v>13</v>
      </c>
      <c r="AO1" s="11" t="s">
        <v>14</v>
      </c>
      <c r="AP1" s="6" t="s">
        <v>20</v>
      </c>
      <c r="AQ1" s="1" t="s">
        <v>21</v>
      </c>
      <c r="AR1" s="6" t="s">
        <v>22</v>
      </c>
      <c r="AS1" s="6" t="s">
        <v>23</v>
      </c>
      <c r="AT1" s="6" t="s">
        <v>24</v>
      </c>
      <c r="AU1" s="6" t="s">
        <v>27</v>
      </c>
      <c r="AV1" s="1" t="s">
        <v>25</v>
      </c>
      <c r="AW1" s="6" t="s">
        <v>26</v>
      </c>
      <c r="AX1" s="37" t="s">
        <v>0</v>
      </c>
      <c r="AY1" s="20"/>
      <c r="AZ1" s="27"/>
      <c r="BA1" s="27"/>
      <c r="BB1" s="6"/>
      <c r="BC1" s="13"/>
      <c r="BD1" s="7"/>
    </row>
    <row r="2" spans="1:72" x14ac:dyDescent="0.35">
      <c r="A2" s="1">
        <v>1</v>
      </c>
      <c r="B2" s="8">
        <f>SUM(AB2:AB4)</f>
        <v>35.517188207999993</v>
      </c>
      <c r="C2" s="8">
        <f t="shared" ref="C2:O2" si="0">SUM(AC2:AC4)</f>
        <v>29.249160997000001</v>
      </c>
      <c r="D2" s="8">
        <f t="shared" si="0"/>
        <v>33.188571429000007</v>
      </c>
      <c r="E2" s="8">
        <f t="shared" si="0"/>
        <v>34.089977325</v>
      </c>
      <c r="F2" s="8">
        <f t="shared" si="0"/>
        <v>26.436417234000004</v>
      </c>
      <c r="G2" s="8">
        <f t="shared" si="0"/>
        <v>31.343854875000002</v>
      </c>
      <c r="H2" s="8">
        <f t="shared" si="0"/>
        <v>40.511564625999995</v>
      </c>
      <c r="I2" s="8">
        <f t="shared" si="0"/>
        <v>30.378503402</v>
      </c>
      <c r="J2" s="8">
        <f t="shared" si="0"/>
        <v>37.552471656000002</v>
      </c>
      <c r="K2" s="8">
        <f t="shared" si="0"/>
        <v>26.674512470999996</v>
      </c>
      <c r="L2" s="8">
        <f t="shared" si="0"/>
        <v>27.215963719000001</v>
      </c>
      <c r="M2" s="8">
        <f t="shared" si="0"/>
        <v>26.30521542</v>
      </c>
      <c r="N2" s="8">
        <f t="shared" si="0"/>
        <v>26.377142856999999</v>
      </c>
      <c r="O2" s="8">
        <f t="shared" si="0"/>
        <v>29.457414965999998</v>
      </c>
      <c r="P2" s="3">
        <f>AVERAGE(B2:O2)</f>
        <v>31.021282798928578</v>
      </c>
      <c r="Q2" s="12">
        <f>MIN(B2:O2)</f>
        <v>26.30521542</v>
      </c>
      <c r="R2" s="3">
        <f>MAX(B2:O2)</f>
        <v>40.511564625999995</v>
      </c>
      <c r="S2" s="8">
        <f>STDEV(B2:O2)/P2*100</f>
        <v>14.727856425758285</v>
      </c>
      <c r="V2" s="6">
        <v>1</v>
      </c>
      <c r="W2" s="12">
        <f>AVERAGE(C2,E2:I2,K2,M2)</f>
        <v>30.623650793749999</v>
      </c>
      <c r="X2" s="3">
        <f>MIN(C2,E2:I2,K2,M2)</f>
        <v>26.30521542</v>
      </c>
      <c r="Y2" s="3">
        <f>MAX(C2,E2:I2,K2,M2)</f>
        <v>40.511564625999995</v>
      </c>
      <c r="Z2" s="8">
        <f>STDEV(C2,E2:I2,K2,M2)/W2*100</f>
        <v>15.807311402697314</v>
      </c>
      <c r="AA2" s="1" t="s">
        <v>49</v>
      </c>
      <c r="AB2" s="12">
        <f t="shared" ref="AB2:AO2" si="1">AB78-AB77</f>
        <v>16.004081631999998</v>
      </c>
      <c r="AC2" s="12">
        <f t="shared" si="1"/>
        <v>13.40371882</v>
      </c>
      <c r="AD2" s="12">
        <f t="shared" si="1"/>
        <v>16.99628118</v>
      </c>
      <c r="AE2" s="12">
        <f t="shared" si="1"/>
        <v>17.75197279</v>
      </c>
      <c r="AF2" s="12">
        <f t="shared" si="1"/>
        <v>12.727437642</v>
      </c>
      <c r="AG2" s="12">
        <f t="shared" si="1"/>
        <v>16.599909297</v>
      </c>
      <c r="AH2" s="12">
        <f t="shared" si="1"/>
        <v>20.477278910999999</v>
      </c>
      <c r="AI2" s="12">
        <f t="shared" si="1"/>
        <v>13.942857142999999</v>
      </c>
      <c r="AJ2" s="12">
        <f t="shared" si="1"/>
        <v>19.516371881999998</v>
      </c>
      <c r="AK2" s="12">
        <f t="shared" si="1"/>
        <v>12.350113378</v>
      </c>
      <c r="AL2" s="12">
        <f t="shared" si="1"/>
        <v>12.86893424</v>
      </c>
      <c r="AM2" s="12">
        <f t="shared" si="1"/>
        <v>12.620045352</v>
      </c>
      <c r="AN2" s="12">
        <f t="shared" si="1"/>
        <v>12.880544216999999</v>
      </c>
      <c r="AO2" s="12">
        <f t="shared" si="1"/>
        <v>14.860770974999999</v>
      </c>
      <c r="AP2" s="12">
        <f>AVERAGE(AB2:AO2)</f>
        <v>15.21430838992857</v>
      </c>
      <c r="AQ2" s="12">
        <f t="shared" ref="AQ2:AQ7" si="2">MIN(AB2:AO2)</f>
        <v>12.350113378</v>
      </c>
      <c r="AR2" s="12">
        <f>MAX(AB2:AO2)</f>
        <v>20.477278910999999</v>
      </c>
      <c r="AS2" s="8">
        <f t="shared" ref="AS2:AS7" si="3">STDEV(AB2:AO2)/AP2*100</f>
        <v>17.810080541146949</v>
      </c>
      <c r="AT2" s="12">
        <f t="shared" ref="AT2:AT7" si="4">AVERAGE(AC2,AE2:AI2,AK2,AM2)</f>
        <v>14.984166666625001</v>
      </c>
      <c r="AU2" s="3">
        <f t="shared" ref="AU2:AU7" si="5">MIN(AC2,AE2:AI2,AK2,AM2)</f>
        <v>12.350113378</v>
      </c>
      <c r="AV2" s="3">
        <f t="shared" ref="AV2:AV7" si="6">MAX(AC2,AE2:AI2,AK2,AM2)</f>
        <v>20.477278910999999</v>
      </c>
      <c r="AW2" s="8">
        <f t="shared" ref="AW2:AW7" si="7">STDEV(AC2,AE2:AI2,AK2,AM2)/AT2*100</f>
        <v>19.805127158315081</v>
      </c>
      <c r="AX2" s="8">
        <v>28.571428571428569</v>
      </c>
      <c r="AY2" s="1" t="s">
        <v>49</v>
      </c>
      <c r="AZ2" s="8"/>
      <c r="BA2" s="39"/>
      <c r="BB2" s="1"/>
      <c r="BC2" s="12"/>
      <c r="BD2" s="7"/>
    </row>
    <row r="3" spans="1:72" x14ac:dyDescent="0.35">
      <c r="A3" s="1">
        <v>2</v>
      </c>
      <c r="B3" s="8">
        <f>SUM(AB5)</f>
        <v>17.299138322000005</v>
      </c>
      <c r="C3" s="8">
        <f t="shared" ref="C3:O3" si="8">SUM(AC5)</f>
        <v>14.726712018000004</v>
      </c>
      <c r="D3" s="8">
        <f t="shared" si="8"/>
        <v>15.108934239999996</v>
      </c>
      <c r="E3" s="8">
        <f t="shared" si="8"/>
        <v>15.372743763999999</v>
      </c>
      <c r="F3" s="8">
        <f t="shared" si="8"/>
        <v>16.172380952000001</v>
      </c>
      <c r="G3" s="8">
        <f t="shared" si="8"/>
        <v>13.808526077</v>
      </c>
      <c r="H3" s="8">
        <f t="shared" si="8"/>
        <v>20.566167800000002</v>
      </c>
      <c r="I3" s="8">
        <f t="shared" si="8"/>
        <v>16.420861678000001</v>
      </c>
      <c r="J3" s="8">
        <f t="shared" si="8"/>
        <v>18.234920634999995</v>
      </c>
      <c r="K3" s="8">
        <f t="shared" si="8"/>
        <v>11.670929705999999</v>
      </c>
      <c r="L3" s="8">
        <f t="shared" si="8"/>
        <v>11.165170068000002</v>
      </c>
      <c r="M3" s="8">
        <f t="shared" si="8"/>
        <v>14.165532879999997</v>
      </c>
      <c r="N3" s="8">
        <f t="shared" si="8"/>
        <v>11.363151927000001</v>
      </c>
      <c r="O3" s="8">
        <f t="shared" si="8"/>
        <v>12.739047619000001</v>
      </c>
      <c r="P3" s="3">
        <f t="shared" ref="P3:P4" si="9">AVERAGE(B3:O3)</f>
        <v>14.915301263285714</v>
      </c>
      <c r="Q3" s="12">
        <f t="shared" ref="Q3:Q4" si="10">MIN(B3:O3)</f>
        <v>11.165170068000002</v>
      </c>
      <c r="R3" s="3">
        <f t="shared" ref="R3:R4" si="11">MAX(B3:O3)</f>
        <v>20.566167800000002</v>
      </c>
      <c r="S3" s="8">
        <f t="shared" ref="S3:S4" si="12">STDEV(B3:O3)/P3*100</f>
        <v>18.266173208755003</v>
      </c>
      <c r="V3" s="6">
        <v>2</v>
      </c>
      <c r="W3" s="12">
        <f t="shared" ref="W3:W4" si="13">AVERAGE(C3,E3:I3,K3,M3)</f>
        <v>15.362981859374999</v>
      </c>
      <c r="X3" s="3">
        <f t="shared" ref="X3:X4" si="14">MIN(C3,E3:I3,K3,M3)</f>
        <v>11.670929705999999</v>
      </c>
      <c r="Y3" s="3">
        <f t="shared" ref="Y3:Y4" si="15">MAX(C3,E3:I3,K3,M3)</f>
        <v>20.566167800000002</v>
      </c>
      <c r="Z3" s="8">
        <f t="shared" ref="Z3:Z4" si="16">STDEV(C3,E3:I3,K3,M3)/W3*100</f>
        <v>16.818641839250876</v>
      </c>
      <c r="AA3" s="1" t="s">
        <v>50</v>
      </c>
      <c r="AB3" s="12">
        <f t="shared" ref="AB3" si="17">AB79-AB78</f>
        <v>6.6231292520000018</v>
      </c>
      <c r="AC3" s="12">
        <f t="shared" ref="AC3:AO7" si="18">AC79-AC78</f>
        <v>5.461360544999998</v>
      </c>
      <c r="AD3" s="12">
        <f t="shared" si="18"/>
        <v>5.707029477999999</v>
      </c>
      <c r="AE3" s="12">
        <f t="shared" si="18"/>
        <v>5.9851247160000014</v>
      </c>
      <c r="AF3" s="12">
        <f t="shared" si="18"/>
        <v>4.4844444440000011</v>
      </c>
      <c r="AG3" s="12">
        <f t="shared" si="18"/>
        <v>5.1599092970000022</v>
      </c>
      <c r="AH3" s="12">
        <f t="shared" si="18"/>
        <v>6.7845804990000005</v>
      </c>
      <c r="AI3" s="12">
        <f t="shared" si="18"/>
        <v>5.5492063490000021</v>
      </c>
      <c r="AJ3" s="12">
        <f t="shared" si="18"/>
        <v>6.622040817000002</v>
      </c>
      <c r="AK3" s="12">
        <f t="shared" si="18"/>
        <v>5.1040362820000009</v>
      </c>
      <c r="AL3" s="12">
        <f t="shared" si="18"/>
        <v>4.8565986400000014</v>
      </c>
      <c r="AM3" s="12">
        <f t="shared" si="18"/>
        <v>4.9342403630000007</v>
      </c>
      <c r="AN3" s="12">
        <f t="shared" si="18"/>
        <v>4.8761904769999997</v>
      </c>
      <c r="AO3" s="12">
        <f t="shared" si="18"/>
        <v>5.5684353739999999</v>
      </c>
      <c r="AP3" s="12">
        <f t="shared" ref="AP3:AP7" si="19">AVERAGE(AB3:AO3)</f>
        <v>5.5511661809285728</v>
      </c>
      <c r="AQ3" s="12">
        <f t="shared" si="2"/>
        <v>4.4844444440000011</v>
      </c>
      <c r="AR3" s="12">
        <f t="shared" ref="AR3:AR7" si="20">MAX(AB3:AO3)</f>
        <v>6.7845804990000005</v>
      </c>
      <c r="AS3" s="8">
        <f t="shared" si="3"/>
        <v>13.074225623308571</v>
      </c>
      <c r="AT3" s="12">
        <f t="shared" si="4"/>
        <v>5.4328628118750011</v>
      </c>
      <c r="AU3" s="3">
        <f t="shared" si="5"/>
        <v>4.4844444440000011</v>
      </c>
      <c r="AV3" s="3">
        <f t="shared" si="6"/>
        <v>6.7845804990000005</v>
      </c>
      <c r="AW3" s="8">
        <f t="shared" si="7"/>
        <v>12.972963825470002</v>
      </c>
      <c r="AX3" s="8">
        <v>9.5238095238095237</v>
      </c>
      <c r="AY3" s="1" t="s">
        <v>50</v>
      </c>
      <c r="AZ3" s="8"/>
      <c r="BA3" s="39"/>
      <c r="BB3" s="1"/>
      <c r="BC3" s="12"/>
      <c r="BD3" s="7"/>
    </row>
    <row r="4" spans="1:72" x14ac:dyDescent="0.35">
      <c r="A4" s="1">
        <v>3</v>
      </c>
      <c r="B4" s="8">
        <f>SUM(AB6:AB7)</f>
        <v>7.4710204080000011</v>
      </c>
      <c r="C4" s="8">
        <f t="shared" ref="C4:O4" si="21">SUM(AC6:AC7)</f>
        <v>8.0595238099999946</v>
      </c>
      <c r="D4" s="8">
        <f t="shared" si="21"/>
        <v>9.4792517010000026</v>
      </c>
      <c r="E4" s="8">
        <f t="shared" si="21"/>
        <v>8.6099546480000058</v>
      </c>
      <c r="F4" s="8">
        <f t="shared" si="21"/>
        <v>9.0867346940000004</v>
      </c>
      <c r="G4" s="8">
        <f t="shared" si="21"/>
        <v>10.838911564999997</v>
      </c>
      <c r="H4" s="8">
        <f t="shared" si="21"/>
        <v>11.195532879999995</v>
      </c>
      <c r="I4" s="8">
        <f t="shared" si="21"/>
        <v>8.8636734689999983</v>
      </c>
      <c r="J4" s="8">
        <f t="shared" si="21"/>
        <v>9.2676870740000084</v>
      </c>
      <c r="K4" s="8">
        <f t="shared" si="21"/>
        <v>9.3884353740000037</v>
      </c>
      <c r="L4" s="8">
        <f t="shared" si="21"/>
        <v>8.0210430839999987</v>
      </c>
      <c r="M4" s="8">
        <f t="shared" si="21"/>
        <v>7.6549206350000034</v>
      </c>
      <c r="N4" s="8">
        <f t="shared" si="21"/>
        <v>7.9342176870000003</v>
      </c>
      <c r="O4" s="8">
        <f t="shared" si="21"/>
        <v>7.9573469389999971</v>
      </c>
      <c r="P4" s="3">
        <f t="shared" si="9"/>
        <v>8.8448752834285731</v>
      </c>
      <c r="Q4" s="12">
        <f t="shared" si="10"/>
        <v>7.4710204080000011</v>
      </c>
      <c r="R4" s="3">
        <f t="shared" si="11"/>
        <v>11.195532879999995</v>
      </c>
      <c r="S4" s="8">
        <f t="shared" si="12"/>
        <v>12.817528511280699</v>
      </c>
      <c r="V4" s="1">
        <v>3</v>
      </c>
      <c r="W4" s="12">
        <f t="shared" si="13"/>
        <v>9.2122108843750006</v>
      </c>
      <c r="X4" s="3">
        <f t="shared" si="14"/>
        <v>7.6549206350000034</v>
      </c>
      <c r="Y4" s="3">
        <f t="shared" si="15"/>
        <v>11.195532879999995</v>
      </c>
      <c r="Z4" s="8">
        <f t="shared" si="16"/>
        <v>13.523621846160024</v>
      </c>
      <c r="AA4" s="1" t="s">
        <v>51</v>
      </c>
      <c r="AB4" s="12">
        <f t="shared" ref="AB4" si="22">AB80-AB79</f>
        <v>12.889977323999997</v>
      </c>
      <c r="AC4" s="12">
        <f t="shared" si="18"/>
        <v>10.384081632000001</v>
      </c>
      <c r="AD4" s="12">
        <f t="shared" si="18"/>
        <v>10.485260771000004</v>
      </c>
      <c r="AE4" s="12">
        <f t="shared" si="18"/>
        <v>10.352879818999998</v>
      </c>
      <c r="AF4" s="12">
        <f t="shared" si="18"/>
        <v>9.2245351480000011</v>
      </c>
      <c r="AG4" s="12">
        <f t="shared" si="18"/>
        <v>9.5840362809999995</v>
      </c>
      <c r="AH4" s="12">
        <f t="shared" si="18"/>
        <v>13.249705215999995</v>
      </c>
      <c r="AI4" s="12">
        <f t="shared" si="18"/>
        <v>10.88643991</v>
      </c>
      <c r="AJ4" s="12">
        <f t="shared" si="18"/>
        <v>11.414058957000002</v>
      </c>
      <c r="AK4" s="12">
        <f t="shared" si="18"/>
        <v>9.2203628109999975</v>
      </c>
      <c r="AL4" s="12">
        <f t="shared" si="18"/>
        <v>9.4904308389999983</v>
      </c>
      <c r="AM4" s="12">
        <f t="shared" si="18"/>
        <v>8.7509297050000008</v>
      </c>
      <c r="AN4" s="12">
        <f t="shared" si="18"/>
        <v>8.6204081630000005</v>
      </c>
      <c r="AO4" s="12">
        <f t="shared" si="18"/>
        <v>9.0282086170000007</v>
      </c>
      <c r="AP4" s="12">
        <f t="shared" si="19"/>
        <v>10.255808228071428</v>
      </c>
      <c r="AQ4" s="12">
        <f t="shared" si="2"/>
        <v>8.6204081630000005</v>
      </c>
      <c r="AR4" s="12">
        <f t="shared" si="20"/>
        <v>13.249705215999995</v>
      </c>
      <c r="AS4" s="8">
        <f t="shared" si="3"/>
        <v>14.140005108142262</v>
      </c>
      <c r="AT4" s="12">
        <f t="shared" si="4"/>
        <v>10.206621315249999</v>
      </c>
      <c r="AU4" s="3">
        <f t="shared" si="5"/>
        <v>8.7509297050000008</v>
      </c>
      <c r="AV4" s="3">
        <f t="shared" si="6"/>
        <v>13.249705215999995</v>
      </c>
      <c r="AW4" s="8">
        <f t="shared" si="7"/>
        <v>13.963917068146312</v>
      </c>
      <c r="AX4" s="8">
        <v>19.047619047619047</v>
      </c>
      <c r="AY4" s="1" t="s">
        <v>51</v>
      </c>
      <c r="AZ4" s="8"/>
      <c r="BA4" s="39"/>
      <c r="BB4" s="1"/>
      <c r="BC4" s="12"/>
      <c r="BD4" s="7"/>
    </row>
    <row r="5" spans="1:72" x14ac:dyDescent="0.35">
      <c r="A5" s="6" t="s">
        <v>18</v>
      </c>
      <c r="B5" s="8">
        <f t="shared" ref="B5:O5" si="23">SUM(B2:B4)</f>
        <v>60.287346937999999</v>
      </c>
      <c r="C5" s="8">
        <f t="shared" si="23"/>
        <v>52.035396824999999</v>
      </c>
      <c r="D5" s="8">
        <f t="shared" si="23"/>
        <v>57.776757370000006</v>
      </c>
      <c r="E5" s="8">
        <f t="shared" si="23"/>
        <v>58.072675737000004</v>
      </c>
      <c r="F5" s="8">
        <f t="shared" si="23"/>
        <v>51.695532880000002</v>
      </c>
      <c r="G5" s="8">
        <f t="shared" si="23"/>
        <v>55.991292516999998</v>
      </c>
      <c r="H5" s="8">
        <f t="shared" si="23"/>
        <v>72.273265305999985</v>
      </c>
      <c r="I5" s="8">
        <f t="shared" si="23"/>
        <v>55.663038548999999</v>
      </c>
      <c r="J5" s="8">
        <f t="shared" si="23"/>
        <v>65.055079365000012</v>
      </c>
      <c r="K5" s="8">
        <f t="shared" si="23"/>
        <v>47.733877550999999</v>
      </c>
      <c r="L5" s="8">
        <f t="shared" si="23"/>
        <v>46.402176871000002</v>
      </c>
      <c r="M5" s="8">
        <f t="shared" si="23"/>
        <v>48.125668935</v>
      </c>
      <c r="N5" s="8">
        <f t="shared" si="23"/>
        <v>45.674512471</v>
      </c>
      <c r="O5" s="8">
        <f t="shared" si="23"/>
        <v>50.153809523999996</v>
      </c>
      <c r="P5" s="3">
        <f>AVERAGE(B5:O5)</f>
        <v>54.781459345642865</v>
      </c>
      <c r="Q5" s="12">
        <f>MIN(B5:O5)</f>
        <v>45.674512471</v>
      </c>
      <c r="R5" s="3">
        <f>MAX(B5:O5)</f>
        <v>72.273265305999985</v>
      </c>
      <c r="S5" s="8">
        <f>STDEV(B5:O5)/P5*100</f>
        <v>13.860237203861095</v>
      </c>
      <c r="V5" s="6" t="s">
        <v>18</v>
      </c>
      <c r="W5" s="12">
        <f>AVERAGE(C5,E5:I5,K5,M5)</f>
        <v>55.198843537499997</v>
      </c>
      <c r="X5" s="3">
        <f>MIN(C5,E5:I5,K5,M5)</f>
        <v>47.733877550999999</v>
      </c>
      <c r="Y5" s="3">
        <f>MAX(C5,E5:I5,K5,M5)</f>
        <v>72.273265305999985</v>
      </c>
      <c r="Z5" s="8">
        <f>STDEV(C5,E5:I5,K5,M5)/W5*100</f>
        <v>14.177013230396657</v>
      </c>
      <c r="AA5" s="1">
        <v>2</v>
      </c>
      <c r="AB5" s="12">
        <f t="shared" ref="AB5" si="24">AB81-AB80</f>
        <v>17.299138322000005</v>
      </c>
      <c r="AC5" s="12">
        <f t="shared" si="18"/>
        <v>14.726712018000004</v>
      </c>
      <c r="AD5" s="12">
        <f t="shared" si="18"/>
        <v>15.108934239999996</v>
      </c>
      <c r="AE5" s="12">
        <f t="shared" si="18"/>
        <v>15.372743763999999</v>
      </c>
      <c r="AF5" s="12">
        <f t="shared" si="18"/>
        <v>16.172380952000001</v>
      </c>
      <c r="AG5" s="12">
        <f t="shared" si="18"/>
        <v>13.808526077</v>
      </c>
      <c r="AH5" s="12">
        <f t="shared" si="18"/>
        <v>20.566167800000002</v>
      </c>
      <c r="AI5" s="12">
        <f t="shared" si="18"/>
        <v>16.420861678000001</v>
      </c>
      <c r="AJ5" s="12">
        <f t="shared" si="18"/>
        <v>18.234920634999995</v>
      </c>
      <c r="AK5" s="12">
        <f t="shared" si="18"/>
        <v>11.670929705999999</v>
      </c>
      <c r="AL5" s="12">
        <f t="shared" si="18"/>
        <v>11.165170068000002</v>
      </c>
      <c r="AM5" s="12">
        <f t="shared" si="18"/>
        <v>14.165532879999997</v>
      </c>
      <c r="AN5" s="12">
        <f t="shared" si="18"/>
        <v>11.363151927000001</v>
      </c>
      <c r="AO5" s="12">
        <f t="shared" si="18"/>
        <v>12.739047619000001</v>
      </c>
      <c r="AP5" s="12">
        <f t="shared" si="19"/>
        <v>14.915301263285714</v>
      </c>
      <c r="AQ5" s="12">
        <f t="shared" si="2"/>
        <v>11.165170068000002</v>
      </c>
      <c r="AR5" s="12">
        <f t="shared" si="20"/>
        <v>20.566167800000002</v>
      </c>
      <c r="AS5" s="8">
        <f t="shared" si="3"/>
        <v>18.266173208755003</v>
      </c>
      <c r="AT5" s="12">
        <f t="shared" si="4"/>
        <v>15.362981859374999</v>
      </c>
      <c r="AU5" s="3">
        <f t="shared" si="5"/>
        <v>11.670929705999999</v>
      </c>
      <c r="AV5" s="3">
        <f t="shared" si="6"/>
        <v>20.566167800000002</v>
      </c>
      <c r="AW5" s="8">
        <f t="shared" si="7"/>
        <v>16.818641839250876</v>
      </c>
      <c r="AX5" s="8">
        <v>28.571428571428569</v>
      </c>
      <c r="AY5" s="1">
        <v>2</v>
      </c>
      <c r="AZ5" s="8"/>
      <c r="BA5" s="39"/>
      <c r="BB5" s="1"/>
      <c r="BC5" s="12"/>
      <c r="BD5" s="7"/>
    </row>
    <row r="6" spans="1:72" x14ac:dyDescent="0.35">
      <c r="P6" s="32">
        <f>SUM(P2:P4)</f>
        <v>54.781459345642865</v>
      </c>
      <c r="AA6" s="1" t="s">
        <v>45</v>
      </c>
      <c r="AB6" s="12">
        <f t="shared" ref="AB6" si="25">AB82-AB81</f>
        <v>3.5120181409999986</v>
      </c>
      <c r="AC6" s="12">
        <f t="shared" si="18"/>
        <v>3.2526077099999995</v>
      </c>
      <c r="AD6" s="12">
        <f t="shared" si="18"/>
        <v>3.9477551020000021</v>
      </c>
      <c r="AE6" s="12">
        <f t="shared" si="18"/>
        <v>3.6725850340000008</v>
      </c>
      <c r="AF6" s="12">
        <f t="shared" si="18"/>
        <v>4.3742857139999956</v>
      </c>
      <c r="AG6" s="12">
        <f t="shared" si="18"/>
        <v>4.5127437650000033</v>
      </c>
      <c r="AH6" s="12">
        <f t="shared" si="18"/>
        <v>5.7021768709999989</v>
      </c>
      <c r="AI6" s="12">
        <f t="shared" si="18"/>
        <v>3.875918366999997</v>
      </c>
      <c r="AJ6" s="12">
        <f t="shared" si="18"/>
        <v>4.6570521540000058</v>
      </c>
      <c r="AK6" s="12">
        <f t="shared" si="18"/>
        <v>4.0765532879999995</v>
      </c>
      <c r="AL6" s="12">
        <f t="shared" si="18"/>
        <v>3.6805442169999978</v>
      </c>
      <c r="AM6" s="12">
        <f t="shared" si="18"/>
        <v>3.4236734690000006</v>
      </c>
      <c r="AN6" s="12">
        <f t="shared" si="18"/>
        <v>3.5411564630000001</v>
      </c>
      <c r="AO6" s="12">
        <f t="shared" si="18"/>
        <v>3.4858956919999997</v>
      </c>
      <c r="AP6" s="12">
        <f t="shared" si="19"/>
        <v>3.979640427642857</v>
      </c>
      <c r="AQ6" s="12">
        <f t="shared" si="2"/>
        <v>3.2526077099999995</v>
      </c>
      <c r="AR6" s="12">
        <f t="shared" si="20"/>
        <v>5.7021768709999989</v>
      </c>
      <c r="AS6" s="8">
        <f t="shared" si="3"/>
        <v>16.43802146502723</v>
      </c>
      <c r="AT6" s="12">
        <f t="shared" si="4"/>
        <v>4.1113180272499994</v>
      </c>
      <c r="AU6" s="3">
        <f t="shared" si="5"/>
        <v>3.2526077099999995</v>
      </c>
      <c r="AV6" s="3">
        <f t="shared" si="6"/>
        <v>5.7021768709999989</v>
      </c>
      <c r="AW6" s="8">
        <f t="shared" si="7"/>
        <v>18.886456335503361</v>
      </c>
      <c r="AX6" s="8">
        <v>7.1428571428571423</v>
      </c>
      <c r="AY6" s="1" t="s">
        <v>45</v>
      </c>
      <c r="AZ6" s="8"/>
      <c r="BA6" s="39"/>
      <c r="BB6" s="1"/>
      <c r="BC6" s="12"/>
      <c r="BD6" s="7"/>
    </row>
    <row r="7" spans="1:72" x14ac:dyDescent="0.35">
      <c r="AA7" s="1" t="s">
        <v>46</v>
      </c>
      <c r="AB7" s="12">
        <f t="shared" ref="AB7" si="26">AB83-AB82</f>
        <v>3.9590022670000025</v>
      </c>
      <c r="AC7" s="12">
        <f t="shared" si="18"/>
        <v>4.8069160999999951</v>
      </c>
      <c r="AD7" s="12">
        <f t="shared" si="18"/>
        <v>5.5314965990000005</v>
      </c>
      <c r="AE7" s="12">
        <f t="shared" si="18"/>
        <v>4.937369614000005</v>
      </c>
      <c r="AF7" s="12">
        <f t="shared" si="18"/>
        <v>4.7124489800000049</v>
      </c>
      <c r="AG7" s="12">
        <f t="shared" si="18"/>
        <v>6.3261677999999932</v>
      </c>
      <c r="AH7" s="12">
        <f t="shared" si="18"/>
        <v>5.4933560089999958</v>
      </c>
      <c r="AI7" s="12">
        <f t="shared" si="18"/>
        <v>4.9877551020000013</v>
      </c>
      <c r="AJ7" s="12">
        <f t="shared" si="18"/>
        <v>4.6106349200000025</v>
      </c>
      <c r="AK7" s="12">
        <f t="shared" si="18"/>
        <v>5.3118820860000042</v>
      </c>
      <c r="AL7" s="12">
        <f t="shared" si="18"/>
        <v>4.3404988670000009</v>
      </c>
      <c r="AM7" s="12">
        <f t="shared" si="18"/>
        <v>4.2312471660000028</v>
      </c>
      <c r="AN7" s="12">
        <f t="shared" si="18"/>
        <v>4.3930612240000002</v>
      </c>
      <c r="AO7" s="12">
        <f t="shared" si="18"/>
        <v>4.4714512469999974</v>
      </c>
      <c r="AP7" s="12">
        <f t="shared" si="19"/>
        <v>4.8652348557857152</v>
      </c>
      <c r="AQ7" s="12">
        <f t="shared" si="2"/>
        <v>3.9590022670000025</v>
      </c>
      <c r="AR7" s="12">
        <f t="shared" si="20"/>
        <v>6.3261677999999932</v>
      </c>
      <c r="AS7" s="8">
        <f t="shared" si="3"/>
        <v>12.950143585586863</v>
      </c>
      <c r="AT7" s="12">
        <f t="shared" si="4"/>
        <v>5.1008928571250003</v>
      </c>
      <c r="AU7" s="3">
        <f t="shared" si="5"/>
        <v>4.2312471660000028</v>
      </c>
      <c r="AV7" s="3">
        <f t="shared" si="6"/>
        <v>6.3261677999999932</v>
      </c>
      <c r="AW7" s="8">
        <f t="shared" si="7"/>
        <v>12.249624415663996</v>
      </c>
      <c r="AX7" s="8">
        <v>7.1428571428571423</v>
      </c>
      <c r="AY7" s="1" t="s">
        <v>46</v>
      </c>
      <c r="AZ7" s="8"/>
      <c r="BA7" s="39"/>
      <c r="BB7" s="1"/>
      <c r="BC7" s="12"/>
      <c r="BD7" s="7"/>
    </row>
    <row r="8" spans="1:72" x14ac:dyDescent="0.35">
      <c r="AA8" s="19" t="s">
        <v>18</v>
      </c>
      <c r="AB8" s="13">
        <f>SUM(AB2:AB7)</f>
        <v>60.287346937999999</v>
      </c>
      <c r="AC8" s="13">
        <f t="shared" ref="AC8:AO8" si="27">SUM(AC2:AC7)</f>
        <v>52.035396824999999</v>
      </c>
      <c r="AD8" s="13">
        <f t="shared" si="27"/>
        <v>57.776757370000006</v>
      </c>
      <c r="AE8" s="13">
        <f t="shared" si="27"/>
        <v>58.072675737000004</v>
      </c>
      <c r="AF8" s="13">
        <f t="shared" si="27"/>
        <v>51.695532880000002</v>
      </c>
      <c r="AG8" s="13">
        <f t="shared" si="27"/>
        <v>55.991292516999998</v>
      </c>
      <c r="AH8" s="13">
        <f t="shared" si="27"/>
        <v>72.273265305999985</v>
      </c>
      <c r="AI8" s="13">
        <f t="shared" si="27"/>
        <v>55.663038548999999</v>
      </c>
      <c r="AJ8" s="13">
        <f t="shared" si="27"/>
        <v>65.055079365000012</v>
      </c>
      <c r="AK8" s="13">
        <f t="shared" si="27"/>
        <v>47.733877550999999</v>
      </c>
      <c r="AL8" s="13">
        <f t="shared" si="27"/>
        <v>46.402176871000002</v>
      </c>
      <c r="AM8" s="13">
        <f t="shared" si="27"/>
        <v>48.125668935</v>
      </c>
      <c r="AN8" s="13">
        <f t="shared" si="27"/>
        <v>45.674512471</v>
      </c>
      <c r="AO8" s="13">
        <f t="shared" si="27"/>
        <v>50.153809523999996</v>
      </c>
      <c r="AP8" s="13">
        <f>AVERAGE(AB8:AO8)</f>
        <v>54.781459345642865</v>
      </c>
      <c r="AQ8" s="13">
        <f>MIN(AB8:AO8)</f>
        <v>45.674512471</v>
      </c>
      <c r="AR8" s="13">
        <f>MAX(AB8:AO8)</f>
        <v>72.273265305999985</v>
      </c>
      <c r="AS8" s="8">
        <f>STDEV(AB8:AO8)/AP8*100</f>
        <v>13.860237203861095</v>
      </c>
      <c r="AT8" s="12">
        <f>AVERAGE(AC8,AE8:AI8,AK8,AM8)</f>
        <v>55.198843537499997</v>
      </c>
      <c r="AU8" s="3">
        <f>MIN(AC8,AE8:AI8,AK8,AM8)</f>
        <v>47.733877550999999</v>
      </c>
      <c r="AV8" s="3">
        <f>MAX(AC8,AE8:AI8,AK8,AM8)</f>
        <v>72.273265305999985</v>
      </c>
      <c r="AW8" s="8">
        <f>STDEV(AC8,AE8:AI8,AK8,AM8)/AT8*100</f>
        <v>14.177013230396657</v>
      </c>
      <c r="AX8" s="4">
        <f>SUM(AX2:AX7)</f>
        <v>99.999999999999986</v>
      </c>
      <c r="AY8" s="45"/>
      <c r="BB8" s="44"/>
      <c r="BC8" s="12"/>
      <c r="BD8" s="7"/>
      <c r="BE8" s="14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5">
      <c r="AA9" s="19"/>
      <c r="AB9" s="9">
        <f t="shared" ref="AB9:AC9" si="28">AB8/86400</f>
        <v>6.9777021918981485E-4</v>
      </c>
      <c r="AC9" s="9">
        <f t="shared" si="28"/>
        <v>6.0226153732638888E-4</v>
      </c>
      <c r="AD9" s="9">
        <f t="shared" ref="AD9:AP9" si="29">AD8/86400</f>
        <v>6.6871246956018524E-4</v>
      </c>
      <c r="AE9" s="9">
        <f t="shared" si="29"/>
        <v>6.7213745065972227E-4</v>
      </c>
      <c r="AF9" s="9">
        <f t="shared" si="29"/>
        <v>5.9832792685185184E-4</v>
      </c>
      <c r="AG9" s="9">
        <f t="shared" si="29"/>
        <v>6.4804736709490743E-4</v>
      </c>
      <c r="AH9" s="9">
        <f t="shared" si="29"/>
        <v>8.3649612622685172E-4</v>
      </c>
      <c r="AI9" s="9">
        <f t="shared" si="29"/>
        <v>6.4424813135416663E-4</v>
      </c>
      <c r="AJ9" s="9">
        <f t="shared" si="29"/>
        <v>7.5295230746527794E-4</v>
      </c>
      <c r="AK9" s="9">
        <f t="shared" si="29"/>
        <v>5.5247543461805549E-4</v>
      </c>
      <c r="AL9" s="9">
        <f t="shared" si="29"/>
        <v>5.3706223230324081E-4</v>
      </c>
      <c r="AM9" s="9">
        <f t="shared" si="29"/>
        <v>5.5701005711805555E-4</v>
      </c>
      <c r="AN9" s="9">
        <f t="shared" si="29"/>
        <v>5.2864019063657405E-4</v>
      </c>
      <c r="AO9" s="9">
        <f t="shared" si="29"/>
        <v>5.8048390652777778E-4</v>
      </c>
      <c r="AP9" s="9">
        <f t="shared" si="29"/>
        <v>6.3404466835234802E-4</v>
      </c>
      <c r="AQ9" s="12"/>
      <c r="AR9" s="12"/>
      <c r="AS9" s="13"/>
      <c r="AT9" s="12"/>
      <c r="AU9" s="3"/>
      <c r="AV9" s="3"/>
      <c r="AW9" s="12"/>
      <c r="AY9" s="1"/>
      <c r="AZ9" s="38"/>
      <c r="BA9" s="1"/>
      <c r="BB9" s="12"/>
      <c r="BC9" s="12"/>
      <c r="BD9" s="7"/>
      <c r="BE9" s="1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11"/>
      <c r="BQ9" s="11"/>
      <c r="BR9" s="11"/>
      <c r="BS9" s="11"/>
      <c r="BT9" s="25"/>
    </row>
    <row r="10" spans="1:72" x14ac:dyDescent="0.35">
      <c r="AA10" s="19"/>
      <c r="AB10" s="19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28">
        <f>SUM(AP2:AP7)</f>
        <v>54.781459345642858</v>
      </c>
      <c r="AQ10" s="12"/>
      <c r="AR10" s="12"/>
      <c r="AS10" s="9"/>
      <c r="AT10" s="12"/>
      <c r="AU10" s="3"/>
      <c r="AV10" s="3"/>
      <c r="AW10" s="12"/>
      <c r="AY10" s="1"/>
      <c r="AZ10" s="12"/>
      <c r="BA10" s="41"/>
      <c r="BB10" s="12"/>
      <c r="BC10" s="12"/>
      <c r="BD10" s="7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21"/>
    </row>
    <row r="11" spans="1:72" x14ac:dyDescent="0.35">
      <c r="AY11" s="19"/>
      <c r="AZ11" s="9"/>
      <c r="BA11" s="9"/>
      <c r="BB11" s="9"/>
      <c r="BC11" s="9"/>
      <c r="BD11" s="7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21"/>
    </row>
    <row r="12" spans="1:72" x14ac:dyDescent="0.35">
      <c r="A12" s="34" t="s">
        <v>17</v>
      </c>
      <c r="B12" s="26" t="s">
        <v>1</v>
      </c>
      <c r="C12" s="26" t="s">
        <v>2</v>
      </c>
      <c r="D12" s="26" t="s">
        <v>3</v>
      </c>
      <c r="E12" s="26" t="s">
        <v>4</v>
      </c>
      <c r="F12" s="26" t="s">
        <v>5</v>
      </c>
      <c r="G12" s="26" t="s">
        <v>6</v>
      </c>
      <c r="H12" s="26" t="s">
        <v>7</v>
      </c>
      <c r="I12" s="26" t="s">
        <v>8</v>
      </c>
      <c r="J12" s="26" t="s">
        <v>9</v>
      </c>
      <c r="K12" s="26" t="s">
        <v>10</v>
      </c>
      <c r="L12" s="11" t="s">
        <v>11</v>
      </c>
      <c r="M12" s="11" t="s">
        <v>12</v>
      </c>
      <c r="N12" s="11" t="s">
        <v>13</v>
      </c>
      <c r="O12" s="11" t="s">
        <v>14</v>
      </c>
      <c r="P12" s="1" t="s">
        <v>20</v>
      </c>
      <c r="Q12" s="1" t="s">
        <v>21</v>
      </c>
      <c r="R12" s="1" t="s">
        <v>22</v>
      </c>
      <c r="S12" s="1" t="s">
        <v>28</v>
      </c>
      <c r="T12" s="1" t="s">
        <v>0</v>
      </c>
      <c r="U12" s="1" t="s">
        <v>31</v>
      </c>
      <c r="V12" s="6" t="s">
        <v>17</v>
      </c>
      <c r="W12" s="1" t="s">
        <v>24</v>
      </c>
      <c r="X12" s="1" t="s">
        <v>27</v>
      </c>
      <c r="Y12" s="1" t="s">
        <v>25</v>
      </c>
      <c r="Z12" s="6" t="s">
        <v>47</v>
      </c>
      <c r="AY12" s="19"/>
      <c r="AZ12" s="9"/>
      <c r="BA12" s="9"/>
      <c r="BB12" s="9"/>
      <c r="BC12" s="9"/>
      <c r="BD12" s="7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21"/>
    </row>
    <row r="13" spans="1:72" x14ac:dyDescent="0.35">
      <c r="A13" s="1">
        <v>1</v>
      </c>
      <c r="B13" s="8">
        <f t="shared" ref="B13:O13" si="30">B2/B$5*100</f>
        <v>58.913171688457545</v>
      </c>
      <c r="C13" s="8">
        <f t="shared" si="30"/>
        <v>56.210123841983403</v>
      </c>
      <c r="D13" s="8">
        <f t="shared" si="30"/>
        <v>57.442772733785915</v>
      </c>
      <c r="E13" s="8">
        <f t="shared" si="30"/>
        <v>58.702267275210396</v>
      </c>
      <c r="F13" s="8">
        <f t="shared" si="30"/>
        <v>51.13868793144357</v>
      </c>
      <c r="G13" s="8">
        <f t="shared" si="30"/>
        <v>55.979873773200403</v>
      </c>
      <c r="H13" s="8">
        <f t="shared" si="30"/>
        <v>56.053319930235403</v>
      </c>
      <c r="I13" s="8">
        <f t="shared" si="30"/>
        <v>54.57571881430421</v>
      </c>
      <c r="J13" s="8">
        <f t="shared" si="30"/>
        <v>57.724119350169353</v>
      </c>
      <c r="K13" s="8">
        <f t="shared" si="30"/>
        <v>55.881721409496478</v>
      </c>
      <c r="L13" s="8">
        <f t="shared" si="30"/>
        <v>58.652342528372159</v>
      </c>
      <c r="M13" s="8">
        <f t="shared" si="30"/>
        <v>54.659428122502831</v>
      </c>
      <c r="N13" s="8">
        <f t="shared" si="30"/>
        <v>57.7502450053464</v>
      </c>
      <c r="O13" s="8">
        <f t="shared" si="30"/>
        <v>58.734152491255529</v>
      </c>
      <c r="P13" s="31">
        <f>AVERAGE(B13:O13)</f>
        <v>56.601281778268834</v>
      </c>
      <c r="Q13" s="8">
        <f>MIN(B13:O13)</f>
        <v>51.13868793144357</v>
      </c>
      <c r="R13" s="31">
        <f>MAX(B13:O13)</f>
        <v>58.913171688457545</v>
      </c>
      <c r="S13" s="8">
        <f>STDEV(B13:O13)</f>
        <v>2.1639487527745223</v>
      </c>
      <c r="T13" s="10">
        <f>SUM(AX2:AX4)</f>
        <v>57.142857142857139</v>
      </c>
      <c r="U13" s="8">
        <f>T13-P13</f>
        <v>0.54157536458830435</v>
      </c>
      <c r="V13" s="6">
        <v>1</v>
      </c>
      <c r="W13" s="8">
        <f>AVERAGE(C13,E13:I13,K13,M13)</f>
        <v>55.400142637297087</v>
      </c>
      <c r="X13" s="31">
        <f>MIN(C13,E13:I13,K13,M13)</f>
        <v>51.13868793144357</v>
      </c>
      <c r="Y13" s="31">
        <f>MAX(C13,E13:I13,K13,M13)</f>
        <v>58.702267275210396</v>
      </c>
      <c r="Z13" s="8">
        <f>STDEV(C13,E13:I13,K13,M13)</f>
        <v>2.1361872710316794</v>
      </c>
      <c r="AA13" s="19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8"/>
      <c r="AT13" s="12"/>
      <c r="AU13" s="3"/>
      <c r="AV13" s="3"/>
      <c r="AW13" s="8"/>
      <c r="AX13" s="38"/>
      <c r="AY13" s="19"/>
      <c r="AZ13" s="27"/>
      <c r="BA13" s="27"/>
      <c r="BB13" s="6"/>
      <c r="BD13" s="18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21"/>
    </row>
    <row r="14" spans="1:72" x14ac:dyDescent="0.35">
      <c r="A14" s="1">
        <v>2</v>
      </c>
      <c r="B14" s="8">
        <f t="shared" ref="B14:O14" si="31">B3/B$5*100</f>
        <v>28.69447603954206</v>
      </c>
      <c r="C14" s="8">
        <f t="shared" si="31"/>
        <v>28.301335084514374</v>
      </c>
      <c r="D14" s="8">
        <f t="shared" si="31"/>
        <v>26.150540334486056</v>
      </c>
      <c r="E14" s="8">
        <f t="shared" si="31"/>
        <v>26.471560968914542</v>
      </c>
      <c r="F14" s="8">
        <f t="shared" si="31"/>
        <v>31.283904142241237</v>
      </c>
      <c r="G14" s="8">
        <f t="shared" si="31"/>
        <v>24.661916980765312</v>
      </c>
      <c r="H14" s="8">
        <f t="shared" si="31"/>
        <v>28.456120963850566</v>
      </c>
      <c r="I14" s="8">
        <f t="shared" si="31"/>
        <v>29.500476628750278</v>
      </c>
      <c r="J14" s="8">
        <f t="shared" si="31"/>
        <v>28.029972160498939</v>
      </c>
      <c r="K14" s="8">
        <f t="shared" si="31"/>
        <v>24.449992970989008</v>
      </c>
      <c r="L14" s="8">
        <f t="shared" si="31"/>
        <v>24.061737661661095</v>
      </c>
      <c r="M14" s="8">
        <f t="shared" si="31"/>
        <v>29.434464379357301</v>
      </c>
      <c r="N14" s="8">
        <f t="shared" si="31"/>
        <v>24.878540157850129</v>
      </c>
      <c r="O14" s="8">
        <f t="shared" si="31"/>
        <v>25.399960122478856</v>
      </c>
      <c r="P14" s="31">
        <f t="shared" ref="P14:P15" si="32">AVERAGE(B14:O14)</f>
        <v>27.126785613992837</v>
      </c>
      <c r="Q14" s="8">
        <f t="shared" ref="Q14:Q15" si="33">MIN(B14:O14)</f>
        <v>24.061737661661095</v>
      </c>
      <c r="R14" s="31">
        <f t="shared" ref="R14:R15" si="34">MAX(B14:O14)</f>
        <v>31.283904142241237</v>
      </c>
      <c r="S14" s="8">
        <f t="shared" ref="S14:S15" si="35">STDEV(B14:O14)</f>
        <v>2.2653874891519448</v>
      </c>
      <c r="T14" s="10">
        <f>SUM(AX5)</f>
        <v>28.571428571428569</v>
      </c>
      <c r="U14" s="8">
        <f t="shared" ref="U14:U15" si="36">T14-P14</f>
        <v>1.4446429574357325</v>
      </c>
      <c r="V14" s="6">
        <v>2</v>
      </c>
      <c r="W14" s="8">
        <f t="shared" ref="W14:W15" si="37">AVERAGE(C14,E14:I14,K14,M14)</f>
        <v>27.819971514922827</v>
      </c>
      <c r="X14" s="31">
        <f t="shared" ref="X14:X15" si="38">MIN(C14,E14:I14,K14,M14)</f>
        <v>24.449992970989008</v>
      </c>
      <c r="Y14" s="31">
        <f t="shared" ref="Y14:Y15" si="39">MAX(C14,E14:I14,K14,M14)</f>
        <v>31.283904142241237</v>
      </c>
      <c r="Z14" s="8">
        <f t="shared" ref="Z14:Z15" si="40">STDEV(C14,E14:I14,K14,M14)</f>
        <v>2.4264667354843796</v>
      </c>
      <c r="AA14" s="19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8"/>
      <c r="AT14" s="12"/>
      <c r="AU14" s="3"/>
      <c r="AV14" s="3"/>
      <c r="AW14" s="8"/>
      <c r="AX14" s="38"/>
      <c r="AY14" s="19"/>
      <c r="AZ14" s="12"/>
      <c r="BA14" s="12"/>
      <c r="BB14" s="12"/>
      <c r="BD14" s="12"/>
      <c r="BE14" s="6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21"/>
    </row>
    <row r="15" spans="1:72" x14ac:dyDescent="0.35">
      <c r="A15" s="1">
        <v>3</v>
      </c>
      <c r="B15" s="8">
        <f t="shared" ref="B15:O15" si="41">B4/B$5*100</f>
        <v>12.392352272000391</v>
      </c>
      <c r="C15" s="8">
        <f t="shared" si="41"/>
        <v>15.488541073502219</v>
      </c>
      <c r="D15" s="8">
        <f t="shared" si="41"/>
        <v>16.406686931728032</v>
      </c>
      <c r="E15" s="8">
        <f t="shared" si="41"/>
        <v>14.826171755875064</v>
      </c>
      <c r="F15" s="8">
        <f t="shared" si="41"/>
        <v>17.5774079263152</v>
      </c>
      <c r="G15" s="8">
        <f t="shared" si="41"/>
        <v>19.358209246034285</v>
      </c>
      <c r="H15" s="8">
        <f t="shared" si="41"/>
        <v>15.490559105914043</v>
      </c>
      <c r="I15" s="8">
        <f t="shared" si="41"/>
        <v>15.923804556945512</v>
      </c>
      <c r="J15" s="8">
        <f t="shared" si="41"/>
        <v>14.245908489331697</v>
      </c>
      <c r="K15" s="8">
        <f t="shared" si="41"/>
        <v>19.668285619514521</v>
      </c>
      <c r="L15" s="8">
        <f t="shared" si="41"/>
        <v>17.285919809966749</v>
      </c>
      <c r="M15" s="8">
        <f t="shared" si="41"/>
        <v>15.906107498139866</v>
      </c>
      <c r="N15" s="8">
        <f t="shared" si="41"/>
        <v>17.371214836803464</v>
      </c>
      <c r="O15" s="8">
        <f t="shared" si="41"/>
        <v>15.865887386265612</v>
      </c>
      <c r="P15" s="31">
        <f t="shared" si="32"/>
        <v>16.271932607738336</v>
      </c>
      <c r="Q15" s="8">
        <f t="shared" si="33"/>
        <v>12.392352272000391</v>
      </c>
      <c r="R15" s="31">
        <f t="shared" si="34"/>
        <v>19.668285619514521</v>
      </c>
      <c r="S15" s="8">
        <f t="shared" si="35"/>
        <v>1.9197278600736596</v>
      </c>
      <c r="T15" s="10">
        <f>SUM(AX6:AX7)</f>
        <v>14.285714285714285</v>
      </c>
      <c r="U15" s="8">
        <f t="shared" si="36"/>
        <v>-1.986218322024051</v>
      </c>
      <c r="V15" s="1">
        <v>3</v>
      </c>
      <c r="W15" s="8">
        <f t="shared" si="37"/>
        <v>16.77988584778009</v>
      </c>
      <c r="X15" s="31">
        <f t="shared" si="38"/>
        <v>14.826171755875064</v>
      </c>
      <c r="Y15" s="31">
        <f t="shared" si="39"/>
        <v>19.668285619514521</v>
      </c>
      <c r="Z15" s="8">
        <f t="shared" si="40"/>
        <v>1.8620243806966852</v>
      </c>
      <c r="AA15" s="19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8"/>
      <c r="AT15" s="12"/>
      <c r="AU15" s="3"/>
      <c r="AV15" s="3"/>
      <c r="AW15" s="8"/>
      <c r="AX15" s="38"/>
      <c r="AY15" s="19"/>
      <c r="AZ15" s="12"/>
      <c r="BA15" s="12"/>
      <c r="BB15" s="12"/>
      <c r="BD15" s="12"/>
      <c r="BE15" s="6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21"/>
    </row>
    <row r="16" spans="1:72" x14ac:dyDescent="0.35">
      <c r="A16" s="6" t="s">
        <v>18</v>
      </c>
      <c r="B16" s="8">
        <f>SUM(B13:B15)</f>
        <v>100</v>
      </c>
      <c r="C16" s="8">
        <f t="shared" ref="C16:P16" si="42">SUM(C13:C15)</f>
        <v>100</v>
      </c>
      <c r="D16" s="8">
        <f t="shared" si="42"/>
        <v>100</v>
      </c>
      <c r="E16" s="8">
        <f t="shared" si="42"/>
        <v>100</v>
      </c>
      <c r="F16" s="8">
        <f t="shared" si="42"/>
        <v>100.00000000000001</v>
      </c>
      <c r="G16" s="8">
        <f t="shared" si="42"/>
        <v>100</v>
      </c>
      <c r="H16" s="8">
        <f t="shared" si="42"/>
        <v>100.00000000000001</v>
      </c>
      <c r="I16" s="8">
        <f t="shared" si="42"/>
        <v>100</v>
      </c>
      <c r="J16" s="8">
        <f t="shared" si="42"/>
        <v>99.999999999999986</v>
      </c>
      <c r="K16" s="8">
        <f t="shared" si="42"/>
        <v>100.00000000000001</v>
      </c>
      <c r="L16" s="8">
        <f t="shared" si="42"/>
        <v>100</v>
      </c>
      <c r="M16" s="8">
        <f t="shared" si="42"/>
        <v>99.999999999999986</v>
      </c>
      <c r="N16" s="8">
        <f t="shared" si="42"/>
        <v>99.999999999999986</v>
      </c>
      <c r="O16" s="8">
        <f t="shared" si="42"/>
        <v>100</v>
      </c>
      <c r="P16" s="8">
        <f t="shared" si="42"/>
        <v>100</v>
      </c>
      <c r="Q16" s="8">
        <f>MIN(B16:O16)</f>
        <v>99.999999999999986</v>
      </c>
      <c r="R16" s="31">
        <f>MAX(B16:O16)</f>
        <v>100.00000000000001</v>
      </c>
      <c r="S16" s="8"/>
      <c r="T16" s="8">
        <f t="shared" ref="T16" si="43">SUM(T13:T15)</f>
        <v>100</v>
      </c>
      <c r="U16" s="7"/>
      <c r="W16" s="8">
        <f t="shared" ref="W16" si="44">SUM(W13:W15)</f>
        <v>100</v>
      </c>
      <c r="Y16" s="7"/>
      <c r="AA16" s="19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8"/>
      <c r="AT16" s="12"/>
      <c r="AU16" s="3"/>
      <c r="AV16" s="3"/>
      <c r="AW16" s="8"/>
      <c r="AX16" s="38"/>
      <c r="AY16" s="19"/>
      <c r="AZ16" s="12"/>
      <c r="BA16" s="12"/>
      <c r="BB16" s="12"/>
      <c r="BD16" s="12"/>
      <c r="BE16" s="6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21"/>
    </row>
    <row r="17" spans="1:66" x14ac:dyDescent="0.35">
      <c r="AZ17" s="12"/>
      <c r="BA17" s="12"/>
      <c r="BB17" s="12"/>
      <c r="BD17" s="12"/>
      <c r="BE17" s="6"/>
      <c r="BF17" s="16"/>
      <c r="BG17" s="16"/>
      <c r="BH17" s="7"/>
      <c r="BI17" s="7"/>
      <c r="BJ17" s="7"/>
      <c r="BK17" s="7"/>
    </row>
    <row r="18" spans="1:66" x14ac:dyDescent="0.3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1"/>
      <c r="Q18" s="8"/>
      <c r="R18" s="31"/>
      <c r="S18" s="8"/>
      <c r="T18" s="10"/>
      <c r="U18" s="8"/>
      <c r="V18" s="1"/>
      <c r="W18" s="8"/>
      <c r="X18" s="31"/>
      <c r="Y18" s="31"/>
      <c r="Z18" s="8"/>
      <c r="AZ18" s="12"/>
      <c r="BA18" s="12"/>
      <c r="BB18" s="12"/>
      <c r="BD18" s="12"/>
      <c r="BE18" s="6"/>
      <c r="BF18" s="16"/>
      <c r="BG18" s="16"/>
      <c r="BH18" s="7"/>
      <c r="BI18" s="7"/>
      <c r="BJ18" s="7"/>
      <c r="BK18" s="7"/>
    </row>
    <row r="19" spans="1:66" x14ac:dyDescent="0.35">
      <c r="AZ19" s="12"/>
      <c r="BA19" s="12"/>
      <c r="BB19" s="12"/>
      <c r="BD19" s="12"/>
      <c r="BE19" s="6"/>
      <c r="BF19" s="16"/>
      <c r="BG19" s="16"/>
      <c r="BH19" s="7"/>
      <c r="BI19" s="7"/>
      <c r="BJ19" s="7"/>
      <c r="BK19" s="7"/>
    </row>
    <row r="20" spans="1:66" x14ac:dyDescent="0.35">
      <c r="Q20" s="2"/>
      <c r="R20" s="31"/>
      <c r="S20" s="8"/>
      <c r="U20" s="8"/>
      <c r="Y20" s="7"/>
      <c r="AZ20" s="12"/>
      <c r="BA20" s="12"/>
      <c r="BB20" s="12"/>
      <c r="BD20" s="12"/>
      <c r="BE20" s="6"/>
      <c r="BF20" s="7"/>
      <c r="BG20" s="7"/>
      <c r="BH20" s="7"/>
      <c r="BI20" s="7"/>
      <c r="BJ20" s="7"/>
      <c r="BK20" s="7"/>
    </row>
    <row r="21" spans="1:66" x14ac:dyDescent="0.35">
      <c r="AA21" s="6" t="s">
        <v>17</v>
      </c>
      <c r="AB21" s="26" t="s">
        <v>1</v>
      </c>
      <c r="AC21" s="26" t="s">
        <v>2</v>
      </c>
      <c r="AD21" s="26" t="s">
        <v>3</v>
      </c>
      <c r="AE21" s="26" t="s">
        <v>4</v>
      </c>
      <c r="AF21" s="26" t="s">
        <v>5</v>
      </c>
      <c r="AG21" s="26" t="s">
        <v>6</v>
      </c>
      <c r="AH21" s="26" t="s">
        <v>7</v>
      </c>
      <c r="AI21" s="26" t="s">
        <v>8</v>
      </c>
      <c r="AJ21" s="26" t="s">
        <v>9</v>
      </c>
      <c r="AK21" s="26" t="s">
        <v>10</v>
      </c>
      <c r="AL21" s="11" t="s">
        <v>11</v>
      </c>
      <c r="AM21" s="11" t="s">
        <v>12</v>
      </c>
      <c r="AN21" s="11" t="s">
        <v>13</v>
      </c>
      <c r="AO21" s="11" t="s">
        <v>14</v>
      </c>
      <c r="AP21" s="6" t="s">
        <v>20</v>
      </c>
      <c r="AQ21" s="1" t="s">
        <v>21</v>
      </c>
      <c r="AR21" s="6" t="s">
        <v>22</v>
      </c>
      <c r="AS21" s="6" t="s">
        <v>28</v>
      </c>
      <c r="AT21" s="6" t="s">
        <v>24</v>
      </c>
      <c r="AU21" s="6" t="s">
        <v>27</v>
      </c>
      <c r="AV21" s="1" t="s">
        <v>25</v>
      </c>
      <c r="AW21" s="6" t="s">
        <v>29</v>
      </c>
      <c r="AX21" s="12"/>
      <c r="AY21" s="12"/>
      <c r="AZ21" s="12"/>
      <c r="BA21" s="12"/>
      <c r="BB21" s="24"/>
      <c r="BC21" s="12"/>
      <c r="BD21" s="7"/>
      <c r="BE21" s="7"/>
      <c r="BF21" s="7"/>
      <c r="BG21" s="7"/>
      <c r="BH21" s="7"/>
      <c r="BI21" s="7"/>
      <c r="BJ21" s="7"/>
      <c r="BK21" s="7"/>
    </row>
    <row r="22" spans="1:66" x14ac:dyDescent="0.35">
      <c r="A22" s="34" t="s">
        <v>30</v>
      </c>
      <c r="B22" s="26" t="s">
        <v>1</v>
      </c>
      <c r="C22" s="26" t="s">
        <v>2</v>
      </c>
      <c r="D22" s="26" t="s">
        <v>3</v>
      </c>
      <c r="E22" s="26" t="s">
        <v>4</v>
      </c>
      <c r="F22" s="26" t="s">
        <v>5</v>
      </c>
      <c r="G22" s="26" t="s">
        <v>6</v>
      </c>
      <c r="H22" s="26" t="s">
        <v>7</v>
      </c>
      <c r="I22" s="26" t="s">
        <v>8</v>
      </c>
      <c r="J22" s="26" t="s">
        <v>9</v>
      </c>
      <c r="K22" s="26" t="s">
        <v>10</v>
      </c>
      <c r="L22" s="11" t="s">
        <v>11</v>
      </c>
      <c r="M22" s="11" t="s">
        <v>12</v>
      </c>
      <c r="N22" s="11" t="s">
        <v>13</v>
      </c>
      <c r="O22" s="11" t="s">
        <v>14</v>
      </c>
      <c r="P22" s="1" t="s">
        <v>20</v>
      </c>
      <c r="Q22" s="1" t="s">
        <v>21</v>
      </c>
      <c r="R22" s="1" t="s">
        <v>22</v>
      </c>
      <c r="S22" s="1" t="s">
        <v>23</v>
      </c>
      <c r="V22" s="6" t="s">
        <v>16</v>
      </c>
      <c r="W22" s="1" t="s">
        <v>24</v>
      </c>
      <c r="X22" s="1" t="s">
        <v>27</v>
      </c>
      <c r="Y22" s="1" t="s">
        <v>25</v>
      </c>
      <c r="Z22" s="6" t="s">
        <v>36</v>
      </c>
      <c r="AA22" s="1" t="s">
        <v>49</v>
      </c>
      <c r="AB22" s="8">
        <f t="shared" ref="AB22:AO22" si="45">AB2/AB$8*100</f>
        <v>26.546335914331621</v>
      </c>
      <c r="AC22" s="8">
        <f t="shared" si="45"/>
        <v>25.758848087731479</v>
      </c>
      <c r="AD22" s="8">
        <f t="shared" si="45"/>
        <v>29.417160037481001</v>
      </c>
      <c r="AE22" s="8">
        <f t="shared" si="45"/>
        <v>30.568546333899398</v>
      </c>
      <c r="AF22" s="8">
        <f t="shared" si="45"/>
        <v>24.619995061360513</v>
      </c>
      <c r="AG22" s="8">
        <f t="shared" si="45"/>
        <v>29.647305055442253</v>
      </c>
      <c r="AH22" s="8">
        <f t="shared" si="45"/>
        <v>28.333130963850355</v>
      </c>
      <c r="AI22" s="8">
        <f t="shared" si="45"/>
        <v>25.048681326884708</v>
      </c>
      <c r="AJ22" s="8">
        <f t="shared" si="45"/>
        <v>29.999766463277748</v>
      </c>
      <c r="AK22" s="8">
        <f t="shared" si="45"/>
        <v>25.872847569956679</v>
      </c>
      <c r="AL22" s="8">
        <f t="shared" si="45"/>
        <v>27.733470944210609</v>
      </c>
      <c r="AM22" s="8">
        <f t="shared" si="45"/>
        <v>26.223106361482518</v>
      </c>
      <c r="AN22" s="8">
        <f t="shared" si="45"/>
        <v>28.200726225984805</v>
      </c>
      <c r="AO22" s="8">
        <f t="shared" si="45"/>
        <v>29.630393216468843</v>
      </c>
      <c r="AP22" s="8">
        <f>AVERAGE(AB22:AO22)</f>
        <v>27.68573668302589</v>
      </c>
      <c r="AQ22" s="8">
        <f t="shared" ref="AQ22:AQ27" si="46">MIN(AB22:AO22)</f>
        <v>24.619995061360513</v>
      </c>
      <c r="AR22" s="8">
        <f>MAX(AB22:AO22)</f>
        <v>30.568546333899398</v>
      </c>
      <c r="AS22" s="8">
        <f t="shared" ref="AS22:AS27" si="47">STDEV(AB22:AO22)</f>
        <v>1.9955532219712366</v>
      </c>
      <c r="AT22" s="8">
        <f t="shared" ref="AT22:AT27" si="48">AVERAGE(AC22,AE22:AI22,AK22,AM22)</f>
        <v>27.009057595075987</v>
      </c>
      <c r="AU22" s="31">
        <f t="shared" ref="AU22:AU27" si="49">MIN(AC22,AE22:AI22,AK22,AM22)</f>
        <v>24.619995061360513</v>
      </c>
      <c r="AV22" s="31">
        <f t="shared" ref="AV22:AV27" si="50">MAX(AC22,AE22:AI22,AK22,AM22)</f>
        <v>30.568546333899398</v>
      </c>
      <c r="AW22" s="8">
        <f t="shared" ref="AW22:AW27" si="51">STDEV(AC22,AE22:AI22,AK22,AM22)</f>
        <v>2.2170086444754182</v>
      </c>
      <c r="AX22" s="12"/>
      <c r="AY22" s="12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5">
      <c r="A23" s="6">
        <v>1</v>
      </c>
      <c r="B23" s="22">
        <f>B2/86400</f>
        <v>4.1107856722222215E-4</v>
      </c>
      <c r="C23" s="22">
        <f t="shared" ref="C23:O23" si="52">C2/86400</f>
        <v>3.3853195598379629E-4</v>
      </c>
      <c r="D23" s="22">
        <f t="shared" si="52"/>
        <v>3.8412698413194454E-4</v>
      </c>
      <c r="E23" s="22">
        <f t="shared" si="52"/>
        <v>3.9455992274305558E-4</v>
      </c>
      <c r="F23" s="22">
        <f t="shared" si="52"/>
        <v>3.0597705131944449E-4</v>
      </c>
      <c r="G23" s="22">
        <f t="shared" si="52"/>
        <v>3.627760980902778E-4</v>
      </c>
      <c r="H23" s="22">
        <f t="shared" si="52"/>
        <v>4.6888384983796288E-4</v>
      </c>
      <c r="I23" s="22">
        <f t="shared" si="52"/>
        <v>3.5160304863425925E-4</v>
      </c>
      <c r="J23" s="22">
        <f t="shared" si="52"/>
        <v>4.3463508861111113E-4</v>
      </c>
      <c r="K23" s="22">
        <f t="shared" si="52"/>
        <v>3.0873278322916662E-4</v>
      </c>
      <c r="L23" s="22">
        <f t="shared" si="52"/>
        <v>3.1499958008101854E-4</v>
      </c>
      <c r="M23" s="22">
        <f t="shared" si="52"/>
        <v>3.0445851180555553E-4</v>
      </c>
      <c r="N23" s="22">
        <f t="shared" si="52"/>
        <v>3.0529100528935182E-4</v>
      </c>
      <c r="O23" s="22">
        <f t="shared" si="52"/>
        <v>3.4094230284722218E-4</v>
      </c>
      <c r="P23" s="33">
        <f>P2/86400</f>
        <v>3.5904262498759928E-4</v>
      </c>
      <c r="Q23" s="33">
        <f>Q2/86400</f>
        <v>3.0445851180555553E-4</v>
      </c>
      <c r="R23" s="33">
        <f>R2/86400</f>
        <v>4.6888384983796288E-4</v>
      </c>
      <c r="S23" s="8">
        <f>STDEV(B23:O23)/P23*100</f>
        <v>14.727856425758471</v>
      </c>
      <c r="V23" s="6">
        <v>1</v>
      </c>
      <c r="W23" s="22">
        <f>W2/86400</f>
        <v>3.5444040270543982E-4</v>
      </c>
      <c r="X23" s="22">
        <f>X2/86400</f>
        <v>3.0445851180555553E-4</v>
      </c>
      <c r="Y23" s="22">
        <f>Y2/86400</f>
        <v>4.6888384983796288E-4</v>
      </c>
      <c r="Z23" s="8">
        <f>STDEV(C23,E23:I23,K23,M23)/W23*100</f>
        <v>15.807311402697325</v>
      </c>
      <c r="AA23" s="1" t="s">
        <v>50</v>
      </c>
      <c r="AB23" s="8">
        <f t="shared" ref="AB23:AO23" si="53">AB3/AB$8*100</f>
        <v>10.985935836273045</v>
      </c>
      <c r="AC23" s="8">
        <f t="shared" si="53"/>
        <v>10.495472079067781</v>
      </c>
      <c r="AD23" s="8">
        <f t="shared" si="53"/>
        <v>9.8777254691751128</v>
      </c>
      <c r="AE23" s="8">
        <f t="shared" si="53"/>
        <v>10.306266484267889</v>
      </c>
      <c r="AF23" s="8">
        <f t="shared" si="53"/>
        <v>8.6747233158610992</v>
      </c>
      <c r="AG23" s="8">
        <f t="shared" si="53"/>
        <v>9.2155566786270509</v>
      </c>
      <c r="AH23" s="8">
        <f t="shared" si="53"/>
        <v>9.38739998846677</v>
      </c>
      <c r="AI23" s="8">
        <f t="shared" si="53"/>
        <v>9.9692839156005704</v>
      </c>
      <c r="AJ23" s="8">
        <f t="shared" si="53"/>
        <v>10.179129564728033</v>
      </c>
      <c r="AK23" s="8">
        <f t="shared" si="53"/>
        <v>10.692691530342843</v>
      </c>
      <c r="AL23" s="8">
        <f t="shared" si="53"/>
        <v>10.466316383176482</v>
      </c>
      <c r="AM23" s="8">
        <f t="shared" si="53"/>
        <v>10.25282447432437</v>
      </c>
      <c r="AN23" s="8">
        <f t="shared" si="53"/>
        <v>10.675955173240277</v>
      </c>
      <c r="AO23" s="8">
        <f t="shared" si="53"/>
        <v>11.102716676657129</v>
      </c>
      <c r="AP23" s="8">
        <f t="shared" ref="AP23:AP27" si="54">AVERAGE(AB23:AO23)</f>
        <v>10.16299982641489</v>
      </c>
      <c r="AQ23" s="8">
        <f t="shared" si="46"/>
        <v>8.6747233158610992</v>
      </c>
      <c r="AR23" s="8">
        <f t="shared" ref="AR23:AR27" si="55">MAX(AB23:AO23)</f>
        <v>11.102716676657129</v>
      </c>
      <c r="AS23" s="8">
        <f t="shared" si="47"/>
        <v>0.6888372889962544</v>
      </c>
      <c r="AT23" s="8">
        <f t="shared" si="48"/>
        <v>9.8742773083197974</v>
      </c>
      <c r="AU23" s="31">
        <f t="shared" si="49"/>
        <v>8.6747233158610992</v>
      </c>
      <c r="AV23" s="31">
        <f t="shared" si="50"/>
        <v>10.692691530342843</v>
      </c>
      <c r="AW23" s="8">
        <f t="shared" si="51"/>
        <v>0.70756280042948572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5">
      <c r="A24" s="6">
        <v>2</v>
      </c>
      <c r="B24" s="22">
        <f t="shared" ref="B24:Q25" si="56">B3/86400</f>
        <v>2.0022150835648152E-4</v>
      </c>
      <c r="C24" s="22">
        <f t="shared" si="56"/>
        <v>1.7044805576388894E-4</v>
      </c>
      <c r="D24" s="22">
        <f t="shared" si="56"/>
        <v>1.7487192407407404E-4</v>
      </c>
      <c r="E24" s="22">
        <f t="shared" si="56"/>
        <v>1.7792527504629629E-4</v>
      </c>
      <c r="F24" s="22">
        <f t="shared" si="56"/>
        <v>1.871803350925926E-4</v>
      </c>
      <c r="G24" s="22">
        <f t="shared" si="56"/>
        <v>1.5982090366898147E-4</v>
      </c>
      <c r="H24" s="22">
        <f t="shared" si="56"/>
        <v>2.3803434953703707E-4</v>
      </c>
      <c r="I24" s="22">
        <f t="shared" si="56"/>
        <v>1.9005626942129631E-4</v>
      </c>
      <c r="J24" s="22">
        <f t="shared" si="56"/>
        <v>2.1105232216435179E-4</v>
      </c>
      <c r="K24" s="22">
        <f t="shared" si="56"/>
        <v>1.3508020493055553E-4</v>
      </c>
      <c r="L24" s="22">
        <f t="shared" si="56"/>
        <v>1.2922650541666669E-4</v>
      </c>
      <c r="M24" s="22">
        <f t="shared" si="56"/>
        <v>1.6395292685185181E-4</v>
      </c>
      <c r="N24" s="22">
        <f t="shared" si="56"/>
        <v>1.3151796211805555E-4</v>
      </c>
      <c r="O24" s="22">
        <f t="shared" si="56"/>
        <v>1.4744268077546298E-4</v>
      </c>
      <c r="P24" s="33">
        <f t="shared" si="56"/>
        <v>1.7263080165839947E-4</v>
      </c>
      <c r="Q24" s="33">
        <f t="shared" si="56"/>
        <v>1.2922650541666669E-4</v>
      </c>
      <c r="R24" s="33">
        <f t="shared" ref="R24:R25" si="57">R3/86400</f>
        <v>2.3803434953703707E-4</v>
      </c>
      <c r="S24" s="8">
        <f t="shared" ref="S24:S25" si="58">STDEV(B24:O24)/P24*100</f>
        <v>18.266173208755102</v>
      </c>
      <c r="V24" s="6">
        <v>2</v>
      </c>
      <c r="W24" s="22">
        <f t="shared" ref="W24:Y25" si="59">W3/86400</f>
        <v>1.7781229003906249E-4</v>
      </c>
      <c r="X24" s="22">
        <f t="shared" si="59"/>
        <v>1.3508020493055553E-4</v>
      </c>
      <c r="Y24" s="22">
        <f t="shared" si="59"/>
        <v>2.3803434953703707E-4</v>
      </c>
      <c r="Z24" s="8">
        <f t="shared" ref="Z24:Z25" si="60">STDEV(C24,E24:I24,K24,M24)/W24*100</f>
        <v>16.818641839250802</v>
      </c>
      <c r="AA24" s="1" t="s">
        <v>51</v>
      </c>
      <c r="AB24" s="8">
        <f t="shared" ref="AB24:AO24" si="61">AB4/AB$8*100</f>
        <v>21.380899937852888</v>
      </c>
      <c r="AC24" s="8">
        <f t="shared" si="61"/>
        <v>19.955803675184139</v>
      </c>
      <c r="AD24" s="8">
        <f t="shared" si="61"/>
        <v>18.147887227129793</v>
      </c>
      <c r="AE24" s="8">
        <f t="shared" si="61"/>
        <v>17.827454457043107</v>
      </c>
      <c r="AF24" s="8">
        <f t="shared" si="61"/>
        <v>17.843969554221957</v>
      </c>
      <c r="AG24" s="8">
        <f t="shared" si="61"/>
        <v>17.117012039131101</v>
      </c>
      <c r="AH24" s="8">
        <f t="shared" si="61"/>
        <v>18.33278897791827</v>
      </c>
      <c r="AI24" s="8">
        <f t="shared" si="61"/>
        <v>19.557753571818939</v>
      </c>
      <c r="AJ24" s="8">
        <f t="shared" si="61"/>
        <v>17.545223322163569</v>
      </c>
      <c r="AK24" s="8">
        <f t="shared" si="61"/>
        <v>19.316182309196954</v>
      </c>
      <c r="AL24" s="8">
        <f t="shared" si="61"/>
        <v>20.452555200985064</v>
      </c>
      <c r="AM24" s="8">
        <f t="shared" si="61"/>
        <v>18.18349728669595</v>
      </c>
      <c r="AN24" s="8">
        <f t="shared" si="61"/>
        <v>18.873563606121323</v>
      </c>
      <c r="AO24" s="8">
        <f t="shared" si="61"/>
        <v>18.001042598129562</v>
      </c>
      <c r="AP24" s="8">
        <f t="shared" si="54"/>
        <v>18.752545268828047</v>
      </c>
      <c r="AQ24" s="8">
        <f t="shared" si="46"/>
        <v>17.117012039131101</v>
      </c>
      <c r="AR24" s="8">
        <f t="shared" si="55"/>
        <v>21.380899937852888</v>
      </c>
      <c r="AS24" s="8">
        <f t="shared" si="47"/>
        <v>1.2238364024427477</v>
      </c>
      <c r="AT24" s="8">
        <f t="shared" si="48"/>
        <v>18.516807733901299</v>
      </c>
      <c r="AU24" s="31">
        <f t="shared" si="49"/>
        <v>17.117012039131101</v>
      </c>
      <c r="AV24" s="31">
        <f t="shared" si="50"/>
        <v>19.955803675184139</v>
      </c>
      <c r="AW24" s="8">
        <f t="shared" si="51"/>
        <v>0.9874630675445859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5">
      <c r="A25" s="1">
        <v>3</v>
      </c>
      <c r="B25" s="22">
        <f t="shared" si="56"/>
        <v>8.6470143611111125E-5</v>
      </c>
      <c r="C25" s="22">
        <f t="shared" si="56"/>
        <v>9.3281525578703636E-5</v>
      </c>
      <c r="D25" s="22">
        <f t="shared" si="56"/>
        <v>1.0971356135416669E-4</v>
      </c>
      <c r="E25" s="22">
        <f t="shared" si="56"/>
        <v>9.9652252870370436E-5</v>
      </c>
      <c r="F25" s="22">
        <f t="shared" si="56"/>
        <v>1.0517054043981482E-4</v>
      </c>
      <c r="G25" s="22">
        <f t="shared" si="56"/>
        <v>1.2545036533564811E-4</v>
      </c>
      <c r="H25" s="22">
        <f t="shared" si="56"/>
        <v>1.295779268518518E-4</v>
      </c>
      <c r="I25" s="22">
        <f t="shared" si="56"/>
        <v>1.0258881329861109E-4</v>
      </c>
      <c r="J25" s="22">
        <f t="shared" si="56"/>
        <v>1.0726489668981491E-4</v>
      </c>
      <c r="K25" s="22">
        <f t="shared" si="56"/>
        <v>1.0866244645833338E-4</v>
      </c>
      <c r="L25" s="22">
        <f t="shared" si="56"/>
        <v>9.2836146805555536E-5</v>
      </c>
      <c r="M25" s="22">
        <f t="shared" si="56"/>
        <v>8.8598618460648194E-5</v>
      </c>
      <c r="N25" s="22">
        <f t="shared" si="56"/>
        <v>9.1831223229166674E-5</v>
      </c>
      <c r="O25" s="22">
        <f t="shared" si="56"/>
        <v>9.2098922905092557E-5</v>
      </c>
      <c r="P25" s="33">
        <f t="shared" si="56"/>
        <v>1.0237124170634923E-4</v>
      </c>
      <c r="Q25" s="33">
        <f t="shared" si="56"/>
        <v>8.6470143611111125E-5</v>
      </c>
      <c r="R25" s="33">
        <f t="shared" si="57"/>
        <v>1.295779268518518E-4</v>
      </c>
      <c r="S25" s="8">
        <f t="shared" si="58"/>
        <v>12.817528511280745</v>
      </c>
      <c r="V25" s="1">
        <v>3</v>
      </c>
      <c r="W25" s="22">
        <f t="shared" si="59"/>
        <v>1.0662281116174769E-4</v>
      </c>
      <c r="X25" s="22">
        <f t="shared" si="59"/>
        <v>8.8598618460648194E-5</v>
      </c>
      <c r="Y25" s="22">
        <f t="shared" si="59"/>
        <v>1.295779268518518E-4</v>
      </c>
      <c r="Z25" s="8">
        <f t="shared" si="60"/>
        <v>13.523621846160056</v>
      </c>
      <c r="AA25" s="1">
        <v>2</v>
      </c>
      <c r="AB25" s="8">
        <f t="shared" ref="AB25:AO25" si="62">AB5/AB$8*100</f>
        <v>28.69447603954206</v>
      </c>
      <c r="AC25" s="8">
        <f t="shared" si="62"/>
        <v>28.301335084514374</v>
      </c>
      <c r="AD25" s="8">
        <f t="shared" si="62"/>
        <v>26.150540334486056</v>
      </c>
      <c r="AE25" s="8">
        <f t="shared" si="62"/>
        <v>26.471560968914542</v>
      </c>
      <c r="AF25" s="8">
        <f t="shared" si="62"/>
        <v>31.283904142241237</v>
      </c>
      <c r="AG25" s="8">
        <f t="shared" si="62"/>
        <v>24.661916980765312</v>
      </c>
      <c r="AH25" s="8">
        <f t="shared" si="62"/>
        <v>28.456120963850566</v>
      </c>
      <c r="AI25" s="8">
        <f t="shared" si="62"/>
        <v>29.500476628750278</v>
      </c>
      <c r="AJ25" s="8">
        <f t="shared" si="62"/>
        <v>28.029972160498939</v>
      </c>
      <c r="AK25" s="8">
        <f t="shared" si="62"/>
        <v>24.449992970989008</v>
      </c>
      <c r="AL25" s="8">
        <f t="shared" si="62"/>
        <v>24.061737661661095</v>
      </c>
      <c r="AM25" s="8">
        <f t="shared" si="62"/>
        <v>29.434464379357301</v>
      </c>
      <c r="AN25" s="8">
        <f t="shared" si="62"/>
        <v>24.878540157850129</v>
      </c>
      <c r="AO25" s="8">
        <f t="shared" si="62"/>
        <v>25.399960122478856</v>
      </c>
      <c r="AP25" s="8">
        <f t="shared" si="54"/>
        <v>27.126785613992837</v>
      </c>
      <c r="AQ25" s="8">
        <f t="shared" si="46"/>
        <v>24.061737661661095</v>
      </c>
      <c r="AR25" s="8">
        <f t="shared" si="55"/>
        <v>31.283904142241237</v>
      </c>
      <c r="AS25" s="8">
        <f t="shared" si="47"/>
        <v>2.2653874891519448</v>
      </c>
      <c r="AT25" s="8">
        <f t="shared" si="48"/>
        <v>27.819971514922827</v>
      </c>
      <c r="AU25" s="31">
        <f t="shared" si="49"/>
        <v>24.449992970989008</v>
      </c>
      <c r="AV25" s="31">
        <f t="shared" si="50"/>
        <v>31.283904142241237</v>
      </c>
      <c r="AW25" s="8">
        <f t="shared" si="51"/>
        <v>2.4264667354843796</v>
      </c>
      <c r="AY25" s="7"/>
      <c r="AZ25" s="7"/>
      <c r="BA25" s="7"/>
      <c r="BB25" s="7"/>
      <c r="BC25" s="7"/>
      <c r="BD25" s="7"/>
      <c r="BE25" s="27"/>
      <c r="BF25" s="6"/>
      <c r="BG25" s="1"/>
      <c r="BH25" s="27"/>
      <c r="BI25" s="27"/>
      <c r="BJ25" s="27"/>
      <c r="BK25" s="6"/>
      <c r="BL25" s="6"/>
      <c r="BM25" s="6"/>
    </row>
    <row r="26" spans="1:66" x14ac:dyDescent="0.35">
      <c r="A26" s="6" t="s">
        <v>18</v>
      </c>
      <c r="B26" s="9">
        <f t="shared" ref="B26:R26" si="63">B5/86400</f>
        <v>6.9777021918981485E-4</v>
      </c>
      <c r="C26" s="9">
        <f t="shared" si="63"/>
        <v>6.0226153732638888E-4</v>
      </c>
      <c r="D26" s="9">
        <f t="shared" si="63"/>
        <v>6.6871246956018524E-4</v>
      </c>
      <c r="E26" s="9">
        <f t="shared" si="63"/>
        <v>6.7213745065972227E-4</v>
      </c>
      <c r="F26" s="9">
        <f t="shared" si="63"/>
        <v>5.9832792685185184E-4</v>
      </c>
      <c r="G26" s="9">
        <f t="shared" si="63"/>
        <v>6.4804736709490743E-4</v>
      </c>
      <c r="H26" s="9">
        <f t="shared" si="63"/>
        <v>8.3649612622685172E-4</v>
      </c>
      <c r="I26" s="9">
        <f t="shared" si="63"/>
        <v>6.4424813135416663E-4</v>
      </c>
      <c r="J26" s="9">
        <f t="shared" si="63"/>
        <v>7.5295230746527794E-4</v>
      </c>
      <c r="K26" s="9">
        <f t="shared" si="63"/>
        <v>5.5247543461805549E-4</v>
      </c>
      <c r="L26" s="9">
        <f t="shared" si="63"/>
        <v>5.3706223230324081E-4</v>
      </c>
      <c r="M26" s="9">
        <f t="shared" si="63"/>
        <v>5.5701005711805555E-4</v>
      </c>
      <c r="N26" s="9">
        <f t="shared" si="63"/>
        <v>5.2864019063657405E-4</v>
      </c>
      <c r="O26" s="9">
        <f t="shared" si="63"/>
        <v>5.8048390652777778E-4</v>
      </c>
      <c r="P26" s="33">
        <f t="shared" si="63"/>
        <v>6.3404466835234802E-4</v>
      </c>
      <c r="Q26" s="33">
        <f t="shared" si="63"/>
        <v>5.2864019063657405E-4</v>
      </c>
      <c r="R26" s="33">
        <f t="shared" si="63"/>
        <v>8.3649612622685172E-4</v>
      </c>
      <c r="S26" s="8">
        <f>STDEV(B26:O26)/P26*100</f>
        <v>13.860237203861143</v>
      </c>
      <c r="T26" s="8"/>
      <c r="U26" s="8"/>
      <c r="V26" s="6" t="s">
        <v>18</v>
      </c>
      <c r="W26" s="22">
        <f>W5/86400</f>
        <v>6.3887550390624996E-4</v>
      </c>
      <c r="X26" s="22">
        <f>X5/86400</f>
        <v>5.5247543461805549E-4</v>
      </c>
      <c r="Y26" s="22">
        <f>Y5/86400</f>
        <v>8.3649612622685172E-4</v>
      </c>
      <c r="Z26" s="8">
        <f>STDEV(C26,E26:I26,K26,M26)/W26*100</f>
        <v>14.177013230396597</v>
      </c>
      <c r="AA26" s="1" t="s">
        <v>45</v>
      </c>
      <c r="AB26" s="8">
        <f t="shared" ref="AB26:AO26" si="64">AB6/AB$8*100</f>
        <v>5.8254647440561396</v>
      </c>
      <c r="AC26" s="8">
        <f t="shared" si="64"/>
        <v>6.2507598835823792</v>
      </c>
      <c r="AD26" s="8">
        <f t="shared" si="64"/>
        <v>6.8327737341137702</v>
      </c>
      <c r="AE26" s="8">
        <f t="shared" si="64"/>
        <v>6.3241188517512663</v>
      </c>
      <c r="AF26" s="8">
        <f t="shared" si="64"/>
        <v>8.4616319250523127</v>
      </c>
      <c r="AG26" s="8">
        <f t="shared" si="64"/>
        <v>8.0597242216365164</v>
      </c>
      <c r="AH26" s="8">
        <f t="shared" si="64"/>
        <v>7.8897457404994471</v>
      </c>
      <c r="AI26" s="8">
        <f t="shared" si="64"/>
        <v>6.9631814360763613</v>
      </c>
      <c r="AJ26" s="8">
        <f t="shared" si="64"/>
        <v>7.158629578900376</v>
      </c>
      <c r="AK26" s="8">
        <f t="shared" si="64"/>
        <v>8.5401678999249828</v>
      </c>
      <c r="AL26" s="8">
        <f t="shared" si="64"/>
        <v>7.9318352396096952</v>
      </c>
      <c r="AM26" s="8">
        <f t="shared" si="64"/>
        <v>7.1140278042142508</v>
      </c>
      <c r="AN26" s="8">
        <f t="shared" si="64"/>
        <v>7.7530252025095558</v>
      </c>
      <c r="AO26" s="8">
        <f t="shared" si="64"/>
        <v>6.9504105970891432</v>
      </c>
      <c r="AP26" s="8">
        <f t="shared" si="54"/>
        <v>7.2896783470725861</v>
      </c>
      <c r="AQ26" s="8">
        <f t="shared" si="46"/>
        <v>5.8254647440561396</v>
      </c>
      <c r="AR26" s="8">
        <f t="shared" si="55"/>
        <v>8.5401678999249828</v>
      </c>
      <c r="AS26" s="8">
        <f t="shared" si="47"/>
        <v>0.83901849088901559</v>
      </c>
      <c r="AT26" s="8">
        <f t="shared" si="48"/>
        <v>7.4504197203421896</v>
      </c>
      <c r="AU26" s="31">
        <f t="shared" si="49"/>
        <v>6.2507598835823792</v>
      </c>
      <c r="AV26" s="31">
        <f t="shared" si="50"/>
        <v>8.5401678999249828</v>
      </c>
      <c r="AW26" s="8">
        <f t="shared" si="51"/>
        <v>0.91281813104545784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5">
      <c r="T27" s="17"/>
      <c r="U27" s="17"/>
      <c r="AA27" s="1" t="s">
        <v>46</v>
      </c>
      <c r="AB27" s="8">
        <f t="shared" ref="AB27:AO27" si="65">AB7/AB$8*100</f>
        <v>6.5668875279442513</v>
      </c>
      <c r="AC27" s="8">
        <f t="shared" si="65"/>
        <v>9.2377811899198381</v>
      </c>
      <c r="AD27" s="8">
        <f t="shared" si="65"/>
        <v>9.5739131976142602</v>
      </c>
      <c r="AE27" s="8">
        <f t="shared" si="65"/>
        <v>8.5020529041237989</v>
      </c>
      <c r="AF27" s="8">
        <f t="shared" si="65"/>
        <v>9.1157760012628852</v>
      </c>
      <c r="AG27" s="8">
        <f t="shared" si="65"/>
        <v>11.298485024397769</v>
      </c>
      <c r="AH27" s="8">
        <f t="shared" si="65"/>
        <v>7.6008133654145933</v>
      </c>
      <c r="AI27" s="8">
        <f t="shared" si="65"/>
        <v>8.9606231208691494</v>
      </c>
      <c r="AJ27" s="8">
        <f t="shared" si="65"/>
        <v>7.0872789104313192</v>
      </c>
      <c r="AK27" s="8">
        <f t="shared" si="65"/>
        <v>11.12811771958954</v>
      </c>
      <c r="AL27" s="8">
        <f t="shared" si="65"/>
        <v>9.3540845703570543</v>
      </c>
      <c r="AM27" s="8">
        <f t="shared" si="65"/>
        <v>8.7920796939256149</v>
      </c>
      <c r="AN27" s="8">
        <f t="shared" si="65"/>
        <v>9.6181896342939091</v>
      </c>
      <c r="AO27" s="8">
        <f t="shared" si="65"/>
        <v>8.9154767891764699</v>
      </c>
      <c r="AP27" s="8">
        <f t="shared" si="54"/>
        <v>8.9822542606657478</v>
      </c>
      <c r="AQ27" s="8">
        <f t="shared" si="46"/>
        <v>6.5668875279442513</v>
      </c>
      <c r="AR27" s="8">
        <f t="shared" si="55"/>
        <v>11.298485024397769</v>
      </c>
      <c r="AS27" s="8">
        <f t="shared" si="47"/>
        <v>1.3170626613931957</v>
      </c>
      <c r="AT27" s="8">
        <f t="shared" si="48"/>
        <v>9.3294661274379003</v>
      </c>
      <c r="AU27" s="31">
        <f t="shared" si="49"/>
        <v>7.6008133654145933</v>
      </c>
      <c r="AV27" s="31">
        <f t="shared" si="50"/>
        <v>11.298485024397769</v>
      </c>
      <c r="AW27" s="8">
        <f t="shared" si="51"/>
        <v>1.2685162829356607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33"/>
      <c r="Q28" s="33"/>
      <c r="R28" s="33"/>
      <c r="S28" s="8"/>
      <c r="T28" s="17"/>
      <c r="U28" s="17"/>
      <c r="V28" s="1"/>
      <c r="W28" s="22"/>
      <c r="X28" s="22"/>
      <c r="Y28" s="22"/>
      <c r="Z28" s="8"/>
      <c r="AA28" s="19" t="s">
        <v>18</v>
      </c>
      <c r="AB28" s="15">
        <f>SUM(AB22:AB27)</f>
        <v>100</v>
      </c>
      <c r="AC28" s="15">
        <f t="shared" ref="AC28:AP28" si="66">SUM(AC22:AC27)</f>
        <v>100</v>
      </c>
      <c r="AD28" s="15">
        <f t="shared" si="66"/>
        <v>100</v>
      </c>
      <c r="AE28" s="15">
        <f t="shared" si="66"/>
        <v>100</v>
      </c>
      <c r="AF28" s="15">
        <f t="shared" si="66"/>
        <v>100.00000000000001</v>
      </c>
      <c r="AG28" s="15">
        <f t="shared" si="66"/>
        <v>100</v>
      </c>
      <c r="AH28" s="15">
        <f t="shared" si="66"/>
        <v>100.00000000000001</v>
      </c>
      <c r="AI28" s="15">
        <f t="shared" si="66"/>
        <v>100</v>
      </c>
      <c r="AJ28" s="15">
        <f t="shared" si="66"/>
        <v>99.999999999999986</v>
      </c>
      <c r="AK28" s="15">
        <f t="shared" si="66"/>
        <v>100.00000000000001</v>
      </c>
      <c r="AL28" s="15">
        <f t="shared" si="66"/>
        <v>100.00000000000001</v>
      </c>
      <c r="AM28" s="15">
        <f t="shared" si="66"/>
        <v>100.00000000000001</v>
      </c>
      <c r="AN28" s="15">
        <f t="shared" si="66"/>
        <v>100.00000000000001</v>
      </c>
      <c r="AO28" s="15">
        <f t="shared" si="66"/>
        <v>100</v>
      </c>
      <c r="AP28" s="15">
        <f t="shared" si="66"/>
        <v>100</v>
      </c>
      <c r="AQ28" s="8"/>
      <c r="AR28" s="8"/>
      <c r="AS28" s="8"/>
      <c r="AT28" s="8"/>
      <c r="AU28" s="31"/>
      <c r="AV28" s="31"/>
      <c r="AW28" s="8"/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5">
      <c r="AA29" s="1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31"/>
      <c r="AV29" s="31"/>
      <c r="AW29" s="8"/>
      <c r="AX29" s="7"/>
      <c r="AY29" s="7"/>
      <c r="AZ29" s="7"/>
      <c r="BA29" s="7"/>
      <c r="BB29" s="7"/>
      <c r="BC29" s="7"/>
      <c r="BD29" s="7"/>
      <c r="BE29" s="17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5">
      <c r="T30" s="17"/>
      <c r="U30" s="17"/>
      <c r="AQ30" s="8"/>
      <c r="AR30" s="8"/>
      <c r="AS30" s="8"/>
      <c r="AT30" s="8"/>
      <c r="AU30" s="31"/>
      <c r="AV30" s="31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5">
      <c r="T31" s="10"/>
      <c r="U31" s="10"/>
      <c r="AA31" s="19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1"/>
      <c r="AV31" s="31"/>
      <c r="AW31" s="8"/>
      <c r="AX31" s="7"/>
      <c r="AY31" s="7"/>
      <c r="AZ31" s="7"/>
      <c r="BA31" s="7"/>
      <c r="BB31" s="7"/>
      <c r="BC31" s="7"/>
      <c r="BD31" s="7"/>
      <c r="BE31" s="27"/>
      <c r="BF31" s="6"/>
      <c r="BG31" s="1"/>
      <c r="BH31" s="27"/>
      <c r="BI31" s="27"/>
      <c r="BJ31" s="27"/>
      <c r="BK31" s="6"/>
      <c r="BL31" s="18"/>
      <c r="BM31" s="18"/>
      <c r="BN31" s="5"/>
    </row>
    <row r="32" spans="1:66" x14ac:dyDescent="0.35">
      <c r="A32" s="34" t="s">
        <v>32</v>
      </c>
      <c r="B32" s="26"/>
      <c r="C32" s="9" t="s">
        <v>2</v>
      </c>
      <c r="D32" s="9"/>
      <c r="E32" s="9" t="s">
        <v>4</v>
      </c>
      <c r="F32" s="9" t="s">
        <v>5</v>
      </c>
      <c r="G32" s="26" t="s">
        <v>6</v>
      </c>
      <c r="H32" s="9" t="s">
        <v>7</v>
      </c>
      <c r="I32" s="9" t="s">
        <v>8</v>
      </c>
      <c r="J32" s="9"/>
      <c r="K32" s="9" t="s">
        <v>10</v>
      </c>
      <c r="L32" s="13"/>
      <c r="M32" s="13" t="s">
        <v>12</v>
      </c>
      <c r="T32" s="23"/>
      <c r="U32" s="23"/>
      <c r="AA32" s="19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1"/>
      <c r="AV32" s="31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0"/>
      <c r="BM32" s="12"/>
      <c r="BN32" s="5"/>
    </row>
    <row r="33" spans="1:66" x14ac:dyDescent="0.35">
      <c r="A33" s="6">
        <v>1</v>
      </c>
      <c r="B33" s="8"/>
      <c r="C33" s="8">
        <f>(C2-$W2)/$W2*100</f>
        <v>-4.4883276850535356</v>
      </c>
      <c r="D33" s="8"/>
      <c r="E33" s="8">
        <f>(E2-$W2)/$W2*100</f>
        <v>11.319115916634754</v>
      </c>
      <c r="F33" s="8">
        <f>(F2-$W2)/$W2*100</f>
        <v>-13.673201761445666</v>
      </c>
      <c r="G33" s="8">
        <f t="shared" ref="G33:I33" si="67">(G2-$W2)/$W2*100</f>
        <v>2.3517904057245516</v>
      </c>
      <c r="H33" s="8">
        <f t="shared" si="67"/>
        <v>32.288488067098868</v>
      </c>
      <c r="I33" s="8">
        <f t="shared" si="67"/>
        <v>-0.80051654651192394</v>
      </c>
      <c r="J33" s="8"/>
      <c r="K33" s="8">
        <f>(K2-$W2)/$W2*100</f>
        <v>-12.89571367355059</v>
      </c>
      <c r="L33" s="8"/>
      <c r="M33" s="8">
        <f>(M2-$W2)/$W2*100</f>
        <v>-14.101634722896433</v>
      </c>
      <c r="N33" s="13"/>
      <c r="O33" s="13"/>
      <c r="Q33" s="22"/>
      <c r="R33" s="22"/>
      <c r="S33" s="23"/>
      <c r="T33" s="23"/>
      <c r="U33" s="23"/>
      <c r="V33" s="23"/>
      <c r="W33" s="23"/>
      <c r="X33" s="23"/>
      <c r="Y33" s="7"/>
      <c r="AA33" s="19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1"/>
      <c r="AV33" s="31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0"/>
      <c r="BM33" s="12"/>
      <c r="BN33" s="5"/>
    </row>
    <row r="34" spans="1:66" x14ac:dyDescent="0.35">
      <c r="A34" s="6">
        <v>2</v>
      </c>
      <c r="B34" s="8"/>
      <c r="C34" s="8">
        <f t="shared" ref="C34:C35" si="68">(C3-$W3)/$W3*100</f>
        <v>-4.1415777692058011</v>
      </c>
      <c r="D34" s="8"/>
      <c r="E34" s="8">
        <f t="shared" ref="E34:F35" si="69">(E3-$W3)/$W3*100</f>
        <v>6.3541731119358777E-2</v>
      </c>
      <c r="F34" s="8">
        <f t="shared" si="69"/>
        <v>5.2685025604653681</v>
      </c>
      <c r="G34" s="8">
        <f t="shared" ref="G34:I34" si="70">(G3-$W3)/$W3*100</f>
        <v>-10.118190573963473</v>
      </c>
      <c r="H34" s="8">
        <f t="shared" si="70"/>
        <v>33.868333558239847</v>
      </c>
      <c r="I34" s="8">
        <f t="shared" si="70"/>
        <v>6.8859016323022537</v>
      </c>
      <c r="J34" s="8"/>
      <c r="K34" s="8">
        <f t="shared" ref="K34:K35" si="71">(K3-$W3)/$W3*100</f>
        <v>-24.032132480336088</v>
      </c>
      <c r="L34" s="8"/>
      <c r="M34" s="8">
        <f t="shared" ref="M34:M35" si="72">(M3-$W3)/$W3*100</f>
        <v>-7.7943786586213992</v>
      </c>
      <c r="N34" s="8"/>
      <c r="O34" s="8"/>
      <c r="Q34" s="22"/>
      <c r="R34" s="22"/>
      <c r="S34" s="23"/>
      <c r="T34" s="23"/>
      <c r="U34" s="23"/>
      <c r="V34" s="23"/>
      <c r="W34" s="23"/>
      <c r="X34" s="23"/>
      <c r="Y34" s="7"/>
      <c r="AA34" s="19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1"/>
      <c r="AV34" s="31"/>
      <c r="AW34" s="8"/>
      <c r="AX34" s="7"/>
      <c r="AY34" s="7"/>
      <c r="AZ34" s="7"/>
      <c r="BA34" s="7"/>
      <c r="BB34" s="7"/>
      <c r="BC34" s="7"/>
      <c r="BD34" s="7"/>
      <c r="BE34" s="8"/>
      <c r="BG34" s="10"/>
      <c r="BH34" s="8"/>
      <c r="BI34" s="8"/>
      <c r="BJ34" s="8"/>
      <c r="BK34" s="8"/>
      <c r="BL34" s="10"/>
      <c r="BM34" s="8"/>
      <c r="BN34" s="5"/>
    </row>
    <row r="35" spans="1:66" x14ac:dyDescent="0.35">
      <c r="A35" s="6">
        <v>3</v>
      </c>
      <c r="C35" s="8">
        <f t="shared" si="68"/>
        <v>-12.512599731407578</v>
      </c>
      <c r="E35" s="8">
        <f t="shared" si="69"/>
        <v>-6.5375862964285005</v>
      </c>
      <c r="F35" s="8">
        <f t="shared" si="69"/>
        <v>-1.3620638080248748</v>
      </c>
      <c r="G35" s="8">
        <f t="shared" ref="G35:I35" si="73">(G4-$W4)/$W4*100</f>
        <v>17.658092080632596</v>
      </c>
      <c r="H35" s="8">
        <f t="shared" si="73"/>
        <v>21.529272619984667</v>
      </c>
      <c r="I35" s="8">
        <f t="shared" si="73"/>
        <v>-3.7834285357726989</v>
      </c>
      <c r="K35" s="8">
        <f t="shared" si="71"/>
        <v>1.9129445888380683</v>
      </c>
      <c r="M35" s="8">
        <f t="shared" si="72"/>
        <v>-16.904630917821752</v>
      </c>
      <c r="N35" s="8"/>
      <c r="O35" s="8"/>
      <c r="Q35" s="22"/>
      <c r="R35" s="22"/>
      <c r="S35" s="23"/>
      <c r="T35" s="23"/>
      <c r="U35" s="23"/>
      <c r="V35" s="23"/>
      <c r="W35" s="23"/>
      <c r="X35" s="23"/>
      <c r="Y35" s="7"/>
      <c r="AA35" s="1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1"/>
      <c r="AV35" s="31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5">
      <c r="A36" s="6"/>
      <c r="C36" s="8"/>
      <c r="E36" s="8"/>
      <c r="F36" s="8"/>
      <c r="G36" s="8"/>
      <c r="H36" s="8"/>
      <c r="I36" s="8"/>
      <c r="K36" s="8"/>
      <c r="M36" s="8"/>
      <c r="N36" s="8"/>
      <c r="O36" s="8"/>
      <c r="Q36" s="22"/>
      <c r="R36" s="22"/>
      <c r="S36" s="23"/>
      <c r="T36" s="23"/>
      <c r="U36" s="23"/>
      <c r="V36" s="23"/>
      <c r="W36" s="23"/>
      <c r="X36" s="23"/>
      <c r="Y36" s="7"/>
      <c r="AA36" s="1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1"/>
      <c r="AV36" s="31"/>
      <c r="AW36" s="8"/>
      <c r="AX36" s="7"/>
      <c r="AY36" s="7"/>
      <c r="AZ36" s="7"/>
      <c r="BA36" s="7"/>
      <c r="BB36" s="7"/>
      <c r="BC36" s="7"/>
      <c r="BD36" s="7"/>
      <c r="BE36" s="27"/>
      <c r="BF36" s="6"/>
      <c r="BG36" s="1"/>
      <c r="BH36" s="27"/>
      <c r="BI36" s="27"/>
      <c r="BJ36" s="27"/>
      <c r="BK36" s="6"/>
      <c r="BL36" s="6"/>
      <c r="BM36" s="6"/>
      <c r="BN36" s="5"/>
    </row>
    <row r="37" spans="1:66" x14ac:dyDescent="0.35">
      <c r="A37" s="6"/>
      <c r="C37" s="8"/>
      <c r="E37" s="8"/>
      <c r="F37" s="8"/>
      <c r="G37" s="8"/>
      <c r="H37" s="8"/>
      <c r="I37" s="8"/>
      <c r="K37" s="8"/>
      <c r="M37" s="8"/>
      <c r="N37" s="7"/>
      <c r="O37" s="7"/>
      <c r="Q37" s="22"/>
      <c r="R37" s="22"/>
      <c r="S37" s="23"/>
      <c r="T37" s="23"/>
      <c r="U37" s="23"/>
      <c r="V37" s="23"/>
      <c r="W37" s="23"/>
      <c r="X37" s="23"/>
      <c r="Y37" s="7"/>
      <c r="AQ37" s="24"/>
      <c r="AS37" s="12"/>
      <c r="AT37" s="12"/>
      <c r="AU37" s="3"/>
      <c r="AV37" s="3"/>
      <c r="AW37" s="12"/>
      <c r="AX37" s="7"/>
      <c r="AY37" s="7"/>
      <c r="AZ37" s="7"/>
      <c r="BA37" s="7"/>
      <c r="BB37" s="7"/>
      <c r="BC37" s="7"/>
      <c r="BD37" s="7"/>
      <c r="BE37" s="22"/>
      <c r="BF37" s="22"/>
      <c r="BG37" s="22"/>
      <c r="BH37" s="8"/>
      <c r="BI37" s="8"/>
      <c r="BJ37" s="8"/>
      <c r="BK37" s="8"/>
      <c r="BL37" s="17"/>
      <c r="BM37" s="17"/>
      <c r="BN37" s="5"/>
    </row>
    <row r="38" spans="1:66" x14ac:dyDescent="0.35">
      <c r="A38" s="6"/>
      <c r="B38" s="7"/>
      <c r="C38" s="8"/>
      <c r="D38" s="7"/>
      <c r="E38" s="8"/>
      <c r="F38" s="8"/>
      <c r="G38" s="8"/>
      <c r="H38" s="8"/>
      <c r="I38" s="8"/>
      <c r="J38" s="7"/>
      <c r="K38" s="8"/>
      <c r="L38" s="7"/>
      <c r="M38" s="8"/>
      <c r="N38" s="7"/>
      <c r="O38" s="7"/>
      <c r="Q38" s="22"/>
      <c r="R38" s="22"/>
      <c r="S38" s="23"/>
      <c r="T38" s="23"/>
      <c r="U38" s="23"/>
      <c r="V38" s="23"/>
      <c r="W38" s="23"/>
      <c r="X38" s="23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2"/>
      <c r="BF38" s="22"/>
      <c r="BG38" s="22"/>
      <c r="BH38" s="8"/>
      <c r="BI38" s="8"/>
      <c r="BJ38" s="8"/>
      <c r="BK38" s="8"/>
      <c r="BL38" s="17"/>
      <c r="BM38" s="17"/>
      <c r="BN38" s="5"/>
    </row>
    <row r="39" spans="1:66" x14ac:dyDescent="0.35"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2"/>
      <c r="BF39" s="22"/>
      <c r="BG39" s="22"/>
      <c r="BH39" s="8"/>
      <c r="BI39" s="8"/>
      <c r="BJ39" s="8"/>
      <c r="BK39" s="8"/>
      <c r="BL39" s="10"/>
      <c r="BM39" s="10"/>
    </row>
    <row r="40" spans="1:66" x14ac:dyDescent="0.35">
      <c r="AA40" s="1" t="s">
        <v>16</v>
      </c>
      <c r="AB40" s="26" t="s">
        <v>1</v>
      </c>
      <c r="AC40" s="26" t="s">
        <v>2</v>
      </c>
      <c r="AD40" s="26" t="s">
        <v>3</v>
      </c>
      <c r="AE40" s="26" t="s">
        <v>4</v>
      </c>
      <c r="AF40" s="26" t="s">
        <v>5</v>
      </c>
      <c r="AG40" s="26" t="s">
        <v>6</v>
      </c>
      <c r="AH40" s="26" t="s">
        <v>7</v>
      </c>
      <c r="AI40" s="26" t="s">
        <v>8</v>
      </c>
      <c r="AJ40" s="26" t="s">
        <v>9</v>
      </c>
      <c r="AK40" s="26" t="s">
        <v>10</v>
      </c>
      <c r="AL40" s="11" t="s">
        <v>11</v>
      </c>
      <c r="AM40" s="11" t="s">
        <v>12</v>
      </c>
      <c r="AN40" s="11" t="s">
        <v>13</v>
      </c>
      <c r="AO40" s="11" t="s">
        <v>14</v>
      </c>
      <c r="AP40" s="6" t="s">
        <v>20</v>
      </c>
      <c r="AQ40" s="1" t="s">
        <v>21</v>
      </c>
      <c r="AR40" s="6" t="s">
        <v>22</v>
      </c>
      <c r="AS40" s="6" t="s">
        <v>23</v>
      </c>
      <c r="AT40" s="6" t="s">
        <v>24</v>
      </c>
      <c r="AU40" s="6" t="s">
        <v>27</v>
      </c>
      <c r="AV40" s="1" t="s">
        <v>25</v>
      </c>
      <c r="AW40" s="6" t="s">
        <v>26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5">
      <c r="A41" s="34" t="s">
        <v>33</v>
      </c>
      <c r="B41" s="26" t="s">
        <v>1</v>
      </c>
      <c r="C41" s="9" t="s">
        <v>2</v>
      </c>
      <c r="D41" s="9" t="s">
        <v>3</v>
      </c>
      <c r="E41" s="9" t="s">
        <v>4</v>
      </c>
      <c r="F41" s="9" t="s">
        <v>5</v>
      </c>
      <c r="G41" s="26" t="s">
        <v>6</v>
      </c>
      <c r="H41" s="9" t="s">
        <v>7</v>
      </c>
      <c r="I41" s="9" t="s">
        <v>8</v>
      </c>
      <c r="J41" s="9" t="s">
        <v>9</v>
      </c>
      <c r="K41" s="9" t="s">
        <v>10</v>
      </c>
      <c r="L41" s="13" t="s">
        <v>11</v>
      </c>
      <c r="M41" s="13" t="s">
        <v>12</v>
      </c>
      <c r="N41" s="13" t="s">
        <v>13</v>
      </c>
      <c r="O41" s="13" t="s">
        <v>14</v>
      </c>
      <c r="P41" s="11"/>
      <c r="AA41" s="1" t="s">
        <v>49</v>
      </c>
      <c r="AB41" s="22">
        <f>AB2/86400</f>
        <v>1.8523242629629627E-4</v>
      </c>
      <c r="AC41" s="22">
        <f t="shared" ref="AC41:AO41" si="74">AC2/86400</f>
        <v>1.5513563449074075E-4</v>
      </c>
      <c r="AD41" s="22">
        <f t="shared" si="74"/>
        <v>1.9671621736111112E-4</v>
      </c>
      <c r="AE41" s="22">
        <f t="shared" si="74"/>
        <v>2.0546264803240742E-4</v>
      </c>
      <c r="AF41" s="22">
        <f t="shared" si="74"/>
        <v>1.4730830604166667E-4</v>
      </c>
      <c r="AG41" s="22">
        <f t="shared" si="74"/>
        <v>1.9212857982638888E-4</v>
      </c>
      <c r="AH41" s="22">
        <f t="shared" si="74"/>
        <v>2.3700554295138888E-4</v>
      </c>
      <c r="AI41" s="22">
        <f t="shared" si="74"/>
        <v>1.6137566137731482E-4</v>
      </c>
      <c r="AJ41" s="22">
        <f t="shared" si="74"/>
        <v>2.2588393381944442E-4</v>
      </c>
      <c r="AK41" s="22">
        <f t="shared" si="74"/>
        <v>1.4294112706018518E-4</v>
      </c>
      <c r="AL41" s="22">
        <f t="shared" si="74"/>
        <v>1.4894599814814814E-4</v>
      </c>
      <c r="AM41" s="22">
        <f t="shared" si="74"/>
        <v>1.4606533972222221E-4</v>
      </c>
      <c r="AN41" s="22">
        <f t="shared" si="74"/>
        <v>1.4908037288194443E-4</v>
      </c>
      <c r="AO41" s="22">
        <f t="shared" si="74"/>
        <v>1.7199966406249999E-4</v>
      </c>
      <c r="AP41" s="22">
        <f>AP2/86400</f>
        <v>1.7609153229083992E-4</v>
      </c>
      <c r="AQ41" s="22">
        <f>AQ2/86400</f>
        <v>1.4294112706018518E-4</v>
      </c>
      <c r="AR41" s="22">
        <f>AR2/86400</f>
        <v>2.3700554295138888E-4</v>
      </c>
      <c r="AS41" s="8">
        <f>AS2</f>
        <v>17.810080541146949</v>
      </c>
      <c r="AT41" s="22">
        <f>AT2/86400</f>
        <v>1.7342785493778935E-4</v>
      </c>
      <c r="AU41" s="22">
        <f>AU2/86400</f>
        <v>1.4294112706018518E-4</v>
      </c>
      <c r="AV41" s="22">
        <f>AV2/86400</f>
        <v>2.3700554295138888E-4</v>
      </c>
      <c r="AW41" s="8">
        <f>AW2</f>
        <v>19.805127158315081</v>
      </c>
    </row>
    <row r="42" spans="1:66" x14ac:dyDescent="0.35">
      <c r="A42" s="6">
        <v>1</v>
      </c>
      <c r="B42" s="8">
        <f>(B2-$P2)/$P2*100</f>
        <v>14.492970642808803</v>
      </c>
      <c r="C42" s="8">
        <f t="shared" ref="C42:N42" si="75">(C2-$P2)/$P2*100</f>
        <v>-5.7126000024402064</v>
      </c>
      <c r="D42" s="8">
        <f t="shared" si="75"/>
        <v>6.9864571498193602</v>
      </c>
      <c r="E42" s="8">
        <f t="shared" si="75"/>
        <v>9.8922231745278086</v>
      </c>
      <c r="F42" s="8">
        <f t="shared" si="75"/>
        <v>-14.779742006951842</v>
      </c>
      <c r="G42" s="8">
        <f t="shared" si="75"/>
        <v>1.0398411895544337</v>
      </c>
      <c r="H42" s="8">
        <f t="shared" si="75"/>
        <v>30.592809100077563</v>
      </c>
      <c r="I42" s="8">
        <f t="shared" si="75"/>
        <v>-2.0720593699973571</v>
      </c>
      <c r="J42" s="8">
        <f t="shared" si="75"/>
        <v>21.053896769533335</v>
      </c>
      <c r="K42" s="8">
        <f t="shared" si="75"/>
        <v>-14.012219791499762</v>
      </c>
      <c r="L42" s="8">
        <f t="shared" si="75"/>
        <v>-12.266801165488895</v>
      </c>
      <c r="M42" s="8">
        <f t="shared" si="75"/>
        <v>-15.202683298098371</v>
      </c>
      <c r="N42" s="8">
        <f t="shared" si="75"/>
        <v>-14.970818492680063</v>
      </c>
      <c r="O42" s="8">
        <f>(O2-$P2)/$P2*100</f>
        <v>-5.0412738991651009</v>
      </c>
      <c r="AA42" s="1" t="s">
        <v>50</v>
      </c>
      <c r="AB42" s="22">
        <f t="shared" ref="AB42:AQ46" si="76">AB3/86400</f>
        <v>7.6656588564814838E-5</v>
      </c>
      <c r="AC42" s="22">
        <f t="shared" si="76"/>
        <v>6.3210191493055529E-5</v>
      </c>
      <c r="AD42" s="22">
        <f t="shared" si="76"/>
        <v>6.6053581921296292E-5</v>
      </c>
      <c r="AE42" s="22">
        <f t="shared" si="76"/>
        <v>6.9272276805555565E-5</v>
      </c>
      <c r="AF42" s="22">
        <f t="shared" si="76"/>
        <v>5.1903292175925937E-5</v>
      </c>
      <c r="AG42" s="22">
        <f t="shared" si="76"/>
        <v>5.972117241898151E-5</v>
      </c>
      <c r="AH42" s="22">
        <f t="shared" si="76"/>
        <v>7.8525237256944449E-5</v>
      </c>
      <c r="AI42" s="22">
        <f t="shared" si="76"/>
        <v>6.4226925335648171E-5</v>
      </c>
      <c r="AJ42" s="22">
        <f t="shared" si="76"/>
        <v>7.6643990937500029E-5</v>
      </c>
      <c r="AK42" s="22">
        <f t="shared" si="76"/>
        <v>5.907449400462964E-5</v>
      </c>
      <c r="AL42" s="22">
        <f t="shared" si="76"/>
        <v>5.6210632407407426E-5</v>
      </c>
      <c r="AM42" s="22">
        <f t="shared" si="76"/>
        <v>5.7109263460648153E-5</v>
      </c>
      <c r="AN42" s="22">
        <f t="shared" si="76"/>
        <v>5.643738978009259E-5</v>
      </c>
      <c r="AO42" s="22">
        <f t="shared" si="76"/>
        <v>6.4449483495370374E-5</v>
      </c>
      <c r="AP42" s="22">
        <f t="shared" si="76"/>
        <v>6.4249608575562192E-5</v>
      </c>
      <c r="AQ42" s="22">
        <f t="shared" si="76"/>
        <v>5.1903292175925937E-5</v>
      </c>
      <c r="AR42" s="22">
        <f t="shared" ref="AR42:AR46" si="77">AR3/86400</f>
        <v>7.8525237256944449E-5</v>
      </c>
      <c r="AS42" s="8">
        <f t="shared" ref="AS42:AS46" si="78">AS3</f>
        <v>13.074225623308571</v>
      </c>
      <c r="AT42" s="22">
        <f t="shared" ref="AT42:AV46" si="79">AT3/86400</f>
        <v>6.2880356618923622E-5</v>
      </c>
      <c r="AU42" s="22">
        <f t="shared" si="79"/>
        <v>5.1903292175925937E-5</v>
      </c>
      <c r="AV42" s="22">
        <f t="shared" si="79"/>
        <v>7.8525237256944449E-5</v>
      </c>
      <c r="AW42" s="8">
        <f t="shared" ref="AW42:AW46" si="80">AW3</f>
        <v>12.972963825470002</v>
      </c>
    </row>
    <row r="43" spans="1:66" x14ac:dyDescent="0.35">
      <c r="A43" s="6">
        <v>2</v>
      </c>
      <c r="B43" s="8">
        <f t="shared" ref="B43:O44" si="81">(B3-$P3)/$P3*100</f>
        <v>15.982493525505573</v>
      </c>
      <c r="C43" s="8">
        <f t="shared" si="81"/>
        <v>-1.2644011807520519</v>
      </c>
      <c r="D43" s="8">
        <f t="shared" si="81"/>
        <v>1.2982170007582281</v>
      </c>
      <c r="E43" s="8">
        <f t="shared" si="81"/>
        <v>3.0669343692057205</v>
      </c>
      <c r="F43" s="8">
        <f t="shared" si="81"/>
        <v>8.4281213401207733</v>
      </c>
      <c r="G43" s="8">
        <f t="shared" si="81"/>
        <v>-7.4204011487857908</v>
      </c>
      <c r="H43" s="8">
        <f t="shared" si="81"/>
        <v>37.886372101809293</v>
      </c>
      <c r="I43" s="8">
        <f t="shared" si="81"/>
        <v>10.094066409642368</v>
      </c>
      <c r="J43" s="8">
        <f t="shared" si="81"/>
        <v>22.256468797486402</v>
      </c>
      <c r="K43" s="8">
        <f t="shared" si="81"/>
        <v>-21.751967995925064</v>
      </c>
      <c r="L43" s="8">
        <f t="shared" si="81"/>
        <v>-25.14284578694182</v>
      </c>
      <c r="M43" s="8">
        <f t="shared" si="81"/>
        <v>-5.0268403570988269</v>
      </c>
      <c r="N43" s="8">
        <f t="shared" si="81"/>
        <v>-23.815471599151632</v>
      </c>
      <c r="O43" s="8">
        <f t="shared" si="81"/>
        <v>-14.590745475873169</v>
      </c>
      <c r="AA43" s="1" t="s">
        <v>51</v>
      </c>
      <c r="AB43" s="22">
        <f t="shared" si="76"/>
        <v>1.4918955236111107E-4</v>
      </c>
      <c r="AC43" s="22">
        <f t="shared" si="76"/>
        <v>1.2018613000000001E-4</v>
      </c>
      <c r="AD43" s="22">
        <f t="shared" si="76"/>
        <v>1.2135718484953708E-4</v>
      </c>
      <c r="AE43" s="22">
        <f t="shared" si="76"/>
        <v>1.1982499790509257E-4</v>
      </c>
      <c r="AF43" s="22">
        <f t="shared" si="76"/>
        <v>1.0676545310185187E-4</v>
      </c>
      <c r="AG43" s="22">
        <f t="shared" si="76"/>
        <v>1.109263458449074E-4</v>
      </c>
      <c r="AH43" s="22">
        <f t="shared" si="76"/>
        <v>1.5335306962962957E-4</v>
      </c>
      <c r="AI43" s="22">
        <f t="shared" si="76"/>
        <v>1.260004619212963E-4</v>
      </c>
      <c r="AJ43" s="22">
        <f t="shared" si="76"/>
        <v>1.3210716385416669E-4</v>
      </c>
      <c r="AK43" s="22">
        <f t="shared" si="76"/>
        <v>1.0671716216435183E-4</v>
      </c>
      <c r="AL43" s="22">
        <f t="shared" si="76"/>
        <v>1.0984294952546295E-4</v>
      </c>
      <c r="AM43" s="22">
        <f t="shared" si="76"/>
        <v>1.0128390862268519E-4</v>
      </c>
      <c r="AN43" s="22">
        <f t="shared" si="76"/>
        <v>9.9773242627314814E-5</v>
      </c>
      <c r="AO43" s="22">
        <f t="shared" si="76"/>
        <v>1.0449315528935186E-4</v>
      </c>
      <c r="AP43" s="22">
        <f t="shared" si="76"/>
        <v>1.1870148412119708E-4</v>
      </c>
      <c r="AQ43" s="22">
        <f t="shared" si="76"/>
        <v>9.9773242627314814E-5</v>
      </c>
      <c r="AR43" s="22">
        <f t="shared" si="77"/>
        <v>1.5335306962962957E-4</v>
      </c>
      <c r="AS43" s="8">
        <f t="shared" si="78"/>
        <v>14.140005108142262</v>
      </c>
      <c r="AT43" s="22">
        <f t="shared" si="79"/>
        <v>1.1813219114872684E-4</v>
      </c>
      <c r="AU43" s="22">
        <f t="shared" si="79"/>
        <v>1.0128390862268519E-4</v>
      </c>
      <c r="AV43" s="22">
        <f t="shared" si="79"/>
        <v>1.5335306962962957E-4</v>
      </c>
      <c r="AW43" s="8">
        <f t="shared" si="80"/>
        <v>13.963917068146312</v>
      </c>
    </row>
    <row r="44" spans="1:66" x14ac:dyDescent="0.35">
      <c r="A44" s="6">
        <v>3</v>
      </c>
      <c r="B44" s="8">
        <f t="shared" si="81"/>
        <v>-15.532778376226231</v>
      </c>
      <c r="C44" s="8">
        <f t="shared" si="81"/>
        <v>-8.8791695559572634</v>
      </c>
      <c r="D44" s="8">
        <f t="shared" si="81"/>
        <v>7.1722483047327232</v>
      </c>
      <c r="E44" s="8">
        <f t="shared" si="81"/>
        <v>-2.6560084557518389</v>
      </c>
      <c r="F44" s="8">
        <f t="shared" si="81"/>
        <v>2.7344581220332875</v>
      </c>
      <c r="G44" s="8">
        <f t="shared" si="81"/>
        <v>22.544538138456005</v>
      </c>
      <c r="H44" s="8">
        <f t="shared" si="81"/>
        <v>26.576492276556184</v>
      </c>
      <c r="I44" s="8">
        <f t="shared" si="81"/>
        <v>0.21253194611624182</v>
      </c>
      <c r="J44" s="8">
        <f t="shared" si="81"/>
        <v>4.7803024578944555</v>
      </c>
      <c r="K44" s="8">
        <f t="shared" si="81"/>
        <v>6.1454805540313773</v>
      </c>
      <c r="L44" s="8">
        <f t="shared" si="81"/>
        <v>-9.3142319482115887</v>
      </c>
      <c r="M44" s="8">
        <f t="shared" si="81"/>
        <v>-13.453605735493232</v>
      </c>
      <c r="N44" s="8">
        <f t="shared" si="81"/>
        <v>-10.295878316506585</v>
      </c>
      <c r="O44" s="8">
        <f t="shared" si="81"/>
        <v>-10.034379411673738</v>
      </c>
      <c r="AA44" s="1">
        <v>2</v>
      </c>
      <c r="AB44" s="22">
        <f t="shared" si="76"/>
        <v>2.0022150835648152E-4</v>
      </c>
      <c r="AC44" s="22">
        <f t="shared" si="76"/>
        <v>1.7044805576388894E-4</v>
      </c>
      <c r="AD44" s="22">
        <f t="shared" si="76"/>
        <v>1.7487192407407404E-4</v>
      </c>
      <c r="AE44" s="22">
        <f t="shared" si="76"/>
        <v>1.7792527504629629E-4</v>
      </c>
      <c r="AF44" s="22">
        <f t="shared" si="76"/>
        <v>1.871803350925926E-4</v>
      </c>
      <c r="AG44" s="22">
        <f t="shared" si="76"/>
        <v>1.5982090366898147E-4</v>
      </c>
      <c r="AH44" s="22">
        <f t="shared" si="76"/>
        <v>2.3803434953703707E-4</v>
      </c>
      <c r="AI44" s="22">
        <f t="shared" si="76"/>
        <v>1.9005626942129631E-4</v>
      </c>
      <c r="AJ44" s="22">
        <f t="shared" si="76"/>
        <v>2.1105232216435179E-4</v>
      </c>
      <c r="AK44" s="22">
        <f t="shared" si="76"/>
        <v>1.3508020493055553E-4</v>
      </c>
      <c r="AL44" s="22">
        <f t="shared" si="76"/>
        <v>1.2922650541666669E-4</v>
      </c>
      <c r="AM44" s="22">
        <f t="shared" si="76"/>
        <v>1.6395292685185181E-4</v>
      </c>
      <c r="AN44" s="22">
        <f t="shared" si="76"/>
        <v>1.3151796211805555E-4</v>
      </c>
      <c r="AO44" s="22">
        <f t="shared" si="76"/>
        <v>1.4744268077546298E-4</v>
      </c>
      <c r="AP44" s="22">
        <f t="shared" si="76"/>
        <v>1.7263080165839947E-4</v>
      </c>
      <c r="AQ44" s="22">
        <f t="shared" si="76"/>
        <v>1.2922650541666669E-4</v>
      </c>
      <c r="AR44" s="22">
        <f t="shared" si="77"/>
        <v>2.3803434953703707E-4</v>
      </c>
      <c r="AS44" s="8">
        <f t="shared" si="78"/>
        <v>18.266173208755003</v>
      </c>
      <c r="AT44" s="22">
        <f t="shared" si="79"/>
        <v>1.7781229003906249E-4</v>
      </c>
      <c r="AU44" s="22">
        <f t="shared" si="79"/>
        <v>1.3508020493055553E-4</v>
      </c>
      <c r="AV44" s="22">
        <f t="shared" si="79"/>
        <v>2.3803434953703707E-4</v>
      </c>
      <c r="AW44" s="8">
        <f t="shared" si="80"/>
        <v>16.818641839250876</v>
      </c>
    </row>
    <row r="45" spans="1:66" x14ac:dyDescent="0.35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AA45" s="1" t="s">
        <v>45</v>
      </c>
      <c r="AB45" s="22">
        <f t="shared" si="76"/>
        <v>4.0648358113425911E-5</v>
      </c>
      <c r="AC45" s="22">
        <f t="shared" si="76"/>
        <v>3.764592256944444E-5</v>
      </c>
      <c r="AD45" s="22">
        <f t="shared" si="76"/>
        <v>4.5691609976851879E-5</v>
      </c>
      <c r="AE45" s="22">
        <f t="shared" si="76"/>
        <v>4.2506771226851861E-5</v>
      </c>
      <c r="AF45" s="22">
        <f t="shared" si="76"/>
        <v>5.062830687499995E-5</v>
      </c>
      <c r="AG45" s="22">
        <f t="shared" si="76"/>
        <v>5.2230830613425967E-5</v>
      </c>
      <c r="AH45" s="22">
        <f t="shared" si="76"/>
        <v>6.5997417488425909E-5</v>
      </c>
      <c r="AI45" s="22">
        <f t="shared" si="76"/>
        <v>4.4860166284722185E-5</v>
      </c>
      <c r="AJ45" s="22">
        <f t="shared" si="76"/>
        <v>5.3901066597222289E-5</v>
      </c>
      <c r="AK45" s="22">
        <f t="shared" si="76"/>
        <v>4.7182329722222219E-5</v>
      </c>
      <c r="AL45" s="22">
        <f t="shared" si="76"/>
        <v>4.2598891400462939E-5</v>
      </c>
      <c r="AM45" s="22">
        <f t="shared" si="76"/>
        <v>3.9625850335648155E-5</v>
      </c>
      <c r="AN45" s="22">
        <f t="shared" si="76"/>
        <v>4.0985607210648151E-5</v>
      </c>
      <c r="AO45" s="22">
        <f t="shared" si="76"/>
        <v>4.0346014953703697E-5</v>
      </c>
      <c r="AP45" s="22">
        <f t="shared" si="76"/>
        <v>4.606065309771825E-5</v>
      </c>
      <c r="AQ45" s="22">
        <f t="shared" si="76"/>
        <v>3.764592256944444E-5</v>
      </c>
      <c r="AR45" s="22">
        <f t="shared" si="77"/>
        <v>6.5997417488425909E-5</v>
      </c>
      <c r="AS45" s="8">
        <f t="shared" si="78"/>
        <v>16.43802146502723</v>
      </c>
      <c r="AT45" s="22">
        <f t="shared" si="79"/>
        <v>4.7584699389467588E-5</v>
      </c>
      <c r="AU45" s="22">
        <f t="shared" si="79"/>
        <v>3.764592256944444E-5</v>
      </c>
      <c r="AV45" s="22">
        <f t="shared" si="79"/>
        <v>6.5997417488425909E-5</v>
      </c>
      <c r="AW45" s="8">
        <f t="shared" si="80"/>
        <v>18.886456335503361</v>
      </c>
    </row>
    <row r="46" spans="1:66" x14ac:dyDescent="0.35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AA46" s="1" t="s">
        <v>46</v>
      </c>
      <c r="AB46" s="22">
        <f t="shared" si="76"/>
        <v>4.5821785497685214E-5</v>
      </c>
      <c r="AC46" s="22">
        <f t="shared" si="76"/>
        <v>5.5635603009259203E-5</v>
      </c>
      <c r="AD46" s="22">
        <f t="shared" si="76"/>
        <v>6.4021951377314822E-5</v>
      </c>
      <c r="AE46" s="22">
        <f t="shared" si="76"/>
        <v>5.7145481643518575E-5</v>
      </c>
      <c r="AF46" s="22">
        <f t="shared" si="76"/>
        <v>5.4542233564814869E-5</v>
      </c>
      <c r="AG46" s="22">
        <f t="shared" si="76"/>
        <v>7.321953472222214E-5</v>
      </c>
      <c r="AH46" s="22">
        <f t="shared" si="76"/>
        <v>6.358050936342588E-5</v>
      </c>
      <c r="AI46" s="22">
        <f t="shared" si="76"/>
        <v>5.7728647013888904E-5</v>
      </c>
      <c r="AJ46" s="22">
        <f t="shared" si="76"/>
        <v>5.3363830092592622E-5</v>
      </c>
      <c r="AK46" s="22">
        <f t="shared" si="76"/>
        <v>6.1480116736111162E-5</v>
      </c>
      <c r="AL46" s="22">
        <f t="shared" si="76"/>
        <v>5.0237255405092604E-5</v>
      </c>
      <c r="AM46" s="22">
        <f t="shared" si="76"/>
        <v>4.8972768125000032E-5</v>
      </c>
      <c r="AN46" s="22">
        <f t="shared" si="76"/>
        <v>5.0845616018518522E-5</v>
      </c>
      <c r="AO46" s="22">
        <f t="shared" si="76"/>
        <v>5.1752907951388859E-5</v>
      </c>
      <c r="AP46" s="22">
        <f t="shared" si="76"/>
        <v>5.631058860863096E-5</v>
      </c>
      <c r="AQ46" s="22">
        <f t="shared" si="76"/>
        <v>4.5821785497685214E-5</v>
      </c>
      <c r="AR46" s="22">
        <f t="shared" si="77"/>
        <v>7.321953472222214E-5</v>
      </c>
      <c r="AS46" s="8">
        <f t="shared" si="78"/>
        <v>12.950143585586863</v>
      </c>
      <c r="AT46" s="22">
        <f t="shared" si="79"/>
        <v>5.9038111772280097E-5</v>
      </c>
      <c r="AU46" s="22">
        <f t="shared" si="79"/>
        <v>4.8972768125000032E-5</v>
      </c>
      <c r="AV46" s="22">
        <f t="shared" si="79"/>
        <v>7.321953472222214E-5</v>
      </c>
      <c r="AW46" s="8">
        <f t="shared" si="80"/>
        <v>12.249624415663996</v>
      </c>
    </row>
    <row r="47" spans="1:66" x14ac:dyDescent="0.35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AA47" s="19" t="s">
        <v>18</v>
      </c>
      <c r="AB47" s="22">
        <f t="shared" ref="AB47:AR47" si="82">AB8/86400</f>
        <v>6.9777021918981485E-4</v>
      </c>
      <c r="AC47" s="22">
        <f t="shared" si="82"/>
        <v>6.0226153732638888E-4</v>
      </c>
      <c r="AD47" s="22">
        <f t="shared" si="82"/>
        <v>6.6871246956018524E-4</v>
      </c>
      <c r="AE47" s="22">
        <f t="shared" si="82"/>
        <v>6.7213745065972227E-4</v>
      </c>
      <c r="AF47" s="22">
        <f t="shared" si="82"/>
        <v>5.9832792685185184E-4</v>
      </c>
      <c r="AG47" s="22">
        <f t="shared" si="82"/>
        <v>6.4804736709490743E-4</v>
      </c>
      <c r="AH47" s="22">
        <f t="shared" si="82"/>
        <v>8.3649612622685172E-4</v>
      </c>
      <c r="AI47" s="22">
        <f t="shared" si="82"/>
        <v>6.4424813135416663E-4</v>
      </c>
      <c r="AJ47" s="22">
        <f t="shared" si="82"/>
        <v>7.5295230746527794E-4</v>
      </c>
      <c r="AK47" s="22">
        <f t="shared" si="82"/>
        <v>5.5247543461805549E-4</v>
      </c>
      <c r="AL47" s="22">
        <f t="shared" si="82"/>
        <v>5.3706223230324081E-4</v>
      </c>
      <c r="AM47" s="22">
        <f t="shared" si="82"/>
        <v>5.5701005711805555E-4</v>
      </c>
      <c r="AN47" s="22">
        <f t="shared" si="82"/>
        <v>5.2864019063657405E-4</v>
      </c>
      <c r="AO47" s="22">
        <f t="shared" si="82"/>
        <v>5.8048390652777778E-4</v>
      </c>
      <c r="AP47" s="22">
        <f t="shared" si="82"/>
        <v>6.3404466835234802E-4</v>
      </c>
      <c r="AQ47" s="22">
        <f t="shared" si="82"/>
        <v>5.2864019063657405E-4</v>
      </c>
      <c r="AR47" s="22">
        <f t="shared" si="82"/>
        <v>8.3649612622685172E-4</v>
      </c>
      <c r="AS47" s="8">
        <f>AS8</f>
        <v>13.860237203861095</v>
      </c>
      <c r="AT47" s="22">
        <f>AT8/86400</f>
        <v>6.3887550390624996E-4</v>
      </c>
      <c r="AU47" s="22">
        <f>AU8/86400</f>
        <v>5.5247543461805549E-4</v>
      </c>
      <c r="AV47" s="22">
        <f>AV8/86400</f>
        <v>8.3649612622685172E-4</v>
      </c>
      <c r="AW47" s="8">
        <f>AW8</f>
        <v>14.177013230396657</v>
      </c>
    </row>
    <row r="48" spans="1:66" x14ac:dyDescent="0.35">
      <c r="AA48" s="1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8"/>
      <c r="AT48" s="22"/>
      <c r="AU48" s="22"/>
      <c r="AV48" s="22"/>
      <c r="AW48" s="8"/>
    </row>
    <row r="50" spans="1:49" x14ac:dyDescent="0.35">
      <c r="A50" s="34" t="s">
        <v>34</v>
      </c>
      <c r="B50" s="26"/>
      <c r="C50" s="9" t="s">
        <v>2</v>
      </c>
      <c r="D50" s="9"/>
      <c r="E50" s="9" t="s">
        <v>4</v>
      </c>
      <c r="F50" s="9" t="s">
        <v>5</v>
      </c>
      <c r="G50" s="26" t="s">
        <v>6</v>
      </c>
      <c r="H50" s="9" t="s">
        <v>7</v>
      </c>
      <c r="I50" s="9" t="s">
        <v>8</v>
      </c>
      <c r="J50" s="9"/>
      <c r="K50" s="9" t="s">
        <v>10</v>
      </c>
      <c r="L50" s="13"/>
      <c r="M50" s="13" t="s">
        <v>12</v>
      </c>
      <c r="N50" s="13"/>
      <c r="O50" s="13"/>
      <c r="P50" s="1" t="s">
        <v>0</v>
      </c>
      <c r="AA50" s="19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8"/>
      <c r="AT50" s="22"/>
      <c r="AU50" s="22"/>
      <c r="AV50" s="22"/>
      <c r="AW50" s="8"/>
    </row>
    <row r="51" spans="1:49" x14ac:dyDescent="0.35">
      <c r="A51" s="6">
        <v>1</v>
      </c>
      <c r="B51" s="8"/>
      <c r="C51" s="8">
        <f>C13-$W13</f>
        <v>0.8099812046863164</v>
      </c>
      <c r="D51" s="8"/>
      <c r="E51" s="8">
        <f>E13-$W13</f>
        <v>3.3021246379133089</v>
      </c>
      <c r="F51" s="8">
        <f t="shared" ref="F51:I51" si="83">F13-$W13</f>
        <v>-4.2614547058535166</v>
      </c>
      <c r="G51" s="8">
        <f t="shared" si="83"/>
        <v>0.57973113590331593</v>
      </c>
      <c r="H51" s="8">
        <f t="shared" si="83"/>
        <v>0.65317729293831661</v>
      </c>
      <c r="I51" s="8">
        <f t="shared" si="83"/>
        <v>-0.82442382299287686</v>
      </c>
      <c r="J51" s="8"/>
      <c r="K51" s="8">
        <f>K13-$W13</f>
        <v>0.48157877219939138</v>
      </c>
      <c r="L51" s="8"/>
      <c r="M51" s="8">
        <f>M13-$W13</f>
        <v>-0.74071451479425576</v>
      </c>
      <c r="N51" s="8"/>
      <c r="O51" s="8"/>
      <c r="P51" s="31">
        <f>T13-$W13</f>
        <v>1.7427145055600519</v>
      </c>
      <c r="AA51" s="19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8"/>
      <c r="AT51" s="22"/>
      <c r="AU51" s="22"/>
      <c r="AV51" s="22"/>
      <c r="AW51" s="8"/>
    </row>
    <row r="52" spans="1:49" x14ac:dyDescent="0.35">
      <c r="A52" s="6">
        <v>2</v>
      </c>
      <c r="B52" s="8"/>
      <c r="C52" s="8">
        <f t="shared" ref="C52:C53" si="84">C14-$W14</f>
        <v>0.48136356959154725</v>
      </c>
      <c r="D52" s="8"/>
      <c r="E52" s="8">
        <f t="shared" ref="E52:I53" si="85">E14-$W14</f>
        <v>-1.3484105460082851</v>
      </c>
      <c r="F52" s="8">
        <f t="shared" si="85"/>
        <v>3.4639326273184103</v>
      </c>
      <c r="G52" s="8">
        <f t="shared" si="85"/>
        <v>-3.1580545341575146</v>
      </c>
      <c r="H52" s="8">
        <f t="shared" si="85"/>
        <v>0.63614944892773906</v>
      </c>
      <c r="I52" s="8">
        <f t="shared" si="85"/>
        <v>1.6805051138274507</v>
      </c>
      <c r="J52" s="8"/>
      <c r="K52" s="8">
        <f t="shared" ref="K52:K53" si="86">K14-$W14</f>
        <v>-3.3699785439338186</v>
      </c>
      <c r="L52" s="8"/>
      <c r="M52" s="8">
        <f t="shared" ref="M52:M53" si="87">M14-$W14</f>
        <v>1.6144928644344745</v>
      </c>
      <c r="N52" s="8"/>
      <c r="O52" s="8"/>
      <c r="P52" s="31">
        <f t="shared" ref="P52:P53" si="88">T14-$W14</f>
        <v>0.75145705650574257</v>
      </c>
      <c r="AA52" s="19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8"/>
      <c r="AT52" s="22"/>
      <c r="AU52" s="22"/>
      <c r="AV52" s="22"/>
      <c r="AW52" s="8"/>
    </row>
    <row r="53" spans="1:49" x14ac:dyDescent="0.35">
      <c r="A53" s="6">
        <v>3</v>
      </c>
      <c r="B53" s="8"/>
      <c r="C53" s="8">
        <f t="shared" si="84"/>
        <v>-1.2913447742778708</v>
      </c>
      <c r="D53" s="8"/>
      <c r="E53" s="8">
        <f t="shared" si="85"/>
        <v>-1.9537140919050255</v>
      </c>
      <c r="F53" s="8">
        <f t="shared" si="85"/>
        <v>0.79752207853510981</v>
      </c>
      <c r="G53" s="8">
        <f t="shared" si="85"/>
        <v>2.5783233982541951</v>
      </c>
      <c r="H53" s="8">
        <f t="shared" si="85"/>
        <v>-1.2893267418660468</v>
      </c>
      <c r="I53" s="8">
        <f t="shared" si="85"/>
        <v>-0.8560812908345774</v>
      </c>
      <c r="J53" s="8"/>
      <c r="K53" s="8">
        <f t="shared" si="86"/>
        <v>2.8883997717344307</v>
      </c>
      <c r="L53" s="8"/>
      <c r="M53" s="8">
        <f t="shared" si="87"/>
        <v>-0.87377834964022405</v>
      </c>
      <c r="N53" s="8"/>
      <c r="O53" s="8"/>
      <c r="P53" s="31">
        <f t="shared" si="88"/>
        <v>-2.4941715620658051</v>
      </c>
      <c r="AA53" s="19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8"/>
      <c r="AT53" s="22"/>
      <c r="AU53" s="22"/>
      <c r="AV53" s="22"/>
      <c r="AW53" s="8"/>
    </row>
    <row r="54" spans="1:49" x14ac:dyDescent="0.35">
      <c r="A54" s="6"/>
      <c r="B54" s="6"/>
      <c r="C54" s="8"/>
      <c r="D54" s="7"/>
      <c r="E54" s="8"/>
      <c r="F54" s="8"/>
      <c r="G54" s="8"/>
      <c r="H54" s="8"/>
      <c r="I54" s="8"/>
      <c r="J54" s="7"/>
      <c r="K54" s="8"/>
      <c r="L54" s="7"/>
      <c r="M54" s="8"/>
      <c r="N54" s="7"/>
      <c r="O54" s="7"/>
      <c r="P54" s="31"/>
      <c r="AA54" s="19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8"/>
      <c r="AT54" s="22"/>
      <c r="AU54" s="22"/>
      <c r="AV54" s="22"/>
      <c r="AW54" s="8"/>
    </row>
    <row r="55" spans="1:49" x14ac:dyDescent="0.35">
      <c r="A55" s="6"/>
      <c r="C55" s="8"/>
      <c r="E55" s="8"/>
      <c r="F55" s="8"/>
      <c r="G55" s="8"/>
      <c r="H55" s="8"/>
      <c r="I55" s="8"/>
      <c r="K55" s="8"/>
      <c r="M55" s="8"/>
      <c r="P55" s="31"/>
      <c r="AA55" s="19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8"/>
      <c r="AT55" s="22"/>
      <c r="AU55" s="22"/>
      <c r="AV55" s="22"/>
      <c r="AW55" s="8"/>
    </row>
    <row r="56" spans="1:49" x14ac:dyDescent="0.35">
      <c r="A56" s="6"/>
      <c r="C56" s="8"/>
      <c r="E56" s="8"/>
      <c r="F56" s="8"/>
      <c r="G56" s="8"/>
      <c r="H56" s="8"/>
      <c r="I56" s="8"/>
      <c r="K56" s="8"/>
      <c r="M56" s="8"/>
      <c r="P56" s="31"/>
    </row>
    <row r="57" spans="1:49" x14ac:dyDescent="0.35"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1:49" x14ac:dyDescent="0.35">
      <c r="AA58" s="19" t="s">
        <v>19</v>
      </c>
      <c r="AB58" s="26" t="s">
        <v>1</v>
      </c>
      <c r="AC58" s="26" t="s">
        <v>2</v>
      </c>
      <c r="AD58" s="26" t="s">
        <v>3</v>
      </c>
      <c r="AE58" s="26" t="s">
        <v>4</v>
      </c>
      <c r="AF58" s="26" t="s">
        <v>5</v>
      </c>
      <c r="AG58" s="26" t="s">
        <v>6</v>
      </c>
      <c r="AH58" s="26" t="s">
        <v>7</v>
      </c>
      <c r="AI58" s="26" t="s">
        <v>8</v>
      </c>
      <c r="AJ58" s="26" t="s">
        <v>9</v>
      </c>
      <c r="AK58" s="26" t="s">
        <v>10</v>
      </c>
      <c r="AL58" s="11" t="s">
        <v>11</v>
      </c>
      <c r="AM58" s="11" t="s">
        <v>12</v>
      </c>
      <c r="AN58" s="11" t="s">
        <v>13</v>
      </c>
      <c r="AO58" s="11" t="s">
        <v>14</v>
      </c>
      <c r="AP58" s="7"/>
      <c r="AQ58" s="7"/>
      <c r="AR58" s="7"/>
      <c r="AT58" s="7"/>
      <c r="AU58" s="7"/>
      <c r="AV58" s="7"/>
      <c r="AW58" s="7"/>
    </row>
    <row r="59" spans="1:49" x14ac:dyDescent="0.35">
      <c r="A59" s="34" t="s">
        <v>35</v>
      </c>
      <c r="B59" s="26" t="s">
        <v>1</v>
      </c>
      <c r="C59" s="9" t="s">
        <v>2</v>
      </c>
      <c r="D59" s="9" t="s">
        <v>3</v>
      </c>
      <c r="E59" s="9" t="s">
        <v>4</v>
      </c>
      <c r="F59" s="9" t="s">
        <v>5</v>
      </c>
      <c r="G59" s="26" t="s">
        <v>6</v>
      </c>
      <c r="H59" s="9" t="s">
        <v>7</v>
      </c>
      <c r="I59" s="9" t="s">
        <v>8</v>
      </c>
      <c r="J59" s="9" t="s">
        <v>9</v>
      </c>
      <c r="K59" s="9" t="s">
        <v>10</v>
      </c>
      <c r="L59" s="13" t="s">
        <v>11</v>
      </c>
      <c r="M59" s="13" t="s">
        <v>12</v>
      </c>
      <c r="N59" s="13" t="s">
        <v>13</v>
      </c>
      <c r="O59" s="13" t="s">
        <v>14</v>
      </c>
      <c r="P59" s="13" t="s">
        <v>0</v>
      </c>
      <c r="AA59" s="1" t="s">
        <v>49</v>
      </c>
      <c r="AB59" s="12">
        <f>AB2-$AP2</f>
        <v>0.78977324207142807</v>
      </c>
      <c r="AC59" s="12">
        <f t="shared" ref="AC59:AO59" si="89">AC2-$AP2</f>
        <v>-1.8105895699285703</v>
      </c>
      <c r="AD59" s="12">
        <f t="shared" si="89"/>
        <v>1.7819727900714302</v>
      </c>
      <c r="AE59" s="12">
        <f t="shared" si="89"/>
        <v>2.5376644000714297</v>
      </c>
      <c r="AF59" s="12">
        <f t="shared" si="89"/>
        <v>-2.4868707479285703</v>
      </c>
      <c r="AG59" s="12">
        <f t="shared" si="89"/>
        <v>1.3856009070714297</v>
      </c>
      <c r="AH59" s="12">
        <f t="shared" si="89"/>
        <v>5.2629705210714288</v>
      </c>
      <c r="AI59" s="12">
        <f t="shared" si="89"/>
        <v>-1.2714512469285708</v>
      </c>
      <c r="AJ59" s="12">
        <f t="shared" si="89"/>
        <v>4.3020634920714276</v>
      </c>
      <c r="AK59" s="12">
        <f t="shared" si="89"/>
        <v>-2.8641950119285706</v>
      </c>
      <c r="AL59" s="12">
        <f t="shared" si="89"/>
        <v>-2.3453741499285705</v>
      </c>
      <c r="AM59" s="12">
        <f t="shared" si="89"/>
        <v>-2.5942630379285703</v>
      </c>
      <c r="AN59" s="12">
        <f t="shared" si="89"/>
        <v>-2.3337641729285714</v>
      </c>
      <c r="AO59" s="12">
        <f t="shared" si="89"/>
        <v>-0.35353741492857083</v>
      </c>
      <c r="AP59" s="7"/>
      <c r="AQ59" s="7"/>
      <c r="AR59" s="7"/>
      <c r="AT59" s="7"/>
      <c r="AU59" s="7"/>
      <c r="AV59" s="7"/>
      <c r="AW59" s="7"/>
    </row>
    <row r="60" spans="1:49" x14ac:dyDescent="0.35">
      <c r="A60" s="6">
        <v>1</v>
      </c>
      <c r="B60" s="8">
        <f>B13-$P13</f>
        <v>2.3118899101887109</v>
      </c>
      <c r="C60" s="8">
        <f t="shared" ref="C60:O60" si="90">C13-$P13</f>
        <v>-0.39115793628543116</v>
      </c>
      <c r="D60" s="8">
        <f t="shared" si="90"/>
        <v>0.84149095551708086</v>
      </c>
      <c r="E60" s="8">
        <f t="shared" si="90"/>
        <v>2.1009854969415613</v>
      </c>
      <c r="F60" s="8">
        <f t="shared" si="90"/>
        <v>-5.4625938468252642</v>
      </c>
      <c r="G60" s="8">
        <f t="shared" si="90"/>
        <v>-0.62140800506843163</v>
      </c>
      <c r="H60" s="8">
        <f t="shared" si="90"/>
        <v>-0.54796184803343095</v>
      </c>
      <c r="I60" s="8">
        <f t="shared" si="90"/>
        <v>-2.0255629639646244</v>
      </c>
      <c r="J60" s="8">
        <f t="shared" si="90"/>
        <v>1.1228375719005186</v>
      </c>
      <c r="K60" s="8">
        <f t="shared" si="90"/>
        <v>-0.71956036877235618</v>
      </c>
      <c r="L60" s="8">
        <f t="shared" si="90"/>
        <v>2.0510607501033249</v>
      </c>
      <c r="M60" s="8">
        <f t="shared" si="90"/>
        <v>-1.9418536557660033</v>
      </c>
      <c r="N60" s="8">
        <f t="shared" si="90"/>
        <v>1.1489632270775658</v>
      </c>
      <c r="O60" s="8">
        <f t="shared" si="90"/>
        <v>2.1328707129866942</v>
      </c>
      <c r="P60" s="8">
        <f>T13-$P13</f>
        <v>0.54157536458830435</v>
      </c>
      <c r="AA60" s="1" t="s">
        <v>50</v>
      </c>
      <c r="AB60" s="12">
        <f t="shared" ref="AB60:AO64" si="91">AB3-$AP3</f>
        <v>1.071963071071429</v>
      </c>
      <c r="AC60" s="12">
        <f t="shared" si="91"/>
        <v>-8.9805635928574823E-2</v>
      </c>
      <c r="AD60" s="12">
        <f t="shared" si="91"/>
        <v>0.15586329707142621</v>
      </c>
      <c r="AE60" s="12">
        <f t="shared" si="91"/>
        <v>0.43395853507142856</v>
      </c>
      <c r="AF60" s="12">
        <f t="shared" si="91"/>
        <v>-1.0667217369285718</v>
      </c>
      <c r="AG60" s="12">
        <f t="shared" si="91"/>
        <v>-0.39125688392857061</v>
      </c>
      <c r="AH60" s="12">
        <f t="shared" si="91"/>
        <v>1.2334143180714277</v>
      </c>
      <c r="AI60" s="12">
        <f t="shared" si="91"/>
        <v>-1.9598319285707433E-3</v>
      </c>
      <c r="AJ60" s="12">
        <f t="shared" si="91"/>
        <v>1.0708746360714292</v>
      </c>
      <c r="AK60" s="12">
        <f t="shared" si="91"/>
        <v>-0.44712989892857191</v>
      </c>
      <c r="AL60" s="12">
        <f t="shared" si="91"/>
        <v>-0.69456754092857143</v>
      </c>
      <c r="AM60" s="12">
        <f t="shared" si="91"/>
        <v>-0.61692581792857215</v>
      </c>
      <c r="AN60" s="12">
        <f t="shared" si="91"/>
        <v>-0.67497570392857309</v>
      </c>
      <c r="AO60" s="12">
        <f t="shared" si="91"/>
        <v>1.7269193071427047E-2</v>
      </c>
      <c r="AP60" s="7"/>
      <c r="AQ60" s="7"/>
      <c r="AR60" s="7"/>
      <c r="AT60" s="7"/>
      <c r="AU60" s="7"/>
      <c r="AV60" s="7"/>
      <c r="AW60" s="7"/>
    </row>
    <row r="61" spans="1:49" x14ac:dyDescent="0.35">
      <c r="A61" s="6">
        <v>2</v>
      </c>
      <c r="B61" s="8">
        <f t="shared" ref="B61:O62" si="92">B14-$P14</f>
        <v>1.5676904255492232</v>
      </c>
      <c r="C61" s="8">
        <f t="shared" si="92"/>
        <v>1.1745494705215371</v>
      </c>
      <c r="D61" s="8">
        <f t="shared" si="92"/>
        <v>-0.97624527950678086</v>
      </c>
      <c r="E61" s="8">
        <f t="shared" si="92"/>
        <v>-0.65522464507829525</v>
      </c>
      <c r="F61" s="8">
        <f t="shared" si="92"/>
        <v>4.1571185282484002</v>
      </c>
      <c r="G61" s="8">
        <f t="shared" si="92"/>
        <v>-2.4648686332275247</v>
      </c>
      <c r="H61" s="8">
        <f t="shared" si="92"/>
        <v>1.3293353498577289</v>
      </c>
      <c r="I61" s="8">
        <f t="shared" si="92"/>
        <v>2.3736910147574406</v>
      </c>
      <c r="J61" s="8">
        <f t="shared" si="92"/>
        <v>0.90318654650610242</v>
      </c>
      <c r="K61" s="8">
        <f t="shared" si="92"/>
        <v>-2.6767926430038287</v>
      </c>
      <c r="L61" s="8">
        <f t="shared" si="92"/>
        <v>-3.0650479523317422</v>
      </c>
      <c r="M61" s="8">
        <f t="shared" si="92"/>
        <v>2.3076787653644644</v>
      </c>
      <c r="N61" s="8">
        <f t="shared" si="92"/>
        <v>-2.2482454561427083</v>
      </c>
      <c r="O61" s="8">
        <f t="shared" si="92"/>
        <v>-1.7268254915139813</v>
      </c>
      <c r="P61" s="8">
        <f t="shared" ref="P61:P62" si="93">T14-$P14</f>
        <v>1.4446429574357325</v>
      </c>
      <c r="AA61" s="1" t="s">
        <v>51</v>
      </c>
      <c r="AB61" s="12">
        <f t="shared" si="91"/>
        <v>2.6341690959285682</v>
      </c>
      <c r="AC61" s="12">
        <f t="shared" si="91"/>
        <v>0.12827340392857245</v>
      </c>
      <c r="AD61" s="12">
        <f t="shared" si="91"/>
        <v>0.2294525429285752</v>
      </c>
      <c r="AE61" s="12">
        <f t="shared" si="91"/>
        <v>9.7071590928569762E-2</v>
      </c>
      <c r="AF61" s="12">
        <f t="shared" si="91"/>
        <v>-1.0312730800714274</v>
      </c>
      <c r="AG61" s="12">
        <f t="shared" si="91"/>
        <v>-0.67177194707142895</v>
      </c>
      <c r="AH61" s="12">
        <f t="shared" si="91"/>
        <v>2.9938969879285668</v>
      </c>
      <c r="AI61" s="12">
        <f t="shared" si="91"/>
        <v>0.63063168192857155</v>
      </c>
      <c r="AJ61" s="12">
        <f t="shared" si="91"/>
        <v>1.1582507289285733</v>
      </c>
      <c r="AK61" s="12">
        <f t="shared" si="91"/>
        <v>-1.0354454170714309</v>
      </c>
      <c r="AL61" s="12">
        <f t="shared" si="91"/>
        <v>-0.76537738907143016</v>
      </c>
      <c r="AM61" s="12">
        <f t="shared" si="91"/>
        <v>-1.5048785230714277</v>
      </c>
      <c r="AN61" s="12">
        <f t="shared" si="91"/>
        <v>-1.635400065071428</v>
      </c>
      <c r="AO61" s="12">
        <f t="shared" si="91"/>
        <v>-1.2275996110714278</v>
      </c>
    </row>
    <row r="62" spans="1:49" x14ac:dyDescent="0.35">
      <c r="A62" s="6">
        <v>3</v>
      </c>
      <c r="B62" s="8">
        <f t="shared" si="92"/>
        <v>-3.8795803357379448</v>
      </c>
      <c r="C62" s="8">
        <f t="shared" si="92"/>
        <v>-0.78339153423611663</v>
      </c>
      <c r="D62" s="8">
        <f t="shared" si="92"/>
        <v>0.13475432398969645</v>
      </c>
      <c r="E62" s="8">
        <f t="shared" si="92"/>
        <v>-1.4457608518632714</v>
      </c>
      <c r="F62" s="8">
        <f t="shared" si="92"/>
        <v>1.3054753185768639</v>
      </c>
      <c r="G62" s="8">
        <f t="shared" si="92"/>
        <v>3.0862766382959492</v>
      </c>
      <c r="H62" s="8">
        <f t="shared" si="92"/>
        <v>-0.78137350182429266</v>
      </c>
      <c r="I62" s="8">
        <f t="shared" si="92"/>
        <v>-0.34812805079282327</v>
      </c>
      <c r="J62" s="8">
        <f t="shared" si="92"/>
        <v>-2.0260241184066388</v>
      </c>
      <c r="K62" s="8">
        <f t="shared" si="92"/>
        <v>3.3963530117761849</v>
      </c>
      <c r="L62" s="8">
        <f t="shared" si="92"/>
        <v>1.0139872022284138</v>
      </c>
      <c r="M62" s="8">
        <f t="shared" si="92"/>
        <v>-0.36582510959846992</v>
      </c>
      <c r="N62" s="8">
        <f t="shared" si="92"/>
        <v>1.0992822290651283</v>
      </c>
      <c r="O62" s="8">
        <f t="shared" si="92"/>
        <v>-0.40604522147272348</v>
      </c>
      <c r="P62" s="8">
        <f t="shared" si="93"/>
        <v>-1.986218322024051</v>
      </c>
      <c r="AA62" s="1">
        <v>2</v>
      </c>
      <c r="AB62" s="12">
        <f t="shared" si="91"/>
        <v>2.3838370587142901</v>
      </c>
      <c r="AC62" s="12">
        <f t="shared" si="91"/>
        <v>-0.18858924528571031</v>
      </c>
      <c r="AD62" s="12">
        <f t="shared" si="91"/>
        <v>0.19363297671428192</v>
      </c>
      <c r="AE62" s="12">
        <f t="shared" si="91"/>
        <v>0.45744250071428461</v>
      </c>
      <c r="AF62" s="12">
        <f t="shared" si="91"/>
        <v>1.2570796887142865</v>
      </c>
      <c r="AG62" s="12">
        <f t="shared" si="91"/>
        <v>-1.1067751862857147</v>
      </c>
      <c r="AH62" s="12">
        <f t="shared" si="91"/>
        <v>5.6508665367142878</v>
      </c>
      <c r="AI62" s="12">
        <f t="shared" si="91"/>
        <v>1.5055604147142869</v>
      </c>
      <c r="AJ62" s="12">
        <f t="shared" si="91"/>
        <v>3.3196193717142801</v>
      </c>
      <c r="AK62" s="12">
        <f t="shared" si="91"/>
        <v>-3.2443715572857155</v>
      </c>
      <c r="AL62" s="12">
        <f t="shared" si="91"/>
        <v>-3.7501311952857126</v>
      </c>
      <c r="AM62" s="12">
        <f t="shared" si="91"/>
        <v>-0.74976838328571738</v>
      </c>
      <c r="AN62" s="12">
        <f t="shared" si="91"/>
        <v>-3.5521493362857139</v>
      </c>
      <c r="AO62" s="12">
        <f t="shared" si="91"/>
        <v>-2.1762536442857137</v>
      </c>
    </row>
    <row r="63" spans="1:49" x14ac:dyDescent="0.35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AA63" s="1" t="s">
        <v>45</v>
      </c>
      <c r="AB63" s="12">
        <f t="shared" si="91"/>
        <v>-0.46762228664285832</v>
      </c>
      <c r="AC63" s="12">
        <f t="shared" si="91"/>
        <v>-0.72703271764285748</v>
      </c>
      <c r="AD63" s="12">
        <f t="shared" si="91"/>
        <v>-3.1885325642854845E-2</v>
      </c>
      <c r="AE63" s="12">
        <f t="shared" si="91"/>
        <v>-0.30705539364285617</v>
      </c>
      <c r="AF63" s="12">
        <f t="shared" si="91"/>
        <v>0.39464528635713858</v>
      </c>
      <c r="AG63" s="12">
        <f t="shared" si="91"/>
        <v>0.53310333735714632</v>
      </c>
      <c r="AH63" s="12">
        <f t="shared" si="91"/>
        <v>1.722536443357142</v>
      </c>
      <c r="AI63" s="12">
        <f t="shared" si="91"/>
        <v>-0.10372206064285994</v>
      </c>
      <c r="AJ63" s="12">
        <f t="shared" si="91"/>
        <v>0.67741172635714886</v>
      </c>
      <c r="AK63" s="12">
        <f t="shared" si="91"/>
        <v>9.6912860357142527E-2</v>
      </c>
      <c r="AL63" s="12">
        <f t="shared" si="91"/>
        <v>-0.29909621064285918</v>
      </c>
      <c r="AM63" s="12">
        <f t="shared" si="91"/>
        <v>-0.55596695864285639</v>
      </c>
      <c r="AN63" s="12">
        <f t="shared" si="91"/>
        <v>-0.43848396464285688</v>
      </c>
      <c r="AO63" s="12">
        <f t="shared" si="91"/>
        <v>-0.49374473564285726</v>
      </c>
    </row>
    <row r="64" spans="1:49" x14ac:dyDescent="0.35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AA64" s="1" t="s">
        <v>46</v>
      </c>
      <c r="AB64" s="12">
        <f>AB7-$AP7</f>
        <v>-0.90623258878571278</v>
      </c>
      <c r="AC64" s="12">
        <f t="shared" si="91"/>
        <v>-5.83187557857201E-2</v>
      </c>
      <c r="AD64" s="12">
        <f t="shared" si="91"/>
        <v>0.66626174321428522</v>
      </c>
      <c r="AE64" s="12">
        <f t="shared" si="91"/>
        <v>7.2134758214289718E-2</v>
      </c>
      <c r="AF64" s="12">
        <f t="shared" si="91"/>
        <v>-0.15278587578571035</v>
      </c>
      <c r="AG64" s="12">
        <f t="shared" si="91"/>
        <v>1.460932944214278</v>
      </c>
      <c r="AH64" s="12">
        <f t="shared" si="91"/>
        <v>0.62812115321428053</v>
      </c>
      <c r="AI64" s="12">
        <f t="shared" si="91"/>
        <v>0.12252024621428603</v>
      </c>
      <c r="AJ64" s="12">
        <f t="shared" si="91"/>
        <v>-0.25459993578571272</v>
      </c>
      <c r="AK64" s="12">
        <f t="shared" si="91"/>
        <v>0.44664723021428898</v>
      </c>
      <c r="AL64" s="12">
        <f t="shared" si="91"/>
        <v>-0.52473598878571437</v>
      </c>
      <c r="AM64" s="12">
        <f t="shared" si="91"/>
        <v>-0.6339876897857124</v>
      </c>
      <c r="AN64" s="12">
        <f t="shared" si="91"/>
        <v>-0.47217363178571503</v>
      </c>
      <c r="AO64" s="12">
        <f t="shared" si="91"/>
        <v>-0.39378360878571783</v>
      </c>
    </row>
    <row r="65" spans="1:41" x14ac:dyDescent="0.3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AA65" s="19" t="s">
        <v>18</v>
      </c>
      <c r="AB65" s="12">
        <f>AB8-$AP8</f>
        <v>5.5058875923571335</v>
      </c>
      <c r="AC65" s="12">
        <f t="shared" ref="AC65:AO65" si="94">AC8-$AP8</f>
        <v>-2.7460625206428659</v>
      </c>
      <c r="AD65" s="12">
        <f t="shared" si="94"/>
        <v>2.9952980243571403</v>
      </c>
      <c r="AE65" s="12">
        <f t="shared" si="94"/>
        <v>3.2912163913571391</v>
      </c>
      <c r="AF65" s="12">
        <f t="shared" si="94"/>
        <v>-3.0859264656428635</v>
      </c>
      <c r="AG65" s="12">
        <f t="shared" si="94"/>
        <v>1.2098331713571326</v>
      </c>
      <c r="AH65" s="12">
        <f t="shared" si="94"/>
        <v>17.491805960357119</v>
      </c>
      <c r="AI65" s="12">
        <f t="shared" si="94"/>
        <v>0.88157920335713413</v>
      </c>
      <c r="AJ65" s="12">
        <f t="shared" si="94"/>
        <v>10.273620019357146</v>
      </c>
      <c r="AK65" s="12">
        <f t="shared" si="94"/>
        <v>-7.0475817946428663</v>
      </c>
      <c r="AL65" s="12">
        <f t="shared" si="94"/>
        <v>-8.3792824746428636</v>
      </c>
      <c r="AM65" s="12">
        <f t="shared" si="94"/>
        <v>-6.6557904106428651</v>
      </c>
      <c r="AN65" s="12">
        <f t="shared" si="94"/>
        <v>-9.1069468746428655</v>
      </c>
      <c r="AO65" s="12">
        <f t="shared" si="94"/>
        <v>-4.6276498216428692</v>
      </c>
    </row>
    <row r="66" spans="1:41" x14ac:dyDescent="0.35">
      <c r="AA66" s="1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8" spans="1:41" x14ac:dyDescent="0.35">
      <c r="AA68" s="19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x14ac:dyDescent="0.35">
      <c r="AA69" s="19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x14ac:dyDescent="0.35">
      <c r="B70" s="35" t="s">
        <v>37</v>
      </c>
      <c r="C70" s="6">
        <v>1</v>
      </c>
      <c r="D70" s="6">
        <v>2</v>
      </c>
      <c r="E70" s="6">
        <v>3</v>
      </c>
      <c r="F70" s="6" t="s">
        <v>18</v>
      </c>
      <c r="G70" s="6"/>
      <c r="H70" s="6"/>
      <c r="I70" s="6"/>
      <c r="L70" s="34" t="s">
        <v>41</v>
      </c>
      <c r="M70" s="1" t="s">
        <v>49</v>
      </c>
      <c r="N70" s="1" t="s">
        <v>50</v>
      </c>
      <c r="O70" s="1" t="s">
        <v>51</v>
      </c>
      <c r="P70" s="1">
        <v>2</v>
      </c>
      <c r="Q70" s="1" t="s">
        <v>45</v>
      </c>
      <c r="R70" s="1" t="s">
        <v>46</v>
      </c>
      <c r="S70" s="19" t="s">
        <v>18</v>
      </c>
      <c r="T70" s="1"/>
      <c r="U70" s="43"/>
      <c r="V70" s="19"/>
      <c r="AA70" s="19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x14ac:dyDescent="0.35">
      <c r="B71" s="9" t="s">
        <v>1</v>
      </c>
      <c r="C71" s="22">
        <v>4.1107856722222215E-4</v>
      </c>
      <c r="D71" s="22">
        <v>2.0022150835648152E-4</v>
      </c>
      <c r="E71" s="22">
        <v>8.6470143611111125E-5</v>
      </c>
      <c r="F71" s="40">
        <v>6.9777021918981485E-4</v>
      </c>
      <c r="G71" s="22"/>
      <c r="H71" s="22"/>
      <c r="I71" s="22"/>
      <c r="L71" s="9" t="s">
        <v>1</v>
      </c>
      <c r="M71" s="40">
        <v>1.8523242629629627E-4</v>
      </c>
      <c r="N71" s="40">
        <v>7.6656588564814838E-5</v>
      </c>
      <c r="O71" s="40">
        <v>1.4918955236111107E-4</v>
      </c>
      <c r="P71" s="40">
        <v>2.0022150835648152E-4</v>
      </c>
      <c r="Q71" s="40">
        <v>4.0648358113425911E-5</v>
      </c>
      <c r="R71" s="40">
        <v>4.5821785497685214E-5</v>
      </c>
      <c r="S71" s="40">
        <v>6.9777021918981485E-4</v>
      </c>
      <c r="T71" s="40"/>
      <c r="U71" s="40"/>
      <c r="V71" s="40"/>
      <c r="AA71" s="19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x14ac:dyDescent="0.35">
      <c r="B72" s="9" t="s">
        <v>2</v>
      </c>
      <c r="C72" s="22">
        <v>3.3853195598379629E-4</v>
      </c>
      <c r="D72" s="22">
        <v>1.7044805576388894E-4</v>
      </c>
      <c r="E72" s="22">
        <v>9.3281525578703636E-5</v>
      </c>
      <c r="F72" s="40">
        <v>6.0226153732638888E-4</v>
      </c>
      <c r="G72" s="22"/>
      <c r="H72" s="22"/>
      <c r="I72" s="22"/>
      <c r="L72" s="9" t="s">
        <v>2</v>
      </c>
      <c r="M72" s="40">
        <v>1.5513563449074075E-4</v>
      </c>
      <c r="N72" s="40">
        <v>6.3210191493055529E-5</v>
      </c>
      <c r="O72" s="40">
        <v>1.2018613000000001E-4</v>
      </c>
      <c r="P72" s="40">
        <v>1.7044805576388894E-4</v>
      </c>
      <c r="Q72" s="40">
        <v>3.764592256944444E-5</v>
      </c>
      <c r="R72" s="40">
        <v>5.5635603009259203E-5</v>
      </c>
      <c r="S72" s="40">
        <v>6.0226153732638888E-4</v>
      </c>
      <c r="T72" s="40"/>
      <c r="U72" s="40"/>
      <c r="V72" s="40"/>
      <c r="AA72" s="19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x14ac:dyDescent="0.35">
      <c r="B73" s="9" t="s">
        <v>3</v>
      </c>
      <c r="C73" s="22">
        <v>3.8412698413194454E-4</v>
      </c>
      <c r="D73" s="22">
        <v>1.7487192407407404E-4</v>
      </c>
      <c r="E73" s="22">
        <v>1.0971356135416669E-4</v>
      </c>
      <c r="F73" s="40">
        <v>6.6871246956018524E-4</v>
      </c>
      <c r="G73" s="22"/>
      <c r="H73" s="22"/>
      <c r="I73" s="22"/>
      <c r="L73" s="9" t="s">
        <v>3</v>
      </c>
      <c r="M73" s="40">
        <v>1.9671621736111112E-4</v>
      </c>
      <c r="N73" s="40">
        <v>6.6053581921296292E-5</v>
      </c>
      <c r="O73" s="40">
        <v>1.2135718484953708E-4</v>
      </c>
      <c r="P73" s="40">
        <v>1.7487192407407404E-4</v>
      </c>
      <c r="Q73" s="40">
        <v>4.5691609976851879E-5</v>
      </c>
      <c r="R73" s="40">
        <v>6.4021951377314822E-5</v>
      </c>
      <c r="S73" s="40">
        <v>6.6871246956018524E-4</v>
      </c>
      <c r="T73" s="40"/>
      <c r="U73" s="40"/>
      <c r="V73" s="40"/>
      <c r="AA73" s="19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x14ac:dyDescent="0.35">
      <c r="B74" s="9" t="s">
        <v>4</v>
      </c>
      <c r="C74" s="22">
        <v>3.9455992274305558E-4</v>
      </c>
      <c r="D74" s="22">
        <v>1.7792527504629629E-4</v>
      </c>
      <c r="E74" s="22">
        <v>9.9652252870370436E-5</v>
      </c>
      <c r="F74" s="40">
        <v>6.7213745065972227E-4</v>
      </c>
      <c r="G74" s="22"/>
      <c r="H74" s="22"/>
      <c r="I74" s="22"/>
      <c r="L74" s="9" t="s">
        <v>4</v>
      </c>
      <c r="M74" s="40">
        <v>2.0546264803240742E-4</v>
      </c>
      <c r="N74" s="40">
        <v>6.9272276805555565E-5</v>
      </c>
      <c r="O74" s="40">
        <v>1.1982499790509257E-4</v>
      </c>
      <c r="P74" s="40">
        <v>1.7792527504629629E-4</v>
      </c>
      <c r="Q74" s="40">
        <v>4.2506771226851861E-5</v>
      </c>
      <c r="R74" s="40">
        <v>5.7145481643518575E-5</v>
      </c>
      <c r="S74" s="40">
        <v>6.7213745065972227E-4</v>
      </c>
      <c r="T74" s="40"/>
      <c r="U74" s="40"/>
      <c r="V74" s="40"/>
    </row>
    <row r="75" spans="1:41" x14ac:dyDescent="0.35">
      <c r="B75" s="9" t="s">
        <v>5</v>
      </c>
      <c r="C75" s="22">
        <v>3.0597705131944449E-4</v>
      </c>
      <c r="D75" s="22">
        <v>1.871803350925926E-4</v>
      </c>
      <c r="E75" s="22">
        <v>1.0517054043981482E-4</v>
      </c>
      <c r="F75" s="40">
        <v>5.9832792685185184E-4</v>
      </c>
      <c r="G75" s="22"/>
      <c r="H75" s="22"/>
      <c r="I75" s="22"/>
      <c r="L75" s="9" t="s">
        <v>5</v>
      </c>
      <c r="M75" s="40">
        <v>1.4730830604166667E-4</v>
      </c>
      <c r="N75" s="40">
        <v>5.1903292175925937E-5</v>
      </c>
      <c r="O75" s="40">
        <v>1.0676545310185187E-4</v>
      </c>
      <c r="P75" s="40">
        <v>1.871803350925926E-4</v>
      </c>
      <c r="Q75" s="40">
        <v>5.062830687499995E-5</v>
      </c>
      <c r="R75" s="40">
        <v>5.4542233564814869E-5</v>
      </c>
      <c r="S75" s="40">
        <v>5.9832792685185184E-4</v>
      </c>
      <c r="T75" s="40"/>
      <c r="U75" s="40"/>
      <c r="V75" s="40"/>
    </row>
    <row r="76" spans="1:41" x14ac:dyDescent="0.35">
      <c r="B76" s="9" t="s">
        <v>6</v>
      </c>
      <c r="C76" s="22">
        <v>3.627760980902778E-4</v>
      </c>
      <c r="D76" s="22">
        <v>1.5982090366898147E-4</v>
      </c>
      <c r="E76" s="22">
        <v>1.2545036533564811E-4</v>
      </c>
      <c r="F76" s="40">
        <v>6.4804736709490743E-4</v>
      </c>
      <c r="G76" s="22"/>
      <c r="H76" s="22"/>
      <c r="I76" s="22"/>
      <c r="L76" s="9" t="s">
        <v>6</v>
      </c>
      <c r="M76" s="40">
        <v>1.9212857982638888E-4</v>
      </c>
      <c r="N76" s="40">
        <v>5.972117241898151E-5</v>
      </c>
      <c r="O76" s="40">
        <v>1.109263458449074E-4</v>
      </c>
      <c r="P76" s="40">
        <v>1.5982090366898147E-4</v>
      </c>
      <c r="Q76" s="40">
        <v>5.2230830613425967E-5</v>
      </c>
      <c r="R76" s="40">
        <v>7.321953472222214E-5</v>
      </c>
      <c r="S76" s="40">
        <v>6.4804736709490743E-4</v>
      </c>
      <c r="T76" s="40"/>
      <c r="U76" s="40"/>
      <c r="V76" s="40"/>
      <c r="AA76" s="1" t="s">
        <v>15</v>
      </c>
      <c r="AB76" s="9" t="s">
        <v>1</v>
      </c>
      <c r="AC76" s="9" t="s">
        <v>2</v>
      </c>
      <c r="AD76" s="9" t="s">
        <v>3</v>
      </c>
      <c r="AE76" s="9" t="s">
        <v>4</v>
      </c>
      <c r="AF76" s="9" t="s">
        <v>5</v>
      </c>
      <c r="AG76" s="9" t="s">
        <v>6</v>
      </c>
      <c r="AH76" s="9" t="s">
        <v>7</v>
      </c>
      <c r="AI76" s="9" t="s">
        <v>8</v>
      </c>
      <c r="AJ76" s="9" t="s">
        <v>9</v>
      </c>
      <c r="AK76" s="9" t="s">
        <v>10</v>
      </c>
      <c r="AL76" s="13" t="s">
        <v>11</v>
      </c>
      <c r="AM76" s="13" t="s">
        <v>12</v>
      </c>
      <c r="AN76" s="13" t="s">
        <v>13</v>
      </c>
      <c r="AO76" s="13" t="s">
        <v>14</v>
      </c>
    </row>
    <row r="77" spans="1:41" x14ac:dyDescent="0.35">
      <c r="B77" s="9" t="s">
        <v>7</v>
      </c>
      <c r="C77" s="22">
        <v>4.6888384983796288E-4</v>
      </c>
      <c r="D77" s="22">
        <v>2.3803434953703707E-4</v>
      </c>
      <c r="E77" s="22">
        <v>1.295779268518518E-4</v>
      </c>
      <c r="F77" s="40">
        <v>8.3649612622685172E-4</v>
      </c>
      <c r="G77" s="22"/>
      <c r="H77" s="22"/>
      <c r="I77" s="22"/>
      <c r="L77" s="9" t="s">
        <v>7</v>
      </c>
      <c r="M77" s="40">
        <v>2.3700554295138888E-4</v>
      </c>
      <c r="N77" s="40">
        <v>7.8525237256944449E-5</v>
      </c>
      <c r="O77" s="40">
        <v>1.5335306962962957E-4</v>
      </c>
      <c r="P77" s="40">
        <v>2.3803434953703707E-4</v>
      </c>
      <c r="Q77" s="40">
        <v>6.5997417488425909E-5</v>
      </c>
      <c r="R77" s="40">
        <v>6.358050936342588E-5</v>
      </c>
      <c r="S77" s="40">
        <v>8.3649612622685172E-4</v>
      </c>
      <c r="T77" s="40"/>
      <c r="U77" s="40"/>
      <c r="V77" s="40"/>
      <c r="AA77" s="1" t="s">
        <v>49</v>
      </c>
      <c r="AB77" s="16">
        <v>0.404081633</v>
      </c>
      <c r="AC77" s="16">
        <v>0.22857142899999999</v>
      </c>
      <c r="AD77" s="16">
        <v>1.178412698</v>
      </c>
      <c r="AE77" s="16">
        <v>0.30185940999999999</v>
      </c>
      <c r="AF77" s="16">
        <v>0.22784580500000001</v>
      </c>
      <c r="AG77" s="16">
        <v>0.4</v>
      </c>
      <c r="AH77" s="16">
        <v>1.4367346940000001</v>
      </c>
      <c r="AI77" s="16">
        <v>0.68979591799999995</v>
      </c>
      <c r="AJ77" s="16">
        <v>0.49342403600000001</v>
      </c>
      <c r="AK77" s="16">
        <v>2.1779591840000001</v>
      </c>
      <c r="AL77" s="16">
        <v>1.4193197280000001</v>
      </c>
      <c r="AM77" s="16">
        <v>0.85333333300000003</v>
      </c>
      <c r="AN77" s="16">
        <v>1.9657142860000001</v>
      </c>
      <c r="AO77" s="16">
        <v>1.2190476189999999</v>
      </c>
    </row>
    <row r="78" spans="1:41" x14ac:dyDescent="0.35">
      <c r="B78" s="9" t="s">
        <v>8</v>
      </c>
      <c r="C78" s="22">
        <v>3.5160304863425925E-4</v>
      </c>
      <c r="D78" s="22">
        <v>1.9005626942129631E-4</v>
      </c>
      <c r="E78" s="22">
        <v>1.0258881329861109E-4</v>
      </c>
      <c r="F78" s="40">
        <v>6.4424813135416663E-4</v>
      </c>
      <c r="G78" s="22"/>
      <c r="H78" s="22"/>
      <c r="I78" s="22"/>
      <c r="L78" s="9" t="s">
        <v>8</v>
      </c>
      <c r="M78" s="40">
        <v>1.6137566137731482E-4</v>
      </c>
      <c r="N78" s="40">
        <v>6.4226925335648171E-5</v>
      </c>
      <c r="O78" s="40">
        <v>1.260004619212963E-4</v>
      </c>
      <c r="P78" s="40">
        <v>1.9005626942129631E-4</v>
      </c>
      <c r="Q78" s="40">
        <v>4.4860166284722185E-5</v>
      </c>
      <c r="R78" s="40">
        <v>5.7728647013888904E-5</v>
      </c>
      <c r="S78" s="40">
        <v>6.4424813135416663E-4</v>
      </c>
      <c r="T78" s="40"/>
      <c r="U78" s="40"/>
      <c r="V78" s="40"/>
      <c r="AA78" s="1" t="s">
        <v>50</v>
      </c>
      <c r="AB78" s="16">
        <v>16.408163264999999</v>
      </c>
      <c r="AC78" s="16">
        <v>13.632290249</v>
      </c>
      <c r="AD78" s="16">
        <v>18.174693877999999</v>
      </c>
      <c r="AE78" s="16">
        <v>18.053832199999999</v>
      </c>
      <c r="AF78" s="16">
        <v>12.955283446999999</v>
      </c>
      <c r="AG78" s="16">
        <v>16.999909296999999</v>
      </c>
      <c r="AH78" s="16">
        <v>21.914013605000001</v>
      </c>
      <c r="AI78" s="16">
        <v>14.632653060999999</v>
      </c>
      <c r="AJ78" s="16">
        <v>20.009795917999998</v>
      </c>
      <c r="AK78" s="16">
        <v>14.528072562</v>
      </c>
      <c r="AL78" s="16">
        <v>14.288253967999999</v>
      </c>
      <c r="AM78" s="16">
        <v>13.473378685</v>
      </c>
      <c r="AN78" s="16">
        <v>14.846258503</v>
      </c>
      <c r="AO78" s="16">
        <v>16.079818593999999</v>
      </c>
    </row>
    <row r="79" spans="1:41" x14ac:dyDescent="0.35">
      <c r="B79" s="9" t="s">
        <v>9</v>
      </c>
      <c r="C79" s="22">
        <v>4.3463508861111113E-4</v>
      </c>
      <c r="D79" s="22">
        <v>2.1105232216435179E-4</v>
      </c>
      <c r="E79" s="22">
        <v>1.0726489668981491E-4</v>
      </c>
      <c r="F79" s="40">
        <v>7.5295230746527794E-4</v>
      </c>
      <c r="G79" s="22"/>
      <c r="H79" s="22"/>
      <c r="I79" s="22"/>
      <c r="L79" s="9" t="s">
        <v>9</v>
      </c>
      <c r="M79" s="40">
        <v>2.2588393381944442E-4</v>
      </c>
      <c r="N79" s="40">
        <v>7.6643990937500029E-5</v>
      </c>
      <c r="O79" s="40">
        <v>1.3210716385416669E-4</v>
      </c>
      <c r="P79" s="40">
        <v>2.1105232216435179E-4</v>
      </c>
      <c r="Q79" s="40">
        <v>5.3901066597222289E-5</v>
      </c>
      <c r="R79" s="40">
        <v>5.3363830092592622E-5</v>
      </c>
      <c r="S79" s="40">
        <v>7.5295230746527794E-4</v>
      </c>
      <c r="T79" s="40"/>
      <c r="U79" s="40"/>
      <c r="V79" s="40"/>
      <c r="AA79" s="1" t="s">
        <v>51</v>
      </c>
      <c r="AB79" s="16">
        <v>23.031292517000001</v>
      </c>
      <c r="AC79" s="16">
        <v>19.093650793999998</v>
      </c>
      <c r="AD79" s="16">
        <v>23.881723355999998</v>
      </c>
      <c r="AE79" s="16">
        <v>24.038956916</v>
      </c>
      <c r="AF79" s="16">
        <v>17.439727891</v>
      </c>
      <c r="AG79" s="16">
        <v>22.159818594000001</v>
      </c>
      <c r="AH79" s="16">
        <v>28.698594104000001</v>
      </c>
      <c r="AI79" s="16">
        <v>20.181859410000001</v>
      </c>
      <c r="AJ79" s="16">
        <v>26.631836735</v>
      </c>
      <c r="AK79" s="16">
        <v>19.632108844000001</v>
      </c>
      <c r="AL79" s="16">
        <v>19.144852608000001</v>
      </c>
      <c r="AM79" s="16">
        <v>18.407619048000001</v>
      </c>
      <c r="AN79" s="16">
        <v>19.722448979999999</v>
      </c>
      <c r="AO79" s="16">
        <v>21.648253967999999</v>
      </c>
    </row>
    <row r="80" spans="1:41" x14ac:dyDescent="0.35">
      <c r="B80" s="9" t="s">
        <v>10</v>
      </c>
      <c r="C80" s="22">
        <v>3.0873278322916662E-4</v>
      </c>
      <c r="D80" s="22">
        <v>1.3508020493055553E-4</v>
      </c>
      <c r="E80" s="22">
        <v>1.0866244645833338E-4</v>
      </c>
      <c r="F80" s="40">
        <v>5.5247543461805549E-4</v>
      </c>
      <c r="G80" s="22"/>
      <c r="H80" s="22"/>
      <c r="I80" s="22"/>
      <c r="L80" s="9" t="s">
        <v>10</v>
      </c>
      <c r="M80" s="40">
        <v>1.4294112706018518E-4</v>
      </c>
      <c r="N80" s="40">
        <v>5.907449400462964E-5</v>
      </c>
      <c r="O80" s="40">
        <v>1.0671716216435183E-4</v>
      </c>
      <c r="P80" s="40">
        <v>1.3508020493055553E-4</v>
      </c>
      <c r="Q80" s="40">
        <v>4.7182329722222219E-5</v>
      </c>
      <c r="R80" s="40">
        <v>6.1480116736111162E-5</v>
      </c>
      <c r="S80" s="40">
        <v>5.5247543461805549E-4</v>
      </c>
      <c r="T80" s="40"/>
      <c r="U80" s="40"/>
      <c r="V80" s="40"/>
      <c r="AA80" s="1">
        <v>2</v>
      </c>
      <c r="AB80" s="16">
        <v>35.921269840999997</v>
      </c>
      <c r="AC80" s="16">
        <v>29.477732425999999</v>
      </c>
      <c r="AD80" s="16">
        <v>34.366984127000002</v>
      </c>
      <c r="AE80" s="16">
        <v>34.391836734999998</v>
      </c>
      <c r="AF80" s="16">
        <v>26.664263039000001</v>
      </c>
      <c r="AG80" s="16">
        <v>31.743854875</v>
      </c>
      <c r="AH80" s="16">
        <v>41.948299319999997</v>
      </c>
      <c r="AI80" s="16">
        <v>31.068299320000001</v>
      </c>
      <c r="AJ80" s="16">
        <v>38.045895692000002</v>
      </c>
      <c r="AK80" s="16">
        <v>28.852471654999999</v>
      </c>
      <c r="AL80" s="16">
        <v>28.635283446999999</v>
      </c>
      <c r="AM80" s="16">
        <v>27.158548753000002</v>
      </c>
      <c r="AN80" s="16">
        <v>28.342857143</v>
      </c>
      <c r="AO80" s="16">
        <v>30.676462584999999</v>
      </c>
    </row>
    <row r="81" spans="2:41" x14ac:dyDescent="0.35">
      <c r="B81" s="13" t="s">
        <v>11</v>
      </c>
      <c r="C81" s="22">
        <v>3.1499958008101854E-4</v>
      </c>
      <c r="D81" s="22">
        <v>1.2922650541666669E-4</v>
      </c>
      <c r="E81" s="22">
        <v>9.2836146805555536E-5</v>
      </c>
      <c r="F81" s="40">
        <v>5.3706223230324081E-4</v>
      </c>
      <c r="G81" s="22"/>
      <c r="H81" s="22"/>
      <c r="I81" s="22"/>
      <c r="L81" s="13" t="s">
        <v>11</v>
      </c>
      <c r="M81" s="40">
        <v>1.4894599814814814E-4</v>
      </c>
      <c r="N81" s="40">
        <v>5.6210632407407426E-5</v>
      </c>
      <c r="O81" s="40">
        <v>1.0984294952546295E-4</v>
      </c>
      <c r="P81" s="40">
        <v>1.2922650541666669E-4</v>
      </c>
      <c r="Q81" s="40">
        <v>4.2598891400462939E-5</v>
      </c>
      <c r="R81" s="40">
        <v>5.0237255405092604E-5</v>
      </c>
      <c r="S81" s="40">
        <v>5.3706223230324081E-4</v>
      </c>
      <c r="T81" s="40"/>
      <c r="U81" s="40"/>
      <c r="V81" s="40"/>
      <c r="AA81" s="1" t="s">
        <v>45</v>
      </c>
      <c r="AB81" s="16">
        <v>53.220408163000002</v>
      </c>
      <c r="AC81" s="16">
        <v>44.204444444000004</v>
      </c>
      <c r="AD81" s="16">
        <v>49.475918366999998</v>
      </c>
      <c r="AE81" s="16">
        <v>49.764580498999997</v>
      </c>
      <c r="AF81" s="16">
        <v>42.836643991000003</v>
      </c>
      <c r="AG81" s="16">
        <v>45.552380952</v>
      </c>
      <c r="AH81" s="16">
        <v>62.514467119999999</v>
      </c>
      <c r="AI81" s="16">
        <v>47.489160998000003</v>
      </c>
      <c r="AJ81" s="16">
        <v>56.280816326999997</v>
      </c>
      <c r="AK81" s="16">
        <v>40.523401360999998</v>
      </c>
      <c r="AL81" s="16">
        <v>39.800453515000001</v>
      </c>
      <c r="AM81" s="16">
        <v>41.324081632999999</v>
      </c>
      <c r="AN81" s="16">
        <v>39.70600907</v>
      </c>
      <c r="AO81" s="16">
        <v>43.415510204</v>
      </c>
    </row>
    <row r="82" spans="2:41" x14ac:dyDescent="0.35">
      <c r="B82" s="13" t="s">
        <v>12</v>
      </c>
      <c r="C82" s="22">
        <v>3.0445851180555553E-4</v>
      </c>
      <c r="D82" s="22">
        <v>1.6395292685185181E-4</v>
      </c>
      <c r="E82" s="22">
        <v>8.8598618460648194E-5</v>
      </c>
      <c r="F82" s="40">
        <v>5.5701005711805555E-4</v>
      </c>
      <c r="G82" s="22"/>
      <c r="H82" s="22"/>
      <c r="I82" s="22"/>
      <c r="L82" s="13" t="s">
        <v>12</v>
      </c>
      <c r="M82" s="40">
        <v>1.4606533972222221E-4</v>
      </c>
      <c r="N82" s="40">
        <v>5.7109263460648153E-5</v>
      </c>
      <c r="O82" s="40">
        <v>1.0128390862268519E-4</v>
      </c>
      <c r="P82" s="40">
        <v>1.6395292685185181E-4</v>
      </c>
      <c r="Q82" s="40">
        <v>3.9625850335648155E-5</v>
      </c>
      <c r="R82" s="40">
        <v>4.8972768125000032E-5</v>
      </c>
      <c r="S82" s="40">
        <v>5.5701005711805555E-4</v>
      </c>
      <c r="T82" s="40"/>
      <c r="U82" s="40"/>
      <c r="V82" s="40"/>
      <c r="AA82" s="1" t="s">
        <v>46</v>
      </c>
      <c r="AB82" s="16">
        <v>56.732426304000001</v>
      </c>
      <c r="AC82" s="16">
        <v>47.457052154000003</v>
      </c>
      <c r="AD82" s="16">
        <v>53.423673469000001</v>
      </c>
      <c r="AE82" s="16">
        <v>53.437165532999998</v>
      </c>
      <c r="AF82" s="16">
        <v>47.210929704999998</v>
      </c>
      <c r="AG82" s="16">
        <v>50.065124717000003</v>
      </c>
      <c r="AH82" s="16">
        <v>68.216643990999998</v>
      </c>
      <c r="AI82" s="16">
        <v>51.365079365</v>
      </c>
      <c r="AJ82" s="16">
        <v>60.937868481000002</v>
      </c>
      <c r="AK82" s="16">
        <v>44.599954648999997</v>
      </c>
      <c r="AL82" s="16">
        <v>43.480997731999999</v>
      </c>
      <c r="AM82" s="16">
        <v>44.747755101999999</v>
      </c>
      <c r="AN82" s="16">
        <v>43.247165533</v>
      </c>
      <c r="AO82" s="16">
        <v>46.901405896</v>
      </c>
    </row>
    <row r="83" spans="2:41" x14ac:dyDescent="0.35">
      <c r="B83" s="13" t="s">
        <v>13</v>
      </c>
      <c r="C83" s="22">
        <v>3.0529100528935182E-4</v>
      </c>
      <c r="D83" s="22">
        <v>1.3151796211805555E-4</v>
      </c>
      <c r="E83" s="22">
        <v>9.1831223229166674E-5</v>
      </c>
      <c r="F83" s="40">
        <v>5.2864019063657405E-4</v>
      </c>
      <c r="G83" s="22"/>
      <c r="H83" s="22"/>
      <c r="I83" s="22"/>
      <c r="L83" s="13" t="s">
        <v>13</v>
      </c>
      <c r="M83" s="40">
        <v>1.4908037288194443E-4</v>
      </c>
      <c r="N83" s="40">
        <v>5.643738978009259E-5</v>
      </c>
      <c r="O83" s="40">
        <v>9.9773242627314814E-5</v>
      </c>
      <c r="P83" s="40">
        <v>1.3151796211805555E-4</v>
      </c>
      <c r="Q83" s="40">
        <v>4.0985607210648151E-5</v>
      </c>
      <c r="R83" s="40">
        <v>5.0845616018518522E-5</v>
      </c>
      <c r="S83" s="40">
        <v>5.2864019063657405E-4</v>
      </c>
      <c r="T83" s="40"/>
      <c r="U83" s="40"/>
      <c r="V83" s="40"/>
      <c r="AA83" s="44"/>
      <c r="AB83" s="16">
        <v>60.691428571000003</v>
      </c>
      <c r="AC83" s="16">
        <v>52.263968253999998</v>
      </c>
      <c r="AD83" s="16">
        <v>58.955170068000001</v>
      </c>
      <c r="AE83" s="16">
        <v>58.374535147000003</v>
      </c>
      <c r="AF83" s="16">
        <v>51.923378685000003</v>
      </c>
      <c r="AG83" s="16">
        <v>56.391292516999997</v>
      </c>
      <c r="AH83" s="16">
        <v>73.709999999999994</v>
      </c>
      <c r="AI83" s="16">
        <v>56.352834467000001</v>
      </c>
      <c r="AJ83" s="16">
        <v>65.548503401000005</v>
      </c>
      <c r="AK83" s="16">
        <v>49.911836735000001</v>
      </c>
      <c r="AL83" s="16">
        <v>47.821496599</v>
      </c>
      <c r="AM83" s="16">
        <v>48.979002268000002</v>
      </c>
      <c r="AN83" s="16">
        <v>47.640226757000001</v>
      </c>
      <c r="AO83" s="16">
        <v>51.372857142999997</v>
      </c>
    </row>
    <row r="84" spans="2:41" x14ac:dyDescent="0.35">
      <c r="B84" s="13" t="s">
        <v>14</v>
      </c>
      <c r="C84" s="22">
        <v>3.4094230284722218E-4</v>
      </c>
      <c r="D84" s="22">
        <v>1.4744268077546298E-4</v>
      </c>
      <c r="E84" s="22">
        <v>9.2098922905092557E-5</v>
      </c>
      <c r="F84" s="40">
        <v>5.8048390652777778E-4</v>
      </c>
      <c r="G84" s="22"/>
      <c r="H84" s="22"/>
      <c r="I84" s="22"/>
      <c r="L84" s="13" t="s">
        <v>14</v>
      </c>
      <c r="M84" s="40">
        <v>1.7199966406249999E-4</v>
      </c>
      <c r="N84" s="40">
        <v>6.4449483495370374E-5</v>
      </c>
      <c r="O84" s="40">
        <v>1.0449315528935186E-4</v>
      </c>
      <c r="P84" s="40">
        <v>1.4744268077546298E-4</v>
      </c>
      <c r="Q84" s="40">
        <v>4.0346014953703697E-5</v>
      </c>
      <c r="R84" s="40">
        <v>5.1752907951388859E-5</v>
      </c>
      <c r="S84" s="40">
        <v>5.8048390652777778E-4</v>
      </c>
      <c r="T84" s="40"/>
      <c r="U84" s="40"/>
      <c r="V84" s="40"/>
      <c r="AA84" s="1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2:41" x14ac:dyDescent="0.35">
      <c r="B85" s="6" t="s">
        <v>20</v>
      </c>
      <c r="C85" s="22">
        <v>3.5904262498759928E-4</v>
      </c>
      <c r="D85" s="22">
        <v>1.7263080165839947E-4</v>
      </c>
      <c r="E85" s="22">
        <v>1.0237124170634923E-4</v>
      </c>
      <c r="F85" s="40">
        <v>6.3404466835234802E-4</v>
      </c>
      <c r="G85" s="22"/>
      <c r="H85" s="22"/>
      <c r="I85" s="22"/>
      <c r="L85" s="6" t="s">
        <v>20</v>
      </c>
      <c r="M85" s="40">
        <v>1.7609153229083992E-4</v>
      </c>
      <c r="N85" s="40">
        <v>6.4249608575562192E-5</v>
      </c>
      <c r="O85" s="40">
        <v>1.1870148412119708E-4</v>
      </c>
      <c r="P85" s="40">
        <v>1.7263080165839947E-4</v>
      </c>
      <c r="Q85" s="40">
        <v>4.606065309771825E-5</v>
      </c>
      <c r="R85" s="40">
        <v>5.631058860863096E-5</v>
      </c>
      <c r="S85" s="40">
        <v>6.3404466835234802E-4</v>
      </c>
      <c r="T85" s="40"/>
      <c r="U85" s="40"/>
      <c r="V85" s="40"/>
      <c r="AA85" s="41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2:41" x14ac:dyDescent="0.35">
      <c r="B86" s="6" t="s">
        <v>21</v>
      </c>
      <c r="C86" s="22">
        <v>3.0445851180555553E-4</v>
      </c>
      <c r="D86" s="22">
        <v>1.2922650541666669E-4</v>
      </c>
      <c r="E86" s="22">
        <v>8.6470143611111125E-5</v>
      </c>
      <c r="F86" s="40">
        <v>5.2864019063657405E-4</v>
      </c>
      <c r="G86" s="46" t="s">
        <v>53</v>
      </c>
      <c r="H86" s="46"/>
      <c r="I86" s="22"/>
      <c r="J86" s="30"/>
      <c r="L86" s="6" t="s">
        <v>21</v>
      </c>
      <c r="M86" s="40">
        <v>1.4294112706018518E-4</v>
      </c>
      <c r="N86" s="40">
        <v>5.1903292175925937E-5</v>
      </c>
      <c r="O86" s="40">
        <v>9.9773242627314814E-5</v>
      </c>
      <c r="P86" s="40">
        <v>1.2922650541666669E-4</v>
      </c>
      <c r="Q86" s="40">
        <v>3.764592256944444E-5</v>
      </c>
      <c r="R86" s="40">
        <v>4.5821785497685214E-5</v>
      </c>
      <c r="S86" s="40">
        <v>5.2864019063657405E-4</v>
      </c>
      <c r="T86" s="46" t="s">
        <v>53</v>
      </c>
      <c r="U86" s="40"/>
      <c r="V86" s="46"/>
      <c r="AA86" s="42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35">
      <c r="B87" s="6" t="s">
        <v>22</v>
      </c>
      <c r="C87" s="22">
        <v>4.6888384983796288E-4</v>
      </c>
      <c r="D87" s="22">
        <v>2.3803434953703707E-4</v>
      </c>
      <c r="E87" s="22">
        <v>1.295779268518518E-4</v>
      </c>
      <c r="F87" s="40">
        <v>8.3649612622685172E-4</v>
      </c>
      <c r="G87" s="46" t="s">
        <v>52</v>
      </c>
      <c r="H87" s="46"/>
      <c r="I87" s="22"/>
      <c r="J87" s="30"/>
      <c r="L87" s="6" t="s">
        <v>22</v>
      </c>
      <c r="M87" s="40">
        <v>2.3700554295138888E-4</v>
      </c>
      <c r="N87" s="40">
        <v>7.8525237256944449E-5</v>
      </c>
      <c r="O87" s="40">
        <v>1.5335306962962957E-4</v>
      </c>
      <c r="P87" s="40">
        <v>2.3803434953703707E-4</v>
      </c>
      <c r="Q87" s="40">
        <v>6.5997417488425909E-5</v>
      </c>
      <c r="R87" s="40">
        <v>7.321953472222214E-5</v>
      </c>
      <c r="S87" s="40">
        <v>8.3649612622685172E-4</v>
      </c>
      <c r="T87" s="46" t="s">
        <v>52</v>
      </c>
      <c r="U87" s="40"/>
      <c r="V87" s="46"/>
      <c r="AA87" s="42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35">
      <c r="B88" s="6" t="s">
        <v>23</v>
      </c>
      <c r="C88" s="8">
        <v>14.727856425758471</v>
      </c>
      <c r="D88" s="8">
        <v>18.266173208755102</v>
      </c>
      <c r="E88" s="8">
        <v>12.817528511280745</v>
      </c>
      <c r="F88" s="29">
        <v>13.860237203861143</v>
      </c>
      <c r="G88" s="8"/>
      <c r="H88" s="8"/>
      <c r="I88" s="8"/>
      <c r="L88" s="6" t="s">
        <v>23</v>
      </c>
      <c r="M88" s="8">
        <v>17.810080541146949</v>
      </c>
      <c r="N88" s="8">
        <v>13.074225623308571</v>
      </c>
      <c r="O88" s="8">
        <v>14.140005108142262</v>
      </c>
      <c r="P88" s="8">
        <v>18.266173208755003</v>
      </c>
      <c r="Q88" s="8">
        <v>16.43802146502723</v>
      </c>
      <c r="R88" s="8">
        <v>12.950143585586863</v>
      </c>
      <c r="S88" s="8">
        <v>13.860237203861095</v>
      </c>
      <c r="T88" s="8"/>
      <c r="U88" s="31"/>
      <c r="V88" s="39"/>
      <c r="AA88" s="1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35">
      <c r="P89"/>
      <c r="S89"/>
      <c r="T89"/>
      <c r="V89"/>
      <c r="W89" s="19"/>
      <c r="X89" s="19"/>
      <c r="Y89" s="19"/>
      <c r="Z89" s="19"/>
      <c r="AA89" s="1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35">
      <c r="B90" s="35" t="s">
        <v>38</v>
      </c>
      <c r="C90" s="6">
        <v>1</v>
      </c>
      <c r="D90" s="6">
        <v>2</v>
      </c>
      <c r="E90" s="6">
        <v>3</v>
      </c>
      <c r="F90" s="6" t="s">
        <v>18</v>
      </c>
      <c r="G90" s="6"/>
      <c r="H90" s="6"/>
      <c r="I90" s="6"/>
      <c r="L90" s="34" t="s">
        <v>42</v>
      </c>
      <c r="M90" s="1" t="s">
        <v>49</v>
      </c>
      <c r="N90" s="1" t="s">
        <v>50</v>
      </c>
      <c r="O90" s="1" t="s">
        <v>51</v>
      </c>
      <c r="P90" s="1">
        <v>2</v>
      </c>
      <c r="Q90" s="1" t="s">
        <v>45</v>
      </c>
      <c r="R90" s="1" t="s">
        <v>46</v>
      </c>
      <c r="S90" s="19" t="s">
        <v>18</v>
      </c>
      <c r="T90" s="1"/>
      <c r="U90" s="43"/>
      <c r="V90" s="19"/>
      <c r="W90" s="40"/>
      <c r="X90" s="40"/>
      <c r="Y90" s="40"/>
      <c r="Z90" s="40"/>
      <c r="AA90" s="1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35">
      <c r="B91" s="9" t="s">
        <v>2</v>
      </c>
      <c r="C91" s="22">
        <v>3.3853195598379629E-4</v>
      </c>
      <c r="D91" s="22">
        <v>1.7044805576388894E-4</v>
      </c>
      <c r="E91" s="22">
        <v>9.3281525578703636E-5</v>
      </c>
      <c r="F91" s="40">
        <v>6.0226153732638888E-4</v>
      </c>
      <c r="G91" s="22"/>
      <c r="H91" s="22"/>
      <c r="I91" s="22"/>
      <c r="L91" s="9" t="s">
        <v>2</v>
      </c>
      <c r="M91" s="40">
        <v>1.5513563449074075E-4</v>
      </c>
      <c r="N91" s="40">
        <v>6.3210191493055529E-5</v>
      </c>
      <c r="O91" s="40">
        <v>1.2018613000000001E-4</v>
      </c>
      <c r="P91" s="40">
        <v>1.7044805576388894E-4</v>
      </c>
      <c r="Q91" s="40">
        <v>3.764592256944444E-5</v>
      </c>
      <c r="R91" s="40">
        <v>5.5635603009259203E-5</v>
      </c>
      <c r="S91" s="40">
        <v>6.0226153732638888E-4</v>
      </c>
      <c r="U91" s="40"/>
      <c r="V91" s="40"/>
      <c r="W91" s="40"/>
      <c r="X91" s="40"/>
      <c r="Y91" s="40"/>
      <c r="Z91" s="40"/>
      <c r="AA91" s="1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35">
      <c r="B92" s="9" t="s">
        <v>4</v>
      </c>
      <c r="C92" s="22">
        <v>3.9455992274305558E-4</v>
      </c>
      <c r="D92" s="22">
        <v>1.7792527504629629E-4</v>
      </c>
      <c r="E92" s="22">
        <v>9.9652252870370436E-5</v>
      </c>
      <c r="F92" s="40">
        <v>6.7213745065972227E-4</v>
      </c>
      <c r="G92" s="22"/>
      <c r="H92" s="22"/>
      <c r="I92" s="22"/>
      <c r="L92" s="9" t="s">
        <v>4</v>
      </c>
      <c r="M92" s="40">
        <v>2.0546264803240742E-4</v>
      </c>
      <c r="N92" s="40">
        <v>6.9272276805555565E-5</v>
      </c>
      <c r="O92" s="40">
        <v>1.1982499790509257E-4</v>
      </c>
      <c r="P92" s="40">
        <v>1.7792527504629629E-4</v>
      </c>
      <c r="Q92" s="40">
        <v>4.2506771226851861E-5</v>
      </c>
      <c r="R92" s="40">
        <v>5.7145481643518575E-5</v>
      </c>
      <c r="S92" s="40">
        <v>6.7213745065972227E-4</v>
      </c>
      <c r="U92" s="40"/>
      <c r="V92" s="40"/>
      <c r="W92" s="40"/>
      <c r="X92" s="40"/>
      <c r="Y92" s="40"/>
      <c r="Z92" s="40"/>
      <c r="AA92" s="1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35">
      <c r="B93" s="9" t="s">
        <v>5</v>
      </c>
      <c r="C93" s="22">
        <v>3.0597705131944449E-4</v>
      </c>
      <c r="D93" s="22">
        <v>1.871803350925926E-4</v>
      </c>
      <c r="E93" s="22">
        <v>1.0517054043981482E-4</v>
      </c>
      <c r="F93" s="40">
        <v>5.9832792685185184E-4</v>
      </c>
      <c r="G93" s="22"/>
      <c r="H93" s="22"/>
      <c r="I93" s="22"/>
      <c r="L93" s="9" t="s">
        <v>5</v>
      </c>
      <c r="M93" s="40">
        <v>1.4730830604166667E-4</v>
      </c>
      <c r="N93" s="40">
        <v>5.1903292175925937E-5</v>
      </c>
      <c r="O93" s="40">
        <v>1.0676545310185187E-4</v>
      </c>
      <c r="P93" s="40">
        <v>1.871803350925926E-4</v>
      </c>
      <c r="Q93" s="40">
        <v>5.062830687499995E-5</v>
      </c>
      <c r="R93" s="40">
        <v>5.4542233564814869E-5</v>
      </c>
      <c r="S93" s="40">
        <v>5.9832792685185184E-4</v>
      </c>
      <c r="U93" s="40"/>
      <c r="V93" s="40"/>
      <c r="W93" s="40"/>
      <c r="X93" s="40"/>
      <c r="Y93" s="40"/>
      <c r="Z93" s="40"/>
      <c r="AA93" s="1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35">
      <c r="B94" s="9" t="s">
        <v>6</v>
      </c>
      <c r="C94" s="22">
        <v>3.627760980902778E-4</v>
      </c>
      <c r="D94" s="22">
        <v>1.5982090366898147E-4</v>
      </c>
      <c r="E94" s="22">
        <v>1.2545036533564811E-4</v>
      </c>
      <c r="F94" s="40">
        <v>6.4804736709490743E-4</v>
      </c>
      <c r="G94" s="22"/>
      <c r="H94" s="22"/>
      <c r="I94" s="22"/>
      <c r="L94" s="9" t="s">
        <v>6</v>
      </c>
      <c r="M94" s="40">
        <v>1.9212857982638888E-4</v>
      </c>
      <c r="N94" s="40">
        <v>5.972117241898151E-5</v>
      </c>
      <c r="O94" s="40">
        <v>1.109263458449074E-4</v>
      </c>
      <c r="P94" s="40">
        <v>1.5982090366898147E-4</v>
      </c>
      <c r="Q94" s="40">
        <v>5.2230830613425967E-5</v>
      </c>
      <c r="R94" s="40">
        <v>7.321953472222214E-5</v>
      </c>
      <c r="S94" s="40">
        <v>6.4804736709490743E-4</v>
      </c>
      <c r="U94" s="40"/>
      <c r="V94" s="40"/>
      <c r="W94" s="40"/>
      <c r="X94" s="40"/>
      <c r="Y94" s="40"/>
      <c r="Z94" s="40"/>
      <c r="AA94" s="44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35">
      <c r="B95" s="9" t="s">
        <v>7</v>
      </c>
      <c r="C95" s="22">
        <v>4.6888384983796288E-4</v>
      </c>
      <c r="D95" s="22">
        <v>2.3803434953703707E-4</v>
      </c>
      <c r="E95" s="22">
        <v>1.295779268518518E-4</v>
      </c>
      <c r="F95" s="40">
        <v>8.3649612622685172E-4</v>
      </c>
      <c r="G95" s="22"/>
      <c r="H95" s="22"/>
      <c r="I95" s="22"/>
      <c r="L95" s="9" t="s">
        <v>7</v>
      </c>
      <c r="M95" s="40">
        <v>2.3700554295138888E-4</v>
      </c>
      <c r="N95" s="40">
        <v>7.8525237256944449E-5</v>
      </c>
      <c r="O95" s="40">
        <v>1.5335306962962957E-4</v>
      </c>
      <c r="P95" s="40">
        <v>2.3803434953703707E-4</v>
      </c>
      <c r="Q95" s="40">
        <v>6.5997417488425909E-5</v>
      </c>
      <c r="R95" s="40">
        <v>6.358050936342588E-5</v>
      </c>
      <c r="S95" s="40">
        <v>8.3649612622685172E-4</v>
      </c>
      <c r="U95" s="40"/>
      <c r="V95" s="40"/>
      <c r="W95" s="40"/>
      <c r="X95" s="40"/>
      <c r="Y95" s="40"/>
      <c r="Z95" s="40"/>
      <c r="AA95" s="44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35">
      <c r="B96" s="9" t="s">
        <v>8</v>
      </c>
      <c r="C96" s="22">
        <v>3.5160304863425925E-4</v>
      </c>
      <c r="D96" s="22">
        <v>1.9005626942129631E-4</v>
      </c>
      <c r="E96" s="22">
        <v>1.0258881329861109E-4</v>
      </c>
      <c r="F96" s="40">
        <v>6.4424813135416663E-4</v>
      </c>
      <c r="G96" s="22"/>
      <c r="H96" s="22"/>
      <c r="I96" s="22"/>
      <c r="L96" s="9" t="s">
        <v>8</v>
      </c>
      <c r="M96" s="40">
        <v>1.6137566137731482E-4</v>
      </c>
      <c r="N96" s="40">
        <v>6.4226925335648171E-5</v>
      </c>
      <c r="O96" s="40">
        <v>1.260004619212963E-4</v>
      </c>
      <c r="P96" s="40">
        <v>1.9005626942129631E-4</v>
      </c>
      <c r="Q96" s="40">
        <v>4.4860166284722185E-5</v>
      </c>
      <c r="R96" s="40">
        <v>5.7728647013888904E-5</v>
      </c>
      <c r="S96" s="40">
        <v>6.4424813135416663E-4</v>
      </c>
      <c r="U96" s="40"/>
      <c r="V96" s="40"/>
      <c r="W96" s="40"/>
      <c r="X96" s="40"/>
      <c r="Y96" s="40"/>
      <c r="Z96" s="40"/>
      <c r="AA96" s="45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4" x14ac:dyDescent="0.35">
      <c r="B97" s="9" t="s">
        <v>10</v>
      </c>
      <c r="C97" s="22">
        <v>3.0873278322916662E-4</v>
      </c>
      <c r="D97" s="22">
        <v>1.3508020493055553E-4</v>
      </c>
      <c r="E97" s="22">
        <v>1.0866244645833338E-4</v>
      </c>
      <c r="F97" s="40">
        <v>5.5247543461805549E-4</v>
      </c>
      <c r="G97" s="22"/>
      <c r="H97" s="22"/>
      <c r="I97" s="22"/>
      <c r="L97" s="9" t="s">
        <v>10</v>
      </c>
      <c r="M97" s="40">
        <v>1.4294112706018518E-4</v>
      </c>
      <c r="N97" s="40">
        <v>5.907449400462964E-5</v>
      </c>
      <c r="O97" s="40">
        <v>1.0671716216435183E-4</v>
      </c>
      <c r="P97" s="40">
        <v>1.3508020493055553E-4</v>
      </c>
      <c r="Q97" s="40">
        <v>4.7182329722222219E-5</v>
      </c>
      <c r="R97" s="40">
        <v>6.1480116736111162E-5</v>
      </c>
      <c r="S97" s="40">
        <v>5.5247543461805549E-4</v>
      </c>
      <c r="U97" s="40"/>
      <c r="V97" s="40"/>
      <c r="W97" s="40"/>
      <c r="X97" s="40"/>
      <c r="Y97" s="40"/>
      <c r="Z97" s="40"/>
      <c r="AA97" s="40"/>
      <c r="AB97" s="40"/>
      <c r="AC97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4"/>
      <c r="AR97" s="4"/>
    </row>
    <row r="98" spans="2:44" x14ac:dyDescent="0.35">
      <c r="B98" s="13" t="s">
        <v>12</v>
      </c>
      <c r="C98" s="22">
        <v>3.0445851180555553E-4</v>
      </c>
      <c r="D98" s="22">
        <v>1.6395292685185181E-4</v>
      </c>
      <c r="E98" s="22">
        <v>8.8598618460648194E-5</v>
      </c>
      <c r="F98" s="40">
        <v>5.5701005711805555E-4</v>
      </c>
      <c r="G98" s="22"/>
      <c r="H98" s="22"/>
      <c r="I98" s="22"/>
      <c r="L98" s="13" t="s">
        <v>12</v>
      </c>
      <c r="M98" s="40">
        <v>1.4606533972222221E-4</v>
      </c>
      <c r="N98" s="40">
        <v>5.7109263460648153E-5</v>
      </c>
      <c r="O98" s="40">
        <v>1.0128390862268519E-4</v>
      </c>
      <c r="P98" s="40">
        <v>1.6395292685185181E-4</v>
      </c>
      <c r="Q98" s="40">
        <v>3.9625850335648155E-5</v>
      </c>
      <c r="R98" s="40">
        <v>4.8972768125000032E-5</v>
      </c>
      <c r="S98" s="40">
        <v>5.5701005711805555E-4</v>
      </c>
      <c r="U98" s="40"/>
      <c r="V98" s="40"/>
      <c r="W98" s="40"/>
      <c r="X98" s="40"/>
      <c r="Y98" s="40"/>
      <c r="Z98" s="40"/>
      <c r="AA98" s="40"/>
      <c r="AB98" s="40"/>
      <c r="AC98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4" x14ac:dyDescent="0.35">
      <c r="B99" s="6" t="s">
        <v>24</v>
      </c>
      <c r="C99" s="22">
        <v>3.5444040270543982E-4</v>
      </c>
      <c r="D99" s="22">
        <v>1.7781229003906249E-4</v>
      </c>
      <c r="E99" s="22">
        <v>1.0662281116174769E-4</v>
      </c>
      <c r="F99" s="40">
        <v>6.3887550390624996E-4</v>
      </c>
      <c r="G99" s="22"/>
      <c r="H99" s="22"/>
      <c r="I99" s="22"/>
      <c r="L99" s="6" t="s">
        <v>24</v>
      </c>
      <c r="M99" s="40">
        <v>1.7342785493778935E-4</v>
      </c>
      <c r="N99" s="40">
        <v>6.2880356618923622E-5</v>
      </c>
      <c r="O99" s="40">
        <v>1.1813219114872684E-4</v>
      </c>
      <c r="P99" s="40">
        <v>1.7781229003906249E-4</v>
      </c>
      <c r="Q99" s="40">
        <v>4.7584699389467588E-5</v>
      </c>
      <c r="R99" s="40">
        <v>5.9038111772280097E-5</v>
      </c>
      <c r="S99" s="40">
        <v>6.3887550390624996E-4</v>
      </c>
      <c r="U99" s="40"/>
      <c r="V99" s="40"/>
      <c r="W99" s="40"/>
      <c r="X99" s="40"/>
      <c r="Y99" s="40"/>
      <c r="Z99" s="40"/>
      <c r="AA99" s="40"/>
      <c r="AB99" s="40"/>
      <c r="AC99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4" x14ac:dyDescent="0.35">
      <c r="B100" s="6" t="s">
        <v>27</v>
      </c>
      <c r="C100" s="22">
        <v>3.0445851180555553E-4</v>
      </c>
      <c r="D100" s="22">
        <v>1.3508020493055553E-4</v>
      </c>
      <c r="E100" s="22">
        <v>8.8598618460648194E-5</v>
      </c>
      <c r="F100" s="40">
        <v>5.5247543461805549E-4</v>
      </c>
      <c r="G100" s="46" t="s">
        <v>48</v>
      </c>
      <c r="H100" s="46"/>
      <c r="I100" s="22"/>
      <c r="J100" s="30"/>
      <c r="L100" s="6" t="s">
        <v>27</v>
      </c>
      <c r="M100" s="40">
        <v>1.4294112706018518E-4</v>
      </c>
      <c r="N100" s="40">
        <v>5.1903292175925937E-5</v>
      </c>
      <c r="O100" s="40">
        <v>1.0128390862268519E-4</v>
      </c>
      <c r="P100" s="40">
        <v>1.3508020493055553E-4</v>
      </c>
      <c r="Q100" s="40">
        <v>3.764592256944444E-5</v>
      </c>
      <c r="R100" s="40">
        <v>4.8972768125000032E-5</v>
      </c>
      <c r="S100" s="40">
        <v>5.5247543461805549E-4</v>
      </c>
      <c r="T100" s="46" t="s">
        <v>48</v>
      </c>
      <c r="U100" s="40"/>
      <c r="V100" s="30"/>
      <c r="W100" s="40"/>
      <c r="X100" s="40"/>
      <c r="Y100" s="40"/>
      <c r="Z100" s="40"/>
      <c r="AA100" s="40"/>
      <c r="AB100" s="40"/>
      <c r="AC100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4" x14ac:dyDescent="0.35">
      <c r="B101" s="6" t="s">
        <v>25</v>
      </c>
      <c r="C101" s="22">
        <v>4.6888384983796288E-4</v>
      </c>
      <c r="D101" s="22">
        <v>2.3803434953703707E-4</v>
      </c>
      <c r="E101" s="22">
        <v>1.295779268518518E-4</v>
      </c>
      <c r="F101" s="40">
        <v>8.3649612622685172E-4</v>
      </c>
      <c r="G101" s="46" t="s">
        <v>52</v>
      </c>
      <c r="H101" s="46"/>
      <c r="I101" s="22"/>
      <c r="J101" s="30"/>
      <c r="L101" s="6" t="s">
        <v>25</v>
      </c>
      <c r="M101" s="40">
        <v>2.3700554295138888E-4</v>
      </c>
      <c r="N101" s="40">
        <v>7.8525237256944449E-5</v>
      </c>
      <c r="O101" s="40">
        <v>1.5335306962962957E-4</v>
      </c>
      <c r="P101" s="40">
        <v>2.3803434953703707E-4</v>
      </c>
      <c r="Q101" s="40">
        <v>6.5997417488425909E-5</v>
      </c>
      <c r="R101" s="40">
        <v>7.321953472222214E-5</v>
      </c>
      <c r="S101" s="40">
        <v>8.3649612622685172E-4</v>
      </c>
      <c r="T101" s="46" t="s">
        <v>52</v>
      </c>
      <c r="U101" s="40"/>
      <c r="V101" s="30"/>
      <c r="W101" s="40"/>
      <c r="X101" s="40"/>
      <c r="Y101" s="40"/>
      <c r="Z101" s="40"/>
      <c r="AA101" s="40"/>
      <c r="AB101" s="40"/>
      <c r="AC101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4" x14ac:dyDescent="0.35">
      <c r="B102" s="6" t="s">
        <v>36</v>
      </c>
      <c r="C102" s="8">
        <v>15.807311402697325</v>
      </c>
      <c r="D102" s="8">
        <v>16.818641839250802</v>
      </c>
      <c r="E102" s="8">
        <v>13.523621846160056</v>
      </c>
      <c r="F102" s="29">
        <v>14.177013230396597</v>
      </c>
      <c r="G102" s="8"/>
      <c r="H102" s="8"/>
      <c r="I102" s="8"/>
      <c r="L102" s="6" t="s">
        <v>26</v>
      </c>
      <c r="M102" s="8">
        <v>19.805127158315081</v>
      </c>
      <c r="N102" s="8">
        <v>12.972963825470002</v>
      </c>
      <c r="O102" s="8">
        <v>13.963917068146312</v>
      </c>
      <c r="P102" s="8">
        <v>16.818641839250876</v>
      </c>
      <c r="Q102" s="8">
        <v>18.886456335503361</v>
      </c>
      <c r="R102" s="8">
        <v>12.249624415663996</v>
      </c>
      <c r="S102" s="8">
        <v>14.177013230396657</v>
      </c>
      <c r="U102" s="31"/>
      <c r="V102" s="39"/>
      <c r="W102" s="40"/>
      <c r="X102" s="40"/>
      <c r="Y102" s="40"/>
      <c r="Z102" s="40"/>
      <c r="AA102" s="40"/>
      <c r="AB102" s="40"/>
      <c r="AC102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4" x14ac:dyDescent="0.35">
      <c r="P103"/>
      <c r="S103"/>
      <c r="T103"/>
      <c r="V103"/>
      <c r="W103" s="40"/>
      <c r="X103" s="40"/>
      <c r="Y103" s="40"/>
      <c r="Z103" s="40"/>
      <c r="AA103" s="40"/>
      <c r="AB103" s="40"/>
      <c r="AC103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4" x14ac:dyDescent="0.35">
      <c r="B104" s="34" t="s">
        <v>39</v>
      </c>
      <c r="C104" s="6">
        <v>1</v>
      </c>
      <c r="D104" s="6">
        <v>2</v>
      </c>
      <c r="E104" s="6">
        <v>3</v>
      </c>
      <c r="F104" s="6"/>
      <c r="G104" s="6"/>
      <c r="H104" s="6"/>
      <c r="I104" s="6"/>
      <c r="L104" s="34" t="s">
        <v>43</v>
      </c>
      <c r="M104" s="1" t="s">
        <v>49</v>
      </c>
      <c r="N104" s="1" t="s">
        <v>50</v>
      </c>
      <c r="O104" s="1" t="s">
        <v>51</v>
      </c>
      <c r="P104" s="1">
        <v>2</v>
      </c>
      <c r="Q104" s="1" t="s">
        <v>45</v>
      </c>
      <c r="R104" s="1" t="s">
        <v>46</v>
      </c>
      <c r="S104" s="1"/>
      <c r="T104" s="1"/>
      <c r="U104" s="43"/>
      <c r="V104" s="19"/>
      <c r="W104" s="40"/>
      <c r="X104" s="40"/>
      <c r="Y104" s="40"/>
      <c r="Z104" s="40"/>
      <c r="AA104" s="40"/>
      <c r="AB104" s="40"/>
      <c r="AC104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4" x14ac:dyDescent="0.35">
      <c r="B105" s="36" t="s">
        <v>0</v>
      </c>
      <c r="C105" s="29">
        <v>57.142857142857139</v>
      </c>
      <c r="D105" s="29">
        <v>28.571428571428569</v>
      </c>
      <c r="E105" s="8">
        <v>14.285714285714285</v>
      </c>
      <c r="F105" s="8"/>
      <c r="G105" s="8"/>
      <c r="H105" s="8"/>
      <c r="P105"/>
      <c r="S105"/>
      <c r="U105"/>
      <c r="V105"/>
      <c r="W105" s="40"/>
      <c r="X105" s="40"/>
      <c r="Y105" s="40"/>
      <c r="Z105" s="40"/>
      <c r="AA105" s="40"/>
      <c r="AB105" s="40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4" x14ac:dyDescent="0.35">
      <c r="B106" s="9" t="s">
        <v>1</v>
      </c>
      <c r="C106" s="8">
        <v>58.913171688457545</v>
      </c>
      <c r="D106" s="8">
        <v>28.69447603954206</v>
      </c>
      <c r="E106" s="8">
        <v>12.392352272000391</v>
      </c>
      <c r="F106" s="8"/>
      <c r="G106" s="8"/>
      <c r="H106" s="8"/>
      <c r="L106" s="9" t="s">
        <v>1</v>
      </c>
      <c r="M106" s="8">
        <v>26.546335914331621</v>
      </c>
      <c r="N106" s="8">
        <v>10.985935836273045</v>
      </c>
      <c r="O106" s="8">
        <v>21.380899937852888</v>
      </c>
      <c r="P106" s="8">
        <v>28.69447603954206</v>
      </c>
      <c r="Q106" s="8">
        <v>5.8254647440561396</v>
      </c>
      <c r="R106" s="8">
        <v>6.5668875279442513</v>
      </c>
      <c r="S106" s="8"/>
      <c r="T106" s="8"/>
      <c r="U106" s="8"/>
      <c r="V106" s="8"/>
      <c r="W106" s="40"/>
      <c r="X106" s="40"/>
      <c r="Y106" s="40"/>
      <c r="Z106" s="40"/>
      <c r="AA106" s="40"/>
      <c r="AB106" s="40"/>
    </row>
    <row r="107" spans="2:44" x14ac:dyDescent="0.35">
      <c r="B107" s="9" t="s">
        <v>2</v>
      </c>
      <c r="C107" s="8">
        <v>56.210123841983403</v>
      </c>
      <c r="D107" s="8">
        <v>28.301335084514374</v>
      </c>
      <c r="E107" s="8">
        <v>15.488541073502219</v>
      </c>
      <c r="F107" s="8"/>
      <c r="G107" s="8"/>
      <c r="H107" s="8"/>
      <c r="L107" s="9" t="s">
        <v>2</v>
      </c>
      <c r="M107" s="8">
        <v>25.758848087731479</v>
      </c>
      <c r="N107" s="8">
        <v>10.495472079067781</v>
      </c>
      <c r="O107" s="8">
        <v>19.955803675184139</v>
      </c>
      <c r="P107" s="8">
        <v>28.301335084514374</v>
      </c>
      <c r="Q107" s="8">
        <v>6.2507598835823792</v>
      </c>
      <c r="R107" s="8">
        <v>9.2377811899198381</v>
      </c>
      <c r="S107" s="8"/>
      <c r="T107" s="8"/>
      <c r="U107" s="8"/>
      <c r="V107" s="8"/>
      <c r="W107" s="31"/>
      <c r="X107" s="31"/>
      <c r="Y107" s="31"/>
      <c r="Z107" s="31"/>
      <c r="AA107" s="31"/>
      <c r="AB107" s="31"/>
      <c r="AC107"/>
    </row>
    <row r="108" spans="2:44" x14ac:dyDescent="0.35">
      <c r="B108" s="9" t="s">
        <v>3</v>
      </c>
      <c r="C108" s="8">
        <v>57.442772733785915</v>
      </c>
      <c r="D108" s="8">
        <v>26.150540334486056</v>
      </c>
      <c r="E108" s="8">
        <v>16.406686931728032</v>
      </c>
      <c r="F108" s="8"/>
      <c r="G108" s="8"/>
      <c r="H108" s="8"/>
      <c r="L108" s="9" t="s">
        <v>3</v>
      </c>
      <c r="M108" s="8">
        <v>29.417160037481001</v>
      </c>
      <c r="N108" s="8">
        <v>9.8777254691751128</v>
      </c>
      <c r="O108" s="8">
        <v>18.147887227129793</v>
      </c>
      <c r="P108" s="8">
        <v>26.150540334486056</v>
      </c>
      <c r="Q108" s="8">
        <v>6.8327737341137702</v>
      </c>
      <c r="R108" s="8">
        <v>9.5739131976142602</v>
      </c>
      <c r="S108" s="8"/>
      <c r="T108" s="8"/>
      <c r="U108" s="8"/>
      <c r="V108" s="8"/>
      <c r="Y108" s="2"/>
      <c r="Z108" s="2"/>
      <c r="AA108" s="2"/>
      <c r="AC108"/>
    </row>
    <row r="109" spans="2:44" x14ac:dyDescent="0.35">
      <c r="B109" s="9" t="s">
        <v>4</v>
      </c>
      <c r="C109" s="8">
        <v>58.702267275210396</v>
      </c>
      <c r="D109" s="8">
        <v>26.471560968914542</v>
      </c>
      <c r="E109" s="8">
        <v>14.826171755875064</v>
      </c>
      <c r="F109" s="8"/>
      <c r="G109" s="8"/>
      <c r="H109" s="8"/>
      <c r="L109" s="9" t="s">
        <v>4</v>
      </c>
      <c r="M109" s="8">
        <v>30.568546333899398</v>
      </c>
      <c r="N109" s="8">
        <v>10.306266484267889</v>
      </c>
      <c r="O109" s="8">
        <v>17.827454457043107</v>
      </c>
      <c r="P109" s="8">
        <v>26.471560968914542</v>
      </c>
      <c r="Q109" s="8">
        <v>6.3241188517512663</v>
      </c>
      <c r="R109" s="8">
        <v>8.5020529041237989</v>
      </c>
      <c r="S109" s="8"/>
      <c r="T109" s="8"/>
      <c r="U109" s="8"/>
      <c r="V109" s="8"/>
      <c r="W109" s="19"/>
      <c r="X109" s="19"/>
      <c r="Y109" s="19"/>
      <c r="Z109" s="19"/>
      <c r="AA109" s="19"/>
      <c r="AB109" s="19"/>
      <c r="AC109"/>
    </row>
    <row r="110" spans="2:44" x14ac:dyDescent="0.35">
      <c r="B110" s="9" t="s">
        <v>5</v>
      </c>
      <c r="C110" s="8">
        <v>51.13868793144357</v>
      </c>
      <c r="D110" s="8">
        <v>31.283904142241237</v>
      </c>
      <c r="E110" s="8">
        <v>17.5774079263152</v>
      </c>
      <c r="F110" s="8"/>
      <c r="G110" s="8"/>
      <c r="H110" s="8"/>
      <c r="L110" s="9" t="s">
        <v>5</v>
      </c>
      <c r="M110" s="8">
        <v>24.619995061360513</v>
      </c>
      <c r="N110" s="8">
        <v>8.6747233158610992</v>
      </c>
      <c r="O110" s="8">
        <v>17.843969554221957</v>
      </c>
      <c r="P110" s="8">
        <v>31.283904142241237</v>
      </c>
      <c r="Q110" s="8">
        <v>8.4616319250523127</v>
      </c>
      <c r="R110" s="8">
        <v>9.1157760012628852</v>
      </c>
      <c r="S110" s="8"/>
      <c r="T110" s="8"/>
      <c r="U110" s="8"/>
      <c r="V110" s="8"/>
      <c r="W110" s="40"/>
      <c r="X110" s="40"/>
      <c r="Y110" s="40"/>
      <c r="Z110" s="40"/>
      <c r="AA110" s="40"/>
      <c r="AB110" s="40"/>
      <c r="AC110"/>
    </row>
    <row r="111" spans="2:44" x14ac:dyDescent="0.35">
      <c r="B111" s="9" t="s">
        <v>6</v>
      </c>
      <c r="C111" s="8">
        <v>55.979873773200403</v>
      </c>
      <c r="D111" s="8">
        <v>24.661916980765312</v>
      </c>
      <c r="E111" s="8">
        <v>19.358209246034285</v>
      </c>
      <c r="F111" s="8"/>
      <c r="G111" s="8"/>
      <c r="H111" s="8"/>
      <c r="L111" s="9" t="s">
        <v>6</v>
      </c>
      <c r="M111" s="8">
        <v>29.647305055442253</v>
      </c>
      <c r="N111" s="8">
        <v>9.2155566786270509</v>
      </c>
      <c r="O111" s="8">
        <v>17.117012039131101</v>
      </c>
      <c r="P111" s="8">
        <v>24.661916980765312</v>
      </c>
      <c r="Q111" s="8">
        <v>8.0597242216365164</v>
      </c>
      <c r="R111" s="8">
        <v>11.298485024397769</v>
      </c>
      <c r="S111" s="8"/>
      <c r="T111" s="8"/>
      <c r="U111" s="8"/>
      <c r="V111" s="8"/>
      <c r="W111" s="40"/>
      <c r="X111" s="40"/>
      <c r="Y111" s="40"/>
      <c r="Z111" s="40"/>
      <c r="AA111" s="40"/>
      <c r="AB111" s="40"/>
      <c r="AC111"/>
    </row>
    <row r="112" spans="2:44" x14ac:dyDescent="0.35">
      <c r="B112" s="9" t="s">
        <v>7</v>
      </c>
      <c r="C112" s="8">
        <v>56.053319930235403</v>
      </c>
      <c r="D112" s="8">
        <v>28.456120963850566</v>
      </c>
      <c r="E112" s="8">
        <v>15.490559105914043</v>
      </c>
      <c r="F112" s="8"/>
      <c r="G112" s="8"/>
      <c r="H112" s="8"/>
      <c r="L112" s="9" t="s">
        <v>7</v>
      </c>
      <c r="M112" s="8">
        <v>28.333130963850355</v>
      </c>
      <c r="N112" s="8">
        <v>9.38739998846677</v>
      </c>
      <c r="O112" s="8">
        <v>18.33278897791827</v>
      </c>
      <c r="P112" s="8">
        <v>28.456120963850566</v>
      </c>
      <c r="Q112" s="8">
        <v>7.8897457404994471</v>
      </c>
      <c r="R112" s="8">
        <v>7.6008133654145933</v>
      </c>
      <c r="S112" s="8"/>
      <c r="T112" s="8"/>
      <c r="U112" s="8"/>
      <c r="V112" s="8"/>
      <c r="W112" s="40"/>
      <c r="X112" s="40"/>
      <c r="Y112" s="40"/>
      <c r="Z112" s="40"/>
      <c r="AA112" s="40"/>
      <c r="AB112" s="40"/>
      <c r="AC112"/>
    </row>
    <row r="113" spans="2:29" x14ac:dyDescent="0.35">
      <c r="B113" s="9" t="s">
        <v>8</v>
      </c>
      <c r="C113" s="8">
        <v>54.57571881430421</v>
      </c>
      <c r="D113" s="8">
        <v>29.500476628750278</v>
      </c>
      <c r="E113" s="8">
        <v>15.923804556945512</v>
      </c>
      <c r="F113" s="8"/>
      <c r="G113" s="8"/>
      <c r="H113" s="8"/>
      <c r="L113" s="9" t="s">
        <v>8</v>
      </c>
      <c r="M113" s="8">
        <v>25.048681326884708</v>
      </c>
      <c r="N113" s="8">
        <v>9.9692839156005704</v>
      </c>
      <c r="O113" s="8">
        <v>19.557753571818939</v>
      </c>
      <c r="P113" s="8">
        <v>29.500476628750278</v>
      </c>
      <c r="Q113" s="8">
        <v>6.9631814360763613</v>
      </c>
      <c r="R113" s="8">
        <v>8.9606231208691494</v>
      </c>
      <c r="S113" s="8"/>
      <c r="T113" s="8"/>
      <c r="U113" s="8"/>
      <c r="V113" s="8"/>
      <c r="W113" s="40"/>
      <c r="X113" s="40"/>
      <c r="Y113" s="40"/>
      <c r="Z113" s="40"/>
      <c r="AA113" s="40"/>
      <c r="AB113" s="40"/>
      <c r="AC113"/>
    </row>
    <row r="114" spans="2:29" x14ac:dyDescent="0.35">
      <c r="B114" s="9" t="s">
        <v>9</v>
      </c>
      <c r="C114" s="8">
        <v>57.724119350169353</v>
      </c>
      <c r="D114" s="8">
        <v>28.029972160498939</v>
      </c>
      <c r="E114" s="8">
        <v>14.245908489331697</v>
      </c>
      <c r="F114" s="8"/>
      <c r="G114" s="8"/>
      <c r="H114" s="8"/>
      <c r="L114" s="9" t="s">
        <v>9</v>
      </c>
      <c r="M114" s="8">
        <v>29.999766463277748</v>
      </c>
      <c r="N114" s="8">
        <v>10.179129564728033</v>
      </c>
      <c r="O114" s="8">
        <v>17.545223322163569</v>
      </c>
      <c r="P114" s="8">
        <v>28.029972160498939</v>
      </c>
      <c r="Q114" s="8">
        <v>7.158629578900376</v>
      </c>
      <c r="R114" s="8">
        <v>7.0872789104313192</v>
      </c>
      <c r="S114" s="8"/>
      <c r="T114" s="8"/>
      <c r="U114" s="8"/>
      <c r="V114" s="8"/>
      <c r="W114" s="40"/>
      <c r="X114" s="40"/>
      <c r="Y114" s="40"/>
      <c r="Z114" s="40"/>
      <c r="AA114" s="40"/>
      <c r="AB114" s="40"/>
      <c r="AC114"/>
    </row>
    <row r="115" spans="2:29" x14ac:dyDescent="0.35">
      <c r="B115" s="9" t="s">
        <v>10</v>
      </c>
      <c r="C115" s="8">
        <v>55.881721409496478</v>
      </c>
      <c r="D115" s="8">
        <v>24.449992970989008</v>
      </c>
      <c r="E115" s="8">
        <v>19.668285619514521</v>
      </c>
      <c r="F115" s="8"/>
      <c r="G115" s="8"/>
      <c r="H115" s="8"/>
      <c r="L115" s="9" t="s">
        <v>10</v>
      </c>
      <c r="M115" s="8">
        <v>25.872847569956679</v>
      </c>
      <c r="N115" s="8">
        <v>10.692691530342843</v>
      </c>
      <c r="O115" s="8">
        <v>19.316182309196954</v>
      </c>
      <c r="P115" s="8">
        <v>24.449992970989008</v>
      </c>
      <c r="Q115" s="8">
        <v>8.5401678999249828</v>
      </c>
      <c r="R115" s="8">
        <v>11.12811771958954</v>
      </c>
      <c r="S115" s="8"/>
      <c r="T115" s="8"/>
      <c r="U115" s="8"/>
      <c r="V115" s="8"/>
      <c r="W115" s="40"/>
      <c r="X115" s="40"/>
      <c r="Y115" s="40"/>
      <c r="Z115" s="40"/>
      <c r="AA115" s="40"/>
      <c r="AB115" s="40"/>
      <c r="AC115"/>
    </row>
    <row r="116" spans="2:29" x14ac:dyDescent="0.35">
      <c r="B116" s="13" t="s">
        <v>11</v>
      </c>
      <c r="C116" s="8">
        <v>58.652342528372159</v>
      </c>
      <c r="D116" s="8">
        <v>24.061737661661095</v>
      </c>
      <c r="E116" s="8">
        <v>17.285919809966749</v>
      </c>
      <c r="F116" s="8"/>
      <c r="G116" s="8"/>
      <c r="H116" s="8"/>
      <c r="L116" s="13" t="s">
        <v>11</v>
      </c>
      <c r="M116" s="8">
        <v>27.733470944210609</v>
      </c>
      <c r="N116" s="8">
        <v>10.466316383176482</v>
      </c>
      <c r="O116" s="8">
        <v>20.452555200985064</v>
      </c>
      <c r="P116" s="8">
        <v>24.061737661661095</v>
      </c>
      <c r="Q116" s="8">
        <v>7.9318352396096952</v>
      </c>
      <c r="R116" s="8">
        <v>9.3540845703570543</v>
      </c>
      <c r="S116" s="8"/>
      <c r="T116" s="8"/>
      <c r="U116" s="8"/>
      <c r="V116" s="8"/>
      <c r="W116" s="40"/>
      <c r="X116" s="40"/>
      <c r="Y116" s="40"/>
      <c r="Z116" s="40"/>
      <c r="AA116" s="40"/>
      <c r="AB116" s="40"/>
      <c r="AC116"/>
    </row>
    <row r="117" spans="2:29" x14ac:dyDescent="0.35">
      <c r="B117" s="13" t="s">
        <v>12</v>
      </c>
      <c r="C117" s="8">
        <v>54.659428122502831</v>
      </c>
      <c r="D117" s="8">
        <v>29.434464379357301</v>
      </c>
      <c r="E117" s="8">
        <v>15.906107498139866</v>
      </c>
      <c r="F117" s="8"/>
      <c r="G117" s="8"/>
      <c r="H117" s="8"/>
      <c r="L117" s="13" t="s">
        <v>12</v>
      </c>
      <c r="M117" s="8">
        <v>26.223106361482518</v>
      </c>
      <c r="N117" s="8">
        <v>10.25282447432437</v>
      </c>
      <c r="O117" s="8">
        <v>18.18349728669595</v>
      </c>
      <c r="P117" s="8">
        <v>29.434464379357301</v>
      </c>
      <c r="Q117" s="8">
        <v>7.1140278042142508</v>
      </c>
      <c r="R117" s="8">
        <v>8.7920796939256149</v>
      </c>
      <c r="S117" s="8"/>
      <c r="T117" s="8"/>
      <c r="U117" s="8"/>
      <c r="V117" s="8"/>
      <c r="W117" s="40"/>
      <c r="X117" s="40"/>
      <c r="Y117" s="40"/>
      <c r="Z117" s="40"/>
      <c r="AA117" s="40"/>
      <c r="AB117" s="40"/>
      <c r="AC117"/>
    </row>
    <row r="118" spans="2:29" x14ac:dyDescent="0.35">
      <c r="B118" s="13" t="s">
        <v>13</v>
      </c>
      <c r="C118" s="8">
        <v>57.7502450053464</v>
      </c>
      <c r="D118" s="8">
        <v>24.878540157850129</v>
      </c>
      <c r="E118" s="8">
        <v>17.371214836803464</v>
      </c>
      <c r="F118" s="8"/>
      <c r="G118" s="8"/>
      <c r="H118" s="8"/>
      <c r="L118" s="13" t="s">
        <v>13</v>
      </c>
      <c r="M118" s="8">
        <v>28.200726225984805</v>
      </c>
      <c r="N118" s="8">
        <v>10.675955173240277</v>
      </c>
      <c r="O118" s="8">
        <v>18.873563606121323</v>
      </c>
      <c r="P118" s="8">
        <v>24.878540157850129</v>
      </c>
      <c r="Q118" s="8">
        <v>7.7530252025095558</v>
      </c>
      <c r="R118" s="8">
        <v>9.6181896342939091</v>
      </c>
      <c r="S118" s="8"/>
      <c r="T118" s="8"/>
      <c r="U118" s="8"/>
      <c r="V118" s="8"/>
      <c r="W118" s="40"/>
      <c r="X118" s="40"/>
      <c r="Y118" s="40"/>
      <c r="Z118" s="40"/>
      <c r="AA118" s="40"/>
      <c r="AB118" s="40"/>
      <c r="AC118"/>
    </row>
    <row r="119" spans="2:29" x14ac:dyDescent="0.35">
      <c r="B119" s="13" t="s">
        <v>14</v>
      </c>
      <c r="C119" s="8">
        <v>58.734152491255529</v>
      </c>
      <c r="D119" s="8">
        <v>25.399960122478856</v>
      </c>
      <c r="E119" s="8">
        <v>15.865887386265612</v>
      </c>
      <c r="F119" s="8"/>
      <c r="G119" s="8"/>
      <c r="H119" s="8"/>
      <c r="L119" s="13" t="s">
        <v>14</v>
      </c>
      <c r="M119" s="8">
        <v>29.630393216468843</v>
      </c>
      <c r="N119" s="8">
        <v>11.102716676657129</v>
      </c>
      <c r="O119" s="8">
        <v>18.001042598129562</v>
      </c>
      <c r="P119" s="8">
        <v>25.399960122478856</v>
      </c>
      <c r="Q119" s="8">
        <v>6.9504105970891432</v>
      </c>
      <c r="R119" s="8">
        <v>8.9154767891764699</v>
      </c>
      <c r="S119" s="8"/>
      <c r="T119" s="8"/>
      <c r="U119" s="8"/>
      <c r="V119" s="8"/>
      <c r="W119" s="40"/>
      <c r="X119" s="40"/>
      <c r="Y119" s="40"/>
      <c r="Z119" s="40"/>
      <c r="AA119" s="40"/>
      <c r="AB119" s="40"/>
      <c r="AC119" s="30"/>
    </row>
    <row r="120" spans="2:29" x14ac:dyDescent="0.35">
      <c r="B120" s="6" t="s">
        <v>20</v>
      </c>
      <c r="C120" s="8">
        <v>56.601281778268834</v>
      </c>
      <c r="D120" s="8">
        <v>27.126785613992837</v>
      </c>
      <c r="E120" s="8">
        <v>16.271932607738336</v>
      </c>
      <c r="F120" s="8"/>
      <c r="G120" s="8"/>
      <c r="H120" s="8"/>
      <c r="L120" s="6" t="s">
        <v>20</v>
      </c>
      <c r="M120" s="8">
        <v>27.68573668302589</v>
      </c>
      <c r="N120" s="8">
        <v>10.16299982641489</v>
      </c>
      <c r="O120" s="8">
        <v>18.752545268828047</v>
      </c>
      <c r="P120" s="8">
        <v>27.126785613992837</v>
      </c>
      <c r="Q120" s="8">
        <v>7.2896783470725861</v>
      </c>
      <c r="R120" s="8">
        <v>8.9822542606657478</v>
      </c>
      <c r="S120" s="8"/>
      <c r="T120" s="8"/>
      <c r="U120" s="8"/>
      <c r="V120" s="8"/>
      <c r="W120" s="40"/>
      <c r="X120" s="40"/>
      <c r="Y120" s="40"/>
      <c r="Z120" s="40"/>
      <c r="AA120" s="40"/>
      <c r="AB120" s="40"/>
      <c r="AC120" s="30"/>
    </row>
    <row r="121" spans="2:29" x14ac:dyDescent="0.35">
      <c r="B121" s="6" t="s">
        <v>21</v>
      </c>
      <c r="C121" s="8">
        <v>51.13868793144357</v>
      </c>
      <c r="D121" s="8">
        <v>24.061737661661095</v>
      </c>
      <c r="E121" s="8">
        <v>12.392352272000391</v>
      </c>
      <c r="F121" s="8"/>
      <c r="G121" s="8"/>
      <c r="H121" s="8"/>
      <c r="L121" s="6" t="s">
        <v>21</v>
      </c>
      <c r="M121" s="8">
        <v>24.619995061360513</v>
      </c>
      <c r="N121" s="8">
        <v>8.6747233158610992</v>
      </c>
      <c r="O121" s="8">
        <v>17.117012039131101</v>
      </c>
      <c r="P121" s="8">
        <v>24.061737661661095</v>
      </c>
      <c r="Q121" s="8">
        <v>5.8254647440561396</v>
      </c>
      <c r="R121" s="8">
        <v>6.5668875279442513</v>
      </c>
      <c r="S121" s="8"/>
      <c r="T121" s="8"/>
      <c r="U121" s="8"/>
      <c r="V121" s="8"/>
      <c r="W121" s="31"/>
      <c r="X121" s="31"/>
      <c r="Y121" s="31"/>
      <c r="Z121" s="31"/>
      <c r="AA121" s="31"/>
      <c r="AB121" s="31"/>
      <c r="AC121"/>
    </row>
    <row r="122" spans="2:29" x14ac:dyDescent="0.35">
      <c r="B122" s="6" t="s">
        <v>22</v>
      </c>
      <c r="C122" s="8">
        <v>58.913171688457545</v>
      </c>
      <c r="D122" s="8">
        <v>31.283904142241237</v>
      </c>
      <c r="E122" s="8">
        <v>19.668285619514521</v>
      </c>
      <c r="F122" s="8"/>
      <c r="G122" s="8"/>
      <c r="H122" s="8"/>
      <c r="L122" s="6" t="s">
        <v>22</v>
      </c>
      <c r="M122" s="8">
        <v>30.568546333899398</v>
      </c>
      <c r="N122" s="8">
        <v>11.102716676657129</v>
      </c>
      <c r="O122" s="8">
        <v>21.380899937852888</v>
      </c>
      <c r="P122" s="8">
        <v>31.283904142241237</v>
      </c>
      <c r="Q122" s="8">
        <v>8.5401678999249828</v>
      </c>
      <c r="R122" s="8">
        <v>11.298485024397769</v>
      </c>
      <c r="S122" s="8"/>
      <c r="T122" s="8"/>
      <c r="U122" s="8"/>
      <c r="V122" s="8"/>
      <c r="Y122" s="2"/>
      <c r="Z122" s="2"/>
      <c r="AA122" s="2"/>
      <c r="AC122"/>
    </row>
    <row r="123" spans="2:29" x14ac:dyDescent="0.35">
      <c r="B123" s="6" t="s">
        <v>28</v>
      </c>
      <c r="C123" s="8">
        <v>2.1639487527745223</v>
      </c>
      <c r="D123" s="8">
        <v>2.2653874891519448</v>
      </c>
      <c r="E123" s="8">
        <v>1.9197278600736596</v>
      </c>
      <c r="F123" s="8"/>
      <c r="G123" s="8"/>
      <c r="H123" s="8"/>
      <c r="L123" s="6" t="s">
        <v>28</v>
      </c>
      <c r="M123" s="8">
        <v>1.9955532219712366</v>
      </c>
      <c r="N123" s="8">
        <v>0.6888372889962544</v>
      </c>
      <c r="O123" s="8">
        <v>1.2238364024427477</v>
      </c>
      <c r="P123" s="8">
        <v>2.2653874891519448</v>
      </c>
      <c r="Q123" s="8">
        <v>0.83901849088901559</v>
      </c>
      <c r="R123" s="8">
        <v>1.3170626613931957</v>
      </c>
      <c r="S123" s="8"/>
      <c r="T123" s="8"/>
      <c r="U123" s="8"/>
      <c r="V123" s="8"/>
      <c r="W123" s="19"/>
      <c r="X123" s="19"/>
      <c r="Y123" s="19"/>
      <c r="Z123" s="19"/>
      <c r="AA123" s="19"/>
      <c r="AC123"/>
    </row>
    <row r="124" spans="2:29" x14ac:dyDescent="0.35">
      <c r="L124" s="36"/>
      <c r="M124" s="6"/>
      <c r="N124" s="6"/>
      <c r="O124" s="6"/>
      <c r="P124" s="6"/>
      <c r="Q124" s="6"/>
      <c r="R124" s="6"/>
      <c r="S124" s="6"/>
      <c r="T124"/>
      <c r="V124"/>
      <c r="Y124" s="2"/>
      <c r="Z124" s="2"/>
      <c r="AA124" s="2"/>
      <c r="AC124"/>
    </row>
    <row r="125" spans="2:29" x14ac:dyDescent="0.35">
      <c r="B125" s="34" t="s">
        <v>40</v>
      </c>
      <c r="C125" s="6">
        <v>1</v>
      </c>
      <c r="D125" s="6">
        <v>2</v>
      </c>
      <c r="E125" s="6">
        <v>3</v>
      </c>
      <c r="F125" s="6"/>
      <c r="G125" s="6"/>
      <c r="H125" s="6"/>
      <c r="I125" s="6"/>
      <c r="L125" s="34" t="s">
        <v>44</v>
      </c>
      <c r="M125" s="1" t="s">
        <v>49</v>
      </c>
      <c r="N125" s="1" t="s">
        <v>50</v>
      </c>
      <c r="O125" s="1" t="s">
        <v>51</v>
      </c>
      <c r="P125" s="1">
        <v>2</v>
      </c>
      <c r="Q125" s="1" t="s">
        <v>45</v>
      </c>
      <c r="R125" s="1" t="s">
        <v>46</v>
      </c>
      <c r="S125" s="1"/>
      <c r="T125" s="1"/>
      <c r="U125" s="43"/>
      <c r="V125" s="19"/>
      <c r="W125" s="8"/>
      <c r="X125" s="8"/>
      <c r="Y125" s="8"/>
      <c r="Z125" s="8"/>
      <c r="AA125" s="8"/>
      <c r="AC125"/>
    </row>
    <row r="126" spans="2:29" x14ac:dyDescent="0.35">
      <c r="B126" s="36" t="s">
        <v>0</v>
      </c>
      <c r="C126" s="29">
        <v>57.142857142857139</v>
      </c>
      <c r="D126" s="29">
        <v>28.571428571428569</v>
      </c>
      <c r="E126" s="8">
        <v>14.285714285714285</v>
      </c>
      <c r="F126" s="8"/>
      <c r="G126" s="8"/>
      <c r="H126" s="8"/>
      <c r="P126"/>
      <c r="S126"/>
      <c r="U126"/>
      <c r="V126"/>
      <c r="W126" s="8"/>
      <c r="X126" s="8"/>
      <c r="Y126" s="8"/>
      <c r="Z126" s="8"/>
      <c r="AA126" s="8"/>
      <c r="AC126"/>
    </row>
    <row r="127" spans="2:29" x14ac:dyDescent="0.35">
      <c r="B127" s="9" t="s">
        <v>2</v>
      </c>
      <c r="C127" s="8">
        <v>56.210123841983403</v>
      </c>
      <c r="D127" s="8">
        <v>28.301335084514374</v>
      </c>
      <c r="E127" s="8">
        <v>15.488541073502219</v>
      </c>
      <c r="F127" s="8"/>
      <c r="G127" s="8"/>
      <c r="H127" s="8"/>
      <c r="L127" s="9" t="s">
        <v>2</v>
      </c>
      <c r="M127" s="8">
        <v>25.758848087731479</v>
      </c>
      <c r="N127" s="8">
        <v>10.495472079067781</v>
      </c>
      <c r="O127" s="8">
        <v>19.955803675184139</v>
      </c>
      <c r="P127" s="8">
        <v>28.301335084514374</v>
      </c>
      <c r="Q127" s="8">
        <v>6.2507598835823792</v>
      </c>
      <c r="R127" s="8">
        <v>9.2377811899198381</v>
      </c>
      <c r="S127"/>
      <c r="T127" s="8"/>
      <c r="U127" s="8"/>
      <c r="V127" s="8"/>
      <c r="W127" s="8"/>
      <c r="X127" s="8"/>
      <c r="Y127" s="8"/>
      <c r="Z127" s="8"/>
      <c r="AA127" s="8"/>
      <c r="AC127"/>
    </row>
    <row r="128" spans="2:29" x14ac:dyDescent="0.35">
      <c r="B128" s="9" t="s">
        <v>4</v>
      </c>
      <c r="C128" s="8">
        <v>58.702267275210396</v>
      </c>
      <c r="D128" s="8">
        <v>26.471560968914542</v>
      </c>
      <c r="E128" s="8">
        <v>14.826171755875064</v>
      </c>
      <c r="F128" s="8"/>
      <c r="G128" s="8"/>
      <c r="H128" s="8"/>
      <c r="L128" s="9" t="s">
        <v>4</v>
      </c>
      <c r="M128" s="8">
        <v>30.568546333899398</v>
      </c>
      <c r="N128" s="8">
        <v>10.306266484267889</v>
      </c>
      <c r="O128" s="8">
        <v>17.827454457043107</v>
      </c>
      <c r="P128" s="8">
        <v>26.471560968914542</v>
      </c>
      <c r="Q128" s="8">
        <v>6.3241188517512663</v>
      </c>
      <c r="R128" s="8">
        <v>8.5020529041237989</v>
      </c>
      <c r="S128"/>
      <c r="T128" s="8"/>
      <c r="U128" s="8"/>
      <c r="V128" s="8"/>
      <c r="W128" s="8"/>
      <c r="X128" s="8"/>
      <c r="Y128" s="8"/>
      <c r="Z128" s="8"/>
      <c r="AA128" s="8"/>
      <c r="AC128"/>
    </row>
    <row r="129" spans="2:29" x14ac:dyDescent="0.35">
      <c r="B129" s="9" t="s">
        <v>5</v>
      </c>
      <c r="C129" s="8">
        <v>51.13868793144357</v>
      </c>
      <c r="D129" s="8">
        <v>31.283904142241237</v>
      </c>
      <c r="E129" s="8">
        <v>17.5774079263152</v>
      </c>
      <c r="F129" s="8"/>
      <c r="G129" s="8"/>
      <c r="H129" s="8"/>
      <c r="L129" s="9" t="s">
        <v>5</v>
      </c>
      <c r="M129" s="8">
        <v>24.619995061360513</v>
      </c>
      <c r="N129" s="8">
        <v>8.6747233158610992</v>
      </c>
      <c r="O129" s="8">
        <v>17.843969554221957</v>
      </c>
      <c r="P129" s="8">
        <v>31.283904142241237</v>
      </c>
      <c r="Q129" s="8">
        <v>8.4616319250523127</v>
      </c>
      <c r="R129" s="8">
        <v>9.1157760012628852</v>
      </c>
      <c r="S129"/>
      <c r="T129" s="8"/>
      <c r="U129" s="8"/>
      <c r="V129" s="8"/>
      <c r="W129" s="8"/>
      <c r="X129" s="8"/>
      <c r="Y129" s="8"/>
      <c r="Z129" s="8"/>
      <c r="AA129" s="8"/>
      <c r="AC129"/>
    </row>
    <row r="130" spans="2:29" x14ac:dyDescent="0.35">
      <c r="B130" s="9" t="s">
        <v>6</v>
      </c>
      <c r="C130" s="8">
        <v>55.979873773200403</v>
      </c>
      <c r="D130" s="8">
        <v>24.661916980765312</v>
      </c>
      <c r="E130" s="8">
        <v>19.358209246034285</v>
      </c>
      <c r="F130" s="8"/>
      <c r="G130" s="8"/>
      <c r="H130" s="8"/>
      <c r="L130" s="9" t="s">
        <v>6</v>
      </c>
      <c r="M130" s="8">
        <v>29.647305055442253</v>
      </c>
      <c r="N130" s="8">
        <v>9.2155566786270509</v>
      </c>
      <c r="O130" s="8">
        <v>17.117012039131101</v>
      </c>
      <c r="P130" s="8">
        <v>24.661916980765312</v>
      </c>
      <c r="Q130" s="8">
        <v>8.0597242216365164</v>
      </c>
      <c r="R130" s="8">
        <v>11.298485024397769</v>
      </c>
      <c r="S130"/>
      <c r="T130" s="8"/>
      <c r="U130" s="8"/>
      <c r="V130" s="8"/>
      <c r="W130" s="8"/>
      <c r="X130" s="8"/>
      <c r="Y130" s="8"/>
      <c r="Z130" s="8"/>
      <c r="AA130" s="8"/>
      <c r="AC130"/>
    </row>
    <row r="131" spans="2:29" x14ac:dyDescent="0.35">
      <c r="B131" s="9" t="s">
        <v>7</v>
      </c>
      <c r="C131" s="8">
        <v>56.053319930235403</v>
      </c>
      <c r="D131" s="8">
        <v>28.456120963850566</v>
      </c>
      <c r="E131" s="8">
        <v>15.490559105914043</v>
      </c>
      <c r="F131" s="8"/>
      <c r="G131" s="8"/>
      <c r="H131" s="8"/>
      <c r="L131" s="9" t="s">
        <v>7</v>
      </c>
      <c r="M131" s="8">
        <v>28.333130963850355</v>
      </c>
      <c r="N131" s="8">
        <v>9.38739998846677</v>
      </c>
      <c r="O131" s="8">
        <v>18.33278897791827</v>
      </c>
      <c r="P131" s="8">
        <v>28.456120963850566</v>
      </c>
      <c r="Q131" s="8">
        <v>7.8897457404994471</v>
      </c>
      <c r="R131" s="8">
        <v>7.6008133654145933</v>
      </c>
      <c r="S131"/>
      <c r="T131" s="8"/>
      <c r="U131" s="8"/>
      <c r="V131" s="8"/>
      <c r="W131" s="8"/>
      <c r="X131" s="8"/>
      <c r="Y131" s="8"/>
      <c r="Z131" s="8"/>
      <c r="AA131" s="8"/>
      <c r="AC131"/>
    </row>
    <row r="132" spans="2:29" x14ac:dyDescent="0.35">
      <c r="B132" s="9" t="s">
        <v>8</v>
      </c>
      <c r="C132" s="8">
        <v>54.57571881430421</v>
      </c>
      <c r="D132" s="8">
        <v>29.500476628750278</v>
      </c>
      <c r="E132" s="8">
        <v>15.923804556945512</v>
      </c>
      <c r="F132" s="8"/>
      <c r="G132" s="8"/>
      <c r="H132" s="8"/>
      <c r="L132" s="9" t="s">
        <v>8</v>
      </c>
      <c r="M132" s="8">
        <v>25.048681326884708</v>
      </c>
      <c r="N132" s="8">
        <v>9.9692839156005704</v>
      </c>
      <c r="O132" s="8">
        <v>19.557753571818939</v>
      </c>
      <c r="P132" s="8">
        <v>29.500476628750278</v>
      </c>
      <c r="Q132" s="8">
        <v>6.9631814360763613</v>
      </c>
      <c r="R132" s="8">
        <v>8.9606231208691494</v>
      </c>
      <c r="S132"/>
      <c r="T132" s="8"/>
      <c r="U132" s="8"/>
      <c r="V132" s="8"/>
      <c r="W132" s="8"/>
      <c r="X132" s="8"/>
      <c r="Y132" s="8"/>
      <c r="Z132" s="8"/>
      <c r="AA132" s="8"/>
      <c r="AC132"/>
    </row>
    <row r="133" spans="2:29" x14ac:dyDescent="0.35">
      <c r="B133" s="9" t="s">
        <v>10</v>
      </c>
      <c r="C133" s="8">
        <v>55.881721409496478</v>
      </c>
      <c r="D133" s="8">
        <v>24.449992970989008</v>
      </c>
      <c r="E133" s="8">
        <v>19.668285619514521</v>
      </c>
      <c r="F133" s="8"/>
      <c r="G133" s="8"/>
      <c r="H133" s="8"/>
      <c r="L133" s="9" t="s">
        <v>10</v>
      </c>
      <c r="M133" s="8">
        <v>25.872847569956679</v>
      </c>
      <c r="N133" s="8">
        <v>10.692691530342843</v>
      </c>
      <c r="O133" s="8">
        <v>19.316182309196954</v>
      </c>
      <c r="P133" s="8">
        <v>24.449992970989008</v>
      </c>
      <c r="Q133" s="8">
        <v>8.5401678999249828</v>
      </c>
      <c r="R133" s="8">
        <v>11.12811771958954</v>
      </c>
      <c r="S133"/>
      <c r="T133" s="8"/>
      <c r="U133" s="8"/>
      <c r="V133" s="8"/>
      <c r="W133" s="8"/>
      <c r="X133" s="8"/>
      <c r="Y133" s="8"/>
      <c r="Z133" s="8"/>
      <c r="AA133" s="8"/>
      <c r="AC133"/>
    </row>
    <row r="134" spans="2:29" x14ac:dyDescent="0.35">
      <c r="B134" s="13" t="s">
        <v>12</v>
      </c>
      <c r="C134" s="8">
        <v>54.659428122502831</v>
      </c>
      <c r="D134" s="8">
        <v>29.434464379357301</v>
      </c>
      <c r="E134" s="8">
        <v>15.906107498139866</v>
      </c>
      <c r="F134" s="8"/>
      <c r="G134" s="8"/>
      <c r="H134" s="8"/>
      <c r="L134" s="13" t="s">
        <v>12</v>
      </c>
      <c r="M134" s="8">
        <v>26.223106361482518</v>
      </c>
      <c r="N134" s="8">
        <v>10.25282447432437</v>
      </c>
      <c r="O134" s="8">
        <v>18.18349728669595</v>
      </c>
      <c r="P134" s="8">
        <v>29.434464379357301</v>
      </c>
      <c r="Q134" s="8">
        <v>7.1140278042142508</v>
      </c>
      <c r="R134" s="8">
        <v>8.7920796939256149</v>
      </c>
      <c r="S134"/>
      <c r="T134" s="8"/>
      <c r="U134" s="8"/>
      <c r="V134" s="8"/>
      <c r="W134" s="8"/>
      <c r="X134" s="8"/>
      <c r="Y134" s="8"/>
      <c r="Z134" s="8"/>
      <c r="AA134" s="8"/>
      <c r="AC134"/>
    </row>
    <row r="135" spans="2:29" x14ac:dyDescent="0.35">
      <c r="B135" s="6" t="s">
        <v>24</v>
      </c>
      <c r="C135" s="8">
        <v>55.400142637297087</v>
      </c>
      <c r="D135" s="8">
        <v>27.819971514922827</v>
      </c>
      <c r="E135" s="8">
        <v>16.77988584778009</v>
      </c>
      <c r="F135" s="8"/>
      <c r="G135" s="8"/>
      <c r="H135" s="8"/>
      <c r="L135" s="6" t="s">
        <v>24</v>
      </c>
      <c r="M135" s="8">
        <v>27.009057595075987</v>
      </c>
      <c r="N135" s="8">
        <v>9.8742773083197974</v>
      </c>
      <c r="O135" s="8">
        <v>18.516807733901299</v>
      </c>
      <c r="P135" s="8">
        <v>27.819971514922827</v>
      </c>
      <c r="Q135" s="8">
        <v>7.4504197203421896</v>
      </c>
      <c r="R135" s="8">
        <v>9.3294661274379003</v>
      </c>
      <c r="S135"/>
      <c r="T135" s="8"/>
      <c r="U135" s="8"/>
      <c r="V135" s="8"/>
      <c r="W135" s="8"/>
      <c r="X135" s="8"/>
      <c r="Y135" s="8"/>
      <c r="Z135" s="8"/>
      <c r="AA135" s="8"/>
      <c r="AC135"/>
    </row>
    <row r="136" spans="2:29" x14ac:dyDescent="0.35">
      <c r="B136" s="6" t="s">
        <v>27</v>
      </c>
      <c r="C136" s="8">
        <v>51.13868793144357</v>
      </c>
      <c r="D136" s="8">
        <v>24.449992970989008</v>
      </c>
      <c r="E136" s="8">
        <v>14.826171755875064</v>
      </c>
      <c r="F136" s="8"/>
      <c r="G136" s="8"/>
      <c r="H136" s="8"/>
      <c r="L136" s="6" t="s">
        <v>27</v>
      </c>
      <c r="M136" s="8">
        <v>24.619995061360513</v>
      </c>
      <c r="N136" s="8">
        <v>8.6747233158610992</v>
      </c>
      <c r="O136" s="8">
        <v>17.117012039131101</v>
      </c>
      <c r="P136" s="8">
        <v>24.449992970989008</v>
      </c>
      <c r="Q136" s="8">
        <v>6.2507598835823792</v>
      </c>
      <c r="R136" s="8">
        <v>7.6008133654145933</v>
      </c>
      <c r="S136"/>
      <c r="T136" s="8"/>
      <c r="U136" s="8"/>
      <c r="V136" s="8"/>
      <c r="W136" s="8"/>
      <c r="X136" s="8"/>
      <c r="Y136" s="8"/>
      <c r="Z136" s="8"/>
      <c r="AA136" s="8"/>
      <c r="AC136"/>
    </row>
    <row r="137" spans="2:29" x14ac:dyDescent="0.35">
      <c r="B137" s="6" t="s">
        <v>25</v>
      </c>
      <c r="C137" s="8">
        <v>58.702267275210396</v>
      </c>
      <c r="D137" s="8">
        <v>31.283904142241237</v>
      </c>
      <c r="E137" s="8">
        <v>19.668285619514521</v>
      </c>
      <c r="F137" s="8"/>
      <c r="G137" s="8"/>
      <c r="H137" s="8"/>
      <c r="L137" s="6" t="s">
        <v>25</v>
      </c>
      <c r="M137" s="8">
        <v>30.568546333899398</v>
      </c>
      <c r="N137" s="8">
        <v>10.692691530342843</v>
      </c>
      <c r="O137" s="8">
        <v>19.955803675184139</v>
      </c>
      <c r="P137" s="8">
        <v>31.283904142241237</v>
      </c>
      <c r="Q137" s="8">
        <v>8.5401678999249828</v>
      </c>
      <c r="R137" s="8">
        <v>11.298485024397769</v>
      </c>
      <c r="S137"/>
      <c r="T137" s="8"/>
      <c r="U137" s="8"/>
      <c r="V137" s="8"/>
      <c r="W137" s="8"/>
      <c r="X137" s="8"/>
      <c r="Y137" s="8"/>
      <c r="Z137" s="8"/>
      <c r="AA137" s="8"/>
      <c r="AC137"/>
    </row>
    <row r="138" spans="2:29" x14ac:dyDescent="0.35">
      <c r="B138" s="6" t="s">
        <v>47</v>
      </c>
      <c r="C138" s="8">
        <v>2.1361872710316794</v>
      </c>
      <c r="D138" s="8">
        <v>2.4264667354843796</v>
      </c>
      <c r="E138" s="8">
        <v>1.8620243806966852</v>
      </c>
      <c r="F138" s="8"/>
      <c r="G138" s="8"/>
      <c r="H138" s="8"/>
      <c r="L138" s="6" t="s">
        <v>29</v>
      </c>
      <c r="M138" s="8">
        <v>2.2170086444754182</v>
      </c>
      <c r="N138" s="8">
        <v>0.70756280042948572</v>
      </c>
      <c r="O138" s="8">
        <v>0.9874630675445859</v>
      </c>
      <c r="P138" s="8">
        <v>2.4264667354843796</v>
      </c>
      <c r="Q138" s="8">
        <v>0.91281813104545784</v>
      </c>
      <c r="R138" s="8">
        <v>1.2685162829356607</v>
      </c>
      <c r="S138"/>
      <c r="T138" s="8"/>
      <c r="U138" s="8"/>
      <c r="V138" s="8"/>
      <c r="W138" s="8"/>
      <c r="X138" s="8"/>
      <c r="Y138" s="8"/>
      <c r="Z138" s="8"/>
      <c r="AA138" s="8"/>
      <c r="AC138"/>
    </row>
    <row r="139" spans="2:29" x14ac:dyDescent="0.35">
      <c r="W139" s="8"/>
      <c r="X139" s="8"/>
      <c r="Y139" s="8"/>
      <c r="Z139" s="8"/>
      <c r="AA139" s="8"/>
      <c r="AC139"/>
    </row>
    <row r="140" spans="2:29" x14ac:dyDescent="0.35">
      <c r="W140" s="8"/>
      <c r="X140" s="8"/>
      <c r="Y140" s="8"/>
      <c r="Z140" s="8"/>
      <c r="AA140" s="8"/>
      <c r="AC140"/>
    </row>
    <row r="141" spans="2:29" x14ac:dyDescent="0.35">
      <c r="W141" s="8"/>
      <c r="X141" s="8"/>
      <c r="Y141" s="8"/>
      <c r="Z141" s="8"/>
      <c r="AA141" s="8"/>
      <c r="AC141"/>
    </row>
    <row r="142" spans="2:29" x14ac:dyDescent="0.35">
      <c r="W142" s="8"/>
      <c r="X142" s="8"/>
      <c r="Y142" s="8"/>
      <c r="Z142" s="8"/>
      <c r="AA142" s="8"/>
      <c r="AC142"/>
    </row>
    <row r="143" spans="2:29" x14ac:dyDescent="0.35">
      <c r="Y143" s="2"/>
      <c r="Z143" s="2"/>
      <c r="AA143" s="2"/>
      <c r="AC143"/>
    </row>
    <row r="144" spans="2:29" x14ac:dyDescent="0.35">
      <c r="W144" s="19"/>
      <c r="X144" s="19"/>
      <c r="Y144" s="19"/>
      <c r="Z144" s="19"/>
      <c r="AA144" s="19"/>
      <c r="AC144"/>
    </row>
    <row r="145" spans="23:29" x14ac:dyDescent="0.35">
      <c r="W145" s="8"/>
      <c r="X145" s="8"/>
      <c r="Y145" s="8"/>
      <c r="Z145" s="8"/>
      <c r="AA145" s="8"/>
      <c r="AC145"/>
    </row>
    <row r="146" spans="23:29" x14ac:dyDescent="0.35">
      <c r="W146" s="8"/>
      <c r="X146" s="8"/>
      <c r="Y146" s="8"/>
      <c r="Z146" s="8"/>
      <c r="AA146" s="8"/>
      <c r="AC146"/>
    </row>
    <row r="147" spans="23:29" x14ac:dyDescent="0.35">
      <c r="W147" s="8"/>
      <c r="X147" s="8"/>
      <c r="Y147" s="8"/>
      <c r="Z147" s="8"/>
      <c r="AA147" s="8"/>
      <c r="AC147"/>
    </row>
    <row r="148" spans="23:29" x14ac:dyDescent="0.35">
      <c r="W148" s="8"/>
      <c r="X148" s="8"/>
      <c r="Y148" s="8"/>
      <c r="Z148" s="8"/>
      <c r="AA148" s="8"/>
      <c r="AC148"/>
    </row>
    <row r="149" spans="23:29" x14ac:dyDescent="0.35">
      <c r="W149" s="8"/>
      <c r="X149" s="8"/>
      <c r="Y149" s="8"/>
      <c r="Z149" s="8"/>
      <c r="AA149" s="8"/>
      <c r="AC149"/>
    </row>
    <row r="150" spans="23:29" x14ac:dyDescent="0.35">
      <c r="W150" s="8"/>
      <c r="X150" s="8"/>
      <c r="Y150" s="8"/>
      <c r="Z150" s="8"/>
      <c r="AA150" s="8"/>
      <c r="AC150"/>
    </row>
  </sheetData>
  <conditionalFormatting sqref="BK26:BK2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:BB10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:BB10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:AW1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8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8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8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8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:N8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8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P8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:Q8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:R8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8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1:T85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2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N12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22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P122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:Q12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:R122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22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8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1:U8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1:V8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0:W10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X10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0:Y10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0:Z10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6:AA10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7:AB10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2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:U12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6:V122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5:W14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:X14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5:Y14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5:Z14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5:AA14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1:V99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0:W120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X120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:Y120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0:Z120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0:AA120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0:AB120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:U137"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7:V137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G8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:H8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I8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U101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G12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:H12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5:W150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X150">
    <cfRule type="colorScale" priority="1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5:Y150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45:Z150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5:AA150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7:T137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6:V8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6:T8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C101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1:D101">
    <cfRule type="colorScale" priority="2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1:E101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101">
    <cfRule type="colorScale" priority="2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101">
    <cfRule type="colorScale" priority="2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P101">
    <cfRule type="colorScale" priority="2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:Q101">
    <cfRule type="colorScale" priority="2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:R101">
    <cfRule type="colorScale" priority="2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101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1:F101">
    <cfRule type="colorScale" priority="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G101">
    <cfRule type="colorScale" priority="2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:H101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:I101">
    <cfRule type="colorScale" priority="2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0:T10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:M137">
    <cfRule type="colorScale" priority="2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:N137">
    <cfRule type="colorScale" priority="2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:O137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P137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:Q137">
    <cfRule type="colorScale" priority="2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7:R137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:C137">
    <cfRule type="colorScale" priority="2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:D137">
    <cfRule type="colorScale" priority="2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:E137">
    <cfRule type="colorScale" priority="2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:F137">
    <cfRule type="colorScale" priority="2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G137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7:H137">
    <cfRule type="colorScale" priority="2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85</vt:i4>
      </vt:variant>
    </vt:vector>
  </HeadingPairs>
  <TitlesOfParts>
    <vt:vector size="95" baseType="lpstr">
      <vt:lpstr>score</vt:lpstr>
      <vt:lpstr>KF_23_dur+rat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'KF_23_dur+rat'!AP_2009_21</vt:lpstr>
      <vt:lpstr>'KF_23_dur+rat'!AP_2009_23</vt:lpstr>
      <vt:lpstr>'KF_23_dur+rat'!AP_27</vt:lpstr>
      <vt:lpstr>'KF_23_dur+rat'!AP_28</vt:lpstr>
      <vt:lpstr>'KF_23_dur+rat'!AP_29</vt:lpstr>
      <vt:lpstr>'KF_23_dur+rat'!Arnold_Pogossian_2006__live_DVD__14_dur</vt:lpstr>
      <vt:lpstr>'KF_23_dur+rat'!Arnold_Pogossian_2006__live_DVD__20_dur_1</vt:lpstr>
      <vt:lpstr>'KF_23_dur+rat'!Arnold_Pogossian_2006__live_DVD__20_dur_3</vt:lpstr>
      <vt:lpstr>'KF_23_dur+rat'!Arnold_Pogossian_2006__live_DVD__21_dur_1</vt:lpstr>
      <vt:lpstr>'KF_23_dur+rat'!Arnold_Pogossian_2006__live_DVD__23_dur_1</vt:lpstr>
      <vt:lpstr>'KF_23_dur+rat'!Arnold_Pogossian_2006__live_DVD__27_dur</vt:lpstr>
      <vt:lpstr>'KF_23_dur+rat'!Arnold_Pogossian_2009_14</vt:lpstr>
      <vt:lpstr>'KF_23_dur+rat'!Banse_Keller_2005_14</vt:lpstr>
      <vt:lpstr>'KF_23_dur+rat'!BK_2005_21</vt:lpstr>
      <vt:lpstr>'KF_23_dur+rat'!BK_2005_23</vt:lpstr>
      <vt:lpstr>'KF_23_dur+rat'!BK_27</vt:lpstr>
      <vt:lpstr>'KF_23_dur+rat'!BK_28</vt:lpstr>
      <vt:lpstr>'KF_23_dur+rat'!BK_29</vt:lpstr>
      <vt:lpstr>'KF_23_dur+rat'!CK_1987_21</vt:lpstr>
      <vt:lpstr>'KF_23_dur+rat'!CK_1987_23</vt:lpstr>
      <vt:lpstr>'KF_23_dur+rat'!CK_1990_21</vt:lpstr>
      <vt:lpstr>'KF_23_dur+rat'!CK_1990_23</vt:lpstr>
      <vt:lpstr>'KF_23_dur+rat'!CK_1990_32_dur</vt:lpstr>
      <vt:lpstr>'KF_23_dur+rat'!CK_27</vt:lpstr>
      <vt:lpstr>'KF_23_dur+rat'!CK_28</vt:lpstr>
      <vt:lpstr>'KF_23_dur+rat'!CK_29</vt:lpstr>
      <vt:lpstr>'KF_23_dur+rat'!CK87_27</vt:lpstr>
      <vt:lpstr>'KF_23_dur+rat'!CK87_28</vt:lpstr>
      <vt:lpstr>'KF_23_dur+rat'!CK87_29</vt:lpstr>
      <vt:lpstr>'KF_23_dur+rat'!Csengery_Keller_1987_12__Umpanzert</vt:lpstr>
      <vt:lpstr>'KF_23_dur+rat'!Csengery_Keller_1990_14</vt:lpstr>
      <vt:lpstr>'KF_23_dur+rat'!Kammer_Widmann_2017_14_Abschnitte_Dauern</vt:lpstr>
      <vt:lpstr>'KF_23_dur+rat'!Kammer_Widmann_2017_20_Abschnitte_Dauern_1</vt:lpstr>
      <vt:lpstr>'KF_23_dur+rat'!Kammer_Widmann_2017_20_Abschnitte_Dauern_3</vt:lpstr>
      <vt:lpstr>'KF_23_dur+rat'!Kammer_Widmann_2017_21_Abschnitte_Dauern_1</vt:lpstr>
      <vt:lpstr>'KF_23_dur+rat'!Kammer_Widmann_2017_23_Abschnitte_Dauern_1</vt:lpstr>
      <vt:lpstr>'KF_23_dur+rat'!Kammer_Widmann_2017_27_Abschnitte_Dauern</vt:lpstr>
      <vt:lpstr>'KF_23_dur+rat'!KO_1994_21</vt:lpstr>
      <vt:lpstr>'KF_23_dur+rat'!KO_1994_23</vt:lpstr>
      <vt:lpstr>'KF_23_dur+rat'!KO_1996_21</vt:lpstr>
      <vt:lpstr>'KF_23_dur+rat'!KO_1996_23</vt:lpstr>
      <vt:lpstr>'KF_23_dur+rat'!KO_27</vt:lpstr>
      <vt:lpstr>'KF_23_dur+rat'!KO_28</vt:lpstr>
      <vt:lpstr>'KF_23_dur+rat'!KO_29</vt:lpstr>
      <vt:lpstr>'KF_23_dur+rat'!KO_94_27</vt:lpstr>
      <vt:lpstr>'KF_23_dur+rat'!KO_94_28</vt:lpstr>
      <vt:lpstr>'KF_23_dur+rat'!KO_94_29</vt:lpstr>
      <vt:lpstr>'KF_23_dur+rat'!Komsi_Oramo_1994_14</vt:lpstr>
      <vt:lpstr>'KF_23_dur+rat'!Komsi_Oramo_1996_14</vt:lpstr>
      <vt:lpstr>'KF_23_dur+rat'!Melzer_Stark_2012_14</vt:lpstr>
      <vt:lpstr>'KF_23_dur+rat'!Melzer_Stark_2014_14</vt:lpstr>
      <vt:lpstr>'KF_23_dur+rat'!Melzer_Stark_2017_Wien_modern_14_dur</vt:lpstr>
      <vt:lpstr>'KF_23_dur+rat'!Melzer_Stark_2017_Wien_modern_20_dur_1</vt:lpstr>
      <vt:lpstr>'KF_23_dur+rat'!Melzer_Stark_2017_Wien_modern_20_dur_3</vt:lpstr>
      <vt:lpstr>'KF_23_dur+rat'!Melzer_Stark_2017_Wien_modern_21_dur_1</vt:lpstr>
      <vt:lpstr>'KF_23_dur+rat'!Melzer_Stark_2017_Wien_modern_23_dur_1</vt:lpstr>
      <vt:lpstr>'KF_23_dur+rat'!Melzer_Stark_2017_Wien_modern_27_dur</vt:lpstr>
      <vt:lpstr>'KF_23_dur+rat'!Melzer_Stark_2019_14</vt:lpstr>
      <vt:lpstr>'KF_23_dur+rat'!MS_2012_21</vt:lpstr>
      <vt:lpstr>'KF_23_dur+rat'!MS_2012_23</vt:lpstr>
      <vt:lpstr>'KF_23_dur+rat'!MS_2013_21</vt:lpstr>
      <vt:lpstr>'KF_23_dur+rat'!MS_2013_23</vt:lpstr>
      <vt:lpstr>'KF_23_dur+rat'!MS_2019_21</vt:lpstr>
      <vt:lpstr>'KF_23_dur+rat'!MS_2019_23</vt:lpstr>
      <vt:lpstr>'KF_23_dur+rat'!MS_27</vt:lpstr>
      <vt:lpstr>'KF_23_dur+rat'!MS_28</vt:lpstr>
      <vt:lpstr>'KF_23_dur+rat'!MS_29</vt:lpstr>
      <vt:lpstr>'KF_23_dur+rat'!MS13_27</vt:lpstr>
      <vt:lpstr>'KF_23_dur+rat'!MS13_28</vt:lpstr>
      <vt:lpstr>'KF_23_dur+rat'!MS13_29</vt:lpstr>
      <vt:lpstr>'KF_23_dur+rat'!MS19_27</vt:lpstr>
      <vt:lpstr>'KF_23_dur+rat'!MS19_28</vt:lpstr>
      <vt:lpstr>'KF_23_dur+rat'!MS19_29</vt:lpstr>
      <vt:lpstr>'KF_23_dur+rat'!Pammer_Kopatchinskaja_2004_12</vt:lpstr>
      <vt:lpstr>'KF_23_dur+rat'!PK_2004_21</vt:lpstr>
      <vt:lpstr>'KF_23_dur+rat'!PK_2004_23</vt:lpstr>
      <vt:lpstr>'KF_23_dur+rat'!PK_27</vt:lpstr>
      <vt:lpstr>'KF_23_dur+rat'!PK_28</vt:lpstr>
      <vt:lpstr>'KF_23_dur+rat'!PK_29</vt:lpstr>
      <vt:lpstr>'KF_23_dur+rat'!Whittlesey_Sallaberger_1997_14</vt:lpstr>
      <vt:lpstr>'KF_23_dur+rat'!WS_1997_21</vt:lpstr>
      <vt:lpstr>'KF_23_dur+rat'!WS_1997_23</vt:lpstr>
      <vt:lpstr>'KF_23_dur+rat'!WS_27</vt:lpstr>
      <vt:lpstr>'KF_23_dur+rat'!WS_28</vt:lpstr>
      <vt:lpstr>'KF_23_dur+rat'!WS_29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2020-12-08T15:30:48Z</dcterms:modified>
</cp:coreProperties>
</file>