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80" windowHeight="9480" tabRatio="809" activeTab="1"/>
  </bookViews>
  <sheets>
    <sheet name="score" sheetId="35" r:id="rId1"/>
    <sheet name="KF_24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1" localSheetId="1">'KF_24_dur+rat'!$AH$77:$AH$85</definedName>
    <definedName name="AP_2009_23" localSheetId="1">'KF_24_dur+rat'!$AH$77:$AH$85</definedName>
    <definedName name="AP_27" localSheetId="1">'KF_24_dur+rat'!$AH$77:$AH$92</definedName>
    <definedName name="AP_28" localSheetId="1">'KF_24_dur+rat'!$AH$77:$AH$85</definedName>
    <definedName name="Arnold_Pogossian_2006__live_DVD__14_dur" localSheetId="1">'KF_24_dur+rat'!$AJ$77:$AJ$92</definedName>
    <definedName name="Arnold_Pogossian_2006__live_DVD__20_dur_1" localSheetId="1">'KF_24_dur+rat'!$AJ$77:$AJ$85</definedName>
    <definedName name="Arnold_Pogossian_2006__live_DVD__20_dur_3" localSheetId="1">'KF_24_dur+rat'!$AJ$77:$AJ$85</definedName>
    <definedName name="Arnold_Pogossian_2006__live_DVD__24_dur_1" localSheetId="1">'KF_24_dur+rat'!$AJ$77:$AJ$85</definedName>
    <definedName name="Arnold_Pogossian_2006__live_DVD__27_dur" localSheetId="1">'KF_24_dur+rat'!$AJ$77:$AJ$92</definedName>
    <definedName name="Arnold_Pogossian_2009_14" localSheetId="1">'KF_24_dur+rat'!$AH$77:$AH$92</definedName>
    <definedName name="Arnold_Pogossian_2009_6" localSheetId="1">'KF_24_dur+rat'!#REF!</definedName>
    <definedName name="Banse_Keller_2005_06" localSheetId="1">'KF_24_dur+rat'!#REF!</definedName>
    <definedName name="Banse_Keller_2005_14" localSheetId="1">'KF_24_dur+rat'!$AI$77:$AI$92</definedName>
    <definedName name="BK_2005_21" localSheetId="1">'KF_24_dur+rat'!$AI$77:$AI$85</definedName>
    <definedName name="BK_2005_23" localSheetId="1">'KF_24_dur+rat'!$AI$77:$AI$85</definedName>
    <definedName name="BK_27" localSheetId="1">'KF_24_dur+rat'!$AI$77:$AI$92</definedName>
    <definedName name="BK_28" localSheetId="1">'KF_24_dur+rat'!$AI$77:$AI$85</definedName>
    <definedName name="CK_1987_21" localSheetId="1">'KF_24_dur+rat'!$AB$77:$AB$85</definedName>
    <definedName name="CK_1987_23" localSheetId="1">'KF_24_dur+rat'!$AB$77:$AB$85</definedName>
    <definedName name="CK_1990_21" localSheetId="1">'KF_24_dur+rat'!$AC$77:$AC$85</definedName>
    <definedName name="CK_1990_23" localSheetId="1">'KF_24_dur+rat'!$AC$77:$AC$85</definedName>
    <definedName name="CK_1990_32_dur" localSheetId="1">'KF_24_dur+rat'!$AA$2:$AA$20</definedName>
    <definedName name="CK_27" localSheetId="1">'KF_24_dur+rat'!$AC$77:$AC$88</definedName>
    <definedName name="CK_28" localSheetId="1">'KF_24_dur+rat'!$AC$77:$AC$85</definedName>
    <definedName name="CK87_27" localSheetId="1">'KF_24_dur+rat'!$AB$77:$AB$88</definedName>
    <definedName name="CK87_28" localSheetId="1">'KF_24_dur+rat'!$AB$77:$AB$85</definedName>
    <definedName name="Csengery_Keller_1987_04__Nimmermehr" localSheetId="1">'KF_24_dur+rat'!#REF!</definedName>
    <definedName name="Csengery_Keller_1987_12__Umpanzert" localSheetId="1">'KF_24_dur+rat'!$AB$77:$AB$88</definedName>
    <definedName name="Csengery_Keller_1990_06" localSheetId="1">'KF_24_dur+rat'!#REF!</definedName>
    <definedName name="Csengery_Keller_1990_14" localSheetId="1">'KF_24_dur+rat'!$AC$77:$AC$88</definedName>
    <definedName name="Kammer_Widmann_2017_14_Abschnitte_Dauern" localSheetId="1">'KF_24_dur+rat'!$AM$77:$AM$92</definedName>
    <definedName name="Kammer_Widmann_2017_20_Abschnitte_Dauern_1" localSheetId="1">'KF_24_dur+rat'!$AM$77:$AM$85</definedName>
    <definedName name="Kammer_Widmann_2017_20_Abschnitte_Dauern_3" localSheetId="1">'KF_24_dur+rat'!$AM$77:$AM$85</definedName>
    <definedName name="Kammer_Widmann_2017_24_Abschnitte_Dauern_1" localSheetId="1">'KF_24_dur+rat'!$AM$77:$AM$85</definedName>
    <definedName name="Kammer_Widmann_2017_27_Abschnitte_Dauern" localSheetId="1">'KF_24_dur+rat'!$AM$77:$AM$92</definedName>
    <definedName name="KO_1994_21" localSheetId="1">'KF_24_dur+rat'!$AD$77:$AD$85</definedName>
    <definedName name="KO_1994_23" localSheetId="1">'KF_24_dur+rat'!$AD$77:$AD$85</definedName>
    <definedName name="KO_1996_21" localSheetId="1">'KF_24_dur+rat'!$AE$77:$AE$85</definedName>
    <definedName name="KO_1996_23" localSheetId="1">'KF_24_dur+rat'!$AE$77:$AE$85</definedName>
    <definedName name="KO_27" localSheetId="1">'KF_24_dur+rat'!$AE$77:$AE$92</definedName>
    <definedName name="KO_28" localSheetId="1">'KF_24_dur+rat'!$AE$77:$AE$85</definedName>
    <definedName name="KO_94_27" localSheetId="1">'KF_24_dur+rat'!$AD$77:$AD$92</definedName>
    <definedName name="KO_94_28" localSheetId="1">'KF_24_dur+rat'!$AD$77:$AD$85</definedName>
    <definedName name="Komsi_Oramo_1994_14" localSheetId="1">'KF_24_dur+rat'!$AD$77:$AD$92</definedName>
    <definedName name="Komsi_Oramo_1996_06" localSheetId="1">'KF_24_dur+rat'!#REF!</definedName>
    <definedName name="Komsi_Oramo_1996_14" localSheetId="1">'KF_24_dur+rat'!$AE$77:$AE$92</definedName>
    <definedName name="Melzer_Stark_2012_06" localSheetId="1">'KF_24_dur+rat'!#REF!</definedName>
    <definedName name="Melzer_Stark_2012_14" localSheetId="1">'KF_24_dur+rat'!$AK$77:$AK$92</definedName>
    <definedName name="Melzer_Stark_2013_06" localSheetId="1">'KF_24_dur+rat'!#REF!</definedName>
    <definedName name="Melzer_Stark_2014_14" localSheetId="1">'KF_24_dur+rat'!$AL$77:$AL$92</definedName>
    <definedName name="Melzer_Stark_2017_Wien_modern_14_dur" localSheetId="1">'KF_24_dur+rat'!$AN$77:$AN$92</definedName>
    <definedName name="Melzer_Stark_2017_Wien_modern_20_dur_1" localSheetId="1">'KF_24_dur+rat'!$AN$77:$AN$85</definedName>
    <definedName name="Melzer_Stark_2017_Wien_modern_20_dur_3" localSheetId="1">'KF_24_dur+rat'!$AN$77:$AN$85</definedName>
    <definedName name="Melzer_Stark_2017_Wien_modern_24_dur_1" localSheetId="1">'KF_24_dur+rat'!$AN$77:$AN$85</definedName>
    <definedName name="Melzer_Stark_2017_Wien_modern_27_dur" localSheetId="1">'KF_24_dur+rat'!$AN$77:$AN$92</definedName>
    <definedName name="Melzer_Stark_2019_14" localSheetId="1">'KF_24_dur+rat'!$AO$77:$AO$92</definedName>
    <definedName name="MS_2012_21" localSheetId="1">'KF_24_dur+rat'!$AK$77:$AK$85</definedName>
    <definedName name="MS_2012_23" localSheetId="1">'KF_24_dur+rat'!$AK$77:$AK$85</definedName>
    <definedName name="MS_2013_21" localSheetId="1">'KF_24_dur+rat'!$AL$77:$AL$85</definedName>
    <definedName name="MS_2013_23" localSheetId="1">'KF_24_dur+rat'!$AL$77:$AL$85</definedName>
    <definedName name="MS_2019_21" localSheetId="1">'KF_24_dur+rat'!$AO$77:$AO$85</definedName>
    <definedName name="MS_2019_23" localSheetId="1">'KF_24_dur+rat'!$AO$77:$AO$85</definedName>
    <definedName name="MS_27" localSheetId="1">'KF_24_dur+rat'!$AK$77:$AK$92</definedName>
    <definedName name="MS_28" localSheetId="1">'KF_24_dur+rat'!$AK$77:$AK$85</definedName>
    <definedName name="MS13_27" localSheetId="1">'KF_24_dur+rat'!$AL$77:$AL$92</definedName>
    <definedName name="MS13_28" localSheetId="1">'KF_24_dur+rat'!$AL$77:$AL$85</definedName>
    <definedName name="MS19_27" localSheetId="1">'KF_24_dur+rat'!$AO$77:$AO$92</definedName>
    <definedName name="MS19_28" localSheetId="1">'KF_24_dur+rat'!$AO$77:$AO$85</definedName>
    <definedName name="Pammer_Kopatchinskaja_2004_06" localSheetId="1">'KF_24_dur+rat'!#REF!</definedName>
    <definedName name="Pammer_Kopatchinskaja_2004_12" localSheetId="1">'KF_24_dur+rat'!$AG$77:$AG$92</definedName>
    <definedName name="PK_2004_21" localSheetId="1">'KF_24_dur+rat'!$AG$77:$AG$85</definedName>
    <definedName name="PK_2004_23" localSheetId="1">'KF_24_dur+rat'!$AG$77:$AG$85</definedName>
    <definedName name="PK_27" localSheetId="1">'KF_24_dur+rat'!$AG$77:$AG$92</definedName>
    <definedName name="PK_28" localSheetId="1">'KF_24_dur+rat'!$AG$77:$AG$85</definedName>
    <definedName name="Whittlesey_Sallaberger_1997_06" localSheetId="1">'KF_24_dur+rat'!#REF!</definedName>
    <definedName name="Whittlesey_Sallaberger_1997_14" localSheetId="1">'KF_24_dur+rat'!$AF$77:$AF$92</definedName>
    <definedName name="WS_1997_21" localSheetId="1">'KF_24_dur+rat'!$AF$77:$AF$85</definedName>
    <definedName name="WS_1997_23" localSheetId="1">'KF_24_dur+rat'!$AF$77:$AF$85</definedName>
    <definedName name="WS_27" localSheetId="1">'KF_24_dur+rat'!$AF$77:$AF$92</definedName>
    <definedName name="WS_28" localSheetId="1">'KF_24_dur+rat'!$AF$77:$AF$85</definedName>
  </definedNames>
  <calcPr calcId="145621"/>
</workbook>
</file>

<file path=xl/calcChain.xml><?xml version="1.0" encoding="utf-8"?>
<calcChain xmlns="http://schemas.openxmlformats.org/spreadsheetml/2006/main">
  <c r="T16" i="3" l="1"/>
  <c r="T15" i="3"/>
  <c r="T14" i="3"/>
  <c r="T13" i="3"/>
  <c r="T17" i="3" s="1"/>
  <c r="AX10" i="3" l="1"/>
  <c r="AB3" i="3"/>
  <c r="AB4" i="3"/>
  <c r="AB5" i="3"/>
  <c r="AB6" i="3"/>
  <c r="AB7" i="3"/>
  <c r="AB8" i="3"/>
  <c r="AB9" i="3"/>
  <c r="B5" i="3" s="1"/>
  <c r="B3" i="3" l="1"/>
  <c r="B4" i="3"/>
  <c r="B24" i="3"/>
  <c r="B26" i="3"/>
  <c r="B25" i="3"/>
  <c r="AC6" i="3" l="1"/>
  <c r="AC7" i="3"/>
  <c r="AC8" i="3"/>
  <c r="AE6" i="3"/>
  <c r="AE7" i="3"/>
  <c r="AE8" i="3"/>
  <c r="AF6" i="3"/>
  <c r="F4" i="3" s="1"/>
  <c r="AF7" i="3"/>
  <c r="AF8" i="3"/>
  <c r="AG6" i="3"/>
  <c r="AG7" i="3"/>
  <c r="AG8" i="3"/>
  <c r="AH6" i="3"/>
  <c r="AH7" i="3"/>
  <c r="AH8" i="3"/>
  <c r="AI6" i="3"/>
  <c r="AI7" i="3"/>
  <c r="AI8" i="3"/>
  <c r="AK6" i="3"/>
  <c r="AK7" i="3"/>
  <c r="AK8" i="3"/>
  <c r="AK47" i="3" s="1"/>
  <c r="AM6" i="3"/>
  <c r="AM7" i="3"/>
  <c r="AM8" i="3"/>
  <c r="AC4" i="3"/>
  <c r="AC5" i="3"/>
  <c r="AE4" i="3"/>
  <c r="AE5" i="3"/>
  <c r="AF4" i="3"/>
  <c r="AF5" i="3"/>
  <c r="AG4" i="3"/>
  <c r="AG5" i="3"/>
  <c r="AH4" i="3"/>
  <c r="AH5" i="3"/>
  <c r="AI4" i="3"/>
  <c r="AI5" i="3"/>
  <c r="AK4" i="3"/>
  <c r="AK5" i="3"/>
  <c r="AM4" i="3"/>
  <c r="AM5" i="3"/>
  <c r="AE2" i="3"/>
  <c r="AE3" i="3"/>
  <c r="AG2" i="3"/>
  <c r="AG3" i="3"/>
  <c r="AH2" i="3"/>
  <c r="AH3" i="3"/>
  <c r="AI2" i="3"/>
  <c r="I2" i="3" s="1"/>
  <c r="AI3" i="3"/>
  <c r="AJ2" i="3"/>
  <c r="AJ3" i="3"/>
  <c r="AJ4" i="3"/>
  <c r="AJ5" i="3"/>
  <c r="AJ6" i="3"/>
  <c r="AJ7" i="3"/>
  <c r="AJ8" i="3"/>
  <c r="AK2" i="3"/>
  <c r="K2" i="3" s="1"/>
  <c r="AK3" i="3"/>
  <c r="AM2" i="3"/>
  <c r="AM3" i="3"/>
  <c r="AO2" i="3"/>
  <c r="O2" i="3" s="1"/>
  <c r="AO3" i="3"/>
  <c r="AO4" i="3"/>
  <c r="AO5" i="3"/>
  <c r="AO6" i="3"/>
  <c r="AO7" i="3"/>
  <c r="AO8" i="3"/>
  <c r="AC2" i="3"/>
  <c r="AC3" i="3"/>
  <c r="AF2" i="3"/>
  <c r="AF3" i="3"/>
  <c r="AB43" i="3"/>
  <c r="AB44" i="3"/>
  <c r="AB46" i="3"/>
  <c r="AB2" i="3"/>
  <c r="B2" i="3" s="1"/>
  <c r="B6" i="3" s="1"/>
  <c r="AB42" i="3"/>
  <c r="AD4" i="3"/>
  <c r="AD5" i="3"/>
  <c r="AD6" i="3"/>
  <c r="AD7" i="3"/>
  <c r="AD2" i="3"/>
  <c r="D2" i="3" s="1"/>
  <c r="AD3" i="3"/>
  <c r="AD8" i="3"/>
  <c r="AL4" i="3"/>
  <c r="AL5" i="3"/>
  <c r="AL6" i="3"/>
  <c r="AL7" i="3"/>
  <c r="AL2" i="3"/>
  <c r="AL3" i="3"/>
  <c r="AL8" i="3"/>
  <c r="AN4" i="3"/>
  <c r="AN5" i="3"/>
  <c r="AN6" i="3"/>
  <c r="AN7" i="3"/>
  <c r="AN2" i="3"/>
  <c r="AN3" i="3"/>
  <c r="AN8" i="3"/>
  <c r="AC9" i="3"/>
  <c r="C5" i="3" s="1"/>
  <c r="AD9" i="3"/>
  <c r="D5" i="3" s="1"/>
  <c r="AE9" i="3"/>
  <c r="E5" i="3" s="1"/>
  <c r="AF9" i="3"/>
  <c r="F5" i="3" s="1"/>
  <c r="AG9" i="3"/>
  <c r="G5" i="3" s="1"/>
  <c r="AH9" i="3"/>
  <c r="H5" i="3" s="1"/>
  <c r="AI9" i="3"/>
  <c r="I5" i="3" s="1"/>
  <c r="AJ9" i="3"/>
  <c r="J5" i="3" s="1"/>
  <c r="AK9" i="3"/>
  <c r="K5" i="3" s="1"/>
  <c r="AL9" i="3"/>
  <c r="L5" i="3" s="1"/>
  <c r="AM9" i="3"/>
  <c r="M5" i="3" s="1"/>
  <c r="AN9" i="3"/>
  <c r="N5" i="3" s="1"/>
  <c r="AO9" i="3"/>
  <c r="O5" i="3" s="1"/>
  <c r="AN41" i="3"/>
  <c r="AO42" i="3"/>
  <c r="AG44" i="3"/>
  <c r="AB47" i="3"/>
  <c r="L2" i="3" l="1"/>
  <c r="C2" i="3"/>
  <c r="G2" i="3"/>
  <c r="AO45" i="3"/>
  <c r="O4" i="3"/>
  <c r="AI45" i="3"/>
  <c r="I4" i="3"/>
  <c r="AM43" i="3"/>
  <c r="M3" i="3"/>
  <c r="AG43" i="3"/>
  <c r="G3" i="3"/>
  <c r="N2" i="3"/>
  <c r="N23" i="3" s="1"/>
  <c r="AD45" i="3"/>
  <c r="D4" i="3"/>
  <c r="O3" i="3"/>
  <c r="O6" i="3" s="1"/>
  <c r="AM45" i="3"/>
  <c r="M4" i="3"/>
  <c r="M25" i="3" s="1"/>
  <c r="AL45" i="3"/>
  <c r="L4" i="3"/>
  <c r="F2" i="3"/>
  <c r="F23" i="3" s="1"/>
  <c r="AJ45" i="3"/>
  <c r="J4" i="3"/>
  <c r="H2" i="3"/>
  <c r="AK43" i="3"/>
  <c r="K3" i="3"/>
  <c r="AF43" i="3"/>
  <c r="F3" i="3"/>
  <c r="AH45" i="3"/>
  <c r="H4" i="3"/>
  <c r="N4" i="3"/>
  <c r="AD43" i="3"/>
  <c r="D3" i="3"/>
  <c r="AE45" i="3"/>
  <c r="E4" i="3"/>
  <c r="AJ43" i="3"/>
  <c r="J3" i="3"/>
  <c r="AI43" i="3"/>
  <c r="I3" i="3"/>
  <c r="I6" i="3" s="1"/>
  <c r="AE43" i="3"/>
  <c r="E3" i="3"/>
  <c r="K4" i="3"/>
  <c r="K25" i="3" s="1"/>
  <c r="AN43" i="3"/>
  <c r="N3" i="3"/>
  <c r="N6" i="3" s="1"/>
  <c r="M2" i="3"/>
  <c r="G4" i="3"/>
  <c r="AL43" i="3"/>
  <c r="L3" i="3"/>
  <c r="L24" i="3" s="1"/>
  <c r="J2" i="3"/>
  <c r="E2" i="3"/>
  <c r="AH43" i="3"/>
  <c r="H3" i="3"/>
  <c r="AC43" i="3"/>
  <c r="C3" i="3"/>
  <c r="C6" i="3" s="1"/>
  <c r="AC45" i="3"/>
  <c r="C4" i="3"/>
  <c r="AE48" i="3"/>
  <c r="AE46" i="3"/>
  <c r="K23" i="3"/>
  <c r="H23" i="3"/>
  <c r="O23" i="3"/>
  <c r="D23" i="3"/>
  <c r="I23" i="3"/>
  <c r="C23" i="3"/>
  <c r="G23" i="3"/>
  <c r="L23" i="3"/>
  <c r="AB10" i="3"/>
  <c r="M23" i="3"/>
  <c r="J23" i="3"/>
  <c r="E23" i="3"/>
  <c r="F25" i="3"/>
  <c r="F26" i="3"/>
  <c r="AI48" i="3"/>
  <c r="AJ47" i="3"/>
  <c r="AM46" i="3"/>
  <c r="G25" i="3"/>
  <c r="AF42" i="3"/>
  <c r="AJ46" i="3"/>
  <c r="AH42" i="3"/>
  <c r="AH46" i="3"/>
  <c r="AE47" i="3"/>
  <c r="AJ48" i="3"/>
  <c r="AI10" i="3"/>
  <c r="AI49" i="3" s="1"/>
  <c r="AH48" i="3"/>
  <c r="AN46" i="3"/>
  <c r="AF10" i="3"/>
  <c r="AF49" i="3" s="1"/>
  <c r="E26" i="3"/>
  <c r="D26" i="3"/>
  <c r="AL46" i="3"/>
  <c r="AJ44" i="3"/>
  <c r="AE44" i="3"/>
  <c r="AK46" i="3"/>
  <c r="AI42" i="3"/>
  <c r="AO44" i="3"/>
  <c r="AG48" i="3"/>
  <c r="AF46" i="3"/>
  <c r="AF48" i="3"/>
  <c r="AC42" i="3"/>
  <c r="AI44" i="3"/>
  <c r="AM48" i="3"/>
  <c r="AN44" i="3"/>
  <c r="G26" i="3"/>
  <c r="AN47" i="3"/>
  <c r="AL48" i="3"/>
  <c r="AD47" i="3"/>
  <c r="AO47" i="3"/>
  <c r="AJ42" i="3"/>
  <c r="AE42" i="3"/>
  <c r="AH44" i="3"/>
  <c r="AC44" i="3"/>
  <c r="AI47" i="3"/>
  <c r="C26" i="3"/>
  <c r="AN42" i="3"/>
  <c r="AO48" i="3"/>
  <c r="AD44" i="3"/>
  <c r="AN48" i="3"/>
  <c r="AL44" i="3"/>
  <c r="AM44" i="3"/>
  <c r="AL47" i="3"/>
  <c r="AD42" i="3"/>
  <c r="AO46" i="3"/>
  <c r="AK42" i="3"/>
  <c r="AI46" i="3"/>
  <c r="AF47" i="3"/>
  <c r="AN10" i="3"/>
  <c r="AN49" i="3" s="1"/>
  <c r="AK41" i="3"/>
  <c r="AK10" i="3"/>
  <c r="AK49" i="3" s="1"/>
  <c r="AH10" i="3"/>
  <c r="AH49" i="3" s="1"/>
  <c r="AC10" i="3"/>
  <c r="AC49" i="3" s="1"/>
  <c r="AO41" i="3"/>
  <c r="AO10" i="3"/>
  <c r="AO49" i="3" s="1"/>
  <c r="AG10" i="3"/>
  <c r="AG49" i="3" s="1"/>
  <c r="AD10" i="3"/>
  <c r="AD49" i="3" s="1"/>
  <c r="AM10" i="3"/>
  <c r="AM49" i="3" s="1"/>
  <c r="AL41" i="3"/>
  <c r="AL10" i="3"/>
  <c r="AL49" i="3" s="1"/>
  <c r="AJ10" i="3"/>
  <c r="AJ49" i="3" s="1"/>
  <c r="AE41" i="3"/>
  <c r="AE10" i="3"/>
  <c r="AE49" i="3" s="1"/>
  <c r="AT2" i="3"/>
  <c r="AW2" i="3" s="1"/>
  <c r="AW41" i="3" s="1"/>
  <c r="AC41" i="3"/>
  <c r="AT7" i="3"/>
  <c r="AT46" i="3" s="1"/>
  <c r="AQ9" i="3"/>
  <c r="AQ48" i="3" s="1"/>
  <c r="AV7" i="3"/>
  <c r="AV46" i="3" s="1"/>
  <c r="AG46" i="3"/>
  <c r="AR2" i="3"/>
  <c r="AR41" i="3" s="1"/>
  <c r="AQ2" i="3"/>
  <c r="AQ41" i="3" s="1"/>
  <c r="AD41" i="3"/>
  <c r="AB48" i="3"/>
  <c r="AD48" i="3"/>
  <c r="AR9" i="3"/>
  <c r="AR48" i="3" s="1"/>
  <c r="AB41" i="3"/>
  <c r="AL42" i="3"/>
  <c r="AB45" i="3"/>
  <c r="AU7" i="3"/>
  <c r="AU46" i="3" s="1"/>
  <c r="AG45" i="3"/>
  <c r="AC46" i="3"/>
  <c r="AH41" i="3"/>
  <c r="AQ7" i="3"/>
  <c r="AQ46" i="3" s="1"/>
  <c r="AT8" i="3"/>
  <c r="AT47" i="3" s="1"/>
  <c r="AK44" i="3"/>
  <c r="AU5" i="3"/>
  <c r="AU44" i="3" s="1"/>
  <c r="AQ5" i="3"/>
  <c r="AQ44" i="3" s="1"/>
  <c r="AF44" i="3"/>
  <c r="AT5" i="3"/>
  <c r="AR5" i="3"/>
  <c r="AR44" i="3" s="1"/>
  <c r="AH47" i="3"/>
  <c r="AF45" i="3"/>
  <c r="AQ6" i="3"/>
  <c r="AQ45" i="3" s="1"/>
  <c r="AV6" i="3"/>
  <c r="AV45" i="3" s="1"/>
  <c r="AP6" i="3"/>
  <c r="AF63" i="3" s="1"/>
  <c r="AU6" i="3"/>
  <c r="AU45" i="3" s="1"/>
  <c r="AM41" i="3"/>
  <c r="AV3" i="3"/>
  <c r="AV42" i="3" s="1"/>
  <c r="AP3" i="3"/>
  <c r="AE60" i="3" s="1"/>
  <c r="AQ3" i="3"/>
  <c r="AQ42" i="3" s="1"/>
  <c r="AG42" i="3"/>
  <c r="AU3" i="3"/>
  <c r="AU42" i="3" s="1"/>
  <c r="AK45" i="3"/>
  <c r="AC47" i="3"/>
  <c r="AU8" i="3"/>
  <c r="AU47" i="3" s="1"/>
  <c r="AV8" i="3"/>
  <c r="AV47" i="3" s="1"/>
  <c r="AP4" i="3"/>
  <c r="AO61" i="3" s="1"/>
  <c r="AQ4" i="3"/>
  <c r="AQ43" i="3" s="1"/>
  <c r="AO43" i="3"/>
  <c r="AN45" i="3"/>
  <c r="AI41" i="3"/>
  <c r="AV2" i="3"/>
  <c r="AV41" i="3" s="1"/>
  <c r="AR8" i="3"/>
  <c r="AR47" i="3" s="1"/>
  <c r="AP8" i="3"/>
  <c r="AK65" i="3" s="1"/>
  <c r="AQ8" i="3"/>
  <c r="AQ47" i="3" s="1"/>
  <c r="AR4" i="3"/>
  <c r="AR43" i="3" s="1"/>
  <c r="AU9" i="3"/>
  <c r="AU48" i="3" s="1"/>
  <c r="AM42" i="3"/>
  <c r="AV4" i="3"/>
  <c r="AV43" i="3" s="1"/>
  <c r="AU4" i="3"/>
  <c r="AU43" i="3" s="1"/>
  <c r="AM47" i="3"/>
  <c r="AG41" i="3"/>
  <c r="AP7" i="3"/>
  <c r="AD64" i="3" s="1"/>
  <c r="AR7" i="3"/>
  <c r="AR46" i="3" s="1"/>
  <c r="AD46" i="3"/>
  <c r="AF41" i="3"/>
  <c r="AU2" i="3"/>
  <c r="AU41" i="3" s="1"/>
  <c r="AJ41" i="3"/>
  <c r="AG47" i="3"/>
  <c r="AT4" i="3"/>
  <c r="AT6" i="3"/>
  <c r="AR6" i="3"/>
  <c r="AR45" i="3" s="1"/>
  <c r="AK48" i="3"/>
  <c r="AP9" i="3"/>
  <c r="AN66" i="3" s="1"/>
  <c r="AT9" i="3"/>
  <c r="AV9" i="3"/>
  <c r="AV48" i="3" s="1"/>
  <c r="AC48" i="3"/>
  <c r="AR3" i="3"/>
  <c r="AR42" i="3" s="1"/>
  <c r="AP2" i="3"/>
  <c r="AT3" i="3"/>
  <c r="AP5" i="3"/>
  <c r="AM62" i="3" s="1"/>
  <c r="AV5" i="3"/>
  <c r="AV44" i="3" s="1"/>
  <c r="D6" i="3" l="1"/>
  <c r="G6" i="3"/>
  <c r="J6" i="3"/>
  <c r="K6" i="3"/>
  <c r="H6" i="3"/>
  <c r="M6" i="3"/>
  <c r="E6" i="3"/>
  <c r="F6" i="3"/>
  <c r="L6" i="3"/>
  <c r="AT41" i="3"/>
  <c r="W5" i="3"/>
  <c r="K36" i="3" s="1"/>
  <c r="P5" i="3"/>
  <c r="E45" i="3" s="1"/>
  <c r="J24" i="3"/>
  <c r="O25" i="3"/>
  <c r="K26" i="3"/>
  <c r="F24" i="3"/>
  <c r="D24" i="3"/>
  <c r="C24" i="3"/>
  <c r="P3" i="3"/>
  <c r="J43" i="3" s="1"/>
  <c r="Q3" i="3"/>
  <c r="Q24" i="3" s="1"/>
  <c r="Y3" i="3"/>
  <c r="Y24" i="3" s="1"/>
  <c r="W3" i="3"/>
  <c r="W24" i="3" s="1"/>
  <c r="R3" i="3"/>
  <c r="R24" i="3" s="1"/>
  <c r="X3" i="3"/>
  <c r="X24" i="3" s="1"/>
  <c r="N26" i="3"/>
  <c r="D25" i="3"/>
  <c r="X4" i="3"/>
  <c r="X25" i="3" s="1"/>
  <c r="P4" i="3"/>
  <c r="O44" i="3" s="1"/>
  <c r="Y4" i="3"/>
  <c r="Y25" i="3" s="1"/>
  <c r="C25" i="3"/>
  <c r="W4" i="3"/>
  <c r="I35" i="3" s="1"/>
  <c r="R4" i="3"/>
  <c r="R25" i="3" s="1"/>
  <c r="Q4" i="3"/>
  <c r="Q25" i="3" s="1"/>
  <c r="I24" i="3"/>
  <c r="E25" i="3"/>
  <c r="H26" i="3"/>
  <c r="M26" i="3"/>
  <c r="I26" i="3"/>
  <c r="Q5" i="3"/>
  <c r="Q26" i="3" s="1"/>
  <c r="G34" i="3"/>
  <c r="G24" i="3"/>
  <c r="H25" i="3"/>
  <c r="J25" i="3"/>
  <c r="H24" i="3"/>
  <c r="K24" i="3"/>
  <c r="K43" i="3"/>
  <c r="X5" i="3"/>
  <c r="X26" i="3" s="1"/>
  <c r="L25" i="3"/>
  <c r="N24" i="3"/>
  <c r="E24" i="3"/>
  <c r="M24" i="3"/>
  <c r="L26" i="3"/>
  <c r="J26" i="3"/>
  <c r="O26" i="3"/>
  <c r="Y5" i="3"/>
  <c r="Y26" i="3" s="1"/>
  <c r="R5" i="3"/>
  <c r="R26" i="3" s="1"/>
  <c r="N25" i="3"/>
  <c r="I25" i="3"/>
  <c r="O24" i="3"/>
  <c r="AJ59" i="3"/>
  <c r="AP12" i="3"/>
  <c r="AW7" i="3"/>
  <c r="AW46" i="3" s="1"/>
  <c r="AB61" i="3"/>
  <c r="AC63" i="3"/>
  <c r="AN63" i="3"/>
  <c r="AD66" i="3"/>
  <c r="AO63" i="3"/>
  <c r="AD63" i="3"/>
  <c r="AK63" i="3"/>
  <c r="AB66" i="3"/>
  <c r="AG61" i="3"/>
  <c r="AW8" i="3"/>
  <c r="AW47" i="3" s="1"/>
  <c r="AE61" i="3"/>
  <c r="AF65" i="3"/>
  <c r="AB65" i="3"/>
  <c r="AG59" i="3"/>
  <c r="AE59" i="3"/>
  <c r="AN65" i="3"/>
  <c r="AC65" i="3"/>
  <c r="AO64" i="3"/>
  <c r="AF64" i="3"/>
  <c r="AO60" i="3"/>
  <c r="AF62" i="3"/>
  <c r="AG65" i="3"/>
  <c r="AE66" i="3"/>
  <c r="AM66" i="3"/>
  <c r="AK59" i="3"/>
  <c r="AD59" i="3"/>
  <c r="AH59" i="3"/>
  <c r="AO59" i="3"/>
  <c r="AS2" i="3"/>
  <c r="AS41" i="3" s="1"/>
  <c r="AB59" i="3"/>
  <c r="AP41" i="3"/>
  <c r="AN59" i="3"/>
  <c r="W2" i="3"/>
  <c r="Y2" i="3"/>
  <c r="Y23" i="3" s="1"/>
  <c r="X2" i="3"/>
  <c r="X23" i="3" s="1"/>
  <c r="AN64" i="3"/>
  <c r="AC59" i="3"/>
  <c r="AI59" i="3"/>
  <c r="AM59" i="3"/>
  <c r="AH65" i="3"/>
  <c r="AC66" i="3"/>
  <c r="AH60" i="3"/>
  <c r="AL63" i="3"/>
  <c r="AE63" i="3"/>
  <c r="AS6" i="3"/>
  <c r="AS45" i="3" s="1"/>
  <c r="AI63" i="3"/>
  <c r="AB63" i="3"/>
  <c r="AM63" i="3"/>
  <c r="AG63" i="3"/>
  <c r="AP45" i="3"/>
  <c r="AH63" i="3"/>
  <c r="AJ63" i="3"/>
  <c r="B23" i="3"/>
  <c r="Q2" i="3"/>
  <c r="Q23" i="3" s="1"/>
  <c r="R2" i="3"/>
  <c r="R23" i="3" s="1"/>
  <c r="P2" i="3"/>
  <c r="AE64" i="3"/>
  <c r="AM64" i="3"/>
  <c r="AK64" i="3"/>
  <c r="AG64" i="3"/>
  <c r="AL64" i="3"/>
  <c r="AC64" i="3"/>
  <c r="AJ64" i="3"/>
  <c r="AP46" i="3"/>
  <c r="AB64" i="3"/>
  <c r="AS7" i="3"/>
  <c r="AS46" i="3" s="1"/>
  <c r="AI64" i="3"/>
  <c r="AH64" i="3"/>
  <c r="AJ62" i="3"/>
  <c r="AG62" i="3"/>
  <c r="AB62" i="3"/>
  <c r="AC62" i="3"/>
  <c r="AE62" i="3"/>
  <c r="AL62" i="3"/>
  <c r="AN62" i="3"/>
  <c r="AD62" i="3"/>
  <c r="AP44" i="3"/>
  <c r="AS5" i="3"/>
  <c r="AS44" i="3" s="1"/>
  <c r="AH62" i="3"/>
  <c r="AO62" i="3"/>
  <c r="AT48" i="3"/>
  <c r="AW9" i="3"/>
  <c r="AW48" i="3" s="1"/>
  <c r="AH66" i="3"/>
  <c r="AL66" i="3"/>
  <c r="AS9" i="3"/>
  <c r="AS48" i="3" s="1"/>
  <c r="AI66" i="3"/>
  <c r="AG66" i="3"/>
  <c r="AO66" i="3"/>
  <c r="AP48" i="3"/>
  <c r="AF66" i="3"/>
  <c r="AL59" i="3"/>
  <c r="AJ66" i="3"/>
  <c r="AI62" i="3"/>
  <c r="AK66" i="3"/>
  <c r="AW6" i="3"/>
  <c r="AW45" i="3" s="1"/>
  <c r="AT45" i="3"/>
  <c r="AF59" i="3"/>
  <c r="AH61" i="3"/>
  <c r="AK61" i="3"/>
  <c r="AS4" i="3"/>
  <c r="AS43" i="3" s="1"/>
  <c r="AD61" i="3"/>
  <c r="AL61" i="3"/>
  <c r="AP43" i="3"/>
  <c r="AI61" i="3"/>
  <c r="AN61" i="3"/>
  <c r="AF61" i="3"/>
  <c r="AC61" i="3"/>
  <c r="AM61" i="3"/>
  <c r="AJ61" i="3"/>
  <c r="AK62" i="3"/>
  <c r="AW3" i="3"/>
  <c r="AW42" i="3" s="1"/>
  <c r="AT42" i="3"/>
  <c r="AN60" i="3"/>
  <c r="AC60" i="3"/>
  <c r="AI60" i="3"/>
  <c r="AD60" i="3"/>
  <c r="AK60" i="3"/>
  <c r="AJ60" i="3"/>
  <c r="AS3" i="3"/>
  <c r="AS42" i="3" s="1"/>
  <c r="AL60" i="3"/>
  <c r="AB60" i="3"/>
  <c r="AP42" i="3"/>
  <c r="AF60" i="3"/>
  <c r="AM60" i="3"/>
  <c r="AO65" i="3"/>
  <c r="AL65" i="3"/>
  <c r="AS8" i="3"/>
  <c r="AS47" i="3" s="1"/>
  <c r="AD65" i="3"/>
  <c r="AP47" i="3"/>
  <c r="AI65" i="3"/>
  <c r="AE65" i="3"/>
  <c r="AM65" i="3"/>
  <c r="AJ65" i="3"/>
  <c r="AG60" i="3"/>
  <c r="AT44" i="3"/>
  <c r="AW5" i="3"/>
  <c r="AW44" i="3" s="1"/>
  <c r="AW4" i="3"/>
  <c r="AW43" i="3" s="1"/>
  <c r="AT43" i="3"/>
  <c r="E43" i="3" l="1"/>
  <c r="M36" i="3"/>
  <c r="I36" i="3"/>
  <c r="F36" i="3"/>
  <c r="C36" i="3"/>
  <c r="Z5" i="3"/>
  <c r="P7" i="3"/>
  <c r="E34" i="3"/>
  <c r="M34" i="3"/>
  <c r="S5" i="3"/>
  <c r="K45" i="3"/>
  <c r="F45" i="3"/>
  <c r="M45" i="3"/>
  <c r="L45" i="3"/>
  <c r="O45" i="3"/>
  <c r="N45" i="3"/>
  <c r="H45" i="3"/>
  <c r="D45" i="3"/>
  <c r="E36" i="3"/>
  <c r="C45" i="3"/>
  <c r="I44" i="3"/>
  <c r="C44" i="3"/>
  <c r="H43" i="3"/>
  <c r="O43" i="3"/>
  <c r="M43" i="3"/>
  <c r="P26" i="3"/>
  <c r="S26" i="3" s="1"/>
  <c r="L44" i="3"/>
  <c r="Z3" i="3"/>
  <c r="J44" i="3"/>
  <c r="C43" i="3"/>
  <c r="H36" i="3"/>
  <c r="J45" i="3"/>
  <c r="H44" i="3"/>
  <c r="I45" i="3"/>
  <c r="G45" i="3"/>
  <c r="W26" i="3"/>
  <c r="G33" i="3"/>
  <c r="M33" i="3"/>
  <c r="H33" i="3"/>
  <c r="I33" i="3"/>
  <c r="S4" i="3"/>
  <c r="D44" i="3"/>
  <c r="B45" i="3"/>
  <c r="M42" i="3"/>
  <c r="N42" i="3"/>
  <c r="O42" i="3"/>
  <c r="I42" i="3"/>
  <c r="D42" i="3"/>
  <c r="L42" i="3"/>
  <c r="F42" i="3"/>
  <c r="G42" i="3"/>
  <c r="J42" i="3"/>
  <c r="E42" i="3"/>
  <c r="H42" i="3"/>
  <c r="K42" i="3"/>
  <c r="C42" i="3"/>
  <c r="N44" i="3"/>
  <c r="G36" i="3"/>
  <c r="E44" i="3"/>
  <c r="H35" i="3"/>
  <c r="G43" i="3"/>
  <c r="I43" i="3"/>
  <c r="S3" i="3"/>
  <c r="H34" i="3"/>
  <c r="N43" i="3"/>
  <c r="K34" i="3"/>
  <c r="I34" i="3"/>
  <c r="W25" i="3"/>
  <c r="Z25" i="3" s="1"/>
  <c r="F35" i="3"/>
  <c r="G35" i="3"/>
  <c r="M35" i="3"/>
  <c r="K35" i="3"/>
  <c r="B43" i="3"/>
  <c r="P24" i="3"/>
  <c r="S24" i="3" s="1"/>
  <c r="L43" i="3"/>
  <c r="E35" i="3"/>
  <c r="Z4" i="3"/>
  <c r="C35" i="3"/>
  <c r="Z24" i="3"/>
  <c r="F34" i="3"/>
  <c r="Z26" i="3"/>
  <c r="B44" i="3"/>
  <c r="P25" i="3"/>
  <c r="S25" i="3" s="1"/>
  <c r="G44" i="3"/>
  <c r="F44" i="3"/>
  <c r="M44" i="3"/>
  <c r="K44" i="3"/>
  <c r="C34" i="3"/>
  <c r="D43" i="3"/>
  <c r="F43" i="3"/>
  <c r="K33" i="3"/>
  <c r="F33" i="3"/>
  <c r="C33" i="3"/>
  <c r="E33" i="3"/>
  <c r="B42" i="3"/>
  <c r="P23" i="3"/>
  <c r="S23" i="3" s="1"/>
  <c r="S2" i="3"/>
  <c r="W23" i="3"/>
  <c r="Z23" i="3" s="1"/>
  <c r="Z2" i="3"/>
  <c r="AB49" i="3" l="1"/>
  <c r="AB11" i="3"/>
  <c r="AB28" i="3"/>
  <c r="AB23" i="3"/>
  <c r="AB29" i="3"/>
  <c r="AB24" i="3"/>
  <c r="AB27" i="3"/>
  <c r="AB22" i="3"/>
  <c r="AB25" i="3"/>
  <c r="AB26" i="3"/>
  <c r="AB30" i="3" l="1"/>
  <c r="AL25" i="3"/>
  <c r="AL11" i="3"/>
  <c r="AL24" i="3"/>
  <c r="AL26" i="3"/>
  <c r="AL23" i="3"/>
  <c r="AL28" i="3"/>
  <c r="AL27" i="3"/>
  <c r="AL29" i="3"/>
  <c r="AO28" i="3"/>
  <c r="AO27" i="3"/>
  <c r="AO11" i="3"/>
  <c r="AO25" i="3"/>
  <c r="AO24" i="3"/>
  <c r="AO26" i="3"/>
  <c r="AO23" i="3"/>
  <c r="AO29" i="3"/>
  <c r="AJ26" i="3"/>
  <c r="AJ29" i="3"/>
  <c r="AJ23" i="3"/>
  <c r="AJ24" i="3"/>
  <c r="AJ27" i="3"/>
  <c r="AJ28" i="3"/>
  <c r="AJ11" i="3"/>
  <c r="AJ25" i="3"/>
  <c r="AD29" i="3"/>
  <c r="AD24" i="3"/>
  <c r="AD26" i="3"/>
  <c r="AD27" i="3"/>
  <c r="AD23" i="3"/>
  <c r="AD25" i="3"/>
  <c r="AD28" i="3"/>
  <c r="AD11" i="3"/>
  <c r="AF24" i="3"/>
  <c r="AF26" i="3"/>
  <c r="AF23" i="3"/>
  <c r="AF11" i="3"/>
  <c r="AF25" i="3"/>
  <c r="AF29" i="3"/>
  <c r="AF28" i="3"/>
  <c r="AF27" i="3"/>
  <c r="AM23" i="3"/>
  <c r="AM28" i="3"/>
  <c r="AM11" i="3"/>
  <c r="AM26" i="3"/>
  <c r="AM25" i="3"/>
  <c r="AM29" i="3"/>
  <c r="AM24" i="3"/>
  <c r="AM27" i="3"/>
  <c r="AE11" i="3"/>
  <c r="AE26" i="3"/>
  <c r="AE23" i="3"/>
  <c r="AE24" i="3"/>
  <c r="AE27" i="3"/>
  <c r="AE25" i="3"/>
  <c r="AE29" i="3"/>
  <c r="AE28" i="3"/>
  <c r="AH25" i="3"/>
  <c r="AH27" i="3"/>
  <c r="AH24" i="3"/>
  <c r="AH11" i="3"/>
  <c r="AH23" i="3"/>
  <c r="AH28" i="3"/>
  <c r="AH29" i="3"/>
  <c r="AH26" i="3"/>
  <c r="AN29" i="3"/>
  <c r="AN24" i="3"/>
  <c r="AN26" i="3"/>
  <c r="AN11" i="3"/>
  <c r="AN28" i="3"/>
  <c r="AN27" i="3"/>
  <c r="AN25" i="3"/>
  <c r="AN23" i="3"/>
  <c r="AG26" i="3"/>
  <c r="AG11" i="3"/>
  <c r="AG24" i="3"/>
  <c r="AG23" i="3"/>
  <c r="AG27" i="3"/>
  <c r="AG28" i="3"/>
  <c r="AG29" i="3"/>
  <c r="AG25" i="3"/>
  <c r="AK25" i="3"/>
  <c r="AK27" i="3"/>
  <c r="AK26" i="3"/>
  <c r="AK29" i="3"/>
  <c r="AK24" i="3"/>
  <c r="AK23" i="3"/>
  <c r="AP23" i="3" s="1"/>
  <c r="AK11" i="3"/>
  <c r="AK28" i="3"/>
  <c r="AH22" i="3"/>
  <c r="AJ22" i="3"/>
  <c r="AC23" i="3"/>
  <c r="AC25" i="3"/>
  <c r="AC24" i="3"/>
  <c r="AC11" i="3"/>
  <c r="AC28" i="3"/>
  <c r="AC27" i="3"/>
  <c r="AI26" i="3"/>
  <c r="AI29" i="3"/>
  <c r="AI23" i="3"/>
  <c r="AI11" i="3"/>
  <c r="AI27" i="3"/>
  <c r="AI28" i="3"/>
  <c r="AI24" i="3"/>
  <c r="AI25" i="3"/>
  <c r="AE22" i="3"/>
  <c r="AC29" i="3"/>
  <c r="AU10" i="3"/>
  <c r="AU49" i="3" s="1"/>
  <c r="AC26" i="3"/>
  <c r="AM22" i="3"/>
  <c r="AO22" i="3"/>
  <c r="AD22" i="3"/>
  <c r="AG22" i="3"/>
  <c r="AP10" i="3"/>
  <c r="AF22" i="3"/>
  <c r="AT10" i="3"/>
  <c r="AT49" i="3" s="1"/>
  <c r="AI22" i="3"/>
  <c r="AC22" i="3"/>
  <c r="AQ10" i="3"/>
  <c r="AQ49" i="3" s="1"/>
  <c r="AN22" i="3"/>
  <c r="AV10" i="3"/>
  <c r="AV49" i="3" s="1"/>
  <c r="AR10" i="3"/>
  <c r="AR49" i="3" s="1"/>
  <c r="AL22" i="3"/>
  <c r="AL30" i="3" s="1"/>
  <c r="AK22" i="3"/>
  <c r="AP26" i="3" l="1"/>
  <c r="AI30" i="3"/>
  <c r="AT29" i="3"/>
  <c r="AG30" i="3"/>
  <c r="AQ27" i="3"/>
  <c r="AU24" i="3"/>
  <c r="AN30" i="3"/>
  <c r="AD30" i="3"/>
  <c r="AW28" i="3"/>
  <c r="AP25" i="3"/>
  <c r="AP29" i="3"/>
  <c r="AV23" i="3"/>
  <c r="AR23" i="3"/>
  <c r="AO30" i="3"/>
  <c r="AQ29" i="3"/>
  <c r="AJ30" i="3"/>
  <c r="AK30" i="3"/>
  <c r="AW22" i="3"/>
  <c r="AC30" i="3"/>
  <c r="AM30" i="3"/>
  <c r="AE30" i="3"/>
  <c r="AH30" i="3"/>
  <c r="AS29" i="3"/>
  <c r="AP27" i="3"/>
  <c r="AT26" i="3"/>
  <c r="AS26" i="3"/>
  <c r="AS27" i="3"/>
  <c r="AF30" i="3"/>
  <c r="AO67" i="3"/>
  <c r="AP49" i="3"/>
  <c r="AV24" i="3"/>
  <c r="AR24" i="3"/>
  <c r="AQ24" i="3"/>
  <c r="AW23" i="3"/>
  <c r="AU26" i="3"/>
  <c r="AR25" i="3"/>
  <c r="AQ26" i="3"/>
  <c r="AW26" i="3"/>
  <c r="AV22" i="3"/>
  <c r="AT27" i="3"/>
  <c r="AW24" i="3"/>
  <c r="AQ23" i="3"/>
  <c r="AT25" i="3"/>
  <c r="AP28" i="3"/>
  <c r="AN67" i="3"/>
  <c r="AJ67" i="3"/>
  <c r="AP22" i="3"/>
  <c r="AU29" i="3"/>
  <c r="AR22" i="3"/>
  <c r="AR27" i="3"/>
  <c r="AS23" i="3"/>
  <c r="AS25" i="3"/>
  <c r="AT28" i="3"/>
  <c r="AG67" i="3"/>
  <c r="AM67" i="3"/>
  <c r="AW25" i="3"/>
  <c r="AR28" i="3"/>
  <c r="AR26" i="3"/>
  <c r="AV29" i="3"/>
  <c r="AW29" i="3"/>
  <c r="AQ22" i="3"/>
  <c r="AW27" i="3"/>
  <c r="AS24" i="3"/>
  <c r="AU23" i="3"/>
  <c r="AU25" i="3"/>
  <c r="AQ28" i="3"/>
  <c r="AF67" i="3"/>
  <c r="AW10" i="3"/>
  <c r="AW49" i="3" s="1"/>
  <c r="AS22" i="3"/>
  <c r="AP11" i="3"/>
  <c r="AU22" i="3"/>
  <c r="AC67" i="3"/>
  <c r="AV27" i="3"/>
  <c r="AP24" i="3"/>
  <c r="AT23" i="3"/>
  <c r="AQ25" i="3"/>
  <c r="AS28" i="3"/>
  <c r="AK67" i="3"/>
  <c r="AD67" i="3"/>
  <c r="AB67" i="3"/>
  <c r="AV26" i="3"/>
  <c r="AR29" i="3"/>
  <c r="AT22" i="3"/>
  <c r="AU27" i="3"/>
  <c r="AT24" i="3"/>
  <c r="AV25" i="3"/>
  <c r="AU28" i="3"/>
  <c r="AH67" i="3"/>
  <c r="AI67" i="3"/>
  <c r="AV28" i="3"/>
  <c r="AE67" i="3"/>
  <c r="AL67" i="3"/>
  <c r="AS10" i="3"/>
  <c r="AS49" i="3" s="1"/>
  <c r="AP30" i="3" l="1"/>
  <c r="B15" i="3"/>
  <c r="B16" i="3"/>
  <c r="B14" i="3"/>
  <c r="B27" i="3"/>
  <c r="B13" i="3"/>
  <c r="B17" i="3" s="1"/>
  <c r="G27" i="3" l="1"/>
  <c r="G16" i="3"/>
  <c r="F27" i="3"/>
  <c r="C27" i="3"/>
  <c r="N27" i="3"/>
  <c r="K27" i="3"/>
  <c r="O27" i="3"/>
  <c r="F15" i="3"/>
  <c r="L27" i="3"/>
  <c r="K16" i="3"/>
  <c r="I27" i="3"/>
  <c r="G13" i="3"/>
  <c r="F13" i="3"/>
  <c r="C15" i="3"/>
  <c r="J27" i="3"/>
  <c r="J16" i="3"/>
  <c r="J15" i="3"/>
  <c r="N14" i="3"/>
  <c r="I16" i="3"/>
  <c r="C13" i="3"/>
  <c r="O16" i="3"/>
  <c r="G14" i="3"/>
  <c r="K15" i="3"/>
  <c r="K14" i="3"/>
  <c r="L14" i="3"/>
  <c r="P6" i="3"/>
  <c r="S6" i="3" s="1"/>
  <c r="M27" i="3"/>
  <c r="M15" i="3"/>
  <c r="M14" i="3"/>
  <c r="M13" i="3"/>
  <c r="M16" i="3"/>
  <c r="E27" i="3"/>
  <c r="E13" i="3"/>
  <c r="E16" i="3"/>
  <c r="H27" i="3"/>
  <c r="H13" i="3"/>
  <c r="H14" i="3"/>
  <c r="K13" i="3"/>
  <c r="C14" i="3"/>
  <c r="O13" i="3"/>
  <c r="O17" i="3" s="1"/>
  <c r="O15" i="3"/>
  <c r="D27" i="3"/>
  <c r="I13" i="3"/>
  <c r="J14" i="3"/>
  <c r="I15" i="3"/>
  <c r="F14" i="3"/>
  <c r="C16" i="3"/>
  <c r="E15" i="3"/>
  <c r="J13" i="3"/>
  <c r="D16" i="3"/>
  <c r="X6" i="3"/>
  <c r="X27" i="3" s="1"/>
  <c r="L15" i="3"/>
  <c r="D14" i="3"/>
  <c r="N13" i="3"/>
  <c r="H16" i="3"/>
  <c r="F16" i="3"/>
  <c r="E14" i="3"/>
  <c r="O14" i="3"/>
  <c r="R6" i="3"/>
  <c r="R27" i="3" s="1"/>
  <c r="H15" i="3"/>
  <c r="G15" i="3"/>
  <c r="I14" i="3"/>
  <c r="D15" i="3"/>
  <c r="D13" i="3"/>
  <c r="N15" i="3"/>
  <c r="L16" i="3"/>
  <c r="L13" i="3"/>
  <c r="L17" i="3" s="1"/>
  <c r="Q6" i="3"/>
  <c r="Q27" i="3" s="1"/>
  <c r="Y6" i="3"/>
  <c r="Y27" i="3" s="1"/>
  <c r="W6" i="3"/>
  <c r="Z6" i="3" s="1"/>
  <c r="N16" i="3"/>
  <c r="D17" i="3" l="1"/>
  <c r="K17" i="3"/>
  <c r="M17" i="3"/>
  <c r="F17" i="3"/>
  <c r="N17" i="3"/>
  <c r="H17" i="3"/>
  <c r="C17" i="3"/>
  <c r="G17" i="3"/>
  <c r="I17" i="3"/>
  <c r="J17" i="3"/>
  <c r="E17" i="3"/>
  <c r="P14" i="3"/>
  <c r="U14" i="3" s="1"/>
  <c r="Q16" i="3"/>
  <c r="Y13" i="3"/>
  <c r="Y15" i="3"/>
  <c r="P16" i="3"/>
  <c r="H63" i="3" s="1"/>
  <c r="Q13" i="3"/>
  <c r="P27" i="3"/>
  <c r="S27" i="3" s="1"/>
  <c r="W27" i="3"/>
  <c r="Z27" i="3" s="1"/>
  <c r="W14" i="3"/>
  <c r="M52" i="3" s="1"/>
  <c r="P13" i="3"/>
  <c r="S16" i="3"/>
  <c r="Y14" i="3"/>
  <c r="Z15" i="3"/>
  <c r="W13" i="3"/>
  <c r="R16" i="3"/>
  <c r="X13" i="3"/>
  <c r="S13" i="3"/>
  <c r="X14" i="3"/>
  <c r="R13" i="3"/>
  <c r="Z14" i="3"/>
  <c r="Q15" i="3"/>
  <c r="W15" i="3"/>
  <c r="K53" i="3" s="1"/>
  <c r="W16" i="3"/>
  <c r="K54" i="3" s="1"/>
  <c r="X16" i="3"/>
  <c r="S14" i="3"/>
  <c r="X15" i="3"/>
  <c r="P15" i="3"/>
  <c r="M62" i="3" s="1"/>
  <c r="Y16" i="3"/>
  <c r="R14" i="3"/>
  <c r="S15" i="3"/>
  <c r="Z16" i="3"/>
  <c r="Z13" i="3"/>
  <c r="Q14" i="3"/>
  <c r="R15" i="3"/>
  <c r="I61" i="3" l="1"/>
  <c r="L63" i="3"/>
  <c r="K51" i="3"/>
  <c r="W17" i="3"/>
  <c r="C60" i="3"/>
  <c r="P17" i="3"/>
  <c r="C63" i="3"/>
  <c r="E63" i="3"/>
  <c r="K63" i="3"/>
  <c r="L61" i="3"/>
  <c r="D61" i="3"/>
  <c r="E61" i="3"/>
  <c r="N63" i="3"/>
  <c r="G63" i="3"/>
  <c r="J63" i="3"/>
  <c r="M63" i="3"/>
  <c r="H61" i="3"/>
  <c r="G54" i="3"/>
  <c r="P63" i="3"/>
  <c r="J61" i="3"/>
  <c r="F63" i="3"/>
  <c r="U16" i="3"/>
  <c r="P61" i="3"/>
  <c r="O63" i="3"/>
  <c r="K61" i="3"/>
  <c r="C61" i="3"/>
  <c r="E54" i="3"/>
  <c r="B63" i="3"/>
  <c r="F61" i="3"/>
  <c r="M61" i="3"/>
  <c r="B61" i="3"/>
  <c r="D63" i="3"/>
  <c r="I63" i="3"/>
  <c r="O61" i="3"/>
  <c r="E60" i="3"/>
  <c r="G61" i="3"/>
  <c r="O60" i="3"/>
  <c r="N61" i="3"/>
  <c r="I60" i="3"/>
  <c r="F60" i="3"/>
  <c r="H60" i="3"/>
  <c r="H62" i="3"/>
  <c r="J60" i="3"/>
  <c r="E51" i="3"/>
  <c r="G51" i="3"/>
  <c r="P51" i="3"/>
  <c r="B62" i="3"/>
  <c r="F62" i="3"/>
  <c r="U15" i="3"/>
  <c r="O62" i="3"/>
  <c r="L62" i="3"/>
  <c r="N62" i="3"/>
  <c r="P62" i="3"/>
  <c r="K62" i="3"/>
  <c r="D62" i="3"/>
  <c r="H51" i="3"/>
  <c r="C62" i="3"/>
  <c r="C53" i="3"/>
  <c r="I53" i="3"/>
  <c r="M51" i="3"/>
  <c r="H52" i="3"/>
  <c r="H53" i="3"/>
  <c r="C51" i="3"/>
  <c r="J62" i="3"/>
  <c r="K52" i="3"/>
  <c r="F52" i="3"/>
  <c r="P52" i="3"/>
  <c r="I51" i="3"/>
  <c r="E52" i="3"/>
  <c r="C52" i="3"/>
  <c r="M54" i="3"/>
  <c r="H54" i="3"/>
  <c r="F54" i="3"/>
  <c r="P54" i="3"/>
  <c r="I54" i="3"/>
  <c r="B60" i="3"/>
  <c r="G60" i="3"/>
  <c r="D60" i="3"/>
  <c r="P60" i="3"/>
  <c r="L60" i="3"/>
  <c r="M60" i="3"/>
  <c r="U13" i="3"/>
  <c r="K60" i="3"/>
  <c r="G62" i="3"/>
  <c r="E62" i="3"/>
  <c r="I52" i="3"/>
  <c r="F53" i="3"/>
  <c r="E53" i="3"/>
  <c r="G53" i="3"/>
  <c r="P53" i="3"/>
  <c r="C54" i="3"/>
  <c r="G52" i="3"/>
  <c r="F51" i="3"/>
  <c r="I62" i="3"/>
  <c r="M53" i="3"/>
  <c r="N60" i="3"/>
  <c r="R17" i="3"/>
  <c r="Q17" i="3"/>
</calcChain>
</file>

<file path=xl/connections.xml><?xml version="1.0" encoding="utf-8"?>
<connections xmlns="http://schemas.openxmlformats.org/spreadsheetml/2006/main">
  <connection id="1" name="AP_2009_201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2" name="AP_2009_202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3" name="AP_241" type="6" refreshedVersion="6" background="1" saveData="1">
    <textPr codePage="850" sourceFile="D:\Dropbox (PETAL)\Team-Ordner „PETAL“\Audio\Kurtag_Kafka-Fragmente\_tempo mapping\24_Schmutzig bin ich, Milena\_data_KF24\AP_24.txt" decimal="," thousands=".">
      <textFields count="2">
        <textField type="text"/>
        <textField type="skip"/>
      </textFields>
    </textPr>
  </connection>
  <connection id="4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5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6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7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8" name="Arnold+Pogossian_2006 [live DVD]_20_dur1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9" name="Arnold+Pogossian_2006 [live DVD]_20_dur2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0" name="Arnold+Pogossian_2006 [live DVD]_24_dur1" type="6" refreshedVersion="4" background="1" saveData="1">
    <textPr codePage="850" sourceFile="C:\Users\p3039\Dropbox (PETAL)\Team-Ordner „PETAL“\Audio\Kurtag_Kafka-Fragmente\_tempo mapping\24_Schmutzig bin ich, Milena\_data_KF24\Arnold+Pogossian_2006 [live DVD]_24_dur.txt" decimal="," thousands=" " comma="1">
      <textFields count="2">
        <textField type="text"/>
        <textField type="skip"/>
      </textFields>
    </textPr>
  </connection>
  <connection id="11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2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3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4" name="BK_2005_201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5" name="BK_2005_202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6" name="BK_241" type="6" refreshedVersion="6" background="1" saveData="1">
    <textPr codePage="850" sourceFile="D:\Dropbox (PETAL)\Team-Ordner „PETAL“\Audio\Kurtag_Kafka-Fragmente\_tempo mapping\24_Schmutzig bin ich, Milena\_data_KF24\BK_24.txt" decimal="," thousands=".">
      <textFields count="2">
        <textField type="text"/>
        <textField type="skip"/>
      </textFields>
    </textPr>
  </connection>
  <connection id="17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8" name="CK_1987_201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19" name="CK_1987_202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0" name="CK_1990_201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1" name="CK_1990_202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2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3" name="CK_241" type="6" refreshedVersion="6" background="1" saveData="1">
    <textPr codePage="850" sourceFile="D:\Dropbox (PETAL)\Team-Ordner „PETAL“\Audio\Kurtag_Kafka-Fragmente\_tempo mapping\24_Schmutzig bin ich, Milena\_data_KF24\CK_24.txt" decimal="," thousands=".">
      <textFields count="2">
        <textField type="text"/>
        <textField type="skip"/>
      </textFields>
    </textPr>
  </connection>
  <connection id="24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5" name="CK87_241" type="6" refreshedVersion="6" background="1" saveData="1">
    <textPr codePage="850" sourceFile="D:\Dropbox (PETAL)\Team-Ordner „PETAL“\Audio\Kurtag_Kafka-Fragmente\_tempo mapping\24_Schmutzig bin ich, Milena\_data_KF24\CK87_24.txt" decimal="," thousands=".">
      <textFields count="2">
        <textField type="text"/>
        <textField type="skip"/>
      </textFields>
    </textPr>
  </connection>
  <connection id="26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7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8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29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0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1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2" name="Kammer+Widmann_2017_20_Abschnitte-Dauern1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3" name="Kammer+Widmann_2017_20_Abschnitte-Dauern2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4" name="Kammer+Widmann_2017_24_Abschnitte-Dauern1" type="6" refreshedVersion="4" background="1" saveData="1">
    <textPr codePage="850" sourceFile="C:\Users\p3039\Dropbox (PETAL)\Team-Ordner „PETAL“\Audio\Kurtag_Kafka-Fragmente\_tempo mapping\24_Schmutzig bin ich, Milena\_data_KF24\Kammer+Widmann_2017_24_Abschnitte-Dauern.txt" decimal="," thousands=" " comma="1">
      <textFields count="2">
        <textField type="text"/>
        <textField type="skip"/>
      </textFields>
    </textPr>
  </connection>
  <connection id="35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6" name="KO_1994_201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7" name="KO_1994_202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8" name="KO_1996_201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39" name="KO_1996_202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0" name="KO_241" type="6" refreshedVersion="6" background="1" saveData="1">
    <textPr codePage="850" sourceFile="D:\Dropbox (PETAL)\Team-Ordner „PETAL“\Audio\Kurtag_Kafka-Fragmente\_tempo mapping\24_Schmutzig bin ich, Milena\_data_KF24\KO_24.txt" decimal="," thousands=".">
      <textFields count="2">
        <textField type="text"/>
        <textField type="skip"/>
      </textFields>
    </textPr>
  </connection>
  <connection id="41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2" name="KO_94_241" type="6" refreshedVersion="4" background="1" saveData="1">
    <textPr codePage="850" sourceFile="C:\Users\p3039\Dropbox (PETAL)\Team-Ordner „PETAL“\Audio\Kurtag_Kafka-Fragmente\_tempo mapping\24_Schmutzig bin ich, Milena\_data_KF24\KO_94_24.txt" decimal="," thousands=" " comma="1">
      <textFields count="2">
        <textField type="text"/>
        <textField type="skip"/>
      </textFields>
    </textPr>
  </connection>
  <connection id="43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4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5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6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47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48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9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50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51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52" name="Melzer_Stark_2017_Wien modern_20_dur1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53" name="Melzer_Stark_2017_Wien modern_20_dur2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54" name="Melzer_Stark_2017_Wien modern_24_dur1" type="6" refreshedVersion="4" background="1" saveData="1">
    <textPr codePage="850" sourceFile="C:\Users\p3039\Dropbox (PETAL)\Team-Ordner „PETAL“\Audio\Kurtag_Kafka-Fragmente\_tempo mapping\24_Schmutzig bin ich, Milena\_data_KF24\Melzer_Stark_2017_Wien modern_24_dur.txt" decimal="," thousands=" " comma="1">
      <textFields count="2">
        <textField type="text"/>
        <textField type="skip"/>
      </textFields>
    </textPr>
  </connection>
  <connection id="55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56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7" name="MS_2012_201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8" name="MS_2012_202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59" name="MS_2013_201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0" name="MS_2013_202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1" name="MS_2019_201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62" name="MS_2019_202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63" name="MS_241" type="6" refreshedVersion="6" background="1" saveData="1">
    <textPr codePage="850" sourceFile="D:\Dropbox (PETAL)\Team-Ordner „PETAL“\Audio\Kurtag_Kafka-Fragmente\_tempo mapping\24_Schmutzig bin ich, Milena\_data_KF24\MS_24.txt" decimal="," thousands=".">
      <textFields count="2">
        <textField type="text"/>
        <textField type="skip"/>
      </textFields>
    </textPr>
  </connection>
  <connection id="64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65" name="MS13_241" type="6" refreshedVersion="6" background="1" saveData="1">
    <textPr codePage="850" sourceFile="D:\Dropbox (PETAL)\Team-Ordner „PETAL“\Audio\Kurtag_Kafka-Fragmente\_tempo mapping\24_Schmutzig bin ich, Milena\_data_KF24\MS13_24.txt" decimal="," thousands=".">
      <textFields count="2">
        <textField type="text"/>
        <textField type="skip"/>
      </textFields>
    </textPr>
  </connection>
  <connection id="66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67" name="MS19_241" type="6" refreshedVersion="4" background="1" saveData="1">
    <textPr codePage="850" sourceFile="C:\Users\p3039\Dropbox (PETAL)\Team-Ordner „PETAL“\Audio\Kurtag_Kafka-Fragmente\_tempo mapping\24_Schmutzig bin ich, Milena\_data_KF24\MS19_24.txt" decimal="," thousands=" " comma="1">
      <textFields count="2">
        <textField type="text"/>
        <textField type="skip"/>
      </textFields>
    </textPr>
  </connection>
  <connection id="68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69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70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71" name="PK_2004_201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2" name="PK_2004_202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3" name="PK_241" type="6" refreshedVersion="6" background="1" saveData="1">
    <textPr codePage="850" sourceFile="D:\Dropbox (PETAL)\Team-Ordner „PETAL“\Audio\Kurtag_Kafka-Fragmente\_tempo mapping\24_Schmutzig bin ich, Milena\_data_KF24\PK_24.txt" decimal="," thousands=".">
      <textFields count="2">
        <textField type="text"/>
        <textField type="skip"/>
      </textFields>
    </textPr>
  </connection>
  <connection id="74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75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76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77" name="WS_1997_201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78" name="WS_1997_202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79" name="WS_241" type="6" refreshedVersion="6" background="1" saveData="1">
    <textPr codePage="850" sourceFile="D:\Dropbox (PETAL)\Team-Ordner „PETAL“\Audio\Kurtag_Kafka-Fragmente\_tempo mapping\24_Schmutzig bin ich, Milena\_data_KF24\WS_24.txt" decimal="," thousands=".">
      <textFields count="2">
        <textField type="text"/>
        <textField type="skip"/>
      </textFields>
    </textPr>
  </connection>
  <connection id="80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<sst xmlns="http://schemas.openxmlformats.org/spreadsheetml/2006/main" count="457" uniqueCount="58">
  <si>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</si>
  <si>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</si>
  <si>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</si>
  <si>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</si>
  <si>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</si>
  <si>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</si>
  <si>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</si>
  <si>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</si>
  <si>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</si>
  <si>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</si>
  <si>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</si>
  <si>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</si>
  <si>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</si>
  <si>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</si>
  <si>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</si>
  <si>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</si>
  <si>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</si>
  <si>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</si>
  <si>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</si>
  <si>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</si>
  <si>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</si>
  <si>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</si>
  <si>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</si>
  <si>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</si>
  <si>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</si>
  <si>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</si>
  <si>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</si>
  <si>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</si>
  <si>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</si>
  <si>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</si>
  <si>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</si>
  <si>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</si>
  <si>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</si>
  <si>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</si>
  <si>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</si>
  <si>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</si>
  <si>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</si>
  <si>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</si>
  <si>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</si>
  <si>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</si>
  <si>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</si>
  <si>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</si>
  <si>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</si>
  <si>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</si>
  <si>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</si>
  <si>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</si>
  <si>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</si>
  <si>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</si>
  <si>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</si>
  <si>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 xml:space="preserve">abs stdv 8 </t>
  </si>
  <si>
    <t>1a</t>
  </si>
  <si>
    <t>1b</t>
  </si>
  <si>
    <t>3c</t>
  </si>
  <si>
    <t>KW 2017</t>
  </si>
  <si>
    <t>AP 2004</t>
  </si>
  <si>
    <t>segment</t>
  </si>
  <si>
    <t>eighth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</si>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</sst>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5" fontId="0" fillId="0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'KF_24_dur+rat'!$B$23:$P$23</c:f>
              <c:numCache>
                <c:formatCode>mm:ss</c:formatCode>
                <c:ptCount val="15"/>
                <c:pt idx="0">
                  <c:v>2.6039803267361111E-4</c:v>
                </c:pt>
                <c:pt idx="1">
                  <c:v>2.4722012261574078E-4</c:v>
                </c:pt>
                <c:pt idx="2">
                  <c:v>1.9723062064814814E-4</c:v>
                </c:pt>
                <c:pt idx="3">
                  <c:v>2.0131015369212962E-4</c:v>
                </c:pt>
                <c:pt idx="4">
                  <c:v>1.9285346855324071E-4</c:v>
                </c:pt>
                <c:pt idx="5">
                  <c:v>1.8710422440972225E-4</c:v>
                </c:pt>
                <c:pt idx="6">
                  <c:v>2.539430587037037E-4</c:v>
                </c:pt>
                <c:pt idx="7">
                  <c:v>2.4069874863425926E-4</c:v>
                </c:pt>
                <c:pt idx="8">
                  <c:v>2.1973628957175926E-4</c:v>
                </c:pt>
                <c:pt idx="9">
                  <c:v>2.8434429326388888E-4</c:v>
                </c:pt>
                <c:pt idx="10">
                  <c:v>2.6005448475694445E-4</c:v>
                </c:pt>
                <c:pt idx="11">
                  <c:v>2.3430256362268518E-4</c:v>
                </c:pt>
                <c:pt idx="12">
                  <c:v>2.7412446460648148E-4</c:v>
                </c:pt>
                <c:pt idx="13">
                  <c:v>2.7539262619212968E-4</c:v>
                </c:pt>
                <c:pt idx="14">
                  <c:v>2.3776522513888895E-4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'KF_24_dur+rat'!$B$24:$P$24</c:f>
              <c:numCache>
                <c:formatCode>mm:ss</c:formatCode>
                <c:ptCount val="15"/>
                <c:pt idx="0">
                  <c:v>2.6526518013888887E-4</c:v>
                </c:pt>
                <c:pt idx="1">
                  <c:v>2.3575627782407407E-4</c:v>
                </c:pt>
                <c:pt idx="2">
                  <c:v>2.3308767951388888E-4</c:v>
                </c:pt>
                <c:pt idx="3">
                  <c:v>2.3927101704861111E-4</c:v>
                </c:pt>
                <c:pt idx="4">
                  <c:v>1.9931605357638888E-4</c:v>
                </c:pt>
                <c:pt idx="5">
                  <c:v>2.0048710842592596E-4</c:v>
                </c:pt>
                <c:pt idx="6">
                  <c:v>3.0087343579861118E-4</c:v>
                </c:pt>
                <c:pt idx="7">
                  <c:v>2.3336062820601854E-4</c:v>
                </c:pt>
                <c:pt idx="8">
                  <c:v>2.9454942471064812E-4</c:v>
                </c:pt>
                <c:pt idx="9">
                  <c:v>2.5934324347222219E-4</c:v>
                </c:pt>
                <c:pt idx="10">
                  <c:v>2.5150961619212962E-4</c:v>
                </c:pt>
                <c:pt idx="11">
                  <c:v>1.8016660368055555E-4</c:v>
                </c:pt>
                <c:pt idx="12">
                  <c:v>2.4948349710648152E-4</c:v>
                </c:pt>
                <c:pt idx="13">
                  <c:v>2.5383387922453706E-4</c:v>
                </c:pt>
                <c:pt idx="14">
                  <c:v>2.4259311749421291E-4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'KF_24_dur+rat'!$B$25:$P$25</c:f>
              <c:numCache>
                <c:formatCode>mm:ss</c:formatCode>
                <c:ptCount val="15"/>
                <c:pt idx="0">
                  <c:v>2.0628201898148152E-4</c:v>
                </c:pt>
                <c:pt idx="1">
                  <c:v>2.2400268748842589E-4</c:v>
                </c:pt>
                <c:pt idx="2">
                  <c:v>2.3088939278935187E-4</c:v>
                </c:pt>
                <c:pt idx="3">
                  <c:v>2.393885949421296E-4</c:v>
                </c:pt>
                <c:pt idx="4">
                  <c:v>1.888164525115741E-4</c:v>
                </c:pt>
                <c:pt idx="5">
                  <c:v>1.6463004954861106E-4</c:v>
                </c:pt>
                <c:pt idx="6">
                  <c:v>2.6431930797453693E-4</c:v>
                </c:pt>
                <c:pt idx="7">
                  <c:v>1.8932560678240739E-4</c:v>
                </c:pt>
                <c:pt idx="8">
                  <c:v>2.3750734862268522E-4</c:v>
                </c:pt>
                <c:pt idx="9">
                  <c:v>2.5034013605324088E-4</c:v>
                </c:pt>
                <c:pt idx="10">
                  <c:v>2.2944276475694438E-4</c:v>
                </c:pt>
                <c:pt idx="11">
                  <c:v>1.5048343410879633E-4</c:v>
                </c:pt>
                <c:pt idx="12">
                  <c:v>2.2655580749999992E-4</c:v>
                </c:pt>
                <c:pt idx="13">
                  <c:v>2.2131519274305546E-4</c:v>
                </c:pt>
                <c:pt idx="14">
                  <c:v>2.1594991391451717E-4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rgbClr val="FFFF00"/>
            </a:solidFill>
          </c:spPr>
          <c:invertIfNegative val="0"/>
          <c:dLbls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'KF_24_dur+rat'!$B$26:$P$26</c:f>
              <c:numCache>
                <c:formatCode>mm:ss</c:formatCode>
                <c:ptCount val="15"/>
                <c:pt idx="0">
                  <c:v>4.2840687201388888E-4</c:v>
                </c:pt>
                <c:pt idx="1">
                  <c:v>5.2997396489583336E-4</c:v>
                </c:pt>
                <c:pt idx="2">
                  <c:v>2.8412672167824082E-4</c:v>
                </c:pt>
                <c:pt idx="3">
                  <c:v>2.8418682288194441E-4</c:v>
                </c:pt>
                <c:pt idx="4">
                  <c:v>5.3946418072916668E-4</c:v>
                </c:pt>
                <c:pt idx="5">
                  <c:v>4.772990677777779E-4</c:v>
                </c:pt>
                <c:pt idx="6">
                  <c:v>6.3214705635416678E-4</c:v>
                </c:pt>
                <c:pt idx="7">
                  <c:v>4.961666456712963E-4</c:v>
                </c:pt>
                <c:pt idx="8">
                  <c:v>5.4972836356481484E-4</c:v>
                </c:pt>
                <c:pt idx="9">
                  <c:v>4.3088834299768514E-4</c:v>
                </c:pt>
                <c:pt idx="10">
                  <c:v>4.4404525699074076E-4</c:v>
                </c:pt>
                <c:pt idx="11">
                  <c:v>3.6336608717592593E-4</c:v>
                </c:pt>
                <c:pt idx="12">
                  <c:v>3.6240866717592604E-4</c:v>
                </c:pt>
                <c:pt idx="13">
                  <c:v>4.4982468296296302E-4</c:v>
                </c:pt>
                <c:pt idx="14">
                  <c:v>4.4800233806216932E-4</c:v>
                </c:pt>
              </c:numCache>
            </c:numRef>
          </c:val>
        </c:ser>
        <c:ser>
          <c:idx val="6"/>
          <c:order val="4"/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'KF_24_dur+rat'!$B$27:$P$27</c:f>
              <c:numCache>
                <c:formatCode>mm:ss</c:formatCode>
                <c:ptCount val="15"/>
                <c:pt idx="0">
                  <c:v>1.1603521038078704E-3</c:v>
                </c:pt>
                <c:pt idx="1">
                  <c:v>1.2369530528240742E-3</c:v>
                </c:pt>
                <c:pt idx="2">
                  <c:v>9.4533441462962982E-4</c:v>
                </c:pt>
                <c:pt idx="3">
                  <c:v>9.641565885648147E-4</c:v>
                </c:pt>
                <c:pt idx="4">
                  <c:v>1.1204501553703705E-3</c:v>
                </c:pt>
                <c:pt idx="5">
                  <c:v>1.0295204501620373E-3</c:v>
                </c:pt>
                <c:pt idx="6">
                  <c:v>1.4512828588310186E-3</c:v>
                </c:pt>
                <c:pt idx="7">
                  <c:v>1.1595516292939815E-3</c:v>
                </c:pt>
                <c:pt idx="8">
                  <c:v>1.3015214264699075E-3</c:v>
                </c:pt>
                <c:pt idx="9">
                  <c:v>1.224916015787037E-3</c:v>
                </c:pt>
                <c:pt idx="10">
                  <c:v>1.1850521226967595E-3</c:v>
                </c:pt>
                <c:pt idx="11">
                  <c:v>9.2831868858796304E-4</c:v>
                </c:pt>
                <c:pt idx="12">
                  <c:v>1.112572436388889E-3</c:v>
                </c:pt>
                <c:pt idx="13">
                  <c:v>1.2003663811226851E-3</c:v>
                </c:pt>
                <c:pt idx="14">
                  <c:v>1.1443105946097884E-3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85600"/>
        <c:axId val="213799680"/>
      </c:barChart>
      <c:catAx>
        <c:axId val="2137856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799680"/>
        <c:crosses val="autoZero"/>
        <c:auto val="1"/>
        <c:lblAlgn val="ctr"/>
        <c:lblOffset val="100"/>
        <c:noMultiLvlLbl val="0"/>
      </c:catAx>
      <c:valAx>
        <c:axId val="213799680"/>
        <c:scaling>
          <c:orientation val="minMax"/>
          <c:max val="1.5046286666667004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785600"/>
        <c:crosses val="autoZero"/>
        <c:crossBetween val="between"/>
        <c:majorUnit val="1.1560000000000003E-4"/>
        <c:minorUnit val="1.1560000000000003E-4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'KF_24_dur+rat'!$C$91:$C$99</c:f>
              <c:numCache>
                <c:formatCode>mm:ss</c:formatCode>
                <c:ptCount val="9"/>
                <c:pt idx="0">
                  <c:v>2.4722012261574078E-4</c:v>
                </c:pt>
                <c:pt idx="1">
                  <c:v>2.0131015369212962E-4</c:v>
                </c:pt>
                <c:pt idx="2">
                  <c:v>1.9285346855324071E-4</c:v>
                </c:pt>
                <c:pt idx="3">
                  <c:v>1.8710422440972225E-4</c:v>
                </c:pt>
                <c:pt idx="4">
                  <c:v>2.539430587037037E-4</c:v>
                </c:pt>
                <c:pt idx="5">
                  <c:v>2.4069874863425926E-4</c:v>
                </c:pt>
                <c:pt idx="6">
                  <c:v>2.8434429326388888E-4</c:v>
                </c:pt>
                <c:pt idx="7">
                  <c:v>2.3430256362268518E-4</c:v>
                </c:pt>
                <c:pt idx="8">
                  <c:v>2.3022207918692127E-4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'KF_24_dur+rat'!$D$91:$D$99</c:f>
              <c:numCache>
                <c:formatCode>mm:ss</c:formatCode>
                <c:ptCount val="9"/>
                <c:pt idx="0">
                  <c:v>2.3575627782407407E-4</c:v>
                </c:pt>
                <c:pt idx="1">
                  <c:v>2.3927101704861111E-4</c:v>
                </c:pt>
                <c:pt idx="2">
                  <c:v>1.9931605357638888E-4</c:v>
                </c:pt>
                <c:pt idx="3">
                  <c:v>2.0048710842592596E-4</c:v>
                </c:pt>
                <c:pt idx="4">
                  <c:v>3.0087343579861118E-4</c:v>
                </c:pt>
                <c:pt idx="5">
                  <c:v>2.3336062820601854E-4</c:v>
                </c:pt>
                <c:pt idx="6">
                  <c:v>2.5934324347222219E-4</c:v>
                </c:pt>
                <c:pt idx="7">
                  <c:v>1.8016660368055555E-4</c:v>
                </c:pt>
                <c:pt idx="8">
                  <c:v>2.3107179600405096E-4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'KF_24_dur+rat'!$E$91:$E$99</c:f>
              <c:numCache>
                <c:formatCode>mm:ss</c:formatCode>
                <c:ptCount val="9"/>
                <c:pt idx="0">
                  <c:v>2.2400268748842589E-4</c:v>
                </c:pt>
                <c:pt idx="1">
                  <c:v>2.393885949421296E-4</c:v>
                </c:pt>
                <c:pt idx="2">
                  <c:v>1.888164525115741E-4</c:v>
                </c:pt>
                <c:pt idx="3">
                  <c:v>1.6463004954861106E-4</c:v>
                </c:pt>
                <c:pt idx="4">
                  <c:v>2.6431930797453693E-4</c:v>
                </c:pt>
                <c:pt idx="5">
                  <c:v>1.8932560678240739E-4</c:v>
                </c:pt>
                <c:pt idx="6">
                  <c:v>2.5034013605324088E-4</c:v>
                </c:pt>
                <c:pt idx="7">
                  <c:v>1.5048343410879633E-4</c:v>
                </c:pt>
                <c:pt idx="8">
                  <c:v>2.0891328367621527E-4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rgbClr val="FFFF00"/>
            </a:solidFill>
          </c:spPr>
          <c:invertIfNegative val="0"/>
          <c:dLbls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'KF_24_dur+rat'!$F$91:$F$99</c:f>
              <c:numCache>
                <c:formatCode>mm:ss</c:formatCode>
                <c:ptCount val="9"/>
                <c:pt idx="0">
                  <c:v>5.2997396489583336E-4</c:v>
                </c:pt>
                <c:pt idx="1">
                  <c:v>2.8418682288194441E-4</c:v>
                </c:pt>
                <c:pt idx="2">
                  <c:v>5.3946418072916668E-4</c:v>
                </c:pt>
                <c:pt idx="3">
                  <c:v>4.772990677777779E-4</c:v>
                </c:pt>
                <c:pt idx="4">
                  <c:v>6.3214705635416678E-4</c:v>
                </c:pt>
                <c:pt idx="5">
                  <c:v>4.961666456712963E-4</c:v>
                </c:pt>
                <c:pt idx="6">
                  <c:v>4.3088834299768514E-4</c:v>
                </c:pt>
                <c:pt idx="7">
                  <c:v>3.6336608717592593E-4</c:v>
                </c:pt>
                <c:pt idx="8">
                  <c:v>4.6918652106047457E-4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'KF_24_dur+rat'!$G$91:$G$99</c:f>
              <c:numCache>
                <c:formatCode>mm:ss</c:formatCode>
                <c:ptCount val="9"/>
                <c:pt idx="0">
                  <c:v>1.2369530528240742E-3</c:v>
                </c:pt>
                <c:pt idx="1">
                  <c:v>9.641565885648147E-4</c:v>
                </c:pt>
                <c:pt idx="2">
                  <c:v>1.1204501553703705E-3</c:v>
                </c:pt>
                <c:pt idx="3">
                  <c:v>1.0295204501620373E-3</c:v>
                </c:pt>
                <c:pt idx="4">
                  <c:v>1.4512828588310186E-3</c:v>
                </c:pt>
                <c:pt idx="5">
                  <c:v>1.1595516292939815E-3</c:v>
                </c:pt>
                <c:pt idx="6">
                  <c:v>1.224916015787037E-3</c:v>
                </c:pt>
                <c:pt idx="7">
                  <c:v>9.2831868858796304E-4</c:v>
                </c:pt>
                <c:pt idx="8">
                  <c:v>1.139393679927662E-3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16000"/>
        <c:axId val="214421888"/>
      </c:barChart>
      <c:catAx>
        <c:axId val="2144160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21888"/>
        <c:crosses val="autoZero"/>
        <c:auto val="1"/>
        <c:lblAlgn val="ctr"/>
        <c:lblOffset val="100"/>
        <c:noMultiLvlLbl val="0"/>
      </c:catAx>
      <c:valAx>
        <c:axId val="214421888"/>
        <c:scaling>
          <c:orientation val="minMax"/>
          <c:max val="1.5046286666667004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16000"/>
        <c:crosses val="autoZero"/>
        <c:crossBetween val="between"/>
        <c:majorUnit val="1.1560000000000003E-4"/>
        <c:minorUnit val="1.1560000000000003E-4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'KF_24_dur+rat'!$B$13:$P$13</c:f>
              <c:numCache>
                <c:formatCode>0.00</c:formatCode>
                <c:ptCount val="15"/>
                <c:pt idx="0">
                  <c:v>22.441294484585818</c:v>
                </c:pt>
                <c:pt idx="1">
                  <c:v>19.986217104304419</c:v>
                </c:pt>
                <c:pt idx="2">
                  <c:v>20.863581987060169</c:v>
                </c:pt>
                <c:pt idx="3">
                  <c:v>20.879404453563684</c:v>
                </c:pt>
                <c:pt idx="4">
                  <c:v>17.212141711872228</c:v>
                </c:pt>
                <c:pt idx="5">
                  <c:v>18.173920137309921</c:v>
                </c:pt>
                <c:pt idx="6">
                  <c:v>17.497833531104341</c:v>
                </c:pt>
                <c:pt idx="7">
                  <c:v>20.75791560750201</c:v>
                </c:pt>
                <c:pt idx="8">
                  <c:v>16.883032818579554</c:v>
                </c:pt>
                <c:pt idx="9">
                  <c:v>23.213370516768943</c:v>
                </c:pt>
                <c:pt idx="10">
                  <c:v>21.944560899579038</c:v>
                </c:pt>
                <c:pt idx="11">
                  <c:v>25.239453487581464</c:v>
                </c:pt>
                <c:pt idx="12">
                  <c:v>24.638797047337953</c:v>
                </c:pt>
                <c:pt idx="13">
                  <c:v>22.942380803314315</c:v>
                </c:pt>
                <c:pt idx="14">
                  <c:v>20.905278899318851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'KF_24_dur+rat'!$B$14:$P$14</c:f>
              <c:numCache>
                <c:formatCode>0.00</c:formatCode>
                <c:ptCount val="15"/>
                <c:pt idx="0">
                  <c:v>22.860748842388546</c:v>
                </c:pt>
                <c:pt idx="1">
                  <c:v>19.059436191682579</c:v>
                </c:pt>
                <c:pt idx="2">
                  <c:v>24.656637472064286</c:v>
                </c:pt>
                <c:pt idx="3">
                  <c:v>24.816613803861003</c:v>
                </c:pt>
                <c:pt idx="4">
                  <c:v>17.788926407931456</c:v>
                </c:pt>
                <c:pt idx="5">
                  <c:v>19.473834482294265</c:v>
                </c:pt>
                <c:pt idx="6">
                  <c:v>20.731550294817037</c:v>
                </c:pt>
                <c:pt idx="7">
                  <c:v>20.12507440898559</c:v>
                </c:pt>
                <c:pt idx="8">
                  <c:v>22.631162170687354</c:v>
                </c:pt>
                <c:pt idx="9">
                  <c:v>21.172328562100486</c:v>
                </c:pt>
                <c:pt idx="10">
                  <c:v>21.223506660600101</c:v>
                </c:pt>
                <c:pt idx="11">
                  <c:v>19.407839774786979</c:v>
                </c:pt>
                <c:pt idx="12">
                  <c:v>22.424022827334987</c:v>
                </c:pt>
                <c:pt idx="13">
                  <c:v>21.146366910670221</c:v>
                </c:pt>
                <c:pt idx="14">
                  <c:v>21.251289200728923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'KF_24_dur+rat'!$B$15:$P$15</c:f>
              <c:numCache>
                <c:formatCode>0.00</c:formatCode>
                <c:ptCount val="15"/>
                <c:pt idx="0">
                  <c:v>17.777536517108551</c:v>
                </c:pt>
                <c:pt idx="1">
                  <c:v>18.109231144788215</c:v>
                </c:pt>
                <c:pt idx="2">
                  <c:v>24.424096829248668</c:v>
                </c:pt>
                <c:pt idx="3">
                  <c:v>24.828808699888576</c:v>
                </c:pt>
                <c:pt idx="4">
                  <c:v>16.851838665608454</c:v>
                </c:pt>
                <c:pt idx="5">
                  <c:v>15.990945058225876</c:v>
                </c:pt>
                <c:pt idx="6">
                  <c:v>18.212804372776869</c:v>
                </c:pt>
                <c:pt idx="7">
                  <c:v>16.327484003250675</c:v>
                </c:pt>
                <c:pt idx="8">
                  <c:v>18.248439387346238</c:v>
                </c:pt>
                <c:pt idx="9">
                  <c:v>20.437330627307663</c:v>
                </c:pt>
                <c:pt idx="10">
                  <c:v>19.361407010082715</c:v>
                </c:pt>
                <c:pt idx="11">
                  <c:v>16.210320438306812</c:v>
                </c:pt>
                <c:pt idx="12">
                  <c:v>20.363241087954613</c:v>
                </c:pt>
                <c:pt idx="13">
                  <c:v>18.437303495293044</c:v>
                </c:pt>
                <c:pt idx="14">
                  <c:v>18.970056238370496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'KF_24_dur+rat'!$B$16:$P$16</c:f>
              <c:numCache>
                <c:formatCode>0.00</c:formatCode>
                <c:ptCount val="15"/>
                <c:pt idx="0">
                  <c:v>36.920420155917078</c:v>
                </c:pt>
                <c:pt idx="1">
                  <c:v>42.84511555922478</c:v>
                </c:pt>
                <c:pt idx="2">
                  <c:v>30.055683711626862</c:v>
                </c:pt>
                <c:pt idx="3">
                  <c:v>29.475173042686741</c:v>
                </c:pt>
                <c:pt idx="4">
                  <c:v>48.147093214587855</c:v>
                </c:pt>
                <c:pt idx="5">
                  <c:v>46.361300322169932</c:v>
                </c:pt>
                <c:pt idx="6">
                  <c:v>43.557811801301746</c:v>
                </c:pt>
                <c:pt idx="7">
                  <c:v>42.789525980261722</c:v>
                </c:pt>
                <c:pt idx="8">
                  <c:v>42.23736562338685</c:v>
                </c:pt>
                <c:pt idx="9">
                  <c:v>35.176970293822905</c:v>
                </c:pt>
                <c:pt idx="10">
                  <c:v>37.470525429738132</c:v>
                </c:pt>
                <c:pt idx="11">
                  <c:v>39.142386299324741</c:v>
                </c:pt>
                <c:pt idx="12">
                  <c:v>32.573939037372448</c:v>
                </c:pt>
                <c:pt idx="13">
                  <c:v>37.473948790722424</c:v>
                </c:pt>
                <c:pt idx="14">
                  <c:v>38.873375661581726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94592"/>
        <c:axId val="214096128"/>
      </c:barChart>
      <c:catAx>
        <c:axId val="2140945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096128"/>
        <c:crosses val="autoZero"/>
        <c:auto val="1"/>
        <c:lblAlgn val="ctr"/>
        <c:lblOffset val="100"/>
        <c:noMultiLvlLbl val="0"/>
      </c:catAx>
      <c:valAx>
        <c:axId val="214096128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094592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'KF_24_dur+rat'!$C$127:$C$135</c:f>
              <c:numCache>
                <c:formatCode>0.00</c:formatCode>
                <c:ptCount val="9"/>
                <c:pt idx="0">
                  <c:v>19.986217104304419</c:v>
                </c:pt>
                <c:pt idx="1">
                  <c:v>20.879404453563684</c:v>
                </c:pt>
                <c:pt idx="2">
                  <c:v>17.212141711872228</c:v>
                </c:pt>
                <c:pt idx="3">
                  <c:v>18.173920137309921</c:v>
                </c:pt>
                <c:pt idx="4">
                  <c:v>17.497833531104341</c:v>
                </c:pt>
                <c:pt idx="5">
                  <c:v>20.75791560750201</c:v>
                </c:pt>
                <c:pt idx="6">
                  <c:v>23.213370516768943</c:v>
                </c:pt>
                <c:pt idx="7">
                  <c:v>25.239453487581464</c:v>
                </c:pt>
                <c:pt idx="8">
                  <c:v>20.370032068750877</c:v>
                </c:pt>
              </c:numCache>
            </c:numRef>
          </c:val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'KF_24_dur+rat'!$D$127:$D$135</c:f>
              <c:numCache>
                <c:formatCode>0.00</c:formatCode>
                <c:ptCount val="9"/>
                <c:pt idx="0">
                  <c:v>19.059436191682579</c:v>
                </c:pt>
                <c:pt idx="1">
                  <c:v>24.816613803861003</c:v>
                </c:pt>
                <c:pt idx="2">
                  <c:v>17.788926407931456</c:v>
                </c:pt>
                <c:pt idx="3">
                  <c:v>19.473834482294265</c:v>
                </c:pt>
                <c:pt idx="4">
                  <c:v>20.731550294817037</c:v>
                </c:pt>
                <c:pt idx="5">
                  <c:v>20.12507440898559</c:v>
                </c:pt>
                <c:pt idx="6">
                  <c:v>21.172328562100486</c:v>
                </c:pt>
                <c:pt idx="7">
                  <c:v>19.407839774786979</c:v>
                </c:pt>
                <c:pt idx="8">
                  <c:v>20.321950490807424</c:v>
                </c:pt>
              </c:numCache>
            </c:numRef>
          </c:val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'KF_24_dur+rat'!$E$127:$E$135</c:f>
              <c:numCache>
                <c:formatCode>0.00</c:formatCode>
                <c:ptCount val="9"/>
                <c:pt idx="0">
                  <c:v>18.109231144788215</c:v>
                </c:pt>
                <c:pt idx="1">
                  <c:v>24.828808699888576</c:v>
                </c:pt>
                <c:pt idx="2">
                  <c:v>16.851838665608454</c:v>
                </c:pt>
                <c:pt idx="3">
                  <c:v>15.990945058225876</c:v>
                </c:pt>
                <c:pt idx="4">
                  <c:v>18.212804372776869</c:v>
                </c:pt>
                <c:pt idx="5">
                  <c:v>16.327484003250675</c:v>
                </c:pt>
                <c:pt idx="6">
                  <c:v>20.437330627307663</c:v>
                </c:pt>
                <c:pt idx="7">
                  <c:v>16.210320438306812</c:v>
                </c:pt>
                <c:pt idx="8">
                  <c:v>18.371095376269142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'KF_24_dur+rat'!$B$127:$B$135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'KF_24_dur+rat'!$F$127:$F$135</c:f>
              <c:numCache>
                <c:formatCode>0.00</c:formatCode>
                <c:ptCount val="9"/>
                <c:pt idx="0">
                  <c:v>42.84511555922478</c:v>
                </c:pt>
                <c:pt idx="1">
                  <c:v>29.475173042686741</c:v>
                </c:pt>
                <c:pt idx="2">
                  <c:v>48.147093214587855</c:v>
                </c:pt>
                <c:pt idx="3">
                  <c:v>46.361300322169932</c:v>
                </c:pt>
                <c:pt idx="4">
                  <c:v>43.557811801301746</c:v>
                </c:pt>
                <c:pt idx="5">
                  <c:v>42.789525980261722</c:v>
                </c:pt>
                <c:pt idx="6">
                  <c:v>35.176970293822905</c:v>
                </c:pt>
                <c:pt idx="7">
                  <c:v>39.142386299324741</c:v>
                </c:pt>
                <c:pt idx="8">
                  <c:v>40.936922064172556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47680"/>
        <c:axId val="214265856"/>
      </c:barChart>
      <c:catAx>
        <c:axId val="2142476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265856"/>
        <c:crosses val="autoZero"/>
        <c:auto val="1"/>
        <c:lblAlgn val="ctr"/>
        <c:lblOffset val="100"/>
        <c:noMultiLvlLbl val="0"/>
      </c:catAx>
      <c:valAx>
        <c:axId val="214265856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24768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'KF_24_dur+rat'!$B$41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'KF_24_dur+rat'!$B$42:$B$45</c:f>
              <c:numCache>
                <c:formatCode>0.00</c:formatCode>
                <c:ptCount val="4"/>
                <c:pt idx="0">
                  <c:v>9.5189729791231397</c:v>
                </c:pt>
                <c:pt idx="1">
                  <c:v>9.3457155251804682</c:v>
                </c:pt>
                <c:pt idx="2">
                  <c:v>-4.4769153910673234</c:v>
                </c:pt>
                <c:pt idx="3">
                  <c:v>-4.3739651299679574</c:v>
                </c:pt>
              </c:numCache>
            </c:numRef>
          </c:val>
        </c:ser>
        <c:ser>
          <c:idx val="1"/>
          <c:order val="1"/>
          <c:tx>
            <c:strRef>
              <c:f>'KF_24_dur+rat'!$C$41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'KF_24_dur+rat'!$C$42:$C$45</c:f>
              <c:numCache>
                <c:formatCode>0.00</c:formatCode>
                <c:ptCount val="4"/>
                <c:pt idx="0">
                  <c:v>3.9765686808610501</c:v>
                </c:pt>
                <c:pt idx="1">
                  <c:v>-2.8182331554818023</c:v>
                </c:pt>
                <c:pt idx="2">
                  <c:v>3.7290005945991571</c:v>
                </c:pt>
                <c:pt idx="3">
                  <c:v>18.297142641762019</c:v>
                </c:pt>
              </c:numCache>
            </c:numRef>
          </c:val>
        </c:ser>
        <c:ser>
          <c:idx val="2"/>
          <c:order val="2"/>
          <c:tx>
            <c:strRef>
              <c:f>'KF_24_dur+rat'!$D$41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'KF_24_dur+rat'!$D$42:$D$45</c:f>
              <c:numCache>
                <c:formatCode>0.00</c:formatCode>
                <c:ptCount val="4"/>
                <c:pt idx="0">
                  <c:v>-17.048163568521339</c:v>
                </c:pt>
                <c:pt idx="1">
                  <c:v>-3.9182636665489081</c:v>
                </c:pt>
                <c:pt idx="2">
                  <c:v>6.9180295578855562</c:v>
                </c:pt>
                <c:pt idx="3">
                  <c:v>-36.579187754414683</c:v>
                </c:pt>
              </c:numCache>
            </c:numRef>
          </c:val>
        </c:ser>
        <c:ser>
          <c:idx val="3"/>
          <c:order val="3"/>
          <c:tx>
            <c:strRef>
              <c:f>'KF_24_dur+rat'!$E$41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'KF_24_dur+rat'!$E$42:$E$45</c:f>
              <c:numCache>
                <c:formatCode>0.00</c:formatCode>
                <c:ptCount val="4"/>
                <c:pt idx="0">
                  <c:v>-15.332381522766569</c:v>
                </c:pt>
                <c:pt idx="1">
                  <c:v>-1.3694124878382217</c:v>
                </c:pt>
                <c:pt idx="2">
                  <c:v>10.853757986164579</c:v>
                </c:pt>
                <c:pt idx="3">
                  <c:v>-36.56577237717277</c:v>
                </c:pt>
              </c:numCache>
            </c:numRef>
          </c:val>
        </c:ser>
        <c:ser>
          <c:idx val="4"/>
          <c:order val="4"/>
          <c:tx>
            <c:strRef>
              <c:f>'KF_24_dur+rat'!$F$41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'KF_24_dur+rat'!$F$42:$F$45</c:f>
              <c:numCache>
                <c:formatCode>0.00</c:formatCode>
                <c:ptCount val="4"/>
                <c:pt idx="0">
                  <c:v>-18.889119112945696</c:v>
                </c:pt>
                <c:pt idx="1">
                  <c:v>-17.839361794283555</c:v>
                </c:pt>
                <c:pt idx="2">
                  <c:v>-12.564701189778535</c:v>
                </c:pt>
                <c:pt idx="3">
                  <c:v>20.415483334889483</c:v>
                </c:pt>
              </c:numCache>
            </c:numRef>
          </c:val>
        </c:ser>
        <c:ser>
          <c:idx val="5"/>
          <c:order val="5"/>
          <c:tx>
            <c:strRef>
              <c:f>'KF_24_dur+rat'!$G$41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'KF_24_dur+rat'!$G$42:$G$45</c:f>
              <c:numCache>
                <c:formatCode>0.00</c:formatCode>
                <c:ptCount val="4"/>
                <c:pt idx="0">
                  <c:v>-21.307153180021778</c:v>
                </c:pt>
                <c:pt idx="1">
                  <c:v>-17.356637938952005</c:v>
                </c:pt>
                <c:pt idx="2">
                  <c:v>-23.764707026565819</c:v>
                </c:pt>
                <c:pt idx="3">
                  <c:v>6.5394144687573164</c:v>
                </c:pt>
              </c:numCache>
            </c:numRef>
          </c:val>
        </c:ser>
        <c:ser>
          <c:idx val="6"/>
          <c:order val="6"/>
          <c:tx>
            <c:strRef>
              <c:f>'KF_24_dur+rat'!$H$41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'KF_24_dur+rat'!$H$42:$H$45</c:f>
              <c:numCache>
                <c:formatCode>0.00</c:formatCode>
                <c:ptCount val="4"/>
                <c:pt idx="0">
                  <c:v>6.8041209791568757</c:v>
                </c:pt>
                <c:pt idx="1">
                  <c:v>24.023896022437047</c:v>
                </c:pt>
                <c:pt idx="2">
                  <c:v>22.398431739670233</c:v>
                </c:pt>
                <c:pt idx="3">
                  <c:v>41.103517246921982</c:v>
                </c:pt>
              </c:numCache>
            </c:numRef>
          </c:val>
        </c:ser>
        <c:ser>
          <c:idx val="7"/>
          <c:order val="7"/>
          <c:tx>
            <c:strRef>
              <c:f>'KF_24_dur+rat'!$I$41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'KF_24_dur+rat'!$I$42:$I$45</c:f>
              <c:numCache>
                <c:formatCode>0.00</c:formatCode>
                <c:ptCount val="4"/>
                <c:pt idx="0">
                  <c:v>1.2337899680900306</c:v>
                </c:pt>
                <c:pt idx="1">
                  <c:v>-3.8057507086591653</c:v>
                </c:pt>
                <c:pt idx="2">
                  <c:v>-12.328926948611283</c:v>
                </c:pt>
                <c:pt idx="3">
                  <c:v>10.750905412114884</c:v>
                </c:pt>
              </c:numCache>
            </c:numRef>
          </c:val>
        </c:ser>
        <c:ser>
          <c:idx val="8"/>
          <c:order val="8"/>
          <c:tx>
            <c:strRef>
              <c:f>'KF_24_dur+rat'!$J$41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'KF_24_dur+rat'!$J$42:$J$45</c:f>
              <c:numCache>
                <c:formatCode>0.00</c:formatCode>
                <c:ptCount val="4"/>
                <c:pt idx="0">
                  <c:v>-7.5826629216270911</c:v>
                </c:pt>
                <c:pt idx="1">
                  <c:v>21.417057397629854</c:v>
                </c:pt>
                <c:pt idx="2">
                  <c:v>9.9826086139128876</c:v>
                </c:pt>
                <c:pt idx="3">
                  <c:v>22.706583617991967</c:v>
                </c:pt>
              </c:numCache>
            </c:numRef>
          </c:val>
        </c:ser>
        <c:ser>
          <c:idx val="9"/>
          <c:order val="9"/>
          <c:tx>
            <c:strRef>
              <c:f>'KF_24_dur+rat'!$K$41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'KF_24_dur+rat'!$K$42:$K$45</c:f>
              <c:numCache>
                <c:formatCode>0.00</c:formatCode>
                <c:ptCount val="4"/>
                <c:pt idx="0">
                  <c:v>19.590361920163506</c:v>
                </c:pt>
                <c:pt idx="1">
                  <c:v>6.9046171429034136</c:v>
                </c:pt>
                <c:pt idx="2">
                  <c:v>15.925091849000189</c:v>
                </c:pt>
                <c:pt idx="3">
                  <c:v>-3.8200682475253678</c:v>
                </c:pt>
              </c:numCache>
            </c:numRef>
          </c:val>
        </c:ser>
        <c:ser>
          <c:idx val="10"/>
          <c:order val="10"/>
          <c:tx>
            <c:strRef>
              <c:f>'KF_24_dur+rat'!$L$41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'KF_24_dur+rat'!$L$42:$L$45</c:f>
              <c:numCache>
                <c:formatCode>0.00</c:formatCode>
                <c:ptCount val="4"/>
                <c:pt idx="0">
                  <c:v>9.3744825825708524</c:v>
                </c:pt>
                <c:pt idx="1">
                  <c:v>3.6754953273270075</c:v>
                </c:pt>
                <c:pt idx="2">
                  <c:v>6.2481390234627785</c:v>
                </c:pt>
                <c:pt idx="3">
                  <c:v>-0.88327241517195065</c:v>
                </c:pt>
              </c:numCache>
            </c:numRef>
          </c:val>
        </c:ser>
        <c:ser>
          <c:idx val="11"/>
          <c:order val="11"/>
          <c:tx>
            <c:strRef>
              <c:f>'KF_24_dur+rat'!$M$41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'KF_24_dur+rat'!$M$42:$M$45</c:f>
              <c:numCache>
                <c:formatCode>0.00</c:formatCode>
                <c:ptCount val="4"/>
                <c:pt idx="0">
                  <c:v>-1.4563363983026121</c:v>
                </c:pt>
                <c:pt idx="1">
                  <c:v>-25.73301108393834</c:v>
                </c:pt>
                <c:pt idx="2">
                  <c:v>-30.315585044241068</c:v>
                </c:pt>
                <c:pt idx="3">
                  <c:v>-18.891921692269918</c:v>
                </c:pt>
              </c:numCache>
            </c:numRef>
          </c:val>
        </c:ser>
        <c:ser>
          <c:idx val="12"/>
          <c:order val="12"/>
          <c:tx>
            <c:strRef>
              <c:f>'KF_24_dur+rat'!$N$41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'KF_24_dur+rat'!$N$42:$N$45</c:f>
              <c:numCache>
                <c:formatCode>0.00</c:formatCode>
                <c:ptCount val="4"/>
                <c:pt idx="0">
                  <c:v>15.292076226182152</c:v>
                </c:pt>
                <c:pt idx="1">
                  <c:v>2.8403030075381088</c:v>
                </c:pt>
                <c:pt idx="2">
                  <c:v>4.9112747457176846</c:v>
                </c:pt>
                <c:pt idx="3">
                  <c:v>-19.105630398376501</c:v>
                </c:pt>
              </c:numCache>
            </c:numRef>
          </c:val>
        </c:ser>
        <c:ser>
          <c:idx val="13"/>
          <c:order val="13"/>
          <c:tx>
            <c:strRef>
              <c:f>'KF_24_dur+rat'!$O$41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'KF_24_dur+rat'!$O$42:$O$45</c:f>
              <c:numCache>
                <c:formatCode>0.00</c:formatCode>
                <c:ptCount val="4"/>
                <c:pt idx="0">
                  <c:v>15.825443368037062</c:v>
                </c:pt>
                <c:pt idx="1">
                  <c:v>4.6335864126863742</c:v>
                </c:pt>
                <c:pt idx="2">
                  <c:v>2.4845014898510773</c:v>
                </c:pt>
                <c:pt idx="3">
                  <c:v>0.40677129246161375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1872"/>
        <c:axId val="214353408"/>
      </c:barChart>
      <c:catAx>
        <c:axId val="2143518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353408"/>
        <c:crosses val="autoZero"/>
        <c:auto val="1"/>
        <c:lblAlgn val="ctr"/>
        <c:lblOffset val="100"/>
        <c:noMultiLvlLbl val="0"/>
      </c:catAx>
      <c:valAx>
        <c:axId val="214353408"/>
        <c:scaling>
          <c:orientation val="minMax"/>
          <c:max val="45"/>
          <c:min val="-4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351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73488077938703467"/>
          <c:h val="0.14030843761788653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'KF_24_dur+rat'!$C$32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'KF_24_dur+rat'!$C$33:$C$36</c:f>
              <c:numCache>
                <c:formatCode>0.00</c:formatCode>
                <c:ptCount val="4"/>
                <c:pt idx="0">
                  <c:v>7.3833246093735916</c:v>
                </c:pt>
                <c:pt idx="1">
                  <c:v>2.0272841173316536</c:v>
                </c:pt>
                <c:pt idx="2">
                  <c:v>7.2228072560464627</c:v>
                </c:pt>
                <c:pt idx="3">
                  <c:v>12.955922880726517</c:v>
                </c:pt>
              </c:numCache>
            </c:numRef>
          </c:val>
        </c:ser>
        <c:ser>
          <c:idx val="2"/>
          <c:order val="1"/>
          <c:tx>
            <c:strRef>
              <c:f>'KF_24_dur+rat'!$E$32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'KF_24_dur+rat'!$E$33:$E$36</c:f>
              <c:numCache>
                <c:formatCode>0.00</c:formatCode>
                <c:ptCount val="4"/>
                <c:pt idx="0">
                  <c:v>-12.558276598361168</c:v>
                </c:pt>
                <c:pt idx="1">
                  <c:v>3.5483434959827003</c:v>
                </c:pt>
                <c:pt idx="2">
                  <c:v>14.587541170022755</c:v>
                </c:pt>
                <c:pt idx="3">
                  <c:v>-39.429883399119454</c:v>
                </c:pt>
              </c:numCache>
            </c:numRef>
          </c:val>
        </c:ser>
        <c:ser>
          <c:idx val="3"/>
          <c:order val="2"/>
          <c:tx>
            <c:strRef>
              <c:f>'KF_24_dur+rat'!$F$32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'KF_24_dur+rat'!$F$33:$F$36</c:f>
              <c:numCache>
                <c:formatCode>0.00</c:formatCode>
                <c:ptCount val="4"/>
                <c:pt idx="0">
                  <c:v>-16.231549452448618</c:v>
                </c:pt>
                <c:pt idx="1">
                  <c:v>-13.742803309108901</c:v>
                </c:pt>
                <c:pt idx="2">
                  <c:v>-9.6197000071035639</c:v>
                </c:pt>
                <c:pt idx="3">
                  <c:v>14.978618633341753</c:v>
                </c:pt>
              </c:numCache>
            </c:numRef>
          </c:val>
        </c:ser>
        <c:ser>
          <c:idx val="4"/>
          <c:order val="3"/>
          <c:tx>
            <c:strRef>
              <c:f>'KF_24_dur+rat'!$G$32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'KF_24_dur+rat'!$G$33:$G$36</c:f>
              <c:numCache>
                <c:formatCode>0.00</c:formatCode>
                <c:ptCount val="4"/>
                <c:pt idx="0">
                  <c:v>-18.728809560524777</c:v>
                </c:pt>
                <c:pt idx="1">
                  <c:v>-13.23601067158747</c:v>
                </c:pt>
                <c:pt idx="2">
                  <c:v>-21.196945138365002</c:v>
                </c:pt>
                <c:pt idx="3">
                  <c:v>1.7290664486624654</c:v>
                </c:pt>
              </c:numCache>
            </c:numRef>
          </c:val>
        </c:ser>
        <c:ser>
          <c:idx val="1"/>
          <c:order val="4"/>
          <c:tx>
            <c:strRef>
              <c:f>'KF_24_dur+rat'!$H$32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'KF_24_dur+rat'!$H$33:$H$36</c:f>
              <c:numCache>
                <c:formatCode>0.00</c:formatCode>
                <c:ptCount val="4"/>
                <c:pt idx="0">
                  <c:v>10.303520670371039</c:v>
                </c:pt>
                <c:pt idx="1">
                  <c:v>30.207771351435941</c:v>
                </c:pt>
                <c:pt idx="2">
                  <c:v>26.521063344249956</c:v>
                </c:pt>
                <c:pt idx="3">
                  <c:v>34.732569666614069</c:v>
                </c:pt>
              </c:numCache>
            </c:numRef>
          </c:val>
        </c:ser>
        <c:ser>
          <c:idx val="5"/>
          <c:order val="5"/>
          <c:tx>
            <c:strRef>
              <c:f>'KF_24_dur+rat'!$I$32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'KF_24_dur+rat'!$I$33:$I$36</c:f>
              <c:numCache>
                <c:formatCode>0.00</c:formatCode>
                <c:ptCount val="4"/>
                <c:pt idx="0">
                  <c:v>4.5506797107986285</c:v>
                </c:pt>
                <c:pt idx="1">
                  <c:v>0.99052858961959189</c:v>
                </c:pt>
                <c:pt idx="2">
                  <c:v>-9.3759844032540727</c:v>
                </c:pt>
                <c:pt idx="3">
                  <c:v>5.7504048815895539</c:v>
                </c:pt>
              </c:numCache>
            </c:numRef>
          </c:val>
        </c:ser>
        <c:ser>
          <c:idx val="6"/>
          <c:order val="6"/>
          <c:tx>
            <c:strRef>
              <c:f>'KF_24_dur+rat'!$K$32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'KF_24_dur+rat'!$K$33:$K$36</c:f>
              <c:numCache>
                <c:formatCode>0.00</c:formatCode>
                <c:ptCount val="4"/>
                <c:pt idx="0">
                  <c:v>23.508698326464536</c:v>
                </c:pt>
                <c:pt idx="1">
                  <c:v>12.234919171042218</c:v>
                </c:pt>
                <c:pt idx="2">
                  <c:v>19.829688016024434</c:v>
                </c:pt>
                <c:pt idx="3">
                  <c:v>-8.1626765355974698</c:v>
                </c:pt>
              </c:numCache>
            </c:numRef>
          </c:val>
        </c:ser>
        <c:ser>
          <c:idx val="7"/>
          <c:order val="7"/>
          <c:tx>
            <c:strRef>
              <c:f>'KF_24_dur+rat'!$M$32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'KF_24_dur+rat'!$M$33:$M$36</c:f>
              <c:numCache>
                <c:formatCode>0.00</c:formatCode>
                <c:ptCount val="4"/>
                <c:pt idx="0">
                  <c:v>1.7724122943268548</c:v>
                </c:pt>
                <c:pt idx="1">
                  <c:v>-22.030032744715839</c:v>
                </c:pt>
                <c:pt idx="2">
                  <c:v>-27.96847023762097</c:v>
                </c:pt>
                <c:pt idx="3">
                  <c:v>-22.554022576217442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48544"/>
        <c:axId val="214754432"/>
      </c:barChart>
      <c:catAx>
        <c:axId val="2147485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54432"/>
        <c:crosses val="autoZero"/>
        <c:auto val="1"/>
        <c:lblAlgn val="ctr"/>
        <c:lblOffset val="100"/>
        <c:noMultiLvlLbl val="0"/>
      </c:catAx>
      <c:valAx>
        <c:axId val="214754432"/>
        <c:scaling>
          <c:orientation val="minMax"/>
          <c:max val="4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8544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'KF_24_dur+rat'!$B$59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'KF_24_dur+rat'!$B$60:$B$63</c:f>
              <c:numCache>
                <c:formatCode>0.00</c:formatCode>
                <c:ptCount val="4"/>
                <c:pt idx="0">
                  <c:v>1.5360155852669664</c:v>
                </c:pt>
                <c:pt idx="1">
                  <c:v>1.6094596416596225</c:v>
                </c:pt>
                <c:pt idx="2">
                  <c:v>-1.1925197212619452</c:v>
                </c:pt>
                <c:pt idx="3">
                  <c:v>-1.9529555056646473</c:v>
                </c:pt>
              </c:numCache>
            </c:numRef>
          </c:val>
        </c:ser>
        <c:ser>
          <c:idx val="1"/>
          <c:order val="1"/>
          <c:tx>
            <c:strRef>
              <c:f>'KF_24_dur+rat'!$C$59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'KF_24_dur+rat'!$C$60:$C$63</c:f>
              <c:numCache>
                <c:formatCode>0.00</c:formatCode>
                <c:ptCount val="4"/>
                <c:pt idx="0">
                  <c:v>-0.91906179501443219</c:v>
                </c:pt>
                <c:pt idx="1">
                  <c:v>-2.1918530090463442</c:v>
                </c:pt>
                <c:pt idx="2">
                  <c:v>-0.86082509358228165</c:v>
                </c:pt>
                <c:pt idx="3">
                  <c:v>3.9717398976430545</c:v>
                </c:pt>
              </c:numCache>
            </c:numRef>
          </c:val>
        </c:ser>
        <c:ser>
          <c:idx val="2"/>
          <c:order val="2"/>
          <c:tx>
            <c:strRef>
              <c:f>'KF_24_dur+rat'!$D$59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'KF_24_dur+rat'!$D$60:$D$63</c:f>
              <c:numCache>
                <c:formatCode>0.00</c:formatCode>
                <c:ptCount val="4"/>
                <c:pt idx="0">
                  <c:v>-4.1696912258682772E-2</c:v>
                </c:pt>
                <c:pt idx="1">
                  <c:v>3.4053482713353631</c:v>
                </c:pt>
                <c:pt idx="2">
                  <c:v>5.4540405908781722</c:v>
                </c:pt>
                <c:pt idx="3">
                  <c:v>-8.8176919499548632</c:v>
                </c:pt>
              </c:numCache>
            </c:numRef>
          </c:val>
        </c:ser>
        <c:ser>
          <c:idx val="3"/>
          <c:order val="3"/>
          <c:tx>
            <c:strRef>
              <c:f>'KF_24_dur+rat'!$E$59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'KF_24_dur+rat'!$E$60:$E$63</c:f>
              <c:numCache>
                <c:formatCode>0.00</c:formatCode>
                <c:ptCount val="4"/>
                <c:pt idx="0">
                  <c:v>-2.5874445755167841E-2</c:v>
                </c:pt>
                <c:pt idx="1">
                  <c:v>3.5653246031320798</c:v>
                </c:pt>
                <c:pt idx="2">
                  <c:v>5.8587524615180797</c:v>
                </c:pt>
                <c:pt idx="3">
                  <c:v>-9.3982026188949845</c:v>
                </c:pt>
              </c:numCache>
            </c:numRef>
          </c:val>
        </c:ser>
        <c:ser>
          <c:idx val="4"/>
          <c:order val="4"/>
          <c:tx>
            <c:strRef>
              <c:f>'KF_24_dur+rat'!$F$59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'KF_24_dur+rat'!$F$60:$F$63</c:f>
              <c:numCache>
                <c:formatCode>0.00</c:formatCode>
                <c:ptCount val="4"/>
                <c:pt idx="0">
                  <c:v>-3.6931371874466237</c:v>
                </c:pt>
                <c:pt idx="1">
                  <c:v>-3.4623627927974674</c:v>
                </c:pt>
                <c:pt idx="2">
                  <c:v>-2.1182175727620418</c:v>
                </c:pt>
                <c:pt idx="3">
                  <c:v>9.2737175530061293</c:v>
                </c:pt>
              </c:numCache>
            </c:numRef>
          </c:val>
        </c:ser>
        <c:ser>
          <c:idx val="5"/>
          <c:order val="5"/>
          <c:tx>
            <c:strRef>
              <c:f>'KF_24_dur+rat'!$G$59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'KF_24_dur+rat'!$G$60:$G$63</c:f>
              <c:numCache>
                <c:formatCode>0.00</c:formatCode>
                <c:ptCount val="4"/>
                <c:pt idx="0">
                  <c:v>-2.7313587620089308</c:v>
                </c:pt>
                <c:pt idx="1">
                  <c:v>-1.7774547184346581</c:v>
                </c:pt>
                <c:pt idx="2">
                  <c:v>-2.9791111801446206</c:v>
                </c:pt>
                <c:pt idx="3">
                  <c:v>7.4879246605882059</c:v>
                </c:pt>
              </c:numCache>
            </c:numRef>
          </c:val>
        </c:ser>
        <c:ser>
          <c:idx val="6"/>
          <c:order val="6"/>
          <c:tx>
            <c:strRef>
              <c:f>'KF_24_dur+rat'!$H$59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'KF_24_dur+rat'!$H$60:$H$63</c:f>
              <c:numCache>
                <c:formatCode>0.00</c:formatCode>
                <c:ptCount val="4"/>
                <c:pt idx="0">
                  <c:v>-3.4074453682145105</c:v>
                </c:pt>
                <c:pt idx="1">
                  <c:v>-0.51973890591188621</c:v>
                </c:pt>
                <c:pt idx="2">
                  <c:v>-0.75725186559362712</c:v>
                </c:pt>
                <c:pt idx="3">
                  <c:v>4.6844361397200203</c:v>
                </c:pt>
              </c:numCache>
            </c:numRef>
          </c:val>
        </c:ser>
        <c:ser>
          <c:idx val="7"/>
          <c:order val="7"/>
          <c:tx>
            <c:strRef>
              <c:f>'KF_24_dur+rat'!$I$59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'KF_24_dur+rat'!$I$60:$I$63</c:f>
              <c:numCache>
                <c:formatCode>0.00</c:formatCode>
                <c:ptCount val="4"/>
                <c:pt idx="0">
                  <c:v>-0.14736329181684127</c:v>
                </c:pt>
                <c:pt idx="1">
                  <c:v>-1.1262147917433332</c:v>
                </c:pt>
                <c:pt idx="2">
                  <c:v>-2.6425722351198218</c:v>
                </c:pt>
                <c:pt idx="3">
                  <c:v>3.9161503186799962</c:v>
                </c:pt>
              </c:numCache>
            </c:numRef>
          </c:val>
        </c:ser>
        <c:ser>
          <c:idx val="8"/>
          <c:order val="8"/>
          <c:tx>
            <c:strRef>
              <c:f>'KF_24_dur+rat'!$J$59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'KF_24_dur+rat'!$J$60:$J$63</c:f>
              <c:numCache>
                <c:formatCode>0.00</c:formatCode>
                <c:ptCount val="4"/>
                <c:pt idx="0">
                  <c:v>-4.022246080739297</c:v>
                </c:pt>
                <c:pt idx="1">
                  <c:v>1.3798729699584307</c:v>
                </c:pt>
                <c:pt idx="2">
                  <c:v>-0.72161685102425821</c:v>
                </c:pt>
                <c:pt idx="3">
                  <c:v>3.3639899618051246</c:v>
                </c:pt>
              </c:numCache>
            </c:numRef>
          </c:val>
        </c:ser>
        <c:ser>
          <c:idx val="9"/>
          <c:order val="9"/>
          <c:tx>
            <c:strRef>
              <c:f>'KF_24_dur+rat'!$K$59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'KF_24_dur+rat'!$K$60:$K$63</c:f>
              <c:numCache>
                <c:formatCode>0.00</c:formatCode>
                <c:ptCount val="4"/>
                <c:pt idx="0">
                  <c:v>2.3080916174500921</c:v>
                </c:pt>
                <c:pt idx="1">
                  <c:v>-7.8960638628437607E-2</c:v>
                </c:pt>
                <c:pt idx="2">
                  <c:v>1.4672743889371667</c:v>
                </c:pt>
                <c:pt idx="3">
                  <c:v>-3.6964053677588211</c:v>
                </c:pt>
              </c:numCache>
            </c:numRef>
          </c:val>
        </c:ser>
        <c:ser>
          <c:idx val="10"/>
          <c:order val="10"/>
          <c:tx>
            <c:strRef>
              <c:f>'KF_24_dur+rat'!$L$59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'KF_24_dur+rat'!$L$60:$L$63</c:f>
              <c:numCache>
                <c:formatCode>0.00</c:formatCode>
                <c:ptCount val="4"/>
                <c:pt idx="0">
                  <c:v>1.0392820002601866</c:v>
                </c:pt>
                <c:pt idx="1">
                  <c:v>-2.7782540128821864E-2</c:v>
                </c:pt>
                <c:pt idx="2">
                  <c:v>0.39135077171221866</c:v>
                </c:pt>
                <c:pt idx="3">
                  <c:v>-1.402850231843594</c:v>
                </c:pt>
              </c:numCache>
            </c:numRef>
          </c:val>
        </c:ser>
        <c:ser>
          <c:idx val="11"/>
          <c:order val="11"/>
          <c:tx>
            <c:strRef>
              <c:f>'KF_24_dur+rat'!$M$59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'KF_24_dur+rat'!$M$60:$M$63</c:f>
              <c:numCache>
                <c:formatCode>0.00</c:formatCode>
                <c:ptCount val="4"/>
                <c:pt idx="0">
                  <c:v>4.3341745882626128</c:v>
                </c:pt>
                <c:pt idx="1">
                  <c:v>-1.8434494259419445</c:v>
                </c:pt>
                <c:pt idx="2">
                  <c:v>-2.7597358000636838</c:v>
                </c:pt>
                <c:pt idx="3">
                  <c:v>0.26901063774301548</c:v>
                </c:pt>
              </c:numCache>
            </c:numRef>
          </c:val>
        </c:ser>
        <c:ser>
          <c:idx val="12"/>
          <c:order val="12"/>
          <c:tx>
            <c:strRef>
              <c:f>'KF_24_dur+rat'!$N$59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'KF_24_dur+rat'!$N$60:$N$63</c:f>
              <c:numCache>
                <c:formatCode>0.00</c:formatCode>
                <c:ptCount val="4"/>
                <c:pt idx="0">
                  <c:v>3.7335181480191011</c:v>
                </c:pt>
                <c:pt idx="1">
                  <c:v>1.172733626606064</c:v>
                </c:pt>
                <c:pt idx="2">
                  <c:v>1.3931848495841166</c:v>
                </c:pt>
                <c:pt idx="3">
                  <c:v>-6.2994366242092781</c:v>
                </c:pt>
              </c:numCache>
            </c:numRef>
          </c:val>
        </c:ser>
        <c:ser>
          <c:idx val="13"/>
          <c:order val="13"/>
          <c:tx>
            <c:strRef>
              <c:f>'KF_24_dur+rat'!$O$59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'KF_24_dur+rat'!$O$60:$O$63</c:f>
              <c:numCache>
                <c:formatCode>0.00</c:formatCode>
                <c:ptCount val="4"/>
                <c:pt idx="0">
                  <c:v>2.0371019039954632</c:v>
                </c:pt>
                <c:pt idx="1">
                  <c:v>-0.10492229005870257</c:v>
                </c:pt>
                <c:pt idx="2">
                  <c:v>-0.53275274307745235</c:v>
                </c:pt>
                <c:pt idx="3">
                  <c:v>-1.3994268708593012</c:v>
                </c:pt>
              </c:numCache>
            </c:numRef>
          </c:val>
        </c:ser>
        <c:ser>
          <c:idx val="14"/>
          <c:order val="14"/>
          <c:tx>
            <c:strRef>
              <c:f>'KF_24_dur+rat'!$P$59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'KF_24_dur+rat'!$P$60:$P$63</c:f>
              <c:numCache>
                <c:formatCode>0.00</c:formatCode>
                <c:ptCount val="4"/>
                <c:pt idx="0">
                  <c:v>-0.65211434235682475</c:v>
                </c:pt>
                <c:pt idx="1">
                  <c:v>-2.8968588209820858</c:v>
                </c:pt>
                <c:pt idx="2">
                  <c:v>-3.1472714282439149</c:v>
                </c:pt>
                <c:pt idx="3">
                  <c:v>6.6962445915828326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8384"/>
        <c:axId val="212929920"/>
      </c:barChart>
      <c:catAx>
        <c:axId val="21292838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2929920"/>
        <c:crosses val="autoZero"/>
        <c:auto val="1"/>
        <c:lblAlgn val="ctr"/>
        <c:lblOffset val="100"/>
        <c:noMultiLvlLbl val="0"/>
      </c:catAx>
      <c:valAx>
        <c:axId val="212929920"/>
        <c:scaling>
          <c:orientation val="minMax"/>
          <c:max val="10"/>
          <c:min val="-1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2928384"/>
        <c:crosses val="autoZero"/>
        <c:crossBetween val="between"/>
        <c:majorUnit val="2"/>
        <c:minorUnit val="1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46686127298377"/>
          <c:h val="0.18140932078612124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'KF_24_dur+rat'!$C$50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'KF_24_dur+rat'!$C$51:$C$54</c:f>
              <c:numCache>
                <c:formatCode>0.00</c:formatCode>
                <c:ptCount val="4"/>
                <c:pt idx="0">
                  <c:v>-0.38381496444645791</c:v>
                </c:pt>
                <c:pt idx="1">
                  <c:v>-1.2625142991248453</c:v>
                </c:pt>
                <c:pt idx="2">
                  <c:v>-0.26186423148092786</c:v>
                </c:pt>
                <c:pt idx="3">
                  <c:v>1.9081934950522239</c:v>
                </c:pt>
              </c:numCache>
            </c:numRef>
          </c:val>
        </c:ser>
        <c:ser>
          <c:idx val="4"/>
          <c:order val="1"/>
          <c:tx>
            <c:strRef>
              <c:f>'KF_24_dur+rat'!$E$50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'KF_24_dur+rat'!$E$51:$E$54</c:f>
              <c:numCache>
                <c:formatCode>0.00</c:formatCode>
                <c:ptCount val="4"/>
                <c:pt idx="0">
                  <c:v>0.50937238481280644</c:v>
                </c:pt>
                <c:pt idx="1">
                  <c:v>4.4946633130535787</c:v>
                </c:pt>
                <c:pt idx="2">
                  <c:v>6.4577133236194335</c:v>
                </c:pt>
                <c:pt idx="3">
                  <c:v>-11.461749021485815</c:v>
                </c:pt>
              </c:numCache>
            </c:numRef>
          </c:val>
        </c:ser>
        <c:ser>
          <c:idx val="5"/>
          <c:order val="2"/>
          <c:tx>
            <c:strRef>
              <c:f>'KF_24_dur+rat'!$F$50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'KF_24_dur+rat'!$F$51:$F$54</c:f>
              <c:numCache>
                <c:formatCode>0.00</c:formatCode>
                <c:ptCount val="4"/>
                <c:pt idx="0">
                  <c:v>-3.1578903568786494</c:v>
                </c:pt>
                <c:pt idx="1">
                  <c:v>-2.5330240828759685</c:v>
                </c:pt>
                <c:pt idx="2">
                  <c:v>-1.519256710660688</c:v>
                </c:pt>
                <c:pt idx="3">
                  <c:v>7.2101711504152988</c:v>
                </c:pt>
              </c:numCache>
            </c:numRef>
          </c:val>
        </c:ser>
        <c:ser>
          <c:idx val="6"/>
          <c:order val="3"/>
          <c:tx>
            <c:strRef>
              <c:f>'KF_24_dur+rat'!$G$50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'KF_24_dur+rat'!$G$51:$G$54</c:f>
              <c:numCache>
                <c:formatCode>0.00</c:formatCode>
                <c:ptCount val="4"/>
                <c:pt idx="0">
                  <c:v>-2.1961119314409565</c:v>
                </c:pt>
                <c:pt idx="1">
                  <c:v>-0.84811600851315916</c:v>
                </c:pt>
                <c:pt idx="2">
                  <c:v>-2.3801503180432668</c:v>
                </c:pt>
                <c:pt idx="3">
                  <c:v>5.4243782579973754</c:v>
                </c:pt>
              </c:numCache>
            </c:numRef>
          </c:val>
        </c:ser>
        <c:ser>
          <c:idx val="0"/>
          <c:order val="4"/>
          <c:tx>
            <c:strRef>
              <c:f>'KF_24_dur+rat'!$H$50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'KF_24_dur+rat'!$H$51:$H$54</c:f>
              <c:numCache>
                <c:formatCode>0.00</c:formatCode>
                <c:ptCount val="4"/>
                <c:pt idx="0">
                  <c:v>-2.8721985376465362</c:v>
                </c:pt>
                <c:pt idx="1">
                  <c:v>0.40959980400961271</c:v>
                </c:pt>
                <c:pt idx="2">
                  <c:v>-0.15829100349227332</c:v>
                </c:pt>
                <c:pt idx="3">
                  <c:v>2.6208897371291897</c:v>
                </c:pt>
              </c:numCache>
            </c:numRef>
          </c:val>
        </c:ser>
        <c:ser>
          <c:idx val="2"/>
          <c:order val="5"/>
          <c:tx>
            <c:strRef>
              <c:f>'KF_24_dur+rat'!$I$50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'KF_24_dur+rat'!$I$51:$I$54</c:f>
              <c:numCache>
                <c:formatCode>0.00</c:formatCode>
                <c:ptCount val="4"/>
                <c:pt idx="0">
                  <c:v>0.38788353875113302</c:v>
                </c:pt>
                <c:pt idx="1">
                  <c:v>-0.19687608182183425</c:v>
                </c:pt>
                <c:pt idx="2">
                  <c:v>-2.043611373018468</c:v>
                </c:pt>
                <c:pt idx="3">
                  <c:v>1.8526039160891656</c:v>
                </c:pt>
              </c:numCache>
            </c:numRef>
          </c:val>
        </c:ser>
        <c:ser>
          <c:idx val="3"/>
          <c:order val="6"/>
          <c:tx>
            <c:strRef>
              <c:f>'KF_24_dur+rat'!$K$50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'KF_24_dur+rat'!$K$51:$K$54</c:f>
              <c:numCache>
                <c:formatCode>0.00</c:formatCode>
                <c:ptCount val="4"/>
                <c:pt idx="0">
                  <c:v>2.8433384480180663</c:v>
                </c:pt>
                <c:pt idx="1">
                  <c:v>0.85037807129306131</c:v>
                </c:pt>
                <c:pt idx="2">
                  <c:v>2.0662352510385205</c:v>
                </c:pt>
                <c:pt idx="3">
                  <c:v>-5.7599517703496517</c:v>
                </c:pt>
              </c:numCache>
            </c:numRef>
          </c:val>
        </c:ser>
        <c:ser>
          <c:idx val="7"/>
          <c:order val="7"/>
          <c:tx>
            <c:strRef>
              <c:f>'KF_24_dur+rat'!$M$50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'KF_24_dur+rat'!$M$51:$M$54</c:f>
              <c:numCache>
                <c:formatCode>0.00</c:formatCode>
                <c:ptCount val="4"/>
                <c:pt idx="0">
                  <c:v>4.8694214188305871</c:v>
                </c:pt>
                <c:pt idx="1">
                  <c:v>-0.91411071602044558</c:v>
                </c:pt>
                <c:pt idx="2">
                  <c:v>-2.16077493796233</c:v>
                </c:pt>
                <c:pt idx="3">
                  <c:v>-1.7945357648478151</c:v>
                </c:pt>
              </c:numCache>
            </c:numRef>
          </c:val>
        </c:ser>
        <c:ser>
          <c:idx val="8"/>
          <c:order val="8"/>
          <c:tx>
            <c:strRef>
              <c:f>'KF_24_dur+rat'!$P$50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'KF_24_dur+rat'!$P$51:$P$54</c:f>
              <c:numCache>
                <c:formatCode>0.00</c:formatCode>
                <c:ptCount val="4"/>
                <c:pt idx="0">
                  <c:v>-0.11686751178885046</c:v>
                </c:pt>
                <c:pt idx="1">
                  <c:v>-1.9675201110605869</c:v>
                </c:pt>
                <c:pt idx="2">
                  <c:v>-2.5483105661425611</c:v>
                </c:pt>
                <c:pt idx="3">
                  <c:v>4.632698188992002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27936"/>
        <c:axId val="215129472"/>
      </c:barChart>
      <c:catAx>
        <c:axId val="2151279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129472"/>
        <c:crosses val="autoZero"/>
        <c:auto val="1"/>
        <c:lblAlgn val="ctr"/>
        <c:lblOffset val="100"/>
        <c:noMultiLvlLbl val="0"/>
      </c:catAx>
      <c:valAx>
        <c:axId val="215129472"/>
        <c:scaling>
          <c:orientation val="minMax"/>
          <c:max val="10"/>
          <c:min val="-1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127936"/>
        <c:crosses val="autoZero"/>
        <c:crossBetween val="between"/>
        <c:majorUnit val="2"/>
        <c:minorUnit val="0.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Kammer+Widmann_2017_27_Abschnitte-Dauern" connectionId="3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K_1987_23" connectionId="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Kammer+Widmann_2017_24_Abschnitte-Dauern_1" connectionId="3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elzer_Stark_2017_Wien modern_14_dur" connectionId="5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rnold+Pogossian_2006 [live DVD]_14_dur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rnold+Pogossian_2006 [live DVD]_27_dur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rnold_Pogossian_2009_14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P_28" connectionId="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K_1990_21" connectionId="2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K_2005_21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Komsi_Oramo_1996_14" connectionId="4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O_1994_23" connectionId="3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KO_94_28" connectionId="4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Komsi_Oramo_1994_14" connectionId="4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KO_1996_21" connectionId="3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PK_2004_23" connectionId="7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KO_27" connectionId="4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MS_2019_21" connectionId="6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Banse_Keller_2005_14" connectionId="1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Kammer+Widmann_2017_14_Abschnitte-Dauern" connectionId="3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AP_27" connectionId="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MS19_28" connectionId="6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rnold+Pogossian_2006 [live DVD]_20_dur_1" connectionId="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CK_1987_21" connectionId="1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KO_1996_23" connectionId="39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Melzer_Stark_2019_14" connectionId="5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S_28" connectionId="79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AP_2009_21" connectionId="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CK_27" connectionId="2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WS_1997_23" connectionId="78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Whittlesey_Sallaberger_1997_14" connectionId="7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AP_2009_23" connectionId="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K_28" connectionId="1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K_2004_21" connectionId="7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Melzer_Stark_2017_Wien modern_20_dur_1" connectionId="5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MS13_28" connectionId="65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Csengery_Keller_1987_12 (Umpanzert)" connectionId="2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PK_27" connectionId="7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WS_27" connectionId="8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MS_2019_23" connectionId="6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CK_1990_23" connectionId="2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CK_1990_32_dur" connectionId="22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Arnold+Pogossian_2006 [live DVD]_20_dur_3" connectionId="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Pammer_Kopatchinskaja_2004_12" connectionId="7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S_2012_21" connectionId="5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WS_1997_21" connectionId="77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Arnold+Pogossian_2006 [live DVD]_24_dur_1" connectionId="1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KO_94_27" connectionId="4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CK87_27" connectionId="2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MS19_27" connectionId="6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Melzer_Stark_2014_14" connectionId="5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Melzer_Stark_2017_Wien modern_24_dur_1" connectionId="5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Kammer+Widmann_2017_20_Abschnitte-Dauern_3" connectionId="3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MS_28" connectionId="63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Kammer+Widmann_2017_20_Abschnitte-Dauern_1" connectionId="3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S_2013_21" connectionId="59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KO_1994_21" connectionId="3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PK_28" connectionId="7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MS_2012_23" connectionId="58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Melzer_Stark_2017_Wien modern_27_dur" connectionId="5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KO_28" connectionId="40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CK_28" connectionId="23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CK87_28" connectionId="25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MS_27" connectionId="64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MS13_27" connectionId="66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Melzer_Stark_2017_Wien modern_20_dur_3" connectionId="5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K_27" connectionId="17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BK_2005_23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MS_2013_23" connectionId="6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sengery_Keller_1990_14" connectionId="3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lzer_Stark_2012_14" connectionId="4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61" Type="http://schemas.openxmlformats.org/officeDocument/2006/relationships/queryTable" Target="../queryTables/queryTable60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6" sqref="C6"/>
    </sheetView>
  </sheetViews>
  <sheetFormatPr baseColWidth="10" defaultRowHeight="14.5" x14ac:dyDescent="0.35"/>
  <cols>
    <col min="1" max="1" width="7.90625" bestFit="1" customWidth="1"/>
    <col min="2" max="2" width="11.08984375" bestFit="1" customWidth="1"/>
    <col min="3" max="3" width="10.08984375" bestFit="1" customWidth="1"/>
    <col min="4" max="4" width="11.08984375" bestFit="1" customWidth="1"/>
    <col min="5" max="5" width="10.08984375" bestFit="1" customWidth="1"/>
  </cols>
  <sheetData>
    <row r="1" spans="1:5" x14ac:dyDescent="0.35">
      <c r="A1" s="6" t="s">
        <v>55</v>
      </c>
      <c r="B1" s="6" t="s">
        <v>56</v>
      </c>
      <c r="C1" s="6" t="s">
        <v>57</v>
      </c>
      <c r="D1" s="6" t="s">
        <v>56</v>
      </c>
      <c r="E1" s="6" t="s">
        <v>57</v>
      </c>
    </row>
    <row r="2" spans="1:5" x14ac:dyDescent="0.35">
      <c r="A2" s="6" t="s">
        <v>50</v>
      </c>
      <c r="B2" s="8">
        <v>12</v>
      </c>
      <c r="C2" s="8">
        <v>7.6</v>
      </c>
      <c r="D2" s="8">
        <v>32</v>
      </c>
      <c r="E2" s="8">
        <v>20.3</v>
      </c>
    </row>
    <row r="3" spans="1:5" x14ac:dyDescent="0.35">
      <c r="A3" s="6" t="s">
        <v>51</v>
      </c>
      <c r="B3" s="8">
        <v>20</v>
      </c>
      <c r="C3" s="8">
        <v>12.7</v>
      </c>
      <c r="D3" s="8"/>
      <c r="E3" s="8"/>
    </row>
    <row r="4" spans="1:5" x14ac:dyDescent="0.35">
      <c r="A4" s="6" t="s">
        <v>0</v>
      </c>
      <c r="B4" s="8">
        <v>15</v>
      </c>
      <c r="C4" s="8">
        <v>9.5</v>
      </c>
      <c r="D4" s="8">
        <v>29</v>
      </c>
      <c r="E4" s="8">
        <v>18.399999999999999</v>
      </c>
    </row>
    <row r="5" spans="1:5" x14ac:dyDescent="0.35">
      <c r="A5" s="6" t="s">
        <v>1</v>
      </c>
      <c r="B5" s="8">
        <v>14</v>
      </c>
      <c r="C5" s="8">
        <v>8.9</v>
      </c>
      <c r="D5" s="8"/>
      <c r="E5" s="8"/>
    </row>
    <row r="6" spans="1:5" x14ac:dyDescent="0.35">
      <c r="A6" s="6" t="s">
        <v>47</v>
      </c>
      <c r="B6" s="8">
        <v>16</v>
      </c>
      <c r="C6" s="8">
        <v>10.1</v>
      </c>
      <c r="D6" s="8">
        <v>25</v>
      </c>
      <c r="E6" s="8">
        <v>15.8</v>
      </c>
    </row>
    <row r="7" spans="1:5" x14ac:dyDescent="0.35">
      <c r="A7" s="6" t="s">
        <v>48</v>
      </c>
      <c r="B7" s="8">
        <v>5</v>
      </c>
      <c r="C7" s="8">
        <v>3.2</v>
      </c>
      <c r="D7" s="8"/>
      <c r="E7" s="8"/>
    </row>
    <row r="8" spans="1:5" x14ac:dyDescent="0.35">
      <c r="A8" s="6" t="s">
        <v>52</v>
      </c>
      <c r="B8" s="8">
        <v>4</v>
      </c>
      <c r="C8" s="8">
        <v>2.5</v>
      </c>
      <c r="D8" s="8"/>
      <c r="E8" s="8"/>
    </row>
    <row r="9" spans="1:5" x14ac:dyDescent="0.35">
      <c r="A9" s="6">
        <v>4</v>
      </c>
      <c r="B9" s="8">
        <v>72</v>
      </c>
      <c r="C9" s="8">
        <v>45.6</v>
      </c>
      <c r="D9" s="8">
        <v>72</v>
      </c>
      <c r="E9" s="8">
        <v>45.6</v>
      </c>
    </row>
    <row r="10" spans="1:5" x14ac:dyDescent="0.35">
      <c r="A10" s="7"/>
      <c r="B10" s="8">
        <v>158</v>
      </c>
      <c r="C10" s="8">
        <v>100</v>
      </c>
      <c r="D10" s="8">
        <v>158</v>
      </c>
      <c r="E10" s="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8"/>
  <sheetViews>
    <sheetView tabSelected="1" zoomScale="55" zoomScaleNormal="55" workbookViewId="0"/>
  </sheetViews>
  <sheetFormatPr baseColWidth="10" defaultRowHeight="14.5" x14ac:dyDescent="0.35"/>
  <cols>
    <col min="1" max="1" width="21.453125" style="1" bestFit="1" customWidth="1"/>
    <col min="2" max="3" width="26.453125" style="2" bestFit="1" customWidth="1"/>
    <col min="4" max="4" width="24" style="2" bestFit="1" customWidth="1"/>
    <col min="5" max="5" width="24" bestFit="1" customWidth="1"/>
    <col min="6" max="6" width="34.1796875" bestFit="1" customWidth="1"/>
    <col min="7" max="7" width="37.36328125" bestFit="1" customWidth="1"/>
    <col min="8" max="8" width="29.90625" bestFit="1" customWidth="1"/>
    <col min="9" max="9" width="23.26953125" bestFit="1" customWidth="1"/>
    <col min="10" max="10" width="29.90625" bestFit="1" customWidth="1"/>
    <col min="11" max="12" width="22.81640625" bestFit="1" customWidth="1"/>
    <col min="13" max="13" width="28.7265625" bestFit="1" customWidth="1"/>
    <col min="14" max="15" width="22.81640625" bestFit="1" customWidth="1"/>
    <col min="16" max="16" width="11" style="2" bestFit="1" customWidth="1"/>
    <col min="17" max="17" width="9" bestFit="1" customWidth="1"/>
    <col min="18" max="18" width="9.453125" bestFit="1" customWidth="1"/>
    <col min="19" max="19" width="17.81640625" style="2" bestFit="1" customWidth="1"/>
    <col min="20" max="20" width="8.54296875" style="2" bestFit="1" customWidth="1"/>
    <col min="21" max="21" width="13.26953125" style="2" bestFit="1" customWidth="1"/>
    <col min="22" max="22" width="7.36328125" style="2" bestFit="1" customWidth="1"/>
    <col min="23" max="23" width="10.08984375" style="2" bestFit="1" customWidth="1"/>
    <col min="24" max="24" width="8.08984375" style="2" bestFit="1" customWidth="1"/>
    <col min="25" max="25" width="8.54296875" bestFit="1" customWidth="1"/>
    <col min="26" max="26" width="17.6328125" style="1" bestFit="1" customWidth="1"/>
    <col min="27" max="27" width="15.08984375" bestFit="1" customWidth="1"/>
    <col min="28" max="29" width="26.453125" style="2" bestFit="1" customWidth="1"/>
    <col min="30" max="30" width="24" bestFit="1" customWidth="1"/>
    <col min="31" max="31" width="24" style="2" bestFit="1" customWidth="1"/>
    <col min="32" max="32" width="34.1796875" style="2" bestFit="1" customWidth="1"/>
    <col min="33" max="33" width="37.36328125" bestFit="1" customWidth="1"/>
    <col min="34" max="34" width="29.90625" bestFit="1" customWidth="1"/>
    <col min="35" max="35" width="23.26953125" bestFit="1" customWidth="1"/>
    <col min="36" max="36" width="29.90625" bestFit="1" customWidth="1"/>
    <col min="37" max="38" width="22.81640625" bestFit="1" customWidth="1"/>
    <col min="39" max="39" width="28.7265625" bestFit="1" customWidth="1"/>
    <col min="40" max="41" width="22.81640625" bestFit="1" customWidth="1"/>
    <col min="42" max="42" width="11" bestFit="1" customWidth="1"/>
    <col min="43" max="43" width="9" bestFit="1" customWidth="1"/>
    <col min="44" max="44" width="9.453125" bestFit="1" customWidth="1"/>
    <col min="45" max="45" width="17.81640625" bestFit="1" customWidth="1"/>
    <col min="46" max="46" width="10.08984375" bestFit="1" customWidth="1"/>
    <col min="47" max="47" width="8.08984375" bestFit="1" customWidth="1"/>
    <col min="48" max="48" width="8.54296875" bestFit="1" customWidth="1"/>
    <col min="49" max="49" width="16.90625" bestFit="1" customWidth="1"/>
    <col min="50" max="51" width="8.54296875" bestFit="1" customWidth="1"/>
    <col min="52" max="52" width="18.26953125" bestFit="1" customWidth="1"/>
    <col min="53" max="53" width="17.81640625" bestFit="1" customWidth="1"/>
    <col min="54" max="54" width="22.36328125" bestFit="1" customWidth="1"/>
    <col min="55" max="55" width="5.453125" bestFit="1" customWidth="1"/>
    <col min="56" max="56" width="23.08984375" bestFit="1" customWidth="1"/>
    <col min="57" max="57" width="23.54296875" bestFit="1" customWidth="1"/>
    <col min="58" max="59" width="26.453125" bestFit="1" customWidth="1"/>
    <col min="60" max="61" width="24" bestFit="1" customWidth="1"/>
    <col min="62" max="62" width="34.1796875" bestFit="1" customWidth="1"/>
    <col min="63" max="63" width="37.36328125" bestFit="1" customWidth="1"/>
    <col min="64" max="64" width="29.90625" bestFit="1" customWidth="1"/>
    <col min="65" max="65" width="23.26953125" bestFit="1" customWidth="1"/>
    <col min="66" max="66" width="29.90625" bestFit="1" customWidth="1"/>
    <col min="67" max="68" width="22.81640625" bestFit="1" customWidth="1"/>
    <col min="69" max="69" width="28.7265625" bestFit="1" customWidth="1"/>
    <col min="70" max="71" width="22.81640625" bestFit="1" customWidth="1"/>
    <col min="72" max="72" width="8.54296875" bestFit="1" customWidth="1"/>
  </cols>
  <sheetData>
    <row r="1" spans="1:72" x14ac:dyDescent="0.35">
      <c r="A1" s="34" t="s">
        <v>18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6" t="s">
        <v>18</v>
      </c>
      <c r="W1" s="1" t="s">
        <v>26</v>
      </c>
      <c r="X1" s="1" t="s">
        <v>29</v>
      </c>
      <c r="Y1" s="1" t="s">
        <v>27</v>
      </c>
      <c r="Z1" s="6" t="s">
        <v>38</v>
      </c>
      <c r="AA1" s="6" t="s">
        <v>18</v>
      </c>
      <c r="AB1" s="26" t="s">
        <v>3</v>
      </c>
      <c r="AC1" s="26" t="s">
        <v>4</v>
      </c>
      <c r="AD1" s="26" t="s">
        <v>5</v>
      </c>
      <c r="AE1" s="26" t="s">
        <v>6</v>
      </c>
      <c r="AF1" s="26" t="s">
        <v>7</v>
      </c>
      <c r="AG1" s="26" t="s">
        <v>8</v>
      </c>
      <c r="AH1" s="26" t="s">
        <v>9</v>
      </c>
      <c r="AI1" s="26" t="s">
        <v>10</v>
      </c>
      <c r="AJ1" s="26" t="s">
        <v>11</v>
      </c>
      <c r="AK1" s="26" t="s">
        <v>12</v>
      </c>
      <c r="AL1" s="11" t="s">
        <v>13</v>
      </c>
      <c r="AM1" s="11" t="s">
        <v>14</v>
      </c>
      <c r="AN1" s="11" t="s">
        <v>15</v>
      </c>
      <c r="AO1" s="11" t="s">
        <v>16</v>
      </c>
      <c r="AP1" s="6" t="s">
        <v>22</v>
      </c>
      <c r="AQ1" s="1" t="s">
        <v>23</v>
      </c>
      <c r="AR1" s="6" t="s">
        <v>24</v>
      </c>
      <c r="AS1" s="6" t="s">
        <v>25</v>
      </c>
      <c r="AT1" s="6" t="s">
        <v>26</v>
      </c>
      <c r="AU1" s="6" t="s">
        <v>29</v>
      </c>
      <c r="AV1" s="1" t="s">
        <v>27</v>
      </c>
      <c r="AW1" s="6" t="s">
        <v>28</v>
      </c>
      <c r="AX1" s="38" t="s">
        <v>2</v>
      </c>
      <c r="AY1" s="20"/>
      <c r="AZ1" s="27"/>
      <c r="BA1" s="27"/>
      <c r="BB1" s="6"/>
      <c r="BC1" s="13"/>
      <c r="BD1" s="7"/>
    </row>
    <row r="2" spans="1:72" x14ac:dyDescent="0.35">
      <c r="A2" s="1">
        <v>1</v>
      </c>
      <c r="B2" s="8">
        <f>SUM(AB2:AB3)</f>
        <v>22.498390022999999</v>
      </c>
      <c r="C2" s="8">
        <f t="shared" ref="C2:O2" si="0">SUM(AC2:AC3)</f>
        <v>21.359818594000004</v>
      </c>
      <c r="D2" s="8">
        <f t="shared" si="0"/>
        <v>17.040725624</v>
      </c>
      <c r="E2" s="8">
        <f t="shared" si="0"/>
        <v>17.393197278999999</v>
      </c>
      <c r="F2" s="8">
        <f t="shared" si="0"/>
        <v>16.662539682999999</v>
      </c>
      <c r="G2" s="8">
        <f t="shared" si="0"/>
        <v>16.165804989000002</v>
      </c>
      <c r="H2" s="8">
        <f t="shared" si="0"/>
        <v>21.940680271999998</v>
      </c>
      <c r="I2" s="8">
        <f t="shared" si="0"/>
        <v>20.796371881999999</v>
      </c>
      <c r="J2" s="8">
        <f t="shared" si="0"/>
        <v>18.985215418999999</v>
      </c>
      <c r="K2" s="8">
        <f t="shared" si="0"/>
        <v>24.567346938</v>
      </c>
      <c r="L2" s="8">
        <f t="shared" si="0"/>
        <v>22.468707483000003</v>
      </c>
      <c r="M2" s="8">
        <f t="shared" si="0"/>
        <v>20.243741496999998</v>
      </c>
      <c r="N2" s="8">
        <f t="shared" si="0"/>
        <v>23.684353741999999</v>
      </c>
      <c r="O2" s="8">
        <f t="shared" si="0"/>
        <v>23.793922903000002</v>
      </c>
      <c r="P2" s="3">
        <f>AVERAGE(B2:O2)</f>
        <v>20.542915452000006</v>
      </c>
      <c r="Q2" s="12">
        <f>MIN(B2:O2)</f>
        <v>16.165804989000002</v>
      </c>
      <c r="R2" s="3">
        <f>MAX(B2:O2)</f>
        <v>24.567346938</v>
      </c>
      <c r="S2" s="8">
        <f>STDEV(B2:O2)/P2*100</f>
        <v>13.88505227379469</v>
      </c>
      <c r="V2" s="6">
        <v>1</v>
      </c>
      <c r="W2" s="12">
        <f>AVERAGE(C2,E2:I2,K2,M2)</f>
        <v>19.891187641749998</v>
      </c>
      <c r="X2" s="3">
        <f>MIN(C2,E2:I2,K2,M2)</f>
        <v>16.165804989000002</v>
      </c>
      <c r="Y2" s="3">
        <f>MAX(C2,E2:I2,K2,M2)</f>
        <v>24.567346938</v>
      </c>
      <c r="Z2" s="8">
        <f>STDEV(C2,E2:I2,K2,M2)/W2*100</f>
        <v>14.682968097040055</v>
      </c>
      <c r="AA2" s="1" t="s">
        <v>50</v>
      </c>
      <c r="AB2" s="12">
        <f t="shared" ref="AB2:AO2" si="1">AB78-AB77</f>
        <v>8.3504081629999991</v>
      </c>
      <c r="AC2" s="12">
        <f t="shared" si="1"/>
        <v>7.4822675739999998</v>
      </c>
      <c r="AD2" s="12">
        <f t="shared" si="1"/>
        <v>6.3125623580000001</v>
      </c>
      <c r="AE2" s="12">
        <f t="shared" si="1"/>
        <v>6.1699773250000005</v>
      </c>
      <c r="AF2" s="12">
        <f t="shared" si="1"/>
        <v>5.9424943309999998</v>
      </c>
      <c r="AG2" s="12">
        <f t="shared" si="1"/>
        <v>6.3992743770000002</v>
      </c>
      <c r="AH2" s="12">
        <f t="shared" si="1"/>
        <v>7.477551021</v>
      </c>
      <c r="AI2" s="12">
        <f t="shared" si="1"/>
        <v>7.278004535</v>
      </c>
      <c r="AJ2" s="12">
        <f t="shared" si="1"/>
        <v>6.5081179129999995</v>
      </c>
      <c r="AK2" s="12">
        <f t="shared" si="1"/>
        <v>9.0326530609999995</v>
      </c>
      <c r="AL2" s="12">
        <f t="shared" si="1"/>
        <v>7.7766893420000009</v>
      </c>
      <c r="AM2" s="12">
        <f t="shared" si="1"/>
        <v>8.6905442179999994</v>
      </c>
      <c r="AN2" s="12">
        <f t="shared" si="1"/>
        <v>8.1168253969999995</v>
      </c>
      <c r="AO2" s="12">
        <f t="shared" si="1"/>
        <v>8.8663945579999996</v>
      </c>
      <c r="AP2" s="12">
        <f>AVERAGE(AB2:AO2)</f>
        <v>7.4574117266428575</v>
      </c>
      <c r="AQ2" s="12">
        <f t="shared" ref="AQ2:AQ9" si="2">MIN(AB2:AO2)</f>
        <v>5.9424943309999998</v>
      </c>
      <c r="AR2" s="12">
        <f>MAX(AB2:AO2)</f>
        <v>9.0326530609999995</v>
      </c>
      <c r="AS2" s="8">
        <f t="shared" ref="AS2:AS9" si="3">STDEV(AB2:AO2)/AP2*100</f>
        <v>14.229514220613282</v>
      </c>
      <c r="AT2" s="12">
        <f t="shared" ref="AT2:AT9" si="4">AVERAGE(AC2,AE2:AI2,AK2,AM2)</f>
        <v>7.3090958052499992</v>
      </c>
      <c r="AU2" s="3">
        <f t="shared" ref="AU2:AU9" si="5">MIN(AC2,AE2:AI2,AK2,AM2)</f>
        <v>5.9424943309999998</v>
      </c>
      <c r="AV2" s="3">
        <f t="shared" ref="AV2:AV9" si="6">MAX(AC2,AE2:AI2,AK2,AM2)</f>
        <v>9.0326530609999995</v>
      </c>
      <c r="AW2" s="8">
        <f t="shared" ref="AW2:AW9" si="7">STDEV(AC2,AE2:AI2,AK2,AM2)/AT2*100</f>
        <v>15.454174459476244</v>
      </c>
      <c r="AX2" s="39">
        <v>7.59493670886076</v>
      </c>
      <c r="AY2" s="1" t="s">
        <v>50</v>
      </c>
      <c r="AZ2" s="39"/>
      <c r="BA2" s="1"/>
      <c r="BB2" s="12"/>
      <c r="BC2" s="12"/>
      <c r="BD2" s="7"/>
    </row>
    <row r="3" spans="1:72" x14ac:dyDescent="0.35">
      <c r="A3" s="1">
        <v>2</v>
      </c>
      <c r="B3" s="8">
        <f>SUM(AB4:AB5)</f>
        <v>22.918911563999998</v>
      </c>
      <c r="C3" s="8">
        <f t="shared" ref="C3:O3" si="8">SUM(AC4:AC5)</f>
        <v>20.369342404000001</v>
      </c>
      <c r="D3" s="8">
        <f t="shared" si="8"/>
        <v>20.138775509999999</v>
      </c>
      <c r="E3" s="8">
        <f t="shared" si="8"/>
        <v>20.673015873000001</v>
      </c>
      <c r="F3" s="8">
        <f t="shared" si="8"/>
        <v>17.220907028999999</v>
      </c>
      <c r="G3" s="8">
        <f t="shared" si="8"/>
        <v>17.322086168000002</v>
      </c>
      <c r="H3" s="8">
        <f t="shared" si="8"/>
        <v>25.995464853000005</v>
      </c>
      <c r="I3" s="8">
        <f t="shared" si="8"/>
        <v>20.162358277000003</v>
      </c>
      <c r="J3" s="8">
        <f t="shared" si="8"/>
        <v>25.449070294999999</v>
      </c>
      <c r="K3" s="8">
        <f t="shared" si="8"/>
        <v>22.407256235999995</v>
      </c>
      <c r="L3" s="8">
        <f t="shared" si="8"/>
        <v>21.730430839</v>
      </c>
      <c r="M3" s="8">
        <f t="shared" si="8"/>
        <v>15.566394557999999</v>
      </c>
      <c r="N3" s="8">
        <f t="shared" si="8"/>
        <v>21.555374150000002</v>
      </c>
      <c r="O3" s="8">
        <f t="shared" si="8"/>
        <v>21.931247165000002</v>
      </c>
      <c r="P3" s="3">
        <f t="shared" ref="P3:P5" si="9">AVERAGE(B3:O3)</f>
        <v>20.960045351499996</v>
      </c>
      <c r="Q3" s="12">
        <f t="shared" ref="Q3:Q5" si="10">MIN(B3:O3)</f>
        <v>15.566394557999999</v>
      </c>
      <c r="R3" s="3">
        <f t="shared" ref="R3:R5" si="11">MAX(B3:O3)</f>
        <v>25.995464853000005</v>
      </c>
      <c r="S3" s="8">
        <f t="shared" ref="S3:S5" si="12">STDEV(B3:O3)/P3*100</f>
        <v>13.964897203820289</v>
      </c>
      <c r="V3" s="6">
        <v>2</v>
      </c>
      <c r="W3" s="12">
        <f t="shared" ref="W3:W5" si="13">AVERAGE(C3,E3:I3,K3,M3)</f>
        <v>19.964603174750003</v>
      </c>
      <c r="X3" s="3">
        <f t="shared" ref="X3:X5" si="14">MIN(C3,E3:I3,K3,M3)</f>
        <v>15.566394557999999</v>
      </c>
      <c r="Y3" s="3">
        <f t="shared" ref="Y3:Y5" si="15">MAX(C3,E3:I3,K3,M3)</f>
        <v>25.995464853000005</v>
      </c>
      <c r="Z3" s="8">
        <f t="shared" ref="Z3:Z5" si="16">STDEV(C3,E3:I3,K3,M3)/W3*100</f>
        <v>16.601477690304485</v>
      </c>
      <c r="AA3" s="1" t="s">
        <v>51</v>
      </c>
      <c r="AB3" s="12">
        <f t="shared" ref="AB3" si="17">AB79-AB78</f>
        <v>14.147981860000002</v>
      </c>
      <c r="AC3" s="12">
        <f t="shared" ref="AC3:AO9" si="18">AC79-AC78</f>
        <v>13.877551020000002</v>
      </c>
      <c r="AD3" s="12">
        <f t="shared" si="18"/>
        <v>10.728163265999999</v>
      </c>
      <c r="AE3" s="12">
        <f t="shared" si="18"/>
        <v>11.223219953999999</v>
      </c>
      <c r="AF3" s="12">
        <f t="shared" si="18"/>
        <v>10.720045352</v>
      </c>
      <c r="AG3" s="12">
        <f t="shared" si="18"/>
        <v>9.7665306120000004</v>
      </c>
      <c r="AH3" s="12">
        <f t="shared" si="18"/>
        <v>14.463129250999998</v>
      </c>
      <c r="AI3" s="12">
        <f t="shared" si="18"/>
        <v>13.518367347</v>
      </c>
      <c r="AJ3" s="12">
        <f t="shared" si="18"/>
        <v>12.477097506</v>
      </c>
      <c r="AK3" s="12">
        <f t="shared" si="18"/>
        <v>15.534693877000002</v>
      </c>
      <c r="AL3" s="12">
        <f t="shared" si="18"/>
        <v>14.692018141</v>
      </c>
      <c r="AM3" s="12">
        <f t="shared" si="18"/>
        <v>11.553197278999999</v>
      </c>
      <c r="AN3" s="12">
        <f t="shared" si="18"/>
        <v>15.567528344999999</v>
      </c>
      <c r="AO3" s="12">
        <f t="shared" si="18"/>
        <v>14.927528345000001</v>
      </c>
      <c r="AP3" s="12">
        <f t="shared" ref="AP3:AP9" si="19">AVERAGE(AB3:AO3)</f>
        <v>13.085503725357142</v>
      </c>
      <c r="AQ3" s="12">
        <f t="shared" si="2"/>
        <v>9.7665306120000004</v>
      </c>
      <c r="AR3" s="12">
        <f t="shared" ref="AR3:AR9" si="20">MAX(AB3:AO3)</f>
        <v>15.567528344999999</v>
      </c>
      <c r="AS3" s="8">
        <f t="shared" si="3"/>
        <v>15.036448937974489</v>
      </c>
      <c r="AT3" s="12">
        <f t="shared" si="4"/>
        <v>12.5820918365</v>
      </c>
      <c r="AU3" s="3">
        <f t="shared" si="5"/>
        <v>9.7665306120000004</v>
      </c>
      <c r="AV3" s="3">
        <f t="shared" si="6"/>
        <v>15.534693877000002</v>
      </c>
      <c r="AW3" s="8">
        <f t="shared" si="7"/>
        <v>16.207827106864457</v>
      </c>
      <c r="AX3" s="39">
        <v>12.658227848101266</v>
      </c>
      <c r="AY3" s="1" t="s">
        <v>51</v>
      </c>
      <c r="AZ3" s="39"/>
      <c r="BA3" s="1"/>
      <c r="BB3" s="12"/>
      <c r="BC3" s="12"/>
      <c r="BD3" s="7"/>
    </row>
    <row r="4" spans="1:72" x14ac:dyDescent="0.35">
      <c r="A4" s="1">
        <v>3</v>
      </c>
      <c r="B4" s="8">
        <f>SUM(AB6:AB8)</f>
        <v>17.822766440000002</v>
      </c>
      <c r="C4" s="8">
        <f t="shared" ref="C4:O4" si="21">SUM(AC6:AC8)</f>
        <v>19.353832198999996</v>
      </c>
      <c r="D4" s="8">
        <f t="shared" si="21"/>
        <v>19.948843537000002</v>
      </c>
      <c r="E4" s="8">
        <f t="shared" si="21"/>
        <v>20.683174602999998</v>
      </c>
      <c r="F4" s="8">
        <f t="shared" si="21"/>
        <v>16.313741497000002</v>
      </c>
      <c r="G4" s="8">
        <f t="shared" si="21"/>
        <v>14.224036280999997</v>
      </c>
      <c r="H4" s="8">
        <f t="shared" si="21"/>
        <v>22.83718820899999</v>
      </c>
      <c r="I4" s="8">
        <f t="shared" si="21"/>
        <v>16.357732425999998</v>
      </c>
      <c r="J4" s="8">
        <f t="shared" si="21"/>
        <v>20.520634921000003</v>
      </c>
      <c r="K4" s="8">
        <f t="shared" si="21"/>
        <v>21.62938775500001</v>
      </c>
      <c r="L4" s="8">
        <f t="shared" si="21"/>
        <v>19.823854874999995</v>
      </c>
      <c r="M4" s="8">
        <f t="shared" si="21"/>
        <v>13.001768707000004</v>
      </c>
      <c r="N4" s="8">
        <f t="shared" si="21"/>
        <v>19.574421767999993</v>
      </c>
      <c r="O4" s="8">
        <f t="shared" si="21"/>
        <v>19.121632652999992</v>
      </c>
      <c r="P4" s="3">
        <f t="shared" si="9"/>
        <v>18.658072562214283</v>
      </c>
      <c r="Q4" s="12">
        <f t="shared" si="10"/>
        <v>13.001768707000004</v>
      </c>
      <c r="R4" s="3">
        <f t="shared" si="11"/>
        <v>22.83718820899999</v>
      </c>
      <c r="S4" s="8">
        <f t="shared" si="12"/>
        <v>14.980923620075204</v>
      </c>
      <c r="V4" s="1">
        <v>3</v>
      </c>
      <c r="W4" s="12">
        <f t="shared" si="13"/>
        <v>18.050107709624999</v>
      </c>
      <c r="X4" s="3">
        <f t="shared" si="14"/>
        <v>13.001768707000004</v>
      </c>
      <c r="Y4" s="3">
        <f t="shared" si="15"/>
        <v>22.83718820899999</v>
      </c>
      <c r="Z4" s="8">
        <f t="shared" si="16"/>
        <v>19.905283405439203</v>
      </c>
      <c r="AA4" s="1" t="s">
        <v>0</v>
      </c>
      <c r="AB4" s="12">
        <f t="shared" ref="AB4" si="22">AB80-AB79</f>
        <v>10.250975056000001</v>
      </c>
      <c r="AC4" s="12">
        <f t="shared" si="18"/>
        <v>8.9795918369999974</v>
      </c>
      <c r="AD4" s="12">
        <f t="shared" si="18"/>
        <v>8.8016326530000022</v>
      </c>
      <c r="AE4" s="12">
        <f t="shared" si="18"/>
        <v>9.340226758</v>
      </c>
      <c r="AF4" s="12">
        <f t="shared" si="18"/>
        <v>9.0786848069999984</v>
      </c>
      <c r="AG4" s="12">
        <f t="shared" si="18"/>
        <v>7.5755102040000004</v>
      </c>
      <c r="AH4" s="12">
        <f t="shared" si="18"/>
        <v>11.134693878000004</v>
      </c>
      <c r="AI4" s="12">
        <f t="shared" si="18"/>
        <v>9.6975056690000017</v>
      </c>
      <c r="AJ4" s="12">
        <f t="shared" si="18"/>
        <v>10.994648525999999</v>
      </c>
      <c r="AK4" s="12">
        <f t="shared" si="18"/>
        <v>10.750839002999996</v>
      </c>
      <c r="AL4" s="12">
        <f t="shared" si="18"/>
        <v>10.613151926999997</v>
      </c>
      <c r="AM4" s="12">
        <f t="shared" si="18"/>
        <v>8.4916099770000031</v>
      </c>
      <c r="AN4" s="12">
        <f t="shared" si="18"/>
        <v>10.346666666999997</v>
      </c>
      <c r="AO4" s="12">
        <f t="shared" si="18"/>
        <v>10.103582766000002</v>
      </c>
      <c r="AP4" s="12">
        <f t="shared" si="19"/>
        <v>9.7256656948571436</v>
      </c>
      <c r="AQ4" s="12">
        <f t="shared" si="2"/>
        <v>7.5755102040000004</v>
      </c>
      <c r="AR4" s="12">
        <f t="shared" si="20"/>
        <v>11.134693878000004</v>
      </c>
      <c r="AS4" s="8">
        <f t="shared" si="3"/>
        <v>10.807721021191959</v>
      </c>
      <c r="AT4" s="12">
        <f t="shared" si="4"/>
        <v>9.3810827666249992</v>
      </c>
      <c r="AU4" s="3">
        <f t="shared" si="5"/>
        <v>7.5755102040000004</v>
      </c>
      <c r="AV4" s="3">
        <f t="shared" si="6"/>
        <v>11.134693878000004</v>
      </c>
      <c r="AW4" s="8">
        <f t="shared" si="7"/>
        <v>12.324461710492347</v>
      </c>
      <c r="AX4" s="39">
        <v>9.4936708860759502</v>
      </c>
      <c r="AY4" s="1" t="s">
        <v>0</v>
      </c>
      <c r="AZ4" s="39"/>
      <c r="BA4" s="1"/>
      <c r="BB4" s="12"/>
      <c r="BC4" s="12"/>
      <c r="BD4" s="7"/>
    </row>
    <row r="5" spans="1:72" x14ac:dyDescent="0.35">
      <c r="A5" s="1">
        <v>4</v>
      </c>
      <c r="B5" s="3">
        <f>SUM(AB9)</f>
        <v>37.014353741999997</v>
      </c>
      <c r="C5" s="3">
        <f t="shared" ref="C5:O5" si="23">SUM(AC9)</f>
        <v>45.789750566999999</v>
      </c>
      <c r="D5" s="3">
        <f t="shared" si="23"/>
        <v>24.548548753000006</v>
      </c>
      <c r="E5" s="3">
        <f t="shared" si="23"/>
        <v>24.553741496999997</v>
      </c>
      <c r="F5" s="3">
        <f t="shared" si="23"/>
        <v>46.609705215000005</v>
      </c>
      <c r="G5" s="3">
        <f t="shared" si="23"/>
        <v>41.238639456000008</v>
      </c>
      <c r="H5" s="3">
        <f t="shared" si="23"/>
        <v>54.61750566900001</v>
      </c>
      <c r="I5" s="3">
        <f t="shared" si="23"/>
        <v>42.868798185999999</v>
      </c>
      <c r="J5" s="3">
        <f t="shared" si="23"/>
        <v>47.496530612000001</v>
      </c>
      <c r="K5" s="3">
        <f t="shared" si="23"/>
        <v>37.228752834999995</v>
      </c>
      <c r="L5" s="3">
        <f t="shared" si="23"/>
        <v>38.365510204000003</v>
      </c>
      <c r="M5" s="3">
        <f t="shared" si="23"/>
        <v>31.394829932</v>
      </c>
      <c r="N5" s="3">
        <f t="shared" si="23"/>
        <v>31.312108844000008</v>
      </c>
      <c r="O5" s="3">
        <f t="shared" si="23"/>
        <v>38.864852608000007</v>
      </c>
      <c r="P5" s="3">
        <f t="shared" si="9"/>
        <v>38.707402008571428</v>
      </c>
      <c r="Q5" s="12">
        <f t="shared" si="10"/>
        <v>24.548548753000006</v>
      </c>
      <c r="R5" s="3">
        <f t="shared" si="11"/>
        <v>54.61750566900001</v>
      </c>
      <c r="S5" s="8">
        <f t="shared" si="12"/>
        <v>22.4408693047192</v>
      </c>
      <c r="V5" s="1">
        <v>4</v>
      </c>
      <c r="W5" s="12">
        <f t="shared" si="13"/>
        <v>40.537715419625002</v>
      </c>
      <c r="X5" s="3">
        <f t="shared" si="14"/>
        <v>24.553741496999997</v>
      </c>
      <c r="Y5" s="3">
        <f t="shared" si="15"/>
        <v>54.61750566900001</v>
      </c>
      <c r="Z5" s="8">
        <f t="shared" si="16"/>
        <v>23.1906757865194</v>
      </c>
      <c r="AA5" s="1" t="s">
        <v>1</v>
      </c>
      <c r="AB5" s="12">
        <f t="shared" ref="AB5" si="24">AB81-AB80</f>
        <v>12.667936507999997</v>
      </c>
      <c r="AC5" s="12">
        <f t="shared" si="18"/>
        <v>11.389750567000004</v>
      </c>
      <c r="AD5" s="12">
        <f t="shared" si="18"/>
        <v>11.337142856999996</v>
      </c>
      <c r="AE5" s="12">
        <f t="shared" si="18"/>
        <v>11.332789115000001</v>
      </c>
      <c r="AF5" s="12">
        <f t="shared" si="18"/>
        <v>8.1422222220000009</v>
      </c>
      <c r="AG5" s="12">
        <f t="shared" si="18"/>
        <v>9.7465759640000016</v>
      </c>
      <c r="AH5" s="12">
        <f t="shared" si="18"/>
        <v>14.860770975000001</v>
      </c>
      <c r="AI5" s="12">
        <f t="shared" si="18"/>
        <v>10.464852608000001</v>
      </c>
      <c r="AJ5" s="12">
        <f t="shared" si="18"/>
        <v>14.454421769</v>
      </c>
      <c r="AK5" s="12">
        <f t="shared" si="18"/>
        <v>11.656417232999999</v>
      </c>
      <c r="AL5" s="12">
        <f t="shared" si="18"/>
        <v>11.117278912000003</v>
      </c>
      <c r="AM5" s="12">
        <f t="shared" si="18"/>
        <v>7.0747845809999959</v>
      </c>
      <c r="AN5" s="12">
        <f t="shared" si="18"/>
        <v>11.208707483000005</v>
      </c>
      <c r="AO5" s="12">
        <f t="shared" si="18"/>
        <v>11.827664399</v>
      </c>
      <c r="AP5" s="12">
        <f t="shared" si="19"/>
        <v>11.234379656642858</v>
      </c>
      <c r="AQ5" s="12">
        <f t="shared" si="2"/>
        <v>7.0747845809999959</v>
      </c>
      <c r="AR5" s="12">
        <f t="shared" si="20"/>
        <v>14.860770975000001</v>
      </c>
      <c r="AS5" s="8">
        <f t="shared" si="3"/>
        <v>18.446911274243678</v>
      </c>
      <c r="AT5" s="12">
        <f t="shared" si="4"/>
        <v>10.583520408125001</v>
      </c>
      <c r="AU5" s="3">
        <f t="shared" si="5"/>
        <v>7.0747845809999959</v>
      </c>
      <c r="AV5" s="3">
        <f t="shared" si="6"/>
        <v>14.860770975000001</v>
      </c>
      <c r="AW5" s="8">
        <f t="shared" si="7"/>
        <v>22.485611446582382</v>
      </c>
      <c r="AX5" s="39">
        <v>8.8607594936708853</v>
      </c>
      <c r="AY5" s="1" t="s">
        <v>1</v>
      </c>
      <c r="AZ5" s="39"/>
      <c r="BA5" s="1"/>
      <c r="BB5" s="12"/>
      <c r="BC5" s="12"/>
      <c r="BD5" s="7"/>
    </row>
    <row r="6" spans="1:72" x14ac:dyDescent="0.35">
      <c r="A6" s="6" t="s">
        <v>20</v>
      </c>
      <c r="B6" s="8">
        <f>SUM(B2:B5)</f>
        <v>100.254421769</v>
      </c>
      <c r="C6" s="8">
        <f t="shared" ref="C6:O6" si="25">SUM(C2:C5)</f>
        <v>106.87274376400001</v>
      </c>
      <c r="D6" s="8">
        <f t="shared" si="25"/>
        <v>81.676893424000014</v>
      </c>
      <c r="E6" s="8">
        <f t="shared" si="25"/>
        <v>83.303129251999991</v>
      </c>
      <c r="F6" s="8">
        <f t="shared" si="25"/>
        <v>96.806893424000009</v>
      </c>
      <c r="G6" s="8">
        <f t="shared" si="25"/>
        <v>88.950566894000019</v>
      </c>
      <c r="H6" s="8">
        <f t="shared" si="25"/>
        <v>125.39083900300001</v>
      </c>
      <c r="I6" s="8">
        <f t="shared" si="25"/>
        <v>100.185260771</v>
      </c>
      <c r="J6" s="8">
        <f t="shared" si="25"/>
        <v>112.45145124700001</v>
      </c>
      <c r="K6" s="8">
        <f t="shared" si="25"/>
        <v>105.832743764</v>
      </c>
      <c r="L6" s="8">
        <f t="shared" si="25"/>
        <v>102.38850340100001</v>
      </c>
      <c r="M6" s="8">
        <f t="shared" si="25"/>
        <v>80.206734694000005</v>
      </c>
      <c r="N6" s="8">
        <f t="shared" si="25"/>
        <v>96.126258504000006</v>
      </c>
      <c r="O6" s="8">
        <f t="shared" si="25"/>
        <v>103.711655329</v>
      </c>
      <c r="P6" s="3">
        <f>AVERAGE(B6:O6)</f>
        <v>98.868435374285724</v>
      </c>
      <c r="Q6" s="12">
        <f>MIN(B6:O6)</f>
        <v>80.206734694000005</v>
      </c>
      <c r="R6" s="3">
        <f>MAX(B6:O6)</f>
        <v>125.39083900300001</v>
      </c>
      <c r="S6" s="8">
        <f>STDEV(B6:O6)/P6*100</f>
        <v>12.658553254956914</v>
      </c>
      <c r="V6" s="6" t="s">
        <v>20</v>
      </c>
      <c r="W6" s="12">
        <f>AVERAGE(C6,E6:I6,K6,M6)</f>
        <v>98.443613945750002</v>
      </c>
      <c r="X6" s="3">
        <f>MIN(C6,E6:I6,K6,M6)</f>
        <v>80.206734694000005</v>
      </c>
      <c r="Y6" s="3">
        <f>MAX(C6,E6:I6,K6,M6)</f>
        <v>125.39083900300001</v>
      </c>
      <c r="Z6" s="8">
        <f>STDEV(C6,E6:I6,K6,M6)/W6*100</f>
        <v>14.916704296653108</v>
      </c>
      <c r="AA6" s="1" t="s">
        <v>47</v>
      </c>
      <c r="AB6" s="12">
        <f t="shared" ref="AB6" si="26">AB82-AB81</f>
        <v>12.14920635</v>
      </c>
      <c r="AC6" s="12">
        <f t="shared" si="18"/>
        <v>12.109206348999997</v>
      </c>
      <c r="AD6" s="12">
        <f t="shared" si="18"/>
        <v>13.446984127</v>
      </c>
      <c r="AE6" s="12">
        <f t="shared" si="18"/>
        <v>13.343809524000001</v>
      </c>
      <c r="AF6" s="12">
        <f t="shared" si="18"/>
        <v>10.992970522</v>
      </c>
      <c r="AG6" s="12">
        <f t="shared" si="18"/>
        <v>8.8101587299999977</v>
      </c>
      <c r="AH6" s="12">
        <f t="shared" si="18"/>
        <v>13.743310657999999</v>
      </c>
      <c r="AI6" s="12">
        <f t="shared" si="18"/>
        <v>11.301564625999994</v>
      </c>
      <c r="AJ6" s="12">
        <f t="shared" si="18"/>
        <v>12.847142857000001</v>
      </c>
      <c r="AK6" s="12">
        <f t="shared" si="18"/>
        <v>14.232018141000005</v>
      </c>
      <c r="AL6" s="12">
        <f t="shared" si="18"/>
        <v>13.052244897999998</v>
      </c>
      <c r="AM6" s="12">
        <f t="shared" si="18"/>
        <v>9.0324489790000015</v>
      </c>
      <c r="AN6" s="12">
        <f t="shared" si="18"/>
        <v>12.943673468999997</v>
      </c>
      <c r="AO6" s="12">
        <f t="shared" si="18"/>
        <v>12.963469388</v>
      </c>
      <c r="AP6" s="12">
        <f t="shared" si="19"/>
        <v>12.212014901285713</v>
      </c>
      <c r="AQ6" s="12">
        <f t="shared" si="2"/>
        <v>8.8101587299999977</v>
      </c>
      <c r="AR6" s="12">
        <f t="shared" si="20"/>
        <v>14.232018141000005</v>
      </c>
      <c r="AS6" s="8">
        <f t="shared" si="3"/>
        <v>13.522738974587995</v>
      </c>
      <c r="AT6" s="12">
        <f t="shared" si="4"/>
        <v>11.695685941124999</v>
      </c>
      <c r="AU6" s="3">
        <f t="shared" si="5"/>
        <v>8.8101587299999977</v>
      </c>
      <c r="AV6" s="3">
        <f t="shared" si="6"/>
        <v>14.232018141000005</v>
      </c>
      <c r="AW6" s="8">
        <f t="shared" si="7"/>
        <v>17.57656041976556</v>
      </c>
      <c r="AX6" s="39">
        <v>10.126582278481013</v>
      </c>
      <c r="AY6" s="1" t="s">
        <v>47</v>
      </c>
      <c r="AZ6" s="39"/>
      <c r="BA6" s="1"/>
      <c r="BB6" s="12"/>
      <c r="BC6" s="12"/>
      <c r="BD6" s="7"/>
    </row>
    <row r="7" spans="1:72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2">
        <f>SUM(P2:P5)</f>
        <v>98.868435374285724</v>
      </c>
      <c r="Q7" s="12"/>
      <c r="R7" s="3"/>
      <c r="S7" s="8"/>
      <c r="V7" s="1"/>
      <c r="W7" s="12"/>
      <c r="X7" s="3"/>
      <c r="Y7" s="3"/>
      <c r="Z7" s="8"/>
      <c r="AA7" s="1" t="s">
        <v>48</v>
      </c>
      <c r="AB7" s="12">
        <f t="shared" ref="AB7" si="27">AB83-AB82</f>
        <v>2.2183673460000009</v>
      </c>
      <c r="AC7" s="12">
        <f t="shared" si="18"/>
        <v>3.8545124720000032</v>
      </c>
      <c r="AD7" s="12">
        <f t="shared" si="18"/>
        <v>2.8229478460000053</v>
      </c>
      <c r="AE7" s="12">
        <f t="shared" si="18"/>
        <v>3.2765986389999995</v>
      </c>
      <c r="AF7" s="12">
        <f t="shared" si="18"/>
        <v>2.0901133779999981</v>
      </c>
      <c r="AG7" s="12">
        <f t="shared" si="18"/>
        <v>2.0854421769999973</v>
      </c>
      <c r="AH7" s="12">
        <f t="shared" si="18"/>
        <v>3.8530612240000011</v>
      </c>
      <c r="AI7" s="12">
        <f t="shared" si="18"/>
        <v>2.0607936500000008</v>
      </c>
      <c r="AJ7" s="12">
        <f t="shared" si="18"/>
        <v>2.5912244900000019</v>
      </c>
      <c r="AK7" s="12">
        <f t="shared" si="18"/>
        <v>2.497959182999999</v>
      </c>
      <c r="AL7" s="12">
        <f t="shared" si="18"/>
        <v>2.8264399090000012</v>
      </c>
      <c r="AM7" s="12">
        <f t="shared" si="18"/>
        <v>1.411496599000003</v>
      </c>
      <c r="AN7" s="12">
        <f t="shared" si="18"/>
        <v>3.3248072560000068</v>
      </c>
      <c r="AO7" s="12">
        <f t="shared" si="18"/>
        <v>2.9327664399999946</v>
      </c>
      <c r="AP7" s="12">
        <f t="shared" si="19"/>
        <v>2.7033236149285722</v>
      </c>
      <c r="AQ7" s="12">
        <f t="shared" si="2"/>
        <v>1.411496599000003</v>
      </c>
      <c r="AR7" s="12">
        <f t="shared" si="20"/>
        <v>3.8545124720000032</v>
      </c>
      <c r="AS7" s="8">
        <f t="shared" si="3"/>
        <v>26.304452332648442</v>
      </c>
      <c r="AT7" s="12">
        <f t="shared" si="4"/>
        <v>2.6412471652500003</v>
      </c>
      <c r="AU7" s="3">
        <f t="shared" si="5"/>
        <v>1.411496599000003</v>
      </c>
      <c r="AV7" s="3">
        <f t="shared" si="6"/>
        <v>3.8545124720000032</v>
      </c>
      <c r="AW7" s="8">
        <f t="shared" si="7"/>
        <v>34.542132104485162</v>
      </c>
      <c r="AX7" s="39">
        <v>3.1645569620253164</v>
      </c>
      <c r="AY7" s="1" t="s">
        <v>48</v>
      </c>
      <c r="AZ7" s="39"/>
      <c r="BA7" s="1"/>
      <c r="BB7" s="12"/>
      <c r="BC7" s="12"/>
      <c r="BD7" s="7"/>
    </row>
    <row r="8" spans="1:72" x14ac:dyDescent="0.35">
      <c r="AA8" s="1" t="s">
        <v>52</v>
      </c>
      <c r="AB8" s="12">
        <f t="shared" ref="AB8" si="28">AB84-AB83</f>
        <v>3.4551927440000014</v>
      </c>
      <c r="AC8" s="12">
        <f t="shared" si="18"/>
        <v>3.3901133779999952</v>
      </c>
      <c r="AD8" s="12">
        <f t="shared" si="18"/>
        <v>3.6789115639999963</v>
      </c>
      <c r="AE8" s="12">
        <f t="shared" si="18"/>
        <v>4.0627664399999972</v>
      </c>
      <c r="AF8" s="12">
        <f t="shared" si="18"/>
        <v>3.230657597000004</v>
      </c>
      <c r="AG8" s="12">
        <f t="shared" si="18"/>
        <v>3.3284353740000014</v>
      </c>
      <c r="AH8" s="12">
        <f t="shared" si="18"/>
        <v>5.2408163269999903</v>
      </c>
      <c r="AI8" s="12">
        <f t="shared" si="18"/>
        <v>2.9953741500000035</v>
      </c>
      <c r="AJ8" s="12">
        <f t="shared" si="18"/>
        <v>5.0822675739999994</v>
      </c>
      <c r="AK8" s="12">
        <f t="shared" si="18"/>
        <v>4.8994104310000068</v>
      </c>
      <c r="AL8" s="12">
        <f t="shared" si="18"/>
        <v>3.9451700679999959</v>
      </c>
      <c r="AM8" s="12">
        <f t="shared" si="18"/>
        <v>2.5578231289999991</v>
      </c>
      <c r="AN8" s="12">
        <f t="shared" si="18"/>
        <v>3.30594104299999</v>
      </c>
      <c r="AO8" s="12">
        <f t="shared" si="18"/>
        <v>3.2253968249999971</v>
      </c>
      <c r="AP8" s="12">
        <f t="shared" si="19"/>
        <v>3.7427340459999985</v>
      </c>
      <c r="AQ8" s="12">
        <f t="shared" si="2"/>
        <v>2.5578231289999991</v>
      </c>
      <c r="AR8" s="12">
        <f t="shared" si="20"/>
        <v>5.2408163269999903</v>
      </c>
      <c r="AS8" s="8">
        <f t="shared" si="3"/>
        <v>21.713557147420005</v>
      </c>
      <c r="AT8" s="12">
        <f t="shared" si="4"/>
        <v>3.7131746032499997</v>
      </c>
      <c r="AU8" s="3">
        <f t="shared" si="5"/>
        <v>2.5578231289999991</v>
      </c>
      <c r="AV8" s="3">
        <f t="shared" si="6"/>
        <v>5.2408163269999903</v>
      </c>
      <c r="AW8" s="8">
        <f t="shared" si="7"/>
        <v>25.342159869052754</v>
      </c>
      <c r="AX8" s="39">
        <v>2.5316455696202533</v>
      </c>
      <c r="AY8" s="1" t="s">
        <v>52</v>
      </c>
      <c r="AZ8" s="39"/>
      <c r="BA8" s="1"/>
      <c r="BB8" s="12"/>
      <c r="BC8" s="12"/>
      <c r="BD8" s="7"/>
      <c r="BE8" s="14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5">
      <c r="AA9" s="1">
        <v>4</v>
      </c>
      <c r="AB9" s="12">
        <f t="shared" ref="AB9" si="29">AB85-AB84</f>
        <v>37.014353741999997</v>
      </c>
      <c r="AC9" s="12">
        <f t="shared" si="18"/>
        <v>45.789750566999999</v>
      </c>
      <c r="AD9" s="12">
        <f t="shared" si="18"/>
        <v>24.548548753000006</v>
      </c>
      <c r="AE9" s="12">
        <f t="shared" si="18"/>
        <v>24.553741496999997</v>
      </c>
      <c r="AF9" s="12">
        <f t="shared" si="18"/>
        <v>46.609705215000005</v>
      </c>
      <c r="AG9" s="12">
        <f t="shared" si="18"/>
        <v>41.238639456000008</v>
      </c>
      <c r="AH9" s="12">
        <f t="shared" si="18"/>
        <v>54.61750566900001</v>
      </c>
      <c r="AI9" s="12">
        <f t="shared" si="18"/>
        <v>42.868798185999999</v>
      </c>
      <c r="AJ9" s="12">
        <f t="shared" si="18"/>
        <v>47.496530612000001</v>
      </c>
      <c r="AK9" s="12">
        <f t="shared" si="18"/>
        <v>37.228752834999995</v>
      </c>
      <c r="AL9" s="12">
        <f t="shared" si="18"/>
        <v>38.365510204000003</v>
      </c>
      <c r="AM9" s="12">
        <f t="shared" si="18"/>
        <v>31.394829932</v>
      </c>
      <c r="AN9" s="12">
        <f t="shared" si="18"/>
        <v>31.312108844000008</v>
      </c>
      <c r="AO9" s="12">
        <f t="shared" si="18"/>
        <v>38.864852608000007</v>
      </c>
      <c r="AP9" s="12">
        <f t="shared" si="19"/>
        <v>38.707402008571428</v>
      </c>
      <c r="AQ9" s="12">
        <f t="shared" si="2"/>
        <v>24.548548753000006</v>
      </c>
      <c r="AR9" s="12">
        <f t="shared" si="20"/>
        <v>54.61750566900001</v>
      </c>
      <c r="AS9" s="8">
        <f t="shared" si="3"/>
        <v>22.4408693047192</v>
      </c>
      <c r="AT9" s="12">
        <f t="shared" si="4"/>
        <v>40.537715419625002</v>
      </c>
      <c r="AU9" s="3">
        <f t="shared" si="5"/>
        <v>24.553741496999997</v>
      </c>
      <c r="AV9" s="3">
        <f t="shared" si="6"/>
        <v>54.61750566900001</v>
      </c>
      <c r="AW9" s="8">
        <f t="shared" si="7"/>
        <v>23.1906757865194</v>
      </c>
      <c r="AX9" s="39">
        <v>45.569620253164558</v>
      </c>
      <c r="AY9" s="1">
        <v>4</v>
      </c>
      <c r="AZ9" s="39"/>
      <c r="BA9" s="1"/>
      <c r="BB9" s="12"/>
      <c r="BC9" s="12"/>
      <c r="BD9" s="7"/>
      <c r="BE9" s="1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11"/>
      <c r="BQ9" s="11"/>
      <c r="BR9" s="11"/>
      <c r="BS9" s="11"/>
      <c r="BT9" s="25"/>
    </row>
    <row r="10" spans="1:72" x14ac:dyDescent="0.35">
      <c r="AA10" s="19" t="s">
        <v>20</v>
      </c>
      <c r="AB10" s="13">
        <f>SUM(AB2:AB9)</f>
        <v>100.254421769</v>
      </c>
      <c r="AC10" s="13">
        <f t="shared" ref="AC10:AO10" si="30">SUM(AC2:AC9)</f>
        <v>106.87274376400001</v>
      </c>
      <c r="AD10" s="13">
        <f t="shared" si="30"/>
        <v>81.676893424000014</v>
      </c>
      <c r="AE10" s="13">
        <f t="shared" si="30"/>
        <v>83.303129251999991</v>
      </c>
      <c r="AF10" s="13">
        <f t="shared" si="30"/>
        <v>96.806893424000009</v>
      </c>
      <c r="AG10" s="13">
        <f t="shared" si="30"/>
        <v>88.950566894000019</v>
      </c>
      <c r="AH10" s="13">
        <f t="shared" si="30"/>
        <v>125.390839003</v>
      </c>
      <c r="AI10" s="13">
        <f t="shared" si="30"/>
        <v>100.185260771</v>
      </c>
      <c r="AJ10" s="13">
        <f t="shared" si="30"/>
        <v>112.45145124700001</v>
      </c>
      <c r="AK10" s="13">
        <f t="shared" si="30"/>
        <v>105.832743764</v>
      </c>
      <c r="AL10" s="13">
        <f t="shared" si="30"/>
        <v>102.38850340100001</v>
      </c>
      <c r="AM10" s="13">
        <f t="shared" si="30"/>
        <v>80.206734694000005</v>
      </c>
      <c r="AN10" s="13">
        <f t="shared" si="30"/>
        <v>96.126258504000006</v>
      </c>
      <c r="AO10" s="13">
        <f t="shared" si="30"/>
        <v>103.711655329</v>
      </c>
      <c r="AP10" s="13">
        <f>AVERAGE(AB10:AO10)</f>
        <v>98.868435374285724</v>
      </c>
      <c r="AQ10" s="13">
        <f>MIN(AB10:AO10)</f>
        <v>80.206734694000005</v>
      </c>
      <c r="AR10" s="13">
        <f>MAX(AB10:AO10)</f>
        <v>125.390839003</v>
      </c>
      <c r="AS10" s="8">
        <f>STDEV(AB10:AO10)/AP10*100</f>
        <v>12.658553254956914</v>
      </c>
      <c r="AT10" s="12">
        <f>AVERAGE(AC10,AE10:AI10,AK10,AM10)</f>
        <v>98.443613945750002</v>
      </c>
      <c r="AU10" s="3">
        <f>MIN(AC10,AE10:AI10,AK10,AM10)</f>
        <v>80.206734694000005</v>
      </c>
      <c r="AV10" s="3">
        <f>MAX(AC10,AE10:AI10,AK10,AM10)</f>
        <v>125.390839003</v>
      </c>
      <c r="AW10" s="8">
        <f>STDEV(AC10,AE10:AI10,AK10,AM10)/AT10*100</f>
        <v>14.916704296653108</v>
      </c>
      <c r="AX10" s="4">
        <f>SUM(AX2:AX9)</f>
        <v>100</v>
      </c>
      <c r="AY10" s="1"/>
      <c r="AZ10" s="12"/>
      <c r="BA10" s="45"/>
      <c r="BB10" s="12"/>
      <c r="BC10" s="12"/>
      <c r="BD10" s="7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21"/>
    </row>
    <row r="11" spans="1:72" x14ac:dyDescent="0.35">
      <c r="AA11" s="19"/>
      <c r="AB11" s="9">
        <f t="shared" ref="AB11:AC11" si="31">AB10/86400</f>
        <v>1.1603521038078704E-3</v>
      </c>
      <c r="AC11" s="9">
        <f t="shared" si="31"/>
        <v>1.2369530528240742E-3</v>
      </c>
      <c r="AD11" s="9">
        <f t="shared" ref="AD11:AP11" si="32">AD10/86400</f>
        <v>9.4533441462962982E-4</v>
      </c>
      <c r="AE11" s="9">
        <f t="shared" si="32"/>
        <v>9.641565885648147E-4</v>
      </c>
      <c r="AF11" s="9">
        <f t="shared" si="32"/>
        <v>1.1204501553703705E-3</v>
      </c>
      <c r="AG11" s="9">
        <f t="shared" si="32"/>
        <v>1.0295204501620373E-3</v>
      </c>
      <c r="AH11" s="9">
        <f t="shared" si="32"/>
        <v>1.4512828588310184E-3</v>
      </c>
      <c r="AI11" s="9">
        <f t="shared" si="32"/>
        <v>1.1595516292939815E-3</v>
      </c>
      <c r="AJ11" s="9">
        <f t="shared" si="32"/>
        <v>1.3015214264699075E-3</v>
      </c>
      <c r="AK11" s="9">
        <f t="shared" si="32"/>
        <v>1.224916015787037E-3</v>
      </c>
      <c r="AL11" s="9">
        <f t="shared" si="32"/>
        <v>1.1850521226967595E-3</v>
      </c>
      <c r="AM11" s="9">
        <f t="shared" si="32"/>
        <v>9.2831868858796304E-4</v>
      </c>
      <c r="AN11" s="9">
        <f t="shared" si="32"/>
        <v>1.112572436388889E-3</v>
      </c>
      <c r="AO11" s="9">
        <f t="shared" si="32"/>
        <v>1.2003663811226851E-3</v>
      </c>
      <c r="AP11" s="9">
        <f t="shared" si="32"/>
        <v>1.1443105946097884E-3</v>
      </c>
      <c r="AQ11" s="12"/>
      <c r="AR11" s="12"/>
      <c r="AS11" s="13"/>
      <c r="AT11" s="12"/>
      <c r="AU11" s="3"/>
      <c r="AV11" s="3"/>
      <c r="AW11" s="12"/>
      <c r="AY11" s="19"/>
      <c r="AZ11" s="9"/>
      <c r="BA11" s="9"/>
      <c r="BB11" s="9"/>
      <c r="BC11" s="9"/>
      <c r="BD11" s="7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21"/>
    </row>
    <row r="12" spans="1:72" x14ac:dyDescent="0.35">
      <c r="A12" s="34" t="s">
        <v>19</v>
      </c>
      <c r="B12" s="26" t="s">
        <v>3</v>
      </c>
      <c r="C12" s="26" t="s">
        <v>4</v>
      </c>
      <c r="D12" s="26" t="s">
        <v>5</v>
      </c>
      <c r="E12" s="26" t="s">
        <v>6</v>
      </c>
      <c r="F12" s="26" t="s">
        <v>7</v>
      </c>
      <c r="G12" s="26" t="s">
        <v>8</v>
      </c>
      <c r="H12" s="26" t="s">
        <v>9</v>
      </c>
      <c r="I12" s="26" t="s">
        <v>10</v>
      </c>
      <c r="J12" s="26" t="s">
        <v>11</v>
      </c>
      <c r="K12" s="26" t="s">
        <v>12</v>
      </c>
      <c r="L12" s="11" t="s">
        <v>13</v>
      </c>
      <c r="M12" s="11" t="s">
        <v>14</v>
      </c>
      <c r="N12" s="11" t="s">
        <v>15</v>
      </c>
      <c r="O12" s="11" t="s">
        <v>16</v>
      </c>
      <c r="P12" s="1" t="s">
        <v>22</v>
      </c>
      <c r="Q12" s="1" t="s">
        <v>23</v>
      </c>
      <c r="R12" s="1" t="s">
        <v>24</v>
      </c>
      <c r="S12" s="1" t="s">
        <v>30</v>
      </c>
      <c r="T12" s="1" t="s">
        <v>2</v>
      </c>
      <c r="U12" s="1" t="s">
        <v>33</v>
      </c>
      <c r="V12" s="6" t="s">
        <v>19</v>
      </c>
      <c r="W12" s="1" t="s">
        <v>26</v>
      </c>
      <c r="X12" s="1" t="s">
        <v>29</v>
      </c>
      <c r="Y12" s="1" t="s">
        <v>27</v>
      </c>
      <c r="Z12" s="6" t="s">
        <v>49</v>
      </c>
      <c r="AA12" s="19"/>
      <c r="AB12" s="19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28">
        <f>SUM(AP2:AP9)</f>
        <v>98.86843537428571</v>
      </c>
      <c r="AQ12" s="12"/>
      <c r="AR12" s="12"/>
      <c r="AS12" s="9"/>
      <c r="AT12" s="12"/>
      <c r="AU12" s="3"/>
      <c r="AV12" s="3"/>
      <c r="AW12" s="12"/>
      <c r="AY12" s="19"/>
      <c r="AZ12" s="9"/>
      <c r="BA12" s="9"/>
      <c r="BB12" s="9"/>
      <c r="BC12" s="9"/>
      <c r="BD12" s="7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21"/>
    </row>
    <row r="13" spans="1:72" x14ac:dyDescent="0.35">
      <c r="A13" s="1">
        <v>1</v>
      </c>
      <c r="B13" s="8">
        <f t="shared" ref="B13:O13" si="33">B2/B$6*100</f>
        <v>22.441294484585818</v>
      </c>
      <c r="C13" s="8">
        <f t="shared" si="33"/>
        <v>19.986217104304419</v>
      </c>
      <c r="D13" s="8">
        <f t="shared" si="33"/>
        <v>20.863581987060169</v>
      </c>
      <c r="E13" s="8">
        <f t="shared" si="33"/>
        <v>20.879404453563684</v>
      </c>
      <c r="F13" s="8">
        <f t="shared" si="33"/>
        <v>17.212141711872228</v>
      </c>
      <c r="G13" s="8">
        <f t="shared" si="33"/>
        <v>18.173920137309921</v>
      </c>
      <c r="H13" s="8">
        <f t="shared" si="33"/>
        <v>17.497833531104341</v>
      </c>
      <c r="I13" s="8">
        <f t="shared" si="33"/>
        <v>20.75791560750201</v>
      </c>
      <c r="J13" s="8">
        <f t="shared" si="33"/>
        <v>16.883032818579554</v>
      </c>
      <c r="K13" s="8">
        <f t="shared" si="33"/>
        <v>23.213370516768943</v>
      </c>
      <c r="L13" s="8">
        <f t="shared" si="33"/>
        <v>21.944560899579038</v>
      </c>
      <c r="M13" s="8">
        <f t="shared" si="33"/>
        <v>25.239453487581464</v>
      </c>
      <c r="N13" s="8">
        <f t="shared" si="33"/>
        <v>24.638797047337953</v>
      </c>
      <c r="O13" s="8">
        <f t="shared" si="33"/>
        <v>22.942380803314315</v>
      </c>
      <c r="P13" s="31">
        <f>AVERAGE(B13:O13)</f>
        <v>20.905278899318851</v>
      </c>
      <c r="Q13" s="8">
        <f>MIN(B13:O13)</f>
        <v>16.883032818579554</v>
      </c>
      <c r="R13" s="31">
        <f>MAX(B13:O13)</f>
        <v>25.239453487581464</v>
      </c>
      <c r="S13" s="8">
        <f>STDEV(B13:O13)</f>
        <v>2.7089350482735024</v>
      </c>
      <c r="T13" s="10">
        <f>SUM(AX2:AX3)</f>
        <v>20.253164556962027</v>
      </c>
      <c r="U13" s="8">
        <f>T13-P13</f>
        <v>-0.65211434235682475</v>
      </c>
      <c r="V13" s="6">
        <v>1</v>
      </c>
      <c r="W13" s="8">
        <f>AVERAGE(C13,E13:I13,K13,M13)</f>
        <v>20.370032068750877</v>
      </c>
      <c r="X13" s="31">
        <f>MIN(C13,E13:I13,K13,M13)</f>
        <v>17.212141711872228</v>
      </c>
      <c r="Y13" s="31">
        <f>MAX(C13,E13:I13,K13,M13)</f>
        <v>25.239453487581464</v>
      </c>
      <c r="Z13" s="8">
        <f>STDEV(C13,E13:I13,K13,M13)</f>
        <v>2.8131774063773549</v>
      </c>
      <c r="AA13" s="19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8"/>
      <c r="AT13" s="12"/>
      <c r="AU13" s="3"/>
      <c r="AV13" s="3"/>
      <c r="AW13" s="8"/>
      <c r="AX13" s="39"/>
      <c r="AY13" s="19"/>
      <c r="AZ13" s="27"/>
      <c r="BA13" s="27"/>
      <c r="BB13" s="6"/>
      <c r="BD13" s="18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21"/>
    </row>
    <row r="14" spans="1:72" x14ac:dyDescent="0.35">
      <c r="A14" s="1">
        <v>2</v>
      </c>
      <c r="B14" s="8">
        <f t="shared" ref="B14:O14" si="34">B3/B$6*100</f>
        <v>22.860748842388546</v>
      </c>
      <c r="C14" s="8">
        <f t="shared" si="34"/>
        <v>19.059436191682579</v>
      </c>
      <c r="D14" s="8">
        <f t="shared" si="34"/>
        <v>24.656637472064286</v>
      </c>
      <c r="E14" s="8">
        <f t="shared" si="34"/>
        <v>24.816613803861003</v>
      </c>
      <c r="F14" s="8">
        <f t="shared" si="34"/>
        <v>17.788926407931456</v>
      </c>
      <c r="G14" s="8">
        <f t="shared" si="34"/>
        <v>19.473834482294265</v>
      </c>
      <c r="H14" s="8">
        <f t="shared" si="34"/>
        <v>20.731550294817037</v>
      </c>
      <c r="I14" s="8">
        <f t="shared" si="34"/>
        <v>20.12507440898559</v>
      </c>
      <c r="J14" s="8">
        <f t="shared" si="34"/>
        <v>22.631162170687354</v>
      </c>
      <c r="K14" s="8">
        <f t="shared" si="34"/>
        <v>21.172328562100486</v>
      </c>
      <c r="L14" s="8">
        <f t="shared" si="34"/>
        <v>21.223506660600101</v>
      </c>
      <c r="M14" s="8">
        <f t="shared" si="34"/>
        <v>19.407839774786979</v>
      </c>
      <c r="N14" s="8">
        <f t="shared" si="34"/>
        <v>22.424022827334987</v>
      </c>
      <c r="O14" s="8">
        <f t="shared" si="34"/>
        <v>21.146366910670221</v>
      </c>
      <c r="P14" s="31">
        <f t="shared" ref="P14:P16" si="35">AVERAGE(B14:O14)</f>
        <v>21.251289200728923</v>
      </c>
      <c r="Q14" s="8">
        <f t="shared" ref="Q14:Q16" si="36">MIN(B14:O14)</f>
        <v>17.788926407931456</v>
      </c>
      <c r="R14" s="31">
        <f t="shared" ref="R14:R16" si="37">MAX(B14:O14)</f>
        <v>24.816613803861003</v>
      </c>
      <c r="S14" s="8">
        <f t="shared" ref="S14:S16" si="38">STDEV(B14:O14)</f>
        <v>2.0584531290008892</v>
      </c>
      <c r="T14" s="10">
        <f>SUM(AX4:AX5)</f>
        <v>18.354430379746837</v>
      </c>
      <c r="U14" s="8">
        <f t="shared" ref="U14:U16" si="39">T14-P14</f>
        <v>-2.8968588209820858</v>
      </c>
      <c r="V14" s="6">
        <v>2</v>
      </c>
      <c r="W14" s="8">
        <f t="shared" ref="W14:W16" si="40">AVERAGE(C14,E14:I14,K14,M14)</f>
        <v>20.321950490807424</v>
      </c>
      <c r="X14" s="31">
        <f t="shared" ref="X14:X16" si="41">MIN(C14,E14:I14,K14,M14)</f>
        <v>17.788926407931456</v>
      </c>
      <c r="Y14" s="31">
        <f t="shared" ref="Y14:Y16" si="42">MAX(C14,E14:I14,K14,M14)</f>
        <v>24.816613803861003</v>
      </c>
      <c r="Z14" s="8">
        <f t="shared" ref="Z14:Z16" si="43">STDEV(C14,E14:I14,K14,M14)</f>
        <v>2.094098028741326</v>
      </c>
      <c r="AA14" s="19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8"/>
      <c r="AT14" s="12"/>
      <c r="AU14" s="3"/>
      <c r="AV14" s="3"/>
      <c r="AW14" s="8"/>
      <c r="AX14" s="39"/>
      <c r="AY14" s="19"/>
      <c r="AZ14" s="12"/>
      <c r="BA14" s="12"/>
      <c r="BB14" s="12"/>
      <c r="BD14" s="12"/>
      <c r="BE14" s="6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21"/>
    </row>
    <row r="15" spans="1:72" x14ac:dyDescent="0.35">
      <c r="A15" s="1">
        <v>3</v>
      </c>
      <c r="B15" s="8">
        <f t="shared" ref="B15:O15" si="44">B4/B$6*100</f>
        <v>17.777536517108551</v>
      </c>
      <c r="C15" s="8">
        <f t="shared" si="44"/>
        <v>18.109231144788215</v>
      </c>
      <c r="D15" s="8">
        <f t="shared" si="44"/>
        <v>24.424096829248668</v>
      </c>
      <c r="E15" s="8">
        <f t="shared" si="44"/>
        <v>24.828808699888576</v>
      </c>
      <c r="F15" s="8">
        <f t="shared" si="44"/>
        <v>16.851838665608454</v>
      </c>
      <c r="G15" s="8">
        <f t="shared" si="44"/>
        <v>15.990945058225876</v>
      </c>
      <c r="H15" s="8">
        <f t="shared" si="44"/>
        <v>18.212804372776869</v>
      </c>
      <c r="I15" s="8">
        <f t="shared" si="44"/>
        <v>16.327484003250675</v>
      </c>
      <c r="J15" s="8">
        <f t="shared" si="44"/>
        <v>18.248439387346238</v>
      </c>
      <c r="K15" s="8">
        <f t="shared" si="44"/>
        <v>20.437330627307663</v>
      </c>
      <c r="L15" s="8">
        <f t="shared" si="44"/>
        <v>19.361407010082715</v>
      </c>
      <c r="M15" s="8">
        <f t="shared" si="44"/>
        <v>16.210320438306812</v>
      </c>
      <c r="N15" s="8">
        <f t="shared" si="44"/>
        <v>20.363241087954613</v>
      </c>
      <c r="O15" s="8">
        <f t="shared" si="44"/>
        <v>18.437303495293044</v>
      </c>
      <c r="P15" s="31">
        <f t="shared" si="35"/>
        <v>18.970056238370496</v>
      </c>
      <c r="Q15" s="8">
        <f t="shared" si="36"/>
        <v>15.990945058225876</v>
      </c>
      <c r="R15" s="31">
        <f t="shared" si="37"/>
        <v>24.828808699888576</v>
      </c>
      <c r="S15" s="8">
        <f t="shared" si="38"/>
        <v>2.7710167732576334</v>
      </c>
      <c r="T15" s="10">
        <f>SUM(AX6:AX8)</f>
        <v>15.822784810126581</v>
      </c>
      <c r="U15" s="8">
        <f t="shared" si="39"/>
        <v>-3.1472714282439149</v>
      </c>
      <c r="V15" s="1">
        <v>3</v>
      </c>
      <c r="W15" s="8">
        <f t="shared" si="40"/>
        <v>18.371095376269142</v>
      </c>
      <c r="X15" s="31">
        <f t="shared" si="41"/>
        <v>15.990945058225876</v>
      </c>
      <c r="Y15" s="31">
        <f t="shared" si="42"/>
        <v>24.828808699888576</v>
      </c>
      <c r="Z15" s="8">
        <f t="shared" si="43"/>
        <v>2.9972265910344391</v>
      </c>
      <c r="AA15" s="19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8"/>
      <c r="AT15" s="12"/>
      <c r="AU15" s="3"/>
      <c r="AV15" s="3"/>
      <c r="AW15" s="8"/>
      <c r="AX15" s="39"/>
      <c r="AY15" s="19"/>
      <c r="AZ15" s="12"/>
      <c r="BA15" s="12"/>
      <c r="BB15" s="12"/>
      <c r="BD15" s="12"/>
      <c r="BE15" s="6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21"/>
    </row>
    <row r="16" spans="1:72" x14ac:dyDescent="0.35">
      <c r="A16" s="1">
        <v>4</v>
      </c>
      <c r="B16" s="8">
        <f t="shared" ref="B16:O16" si="45">B5/B$6*100</f>
        <v>36.920420155917078</v>
      </c>
      <c r="C16" s="8">
        <f t="shared" si="45"/>
        <v>42.84511555922478</v>
      </c>
      <c r="D16" s="8">
        <f t="shared" si="45"/>
        <v>30.055683711626862</v>
      </c>
      <c r="E16" s="8">
        <f t="shared" si="45"/>
        <v>29.475173042686741</v>
      </c>
      <c r="F16" s="8">
        <f t="shared" si="45"/>
        <v>48.147093214587855</v>
      </c>
      <c r="G16" s="8">
        <f t="shared" si="45"/>
        <v>46.361300322169932</v>
      </c>
      <c r="H16" s="8">
        <f t="shared" si="45"/>
        <v>43.557811801301746</v>
      </c>
      <c r="I16" s="8">
        <f t="shared" si="45"/>
        <v>42.789525980261722</v>
      </c>
      <c r="J16" s="8">
        <f t="shared" si="45"/>
        <v>42.23736562338685</v>
      </c>
      <c r="K16" s="8">
        <f t="shared" si="45"/>
        <v>35.176970293822905</v>
      </c>
      <c r="L16" s="8">
        <f t="shared" si="45"/>
        <v>37.470525429738132</v>
      </c>
      <c r="M16" s="8">
        <f t="shared" si="45"/>
        <v>39.142386299324741</v>
      </c>
      <c r="N16" s="8">
        <f t="shared" si="45"/>
        <v>32.573939037372448</v>
      </c>
      <c r="O16" s="8">
        <f t="shared" si="45"/>
        <v>37.473948790722424</v>
      </c>
      <c r="P16" s="31">
        <f t="shared" si="35"/>
        <v>38.873375661581726</v>
      </c>
      <c r="Q16" s="8">
        <f t="shared" si="36"/>
        <v>29.475173042686741</v>
      </c>
      <c r="R16" s="31">
        <f t="shared" si="37"/>
        <v>48.147093214587855</v>
      </c>
      <c r="S16" s="8">
        <f t="shared" si="38"/>
        <v>5.775806164206899</v>
      </c>
      <c r="T16" s="10">
        <f>SUM(AX9)</f>
        <v>45.569620253164558</v>
      </c>
      <c r="U16" s="8">
        <f t="shared" si="39"/>
        <v>6.6962445915828326</v>
      </c>
      <c r="V16" s="1">
        <v>4</v>
      </c>
      <c r="W16" s="8">
        <f t="shared" si="40"/>
        <v>40.936922064172556</v>
      </c>
      <c r="X16" s="31">
        <f t="shared" si="41"/>
        <v>29.475173042686741</v>
      </c>
      <c r="Y16" s="31">
        <f t="shared" si="42"/>
        <v>48.147093214587855</v>
      </c>
      <c r="Z16" s="8">
        <f t="shared" si="43"/>
        <v>6.1309746119004327</v>
      </c>
      <c r="AA16" s="19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8"/>
      <c r="AT16" s="12"/>
      <c r="AU16" s="3"/>
      <c r="AV16" s="3"/>
      <c r="AW16" s="8"/>
      <c r="AX16" s="39"/>
      <c r="AY16" s="19"/>
      <c r="AZ16" s="12"/>
      <c r="BA16" s="12"/>
      <c r="BB16" s="12"/>
      <c r="BD16" s="12"/>
      <c r="BE16" s="6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21"/>
    </row>
    <row r="17" spans="1:66" x14ac:dyDescent="0.35">
      <c r="A17" s="6" t="s">
        <v>20</v>
      </c>
      <c r="B17" s="8">
        <f>SUM(B13:B16)</f>
        <v>100</v>
      </c>
      <c r="C17" s="8">
        <f t="shared" ref="C17:O17" si="46">SUM(C13:C16)</f>
        <v>99.999999999999986</v>
      </c>
      <c r="D17" s="8">
        <f t="shared" si="46"/>
        <v>100</v>
      </c>
      <c r="E17" s="8">
        <f t="shared" si="46"/>
        <v>100</v>
      </c>
      <c r="F17" s="8">
        <f t="shared" si="46"/>
        <v>100</v>
      </c>
      <c r="G17" s="8">
        <f t="shared" si="46"/>
        <v>100</v>
      </c>
      <c r="H17" s="8">
        <f t="shared" si="46"/>
        <v>100</v>
      </c>
      <c r="I17" s="8">
        <f t="shared" si="46"/>
        <v>100</v>
      </c>
      <c r="J17" s="8">
        <f t="shared" si="46"/>
        <v>100</v>
      </c>
      <c r="K17" s="8">
        <f t="shared" si="46"/>
        <v>100</v>
      </c>
      <c r="L17" s="8">
        <f t="shared" si="46"/>
        <v>99.999999999999986</v>
      </c>
      <c r="M17" s="8">
        <f t="shared" si="46"/>
        <v>100</v>
      </c>
      <c r="N17" s="8">
        <f t="shared" si="46"/>
        <v>100</v>
      </c>
      <c r="O17" s="8">
        <f t="shared" si="46"/>
        <v>100</v>
      </c>
      <c r="P17" s="8">
        <f>SUM(P13:P16)</f>
        <v>100</v>
      </c>
      <c r="Q17" s="8">
        <f>MIN(B17:O17)</f>
        <v>99.999999999999986</v>
      </c>
      <c r="R17" s="31">
        <f>MAX(B17:O17)</f>
        <v>100</v>
      </c>
      <c r="S17" s="8"/>
      <c r="T17" s="35">
        <f>SUM(T13:T16)</f>
        <v>100</v>
      </c>
      <c r="U17" s="7"/>
      <c r="W17" s="31">
        <f>SUM(W13:W16)</f>
        <v>100</v>
      </c>
      <c r="X17" s="31"/>
      <c r="Y17" s="31"/>
      <c r="Z17" s="8"/>
      <c r="AZ17" s="12"/>
      <c r="BA17" s="12"/>
      <c r="BB17" s="12"/>
      <c r="BD17" s="12"/>
      <c r="BE17" s="6"/>
      <c r="BF17" s="16"/>
      <c r="BG17" s="16"/>
      <c r="BH17" s="7"/>
      <c r="BI17" s="7"/>
      <c r="BJ17" s="7"/>
      <c r="BK17" s="7"/>
    </row>
    <row r="18" spans="1:66" x14ac:dyDescent="0.3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1"/>
      <c r="Q18" s="8"/>
      <c r="R18" s="31"/>
      <c r="S18" s="8"/>
      <c r="T18" s="10"/>
      <c r="U18" s="8"/>
      <c r="V18" s="1"/>
      <c r="W18" s="8"/>
      <c r="X18" s="31"/>
      <c r="Y18" s="31"/>
      <c r="Z18" s="8"/>
      <c r="AZ18" s="12"/>
      <c r="BA18" s="12"/>
      <c r="BB18" s="12"/>
      <c r="BD18" s="12"/>
      <c r="BE18" s="6"/>
      <c r="BF18" s="16"/>
      <c r="BG18" s="16"/>
      <c r="BH18" s="7"/>
      <c r="BI18" s="7"/>
      <c r="BJ18" s="7"/>
      <c r="BK18" s="7"/>
    </row>
    <row r="19" spans="1:66" x14ac:dyDescent="0.35">
      <c r="Y19" s="7"/>
      <c r="AZ19" s="12"/>
      <c r="BA19" s="12"/>
      <c r="BB19" s="12"/>
      <c r="BD19" s="12"/>
      <c r="BE19" s="6"/>
      <c r="BF19" s="16"/>
      <c r="BG19" s="16"/>
      <c r="BH19" s="7"/>
      <c r="BI19" s="7"/>
      <c r="BJ19" s="7"/>
      <c r="BK19" s="7"/>
    </row>
    <row r="20" spans="1:66" x14ac:dyDescent="0.35">
      <c r="Q20" s="2"/>
      <c r="R20" s="31"/>
      <c r="S20" s="8"/>
      <c r="U20" s="8"/>
      <c r="Y20" s="7"/>
      <c r="AZ20" s="12"/>
      <c r="BA20" s="12"/>
      <c r="BB20" s="12"/>
      <c r="BD20" s="12"/>
      <c r="BE20" s="6"/>
      <c r="BF20" s="7"/>
      <c r="BG20" s="7"/>
      <c r="BH20" s="7"/>
      <c r="BI20" s="7"/>
      <c r="BJ20" s="7"/>
      <c r="BK20" s="7"/>
    </row>
    <row r="21" spans="1:66" x14ac:dyDescent="0.35">
      <c r="AA21" s="6" t="s">
        <v>19</v>
      </c>
      <c r="AB21" s="26" t="s">
        <v>3</v>
      </c>
      <c r="AC21" s="26" t="s">
        <v>4</v>
      </c>
      <c r="AD21" s="26" t="s">
        <v>5</v>
      </c>
      <c r="AE21" s="26" t="s">
        <v>6</v>
      </c>
      <c r="AF21" s="26" t="s">
        <v>7</v>
      </c>
      <c r="AG21" s="26" t="s">
        <v>8</v>
      </c>
      <c r="AH21" s="26" t="s">
        <v>9</v>
      </c>
      <c r="AI21" s="26" t="s">
        <v>10</v>
      </c>
      <c r="AJ21" s="26" t="s">
        <v>11</v>
      </c>
      <c r="AK21" s="26" t="s">
        <v>12</v>
      </c>
      <c r="AL21" s="11" t="s">
        <v>13</v>
      </c>
      <c r="AM21" s="11" t="s">
        <v>14</v>
      </c>
      <c r="AN21" s="11" t="s">
        <v>15</v>
      </c>
      <c r="AO21" s="11" t="s">
        <v>16</v>
      </c>
      <c r="AP21" s="6" t="s">
        <v>22</v>
      </c>
      <c r="AQ21" s="1" t="s">
        <v>23</v>
      </c>
      <c r="AR21" s="6" t="s">
        <v>24</v>
      </c>
      <c r="AS21" s="6" t="s">
        <v>30</v>
      </c>
      <c r="AT21" s="6" t="s">
        <v>26</v>
      </c>
      <c r="AU21" s="6" t="s">
        <v>29</v>
      </c>
      <c r="AV21" s="1" t="s">
        <v>27</v>
      </c>
      <c r="AW21" s="6" t="s">
        <v>31</v>
      </c>
      <c r="AX21" s="12"/>
      <c r="AY21" s="12"/>
      <c r="AZ21" s="12"/>
      <c r="BA21" s="12"/>
      <c r="BB21" s="24"/>
      <c r="BC21" s="12"/>
      <c r="BD21" s="7"/>
      <c r="BE21" s="7"/>
      <c r="BF21" s="7"/>
      <c r="BG21" s="7"/>
      <c r="BH21" s="7"/>
      <c r="BI21" s="7"/>
      <c r="BJ21" s="7"/>
      <c r="BK21" s="7"/>
    </row>
    <row r="22" spans="1:66" x14ac:dyDescent="0.35">
      <c r="A22" s="34" t="s">
        <v>32</v>
      </c>
      <c r="B22" s="26" t="s">
        <v>3</v>
      </c>
      <c r="C22" s="26" t="s">
        <v>4</v>
      </c>
      <c r="D22" s="26" t="s">
        <v>5</v>
      </c>
      <c r="E22" s="26" t="s">
        <v>6</v>
      </c>
      <c r="F22" s="26" t="s">
        <v>7</v>
      </c>
      <c r="G22" s="26" t="s">
        <v>8</v>
      </c>
      <c r="H22" s="26" t="s">
        <v>9</v>
      </c>
      <c r="I22" s="26" t="s">
        <v>10</v>
      </c>
      <c r="J22" s="26" t="s">
        <v>11</v>
      </c>
      <c r="K22" s="26" t="s">
        <v>12</v>
      </c>
      <c r="L22" s="11" t="s">
        <v>13</v>
      </c>
      <c r="M22" s="11" t="s">
        <v>14</v>
      </c>
      <c r="N22" s="11" t="s">
        <v>15</v>
      </c>
      <c r="O22" s="11" t="s">
        <v>16</v>
      </c>
      <c r="P22" s="1" t="s">
        <v>22</v>
      </c>
      <c r="Q22" s="1" t="s">
        <v>23</v>
      </c>
      <c r="R22" s="1" t="s">
        <v>24</v>
      </c>
      <c r="S22" s="1" t="s">
        <v>25</v>
      </c>
      <c r="V22" s="6" t="s">
        <v>18</v>
      </c>
      <c r="W22" s="1" t="s">
        <v>26</v>
      </c>
      <c r="X22" s="1" t="s">
        <v>29</v>
      </c>
      <c r="Y22" s="1" t="s">
        <v>27</v>
      </c>
      <c r="Z22" s="6" t="s">
        <v>38</v>
      </c>
      <c r="AA22" s="1" t="s">
        <v>50</v>
      </c>
      <c r="AB22" s="8">
        <f t="shared" ref="AB22:AO22" si="47">AB2/AB$10*100</f>
        <v>8.3292168222170684</v>
      </c>
      <c r="AC22" s="8">
        <f t="shared" si="47"/>
        <v>7.0010999161045167</v>
      </c>
      <c r="AD22" s="8">
        <f t="shared" si="47"/>
        <v>7.7287003623292936</v>
      </c>
      <c r="AE22" s="8">
        <f t="shared" si="47"/>
        <v>7.4066573253631622</v>
      </c>
      <c r="AF22" s="8">
        <f t="shared" si="47"/>
        <v>6.1385032829973634</v>
      </c>
      <c r="AG22" s="8">
        <f t="shared" si="47"/>
        <v>7.1941917859004114</v>
      </c>
      <c r="AH22" s="8">
        <f t="shared" si="47"/>
        <v>5.9633949979560299</v>
      </c>
      <c r="AI22" s="8">
        <f t="shared" si="47"/>
        <v>7.2645461807359171</v>
      </c>
      <c r="AJ22" s="8">
        <f t="shared" si="47"/>
        <v>5.7874912602994293</v>
      </c>
      <c r="AK22" s="8">
        <f t="shared" si="47"/>
        <v>8.534837839168393</v>
      </c>
      <c r="AL22" s="8">
        <f t="shared" si="47"/>
        <v>7.5952759183742957</v>
      </c>
      <c r="AM22" s="8">
        <f t="shared" si="47"/>
        <v>10.835180176771502</v>
      </c>
      <c r="AN22" s="8">
        <f t="shared" si="47"/>
        <v>8.4439210714336106</v>
      </c>
      <c r="AO22" s="8">
        <f t="shared" si="47"/>
        <v>8.5490820967744856</v>
      </c>
      <c r="AP22" s="8">
        <f>AVERAGE(AB22:AO22)</f>
        <v>7.6265785026018191</v>
      </c>
      <c r="AQ22" s="8">
        <f t="shared" ref="AQ22:AQ29" si="48">MIN(AB22:AO22)</f>
        <v>5.7874912602994293</v>
      </c>
      <c r="AR22" s="8">
        <f>MAX(AB22:AO22)</f>
        <v>10.835180176771502</v>
      </c>
      <c r="AS22" s="8">
        <f t="shared" ref="AS22:AS29" si="49">STDEV(AB22:AO22)</f>
        <v>1.3086879627962791</v>
      </c>
      <c r="AT22" s="8">
        <f t="shared" ref="AT22:AT29" si="50">AVERAGE(AC22,AE22:AI22,AK22,AM22)</f>
        <v>7.542301438124662</v>
      </c>
      <c r="AU22" s="31">
        <f t="shared" ref="AU22:AU29" si="51">MIN(AC22,AE22:AI22,AK22,AM22)</f>
        <v>5.9633949979560299</v>
      </c>
      <c r="AV22" s="31">
        <f t="shared" ref="AV22:AV29" si="52">MAX(AC22,AE22:AI22,AK22,AM22)</f>
        <v>10.835180176771502</v>
      </c>
      <c r="AW22" s="8">
        <f t="shared" ref="AW22:AW29" si="53">STDEV(AC22,AE22:AI22,AK22,AM22)</f>
        <v>1.5492579065805576</v>
      </c>
      <c r="AX22" s="12"/>
      <c r="AY22" s="12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5">
      <c r="A23" s="6">
        <v>1</v>
      </c>
      <c r="B23" s="22">
        <f>B2/86400</f>
        <v>2.6039803267361111E-4</v>
      </c>
      <c r="C23" s="22">
        <f t="shared" ref="C23:O23" si="54">C2/86400</f>
        <v>2.4722012261574078E-4</v>
      </c>
      <c r="D23" s="22">
        <f t="shared" si="54"/>
        <v>1.9723062064814814E-4</v>
      </c>
      <c r="E23" s="22">
        <f t="shared" si="54"/>
        <v>2.0131015369212962E-4</v>
      </c>
      <c r="F23" s="22">
        <f t="shared" si="54"/>
        <v>1.9285346855324071E-4</v>
      </c>
      <c r="G23" s="22">
        <f t="shared" si="54"/>
        <v>1.8710422440972225E-4</v>
      </c>
      <c r="H23" s="22">
        <f t="shared" si="54"/>
        <v>2.539430587037037E-4</v>
      </c>
      <c r="I23" s="22">
        <f t="shared" si="54"/>
        <v>2.4069874863425926E-4</v>
      </c>
      <c r="J23" s="22">
        <f t="shared" si="54"/>
        <v>2.1973628957175926E-4</v>
      </c>
      <c r="K23" s="22">
        <f t="shared" si="54"/>
        <v>2.8434429326388888E-4</v>
      </c>
      <c r="L23" s="22">
        <f t="shared" si="54"/>
        <v>2.6005448475694445E-4</v>
      </c>
      <c r="M23" s="22">
        <f t="shared" si="54"/>
        <v>2.3430256362268518E-4</v>
      </c>
      <c r="N23" s="22">
        <f t="shared" si="54"/>
        <v>2.7412446460648148E-4</v>
      </c>
      <c r="O23" s="22">
        <f t="shared" si="54"/>
        <v>2.7539262619212968E-4</v>
      </c>
      <c r="P23" s="33">
        <f>P2/86400</f>
        <v>2.3776522513888895E-4</v>
      </c>
      <c r="Q23" s="33">
        <f>Q2/86400</f>
        <v>1.8710422440972225E-4</v>
      </c>
      <c r="R23" s="33">
        <f>R2/86400</f>
        <v>2.8434429326388888E-4</v>
      </c>
      <c r="S23" s="8">
        <f>STDEV(B23:O23)/P23*100</f>
        <v>13.885052273794868</v>
      </c>
      <c r="V23" s="6">
        <v>1</v>
      </c>
      <c r="W23" s="22">
        <f>W2/86400</f>
        <v>2.3022207918692127E-4</v>
      </c>
      <c r="X23" s="22">
        <f>X2/86400</f>
        <v>1.8710422440972225E-4</v>
      </c>
      <c r="Y23" s="22">
        <f>Y2/86400</f>
        <v>2.8434429326388888E-4</v>
      </c>
      <c r="Z23" s="8">
        <f>STDEV(C23,E23:I23,K23,M23)/W23*100</f>
        <v>14.682968097039955</v>
      </c>
      <c r="AA23" s="1" t="s">
        <v>51</v>
      </c>
      <c r="AB23" s="8">
        <f t="shared" ref="AB23:AO23" si="55">AB3/AB$10*100</f>
        <v>14.112077662368749</v>
      </c>
      <c r="AC23" s="8">
        <f t="shared" si="55"/>
        <v>12.985117188199901</v>
      </c>
      <c r="AD23" s="8">
        <f t="shared" si="55"/>
        <v>13.134881624730877</v>
      </c>
      <c r="AE23" s="8">
        <f t="shared" si="55"/>
        <v>13.472747128200524</v>
      </c>
      <c r="AF23" s="8">
        <f t="shared" si="55"/>
        <v>11.073638428874865</v>
      </c>
      <c r="AG23" s="8">
        <f t="shared" si="55"/>
        <v>10.979728351409507</v>
      </c>
      <c r="AH23" s="8">
        <f t="shared" si="55"/>
        <v>11.534438533148315</v>
      </c>
      <c r="AI23" s="8">
        <f t="shared" si="55"/>
        <v>13.493369426766094</v>
      </c>
      <c r="AJ23" s="8">
        <f t="shared" si="55"/>
        <v>11.095541558280125</v>
      </c>
      <c r="AK23" s="8">
        <f t="shared" si="55"/>
        <v>14.678532677600554</v>
      </c>
      <c r="AL23" s="8">
        <f t="shared" si="55"/>
        <v>14.349284981204741</v>
      </c>
      <c r="AM23" s="8">
        <f t="shared" si="55"/>
        <v>14.404273310809964</v>
      </c>
      <c r="AN23" s="8">
        <f t="shared" si="55"/>
        <v>16.194875975904342</v>
      </c>
      <c r="AO23" s="8">
        <f t="shared" si="55"/>
        <v>14.393298706539829</v>
      </c>
      <c r="AP23" s="8">
        <f t="shared" ref="AP23:AP29" si="56">AVERAGE(AB23:AO23)</f>
        <v>13.27870039671703</v>
      </c>
      <c r="AQ23" s="8">
        <f t="shared" si="48"/>
        <v>10.979728351409507</v>
      </c>
      <c r="AR23" s="8">
        <f t="shared" ref="AR23:AR29" si="57">MAX(AB23:AO23)</f>
        <v>16.194875975904342</v>
      </c>
      <c r="AS23" s="8">
        <f t="shared" si="49"/>
        <v>1.592297271132634</v>
      </c>
      <c r="AT23" s="8">
        <f t="shared" si="50"/>
        <v>12.827730630626217</v>
      </c>
      <c r="AU23" s="31">
        <f t="shared" si="51"/>
        <v>10.979728351409507</v>
      </c>
      <c r="AV23" s="31">
        <f t="shared" si="52"/>
        <v>14.678532677600554</v>
      </c>
      <c r="AW23" s="8">
        <f t="shared" si="53"/>
        <v>1.4618678454406608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5">
      <c r="A24" s="6">
        <v>2</v>
      </c>
      <c r="B24" s="22">
        <f t="shared" ref="B24:Q26" si="58">B3/86400</f>
        <v>2.6526518013888887E-4</v>
      </c>
      <c r="C24" s="22">
        <f t="shared" si="58"/>
        <v>2.3575627782407407E-4</v>
      </c>
      <c r="D24" s="22">
        <f t="shared" si="58"/>
        <v>2.3308767951388888E-4</v>
      </c>
      <c r="E24" s="22">
        <f t="shared" si="58"/>
        <v>2.3927101704861111E-4</v>
      </c>
      <c r="F24" s="22">
        <f t="shared" si="58"/>
        <v>1.9931605357638888E-4</v>
      </c>
      <c r="G24" s="22">
        <f t="shared" si="58"/>
        <v>2.0048710842592596E-4</v>
      </c>
      <c r="H24" s="22">
        <f t="shared" si="58"/>
        <v>3.0087343579861118E-4</v>
      </c>
      <c r="I24" s="22">
        <f t="shared" si="58"/>
        <v>2.3336062820601854E-4</v>
      </c>
      <c r="J24" s="22">
        <f t="shared" si="58"/>
        <v>2.9454942471064812E-4</v>
      </c>
      <c r="K24" s="22">
        <f t="shared" si="58"/>
        <v>2.5934324347222219E-4</v>
      </c>
      <c r="L24" s="22">
        <f t="shared" si="58"/>
        <v>2.5150961619212962E-4</v>
      </c>
      <c r="M24" s="22">
        <f t="shared" si="58"/>
        <v>1.8016660368055555E-4</v>
      </c>
      <c r="N24" s="22">
        <f t="shared" si="58"/>
        <v>2.4948349710648152E-4</v>
      </c>
      <c r="O24" s="22">
        <f t="shared" si="58"/>
        <v>2.5383387922453706E-4</v>
      </c>
      <c r="P24" s="33">
        <f t="shared" si="58"/>
        <v>2.4259311749421291E-4</v>
      </c>
      <c r="Q24" s="33">
        <f t="shared" si="58"/>
        <v>1.8016660368055555E-4</v>
      </c>
      <c r="R24" s="33">
        <f t="shared" ref="R24:R26" si="59">R3/86400</f>
        <v>3.0087343579861118E-4</v>
      </c>
      <c r="S24" s="8">
        <f t="shared" ref="S24:S26" si="60">STDEV(B24:O24)/P24*100</f>
        <v>13.96489720382019</v>
      </c>
      <c r="V24" s="6">
        <v>2</v>
      </c>
      <c r="W24" s="22">
        <f t="shared" ref="W24:Y26" si="61">W3/86400</f>
        <v>2.3107179600405096E-4</v>
      </c>
      <c r="X24" s="22">
        <f t="shared" si="61"/>
        <v>1.8016660368055555E-4</v>
      </c>
      <c r="Y24" s="22">
        <f t="shared" si="61"/>
        <v>3.0087343579861118E-4</v>
      </c>
      <c r="Z24" s="8">
        <f t="shared" ref="Z24:Z26" si="62">STDEV(C24,E24:I24,K24,M24)/W24*100</f>
        <v>16.60147769030463</v>
      </c>
      <c r="AA24" s="1" t="s">
        <v>0</v>
      </c>
      <c r="AB24" s="8">
        <f t="shared" ref="AB24:AO24" si="63">AB4/AB$10*100</f>
        <v>10.224960530538652</v>
      </c>
      <c r="AC24" s="8">
        <f t="shared" si="63"/>
        <v>8.402134651683534</v>
      </c>
      <c r="AD24" s="8">
        <f t="shared" si="63"/>
        <v>10.776159919928741</v>
      </c>
      <c r="AE24" s="8">
        <f t="shared" si="63"/>
        <v>11.212336009305142</v>
      </c>
      <c r="AF24" s="8">
        <f t="shared" si="63"/>
        <v>9.3781387728626822</v>
      </c>
      <c r="AG24" s="8">
        <f t="shared" si="63"/>
        <v>8.5165395438429652</v>
      </c>
      <c r="AH24" s="8">
        <f t="shared" si="63"/>
        <v>8.8799899311094048</v>
      </c>
      <c r="AI24" s="8">
        <f t="shared" si="63"/>
        <v>9.6795732170286257</v>
      </c>
      <c r="AJ24" s="8">
        <f t="shared" si="63"/>
        <v>9.7772402259622382</v>
      </c>
      <c r="AK24" s="8">
        <f t="shared" si="63"/>
        <v>10.158329663051781</v>
      </c>
      <c r="AL24" s="8">
        <f t="shared" si="63"/>
        <v>10.365569936532875</v>
      </c>
      <c r="AM24" s="8">
        <f t="shared" si="63"/>
        <v>10.587153322469355</v>
      </c>
      <c r="AN24" s="8">
        <f t="shared" si="63"/>
        <v>10.763621541110384</v>
      </c>
      <c r="AO24" s="8">
        <f t="shared" si="63"/>
        <v>9.741993543492141</v>
      </c>
      <c r="AP24" s="8">
        <f t="shared" si="56"/>
        <v>9.8902672006370356</v>
      </c>
      <c r="AQ24" s="8">
        <f t="shared" si="48"/>
        <v>8.402134651683534</v>
      </c>
      <c r="AR24" s="8">
        <f t="shared" si="57"/>
        <v>11.212336009305142</v>
      </c>
      <c r="AS24" s="8">
        <f t="shared" si="49"/>
        <v>0.86177873702505536</v>
      </c>
      <c r="AT24" s="8">
        <f t="shared" si="50"/>
        <v>9.6017743889191856</v>
      </c>
      <c r="AU24" s="31">
        <f t="shared" si="51"/>
        <v>8.402134651683534</v>
      </c>
      <c r="AV24" s="31">
        <f t="shared" si="52"/>
        <v>11.212336009305142</v>
      </c>
      <c r="AW24" s="8">
        <f t="shared" si="53"/>
        <v>1.0048839781637822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5">
      <c r="A25" s="1">
        <v>3</v>
      </c>
      <c r="B25" s="22">
        <f t="shared" si="58"/>
        <v>2.0628201898148152E-4</v>
      </c>
      <c r="C25" s="22">
        <f t="shared" si="58"/>
        <v>2.2400268748842589E-4</v>
      </c>
      <c r="D25" s="22">
        <f t="shared" si="58"/>
        <v>2.3088939278935187E-4</v>
      </c>
      <c r="E25" s="22">
        <f t="shared" si="58"/>
        <v>2.393885949421296E-4</v>
      </c>
      <c r="F25" s="22">
        <f t="shared" si="58"/>
        <v>1.888164525115741E-4</v>
      </c>
      <c r="G25" s="22">
        <f t="shared" si="58"/>
        <v>1.6463004954861106E-4</v>
      </c>
      <c r="H25" s="22">
        <f t="shared" si="58"/>
        <v>2.6431930797453693E-4</v>
      </c>
      <c r="I25" s="22">
        <f t="shared" si="58"/>
        <v>1.8932560678240739E-4</v>
      </c>
      <c r="J25" s="22">
        <f t="shared" si="58"/>
        <v>2.3750734862268522E-4</v>
      </c>
      <c r="K25" s="22">
        <f t="shared" si="58"/>
        <v>2.5034013605324088E-4</v>
      </c>
      <c r="L25" s="22">
        <f t="shared" si="58"/>
        <v>2.2944276475694438E-4</v>
      </c>
      <c r="M25" s="22">
        <f t="shared" si="58"/>
        <v>1.5048343410879633E-4</v>
      </c>
      <c r="N25" s="22">
        <f t="shared" si="58"/>
        <v>2.2655580749999992E-4</v>
      </c>
      <c r="O25" s="22">
        <f t="shared" si="58"/>
        <v>2.2131519274305546E-4</v>
      </c>
      <c r="P25" s="33">
        <f t="shared" si="58"/>
        <v>2.1594991391451717E-4</v>
      </c>
      <c r="Q25" s="33">
        <f t="shared" si="58"/>
        <v>1.5048343410879633E-4</v>
      </c>
      <c r="R25" s="33">
        <f t="shared" si="59"/>
        <v>2.6431930797453693E-4</v>
      </c>
      <c r="S25" s="8">
        <f t="shared" si="60"/>
        <v>14.980923620075281</v>
      </c>
      <c r="V25" s="1">
        <v>3</v>
      </c>
      <c r="W25" s="22">
        <f t="shared" si="61"/>
        <v>2.0891328367621527E-4</v>
      </c>
      <c r="X25" s="22">
        <f t="shared" si="61"/>
        <v>1.5048343410879633E-4</v>
      </c>
      <c r="Y25" s="22">
        <f t="shared" si="61"/>
        <v>2.6431930797453693E-4</v>
      </c>
      <c r="Z25" s="8">
        <f t="shared" si="62"/>
        <v>19.905283405439182</v>
      </c>
      <c r="AA25" s="1" t="s">
        <v>1</v>
      </c>
      <c r="AB25" s="8">
        <f t="shared" ref="AB25:AO25" si="64">AB5/AB$10*100</f>
        <v>12.635788311849893</v>
      </c>
      <c r="AC25" s="8">
        <f t="shared" si="64"/>
        <v>10.657301539999043</v>
      </c>
      <c r="AD25" s="8">
        <f t="shared" si="64"/>
        <v>13.880477552135547</v>
      </c>
      <c r="AE25" s="8">
        <f t="shared" si="64"/>
        <v>13.604277794555857</v>
      </c>
      <c r="AF25" s="8">
        <f t="shared" si="64"/>
        <v>8.4107876350687754</v>
      </c>
      <c r="AG25" s="8">
        <f t="shared" si="64"/>
        <v>10.9572949384513</v>
      </c>
      <c r="AH25" s="8">
        <f t="shared" si="64"/>
        <v>11.851560363707634</v>
      </c>
      <c r="AI25" s="8">
        <f t="shared" si="64"/>
        <v>10.445501191956968</v>
      </c>
      <c r="AJ25" s="8">
        <f t="shared" si="64"/>
        <v>12.853921944725116</v>
      </c>
      <c r="AK25" s="8">
        <f t="shared" si="64"/>
        <v>11.013998899048708</v>
      </c>
      <c r="AL25" s="8">
        <f t="shared" si="64"/>
        <v>10.857936724067228</v>
      </c>
      <c r="AM25" s="8">
        <f t="shared" si="64"/>
        <v>8.8206864523176218</v>
      </c>
      <c r="AN25" s="8">
        <f t="shared" si="64"/>
        <v>11.660401286224605</v>
      </c>
      <c r="AO25" s="8">
        <f t="shared" si="64"/>
        <v>11.404373367178078</v>
      </c>
      <c r="AP25" s="8">
        <f t="shared" si="56"/>
        <v>11.361022000091884</v>
      </c>
      <c r="AQ25" s="8">
        <f t="shared" si="48"/>
        <v>8.4107876350687754</v>
      </c>
      <c r="AR25" s="8">
        <f t="shared" si="57"/>
        <v>13.880477552135547</v>
      </c>
      <c r="AS25" s="8">
        <f t="shared" si="49"/>
        <v>1.5833963283546924</v>
      </c>
      <c r="AT25" s="8">
        <f t="shared" si="50"/>
        <v>10.720176101888237</v>
      </c>
      <c r="AU25" s="31">
        <f t="shared" si="51"/>
        <v>8.4107876350687754</v>
      </c>
      <c r="AV25" s="31">
        <f t="shared" si="52"/>
        <v>13.604277794555857</v>
      </c>
      <c r="AW25" s="8">
        <f t="shared" si="53"/>
        <v>1.6371301386663737</v>
      </c>
      <c r="AY25" s="7"/>
      <c r="AZ25" s="7"/>
      <c r="BA25" s="7"/>
      <c r="BB25" s="7"/>
      <c r="BC25" s="7"/>
      <c r="BD25" s="7"/>
      <c r="BE25" s="27"/>
      <c r="BF25" s="6"/>
      <c r="BG25" s="1"/>
      <c r="BH25" s="27"/>
      <c r="BI25" s="27"/>
      <c r="BJ25" s="27"/>
      <c r="BK25" s="6"/>
      <c r="BL25" s="6"/>
      <c r="BM25" s="6"/>
    </row>
    <row r="26" spans="1:66" x14ac:dyDescent="0.35">
      <c r="A26" s="1">
        <v>4</v>
      </c>
      <c r="B26" s="22">
        <f t="shared" si="58"/>
        <v>4.2840687201388888E-4</v>
      </c>
      <c r="C26" s="22">
        <f t="shared" si="58"/>
        <v>5.2997396489583336E-4</v>
      </c>
      <c r="D26" s="22">
        <f t="shared" si="58"/>
        <v>2.8412672167824082E-4</v>
      </c>
      <c r="E26" s="22">
        <f t="shared" si="58"/>
        <v>2.8418682288194441E-4</v>
      </c>
      <c r="F26" s="22">
        <f t="shared" si="58"/>
        <v>5.3946418072916668E-4</v>
      </c>
      <c r="G26" s="22">
        <f t="shared" si="58"/>
        <v>4.772990677777779E-4</v>
      </c>
      <c r="H26" s="22">
        <f t="shared" si="58"/>
        <v>6.3214705635416678E-4</v>
      </c>
      <c r="I26" s="22">
        <f t="shared" si="58"/>
        <v>4.961666456712963E-4</v>
      </c>
      <c r="J26" s="22">
        <f t="shared" si="58"/>
        <v>5.4972836356481484E-4</v>
      </c>
      <c r="K26" s="22">
        <f t="shared" si="58"/>
        <v>4.3088834299768514E-4</v>
      </c>
      <c r="L26" s="22">
        <f t="shared" si="58"/>
        <v>4.4404525699074076E-4</v>
      </c>
      <c r="M26" s="22">
        <f t="shared" si="58"/>
        <v>3.6336608717592593E-4</v>
      </c>
      <c r="N26" s="22">
        <f t="shared" si="58"/>
        <v>3.6240866717592604E-4</v>
      </c>
      <c r="O26" s="22">
        <f t="shared" si="58"/>
        <v>4.4982468296296302E-4</v>
      </c>
      <c r="P26" s="33">
        <f t="shared" si="58"/>
        <v>4.4800233806216932E-4</v>
      </c>
      <c r="Q26" s="33">
        <f t="shared" si="58"/>
        <v>2.8412672167824082E-4</v>
      </c>
      <c r="R26" s="33">
        <f t="shared" si="59"/>
        <v>6.3214705635416678E-4</v>
      </c>
      <c r="S26" s="8">
        <f t="shared" si="60"/>
        <v>22.440869304719126</v>
      </c>
      <c r="T26" s="8"/>
      <c r="U26" s="8"/>
      <c r="V26" s="1">
        <v>4</v>
      </c>
      <c r="W26" s="22">
        <f t="shared" si="61"/>
        <v>4.6918652106047457E-4</v>
      </c>
      <c r="X26" s="22">
        <f t="shared" si="61"/>
        <v>2.8418682288194441E-4</v>
      </c>
      <c r="Y26" s="22">
        <f t="shared" si="61"/>
        <v>6.3214705635416678E-4</v>
      </c>
      <c r="Z26" s="8">
        <f t="shared" si="62"/>
        <v>23.1906757865194</v>
      </c>
      <c r="AA26" s="1" t="s">
        <v>47</v>
      </c>
      <c r="AB26" s="8">
        <f t="shared" ref="AB26:AO26" si="65">AB6/AB$10*100</f>
        <v>12.118374567052459</v>
      </c>
      <c r="AC26" s="8">
        <f t="shared" si="65"/>
        <v>11.330490752384868</v>
      </c>
      <c r="AD26" s="8">
        <f t="shared" si="65"/>
        <v>16.463633181044475</v>
      </c>
      <c r="AE26" s="8">
        <f t="shared" si="65"/>
        <v>16.018377273239871</v>
      </c>
      <c r="AF26" s="8">
        <f t="shared" si="65"/>
        <v>11.355565841631133</v>
      </c>
      <c r="AG26" s="8">
        <f t="shared" si="65"/>
        <v>9.9045560221092526</v>
      </c>
      <c r="AH26" s="8">
        <f t="shared" si="65"/>
        <v>10.960378578909729</v>
      </c>
      <c r="AI26" s="8">
        <f t="shared" si="65"/>
        <v>11.28066597723663</v>
      </c>
      <c r="AJ26" s="8">
        <f t="shared" si="65"/>
        <v>11.424612768030185</v>
      </c>
      <c r="AK26" s="8">
        <f t="shared" si="65"/>
        <v>13.447651109505825</v>
      </c>
      <c r="AL26" s="8">
        <f t="shared" si="65"/>
        <v>12.747764118478678</v>
      </c>
      <c r="AM26" s="8">
        <f t="shared" si="65"/>
        <v>11.261459543840138</v>
      </c>
      <c r="AN26" s="8">
        <f t="shared" si="65"/>
        <v>13.465283753305954</v>
      </c>
      <c r="AO26" s="8">
        <f t="shared" si="65"/>
        <v>12.499529919637814</v>
      </c>
      <c r="AP26" s="8">
        <f t="shared" si="56"/>
        <v>12.448453100457643</v>
      </c>
      <c r="AQ26" s="8">
        <f t="shared" si="48"/>
        <v>9.9045560221092526</v>
      </c>
      <c r="AR26" s="8">
        <f t="shared" si="57"/>
        <v>16.463633181044475</v>
      </c>
      <c r="AS26" s="8">
        <f t="shared" si="49"/>
        <v>1.8821115121879624</v>
      </c>
      <c r="AT26" s="8">
        <f t="shared" si="50"/>
        <v>11.94489313735718</v>
      </c>
      <c r="AU26" s="31">
        <f t="shared" si="51"/>
        <v>9.9045560221092526</v>
      </c>
      <c r="AV26" s="31">
        <f t="shared" si="52"/>
        <v>16.018377273239871</v>
      </c>
      <c r="AW26" s="8">
        <f t="shared" si="53"/>
        <v>1.9129959725495129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5">
      <c r="A27" s="6" t="s">
        <v>20</v>
      </c>
      <c r="B27" s="9">
        <f t="shared" ref="B27:R27" si="66">B6/86400</f>
        <v>1.1603521038078704E-3</v>
      </c>
      <c r="C27" s="9">
        <f t="shared" si="66"/>
        <v>1.2369530528240742E-3</v>
      </c>
      <c r="D27" s="9">
        <f t="shared" si="66"/>
        <v>9.4533441462962982E-4</v>
      </c>
      <c r="E27" s="9">
        <f t="shared" si="66"/>
        <v>9.641565885648147E-4</v>
      </c>
      <c r="F27" s="9">
        <f t="shared" si="66"/>
        <v>1.1204501553703705E-3</v>
      </c>
      <c r="G27" s="9">
        <f t="shared" si="66"/>
        <v>1.0295204501620373E-3</v>
      </c>
      <c r="H27" s="9">
        <f t="shared" si="66"/>
        <v>1.4512828588310186E-3</v>
      </c>
      <c r="I27" s="9">
        <f t="shared" si="66"/>
        <v>1.1595516292939815E-3</v>
      </c>
      <c r="J27" s="9">
        <f t="shared" si="66"/>
        <v>1.3015214264699075E-3</v>
      </c>
      <c r="K27" s="9">
        <f t="shared" si="66"/>
        <v>1.224916015787037E-3</v>
      </c>
      <c r="L27" s="9">
        <f t="shared" si="66"/>
        <v>1.1850521226967595E-3</v>
      </c>
      <c r="M27" s="9">
        <f t="shared" si="66"/>
        <v>9.2831868858796304E-4</v>
      </c>
      <c r="N27" s="9">
        <f t="shared" si="66"/>
        <v>1.112572436388889E-3</v>
      </c>
      <c r="O27" s="9">
        <f t="shared" si="66"/>
        <v>1.2003663811226851E-3</v>
      </c>
      <c r="P27" s="33">
        <f t="shared" si="66"/>
        <v>1.1443105946097884E-3</v>
      </c>
      <c r="Q27" s="33">
        <f t="shared" si="66"/>
        <v>9.2831868858796304E-4</v>
      </c>
      <c r="R27" s="33">
        <f t="shared" si="66"/>
        <v>1.4512828588310186E-3</v>
      </c>
      <c r="S27" s="8">
        <f>STDEV(B27:O27)/P27*100</f>
        <v>12.658553254956956</v>
      </c>
      <c r="T27" s="1"/>
      <c r="U27" s="1"/>
      <c r="V27" s="6" t="s">
        <v>20</v>
      </c>
      <c r="W27" s="22">
        <f>W6/86400</f>
        <v>1.139393679927662E-3</v>
      </c>
      <c r="X27" s="22">
        <f>X6/86400</f>
        <v>9.2831868858796304E-4</v>
      </c>
      <c r="Y27" s="22">
        <f>Y6/86400</f>
        <v>1.4512828588310186E-3</v>
      </c>
      <c r="Z27" s="8">
        <f>STDEV(C27,E27:I27,K27,M27)/W27*100</f>
        <v>14.916704296653116</v>
      </c>
      <c r="AA27" s="1" t="s">
        <v>48</v>
      </c>
      <c r="AB27" s="8">
        <f t="shared" ref="AB27:AO27" si="67">AB7/AB$10*100</f>
        <v>2.2127376597028556</v>
      </c>
      <c r="AC27" s="8">
        <f t="shared" si="67"/>
        <v>3.606637516962854</v>
      </c>
      <c r="AD27" s="8">
        <f t="shared" si="67"/>
        <v>3.456238022356648</v>
      </c>
      <c r="AE27" s="8">
        <f t="shared" si="67"/>
        <v>3.9333440033062534</v>
      </c>
      <c r="AF27" s="8">
        <f t="shared" si="67"/>
        <v>2.1590542822664576</v>
      </c>
      <c r="AG27" s="8">
        <f t="shared" si="67"/>
        <v>2.344495656205499</v>
      </c>
      <c r="AH27" s="8">
        <f t="shared" si="67"/>
        <v>3.0728410900160066</v>
      </c>
      <c r="AI27" s="8">
        <f t="shared" si="67"/>
        <v>2.056982867679999</v>
      </c>
      <c r="AJ27" s="8">
        <f t="shared" si="67"/>
        <v>2.3043050678895804</v>
      </c>
      <c r="AK27" s="8">
        <f t="shared" si="67"/>
        <v>2.3602895419306926</v>
      </c>
      <c r="AL27" s="8">
        <f t="shared" si="67"/>
        <v>2.7605051496166277</v>
      </c>
      <c r="AM27" s="8">
        <f t="shared" si="67"/>
        <v>1.7598230427719834</v>
      </c>
      <c r="AN27" s="8">
        <f t="shared" si="67"/>
        <v>3.458791913618124</v>
      </c>
      <c r="AO27" s="8">
        <f t="shared" si="67"/>
        <v>2.8278079553320277</v>
      </c>
      <c r="AP27" s="8">
        <f t="shared" si="56"/>
        <v>2.7367038406896858</v>
      </c>
      <c r="AQ27" s="8">
        <f t="shared" si="48"/>
        <v>1.7598230427719834</v>
      </c>
      <c r="AR27" s="8">
        <f t="shared" si="57"/>
        <v>3.9333440033062534</v>
      </c>
      <c r="AS27" s="8">
        <f t="shared" si="49"/>
        <v>0.67120715388880281</v>
      </c>
      <c r="AT27" s="8">
        <f t="shared" si="50"/>
        <v>2.6616835001424684</v>
      </c>
      <c r="AU27" s="31">
        <f t="shared" si="51"/>
        <v>1.7598230427719834</v>
      </c>
      <c r="AV27" s="31">
        <f t="shared" si="52"/>
        <v>3.9333440033062534</v>
      </c>
      <c r="AW27" s="8">
        <f t="shared" si="53"/>
        <v>0.78396490532256813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33"/>
      <c r="Q28" s="33"/>
      <c r="R28" s="33"/>
      <c r="S28" s="8"/>
      <c r="T28" s="17"/>
      <c r="U28" s="17"/>
      <c r="V28" s="1"/>
      <c r="W28" s="22"/>
      <c r="X28" s="22"/>
      <c r="Y28" s="22"/>
      <c r="Z28" s="8"/>
      <c r="AA28" s="1" t="s">
        <v>52</v>
      </c>
      <c r="AB28" s="8">
        <f t="shared" ref="AB28:AO28" si="68">AB8/AB$10*100</f>
        <v>3.4464242903532387</v>
      </c>
      <c r="AC28" s="8">
        <f t="shared" si="68"/>
        <v>3.1721028754404941</v>
      </c>
      <c r="AD28" s="8">
        <f t="shared" si="68"/>
        <v>4.5042256258475444</v>
      </c>
      <c r="AE28" s="8">
        <f t="shared" si="68"/>
        <v>4.8770874233424504</v>
      </c>
      <c r="AF28" s="8">
        <f t="shared" si="68"/>
        <v>3.3372185417108646</v>
      </c>
      <c r="AG28" s="8">
        <f t="shared" si="68"/>
        <v>3.7418933799111231</v>
      </c>
      <c r="AH28" s="8">
        <f t="shared" si="68"/>
        <v>4.179584703851134</v>
      </c>
      <c r="AI28" s="8">
        <f t="shared" si="68"/>
        <v>2.9898351583340443</v>
      </c>
      <c r="AJ28" s="8">
        <f t="shared" si="68"/>
        <v>4.5195215514264735</v>
      </c>
      <c r="AK28" s="8">
        <f t="shared" si="68"/>
        <v>4.6293899758711419</v>
      </c>
      <c r="AL28" s="8">
        <f t="shared" si="68"/>
        <v>3.8531377419874113</v>
      </c>
      <c r="AM28" s="8">
        <f t="shared" si="68"/>
        <v>3.189037851694692</v>
      </c>
      <c r="AN28" s="8">
        <f t="shared" si="68"/>
        <v>3.4391654210305331</v>
      </c>
      <c r="AO28" s="8">
        <f t="shared" si="68"/>
        <v>3.1099656203232033</v>
      </c>
      <c r="AP28" s="8">
        <f t="shared" si="56"/>
        <v>3.7848992972231672</v>
      </c>
      <c r="AQ28" s="8">
        <f t="shared" si="48"/>
        <v>2.9898351583340443</v>
      </c>
      <c r="AR28" s="8">
        <f t="shared" si="57"/>
        <v>4.8770874233424504</v>
      </c>
      <c r="AS28" s="8">
        <f t="shared" si="49"/>
        <v>0.64319935115926241</v>
      </c>
      <c r="AT28" s="8">
        <f t="shared" si="50"/>
        <v>3.7645187387694934</v>
      </c>
      <c r="AU28" s="31">
        <f t="shared" si="51"/>
        <v>2.9898351583340443</v>
      </c>
      <c r="AV28" s="31">
        <f t="shared" si="52"/>
        <v>4.8770874233424504</v>
      </c>
      <c r="AW28" s="8">
        <f t="shared" si="53"/>
        <v>0.71946983572286582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5">
      <c r="T29" s="17"/>
      <c r="U29" s="17"/>
      <c r="AA29" s="1">
        <v>4</v>
      </c>
      <c r="AB29" s="8">
        <f t="shared" ref="AB29:AO29" si="69">AB9/AB$10*100</f>
        <v>36.920420155917078</v>
      </c>
      <c r="AC29" s="8">
        <f t="shared" si="69"/>
        <v>42.84511555922478</v>
      </c>
      <c r="AD29" s="8">
        <f t="shared" si="69"/>
        <v>30.055683711626862</v>
      </c>
      <c r="AE29" s="8">
        <f t="shared" si="69"/>
        <v>29.475173042686741</v>
      </c>
      <c r="AF29" s="8">
        <f t="shared" si="69"/>
        <v>48.147093214587855</v>
      </c>
      <c r="AG29" s="8">
        <f t="shared" si="69"/>
        <v>46.361300322169932</v>
      </c>
      <c r="AH29" s="8">
        <f t="shared" si="69"/>
        <v>43.557811801301746</v>
      </c>
      <c r="AI29" s="8">
        <f t="shared" si="69"/>
        <v>42.789525980261722</v>
      </c>
      <c r="AJ29" s="8">
        <f t="shared" si="69"/>
        <v>42.23736562338685</v>
      </c>
      <c r="AK29" s="8">
        <f t="shared" si="69"/>
        <v>35.176970293822905</v>
      </c>
      <c r="AL29" s="8">
        <f t="shared" si="69"/>
        <v>37.470525429738132</v>
      </c>
      <c r="AM29" s="8">
        <f t="shared" si="69"/>
        <v>39.142386299324741</v>
      </c>
      <c r="AN29" s="8">
        <f t="shared" si="69"/>
        <v>32.573939037372448</v>
      </c>
      <c r="AO29" s="8">
        <f t="shared" si="69"/>
        <v>37.473948790722424</v>
      </c>
      <c r="AP29" s="8">
        <f t="shared" si="56"/>
        <v>38.873375661581726</v>
      </c>
      <c r="AQ29" s="8">
        <f t="shared" si="48"/>
        <v>29.475173042686741</v>
      </c>
      <c r="AR29" s="8">
        <f t="shared" si="57"/>
        <v>48.147093214587855</v>
      </c>
      <c r="AS29" s="8">
        <f t="shared" si="49"/>
        <v>5.775806164206899</v>
      </c>
      <c r="AT29" s="8">
        <f t="shared" si="50"/>
        <v>40.936922064172556</v>
      </c>
      <c r="AU29" s="31">
        <f t="shared" si="51"/>
        <v>29.475173042686741</v>
      </c>
      <c r="AV29" s="31">
        <f t="shared" si="52"/>
        <v>48.147093214587855</v>
      </c>
      <c r="AW29" s="8">
        <f t="shared" si="53"/>
        <v>6.1309746119004327</v>
      </c>
      <c r="AX29" s="7"/>
      <c r="AY29" s="7"/>
      <c r="AZ29" s="7"/>
      <c r="BA29" s="7"/>
      <c r="BB29" s="7"/>
      <c r="BC29" s="7"/>
      <c r="BD29" s="7"/>
      <c r="BE29" s="17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5">
      <c r="T30" s="17"/>
      <c r="U30" s="17"/>
      <c r="AA30" s="19" t="s">
        <v>20</v>
      </c>
      <c r="AB30" s="15">
        <f>SUM(AB22:AB29)</f>
        <v>100</v>
      </c>
      <c r="AC30" s="15">
        <f t="shared" ref="AC30:AP30" si="70">SUM(AC22:AC29)</f>
        <v>100</v>
      </c>
      <c r="AD30" s="15">
        <f t="shared" si="70"/>
        <v>99.999999999999972</v>
      </c>
      <c r="AE30" s="15">
        <f t="shared" si="70"/>
        <v>100</v>
      </c>
      <c r="AF30" s="15">
        <f t="shared" si="70"/>
        <v>100</v>
      </c>
      <c r="AG30" s="15">
        <f t="shared" si="70"/>
        <v>100</v>
      </c>
      <c r="AH30" s="15">
        <f t="shared" si="70"/>
        <v>100</v>
      </c>
      <c r="AI30" s="15">
        <f t="shared" si="70"/>
        <v>100</v>
      </c>
      <c r="AJ30" s="15">
        <f t="shared" si="70"/>
        <v>100</v>
      </c>
      <c r="AK30" s="15">
        <f t="shared" si="70"/>
        <v>100</v>
      </c>
      <c r="AL30" s="15">
        <f t="shared" si="70"/>
        <v>99.999999999999986</v>
      </c>
      <c r="AM30" s="15">
        <f t="shared" si="70"/>
        <v>100</v>
      </c>
      <c r="AN30" s="15">
        <f t="shared" si="70"/>
        <v>100</v>
      </c>
      <c r="AO30" s="15">
        <f t="shared" si="70"/>
        <v>100</v>
      </c>
      <c r="AP30" s="15">
        <f t="shared" si="70"/>
        <v>100</v>
      </c>
      <c r="AQ30" s="8"/>
      <c r="AR30" s="8"/>
      <c r="AS30" s="8"/>
      <c r="AT30" s="8"/>
      <c r="AU30" s="31"/>
      <c r="AV30" s="31"/>
      <c r="AW30" s="8"/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5">
      <c r="T31" s="10"/>
      <c r="U31" s="10"/>
      <c r="AA31" s="19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1"/>
      <c r="AV31" s="31"/>
      <c r="AW31" s="8"/>
      <c r="AX31" s="7"/>
      <c r="AY31" s="7"/>
      <c r="AZ31" s="7"/>
      <c r="BA31" s="7"/>
      <c r="BB31" s="7"/>
      <c r="BC31" s="7"/>
      <c r="BD31" s="7"/>
      <c r="BE31" s="27"/>
      <c r="BF31" s="6"/>
      <c r="BG31" s="1"/>
      <c r="BH31" s="27"/>
      <c r="BI31" s="27"/>
      <c r="BJ31" s="27"/>
      <c r="BK31" s="6"/>
      <c r="BL31" s="18"/>
      <c r="BM31" s="18"/>
      <c r="BN31" s="5"/>
    </row>
    <row r="32" spans="1:66" x14ac:dyDescent="0.35">
      <c r="A32" s="34" t="s">
        <v>34</v>
      </c>
      <c r="B32" s="26"/>
      <c r="C32" s="9" t="s">
        <v>4</v>
      </c>
      <c r="D32" s="9"/>
      <c r="E32" s="9" t="s">
        <v>6</v>
      </c>
      <c r="F32" s="9" t="s">
        <v>7</v>
      </c>
      <c r="G32" s="26" t="s">
        <v>8</v>
      </c>
      <c r="H32" s="9" t="s">
        <v>9</v>
      </c>
      <c r="I32" s="9" t="s">
        <v>10</v>
      </c>
      <c r="J32" s="9"/>
      <c r="K32" s="9" t="s">
        <v>12</v>
      </c>
      <c r="L32" s="13"/>
      <c r="M32" s="13" t="s">
        <v>14</v>
      </c>
      <c r="T32" s="23"/>
      <c r="U32" s="23"/>
      <c r="AA32" s="19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1"/>
      <c r="AV32" s="31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0"/>
      <c r="BM32" s="12"/>
      <c r="BN32" s="5"/>
    </row>
    <row r="33" spans="1:66" x14ac:dyDescent="0.35">
      <c r="A33" s="6">
        <v>1</v>
      </c>
      <c r="B33" s="8"/>
      <c r="C33" s="8">
        <f>(C2-$W2)/$W2*100</f>
        <v>7.3833246093735916</v>
      </c>
      <c r="D33" s="8"/>
      <c r="E33" s="8">
        <f>(E2-$W2)/$W2*100</f>
        <v>-12.558276598361168</v>
      </c>
      <c r="F33" s="8">
        <f>(F2-$W2)/$W2*100</f>
        <v>-16.231549452448618</v>
      </c>
      <c r="G33" s="8">
        <f t="shared" ref="G33:I33" si="71">(G2-$W2)/$W2*100</f>
        <v>-18.728809560524777</v>
      </c>
      <c r="H33" s="8">
        <f t="shared" si="71"/>
        <v>10.303520670371039</v>
      </c>
      <c r="I33" s="8">
        <f t="shared" si="71"/>
        <v>4.5506797107986285</v>
      </c>
      <c r="J33" s="8"/>
      <c r="K33" s="8">
        <f>(K2-$W2)/$W2*100</f>
        <v>23.508698326464536</v>
      </c>
      <c r="L33" s="8"/>
      <c r="M33" s="8">
        <f>(M2-$W2)/$W2*100</f>
        <v>1.7724122943268548</v>
      </c>
      <c r="N33" s="13"/>
      <c r="O33" s="13"/>
      <c r="Q33" s="22"/>
      <c r="R33" s="22"/>
      <c r="S33" s="23"/>
      <c r="T33" s="23"/>
      <c r="U33" s="23"/>
      <c r="V33" s="23"/>
      <c r="W33" s="23"/>
      <c r="X33" s="23"/>
      <c r="Y33" s="7"/>
      <c r="AA33" s="19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1"/>
      <c r="AV33" s="31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0"/>
      <c r="BM33" s="12"/>
      <c r="BN33" s="5"/>
    </row>
    <row r="34" spans="1:66" x14ac:dyDescent="0.35">
      <c r="A34" s="6">
        <v>2</v>
      </c>
      <c r="B34" s="8"/>
      <c r="C34" s="8">
        <f t="shared" ref="C34:C36" si="72">(C3-$W3)/$W3*100</f>
        <v>2.0272841173316536</v>
      </c>
      <c r="D34" s="8"/>
      <c r="E34" s="8">
        <f t="shared" ref="E34:F36" si="73">(E3-$W3)/$W3*100</f>
        <v>3.5483434959827003</v>
      </c>
      <c r="F34" s="8">
        <f t="shared" si="73"/>
        <v>-13.742803309108901</v>
      </c>
      <c r="G34" s="8">
        <f t="shared" ref="G34:I34" si="74">(G3-$W3)/$W3*100</f>
        <v>-13.23601067158747</v>
      </c>
      <c r="H34" s="8">
        <f t="shared" si="74"/>
        <v>30.207771351435941</v>
      </c>
      <c r="I34" s="8">
        <f t="shared" si="74"/>
        <v>0.99052858961959189</v>
      </c>
      <c r="J34" s="8"/>
      <c r="K34" s="8">
        <f t="shared" ref="K34:K36" si="75">(K3-$W3)/$W3*100</f>
        <v>12.234919171042218</v>
      </c>
      <c r="L34" s="8"/>
      <c r="M34" s="8">
        <f t="shared" ref="M34:M36" si="76">(M3-$W3)/$W3*100</f>
        <v>-22.030032744715839</v>
      </c>
      <c r="N34" s="8"/>
      <c r="O34" s="8"/>
      <c r="Q34" s="22"/>
      <c r="R34" s="22"/>
      <c r="S34" s="23"/>
      <c r="T34" s="23"/>
      <c r="U34" s="23"/>
      <c r="V34" s="23"/>
      <c r="W34" s="23"/>
      <c r="X34" s="23"/>
      <c r="Y34" s="7"/>
      <c r="AA34" s="19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1"/>
      <c r="AV34" s="31"/>
      <c r="AW34" s="8"/>
      <c r="AX34" s="7"/>
      <c r="AY34" s="7"/>
      <c r="AZ34" s="7"/>
      <c r="BA34" s="7"/>
      <c r="BB34" s="7"/>
      <c r="BC34" s="7"/>
      <c r="BD34" s="7"/>
      <c r="BE34" s="8"/>
      <c r="BG34" s="10"/>
      <c r="BH34" s="8"/>
      <c r="BI34" s="8"/>
      <c r="BJ34" s="8"/>
      <c r="BK34" s="8"/>
      <c r="BL34" s="10"/>
      <c r="BM34" s="8"/>
      <c r="BN34" s="5"/>
    </row>
    <row r="35" spans="1:66" x14ac:dyDescent="0.35">
      <c r="A35" s="6">
        <v>3</v>
      </c>
      <c r="C35" s="8">
        <f t="shared" si="72"/>
        <v>7.2228072560464627</v>
      </c>
      <c r="E35" s="8">
        <f t="shared" si="73"/>
        <v>14.587541170022755</v>
      </c>
      <c r="F35" s="8">
        <f t="shared" si="73"/>
        <v>-9.6197000071035639</v>
      </c>
      <c r="G35" s="8">
        <f t="shared" ref="G35:I35" si="77">(G4-$W4)/$W4*100</f>
        <v>-21.196945138365002</v>
      </c>
      <c r="H35" s="8">
        <f t="shared" si="77"/>
        <v>26.521063344249956</v>
      </c>
      <c r="I35" s="8">
        <f t="shared" si="77"/>
        <v>-9.3759844032540727</v>
      </c>
      <c r="K35" s="8">
        <f t="shared" si="75"/>
        <v>19.829688016024434</v>
      </c>
      <c r="M35" s="8">
        <f t="shared" si="76"/>
        <v>-27.96847023762097</v>
      </c>
      <c r="N35" s="8"/>
      <c r="O35" s="8"/>
      <c r="Q35" s="22"/>
      <c r="R35" s="22"/>
      <c r="S35" s="23"/>
      <c r="T35" s="23"/>
      <c r="U35" s="23"/>
      <c r="V35" s="23"/>
      <c r="W35" s="23"/>
      <c r="X35" s="23"/>
      <c r="Y35" s="7"/>
      <c r="AA35" s="1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1"/>
      <c r="AV35" s="31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5">
      <c r="A36" s="6">
        <v>4</v>
      </c>
      <c r="C36" s="8">
        <f t="shared" si="72"/>
        <v>12.955922880726517</v>
      </c>
      <c r="E36" s="8">
        <f t="shared" si="73"/>
        <v>-39.429883399119454</v>
      </c>
      <c r="F36" s="8">
        <f t="shared" si="73"/>
        <v>14.978618633341753</v>
      </c>
      <c r="G36" s="8">
        <f t="shared" ref="G36:I36" si="78">(G5-$W5)/$W5*100</f>
        <v>1.7290664486624654</v>
      </c>
      <c r="H36" s="8">
        <f t="shared" si="78"/>
        <v>34.732569666614069</v>
      </c>
      <c r="I36" s="8">
        <f t="shared" si="78"/>
        <v>5.7504048815895539</v>
      </c>
      <c r="K36" s="8">
        <f t="shared" si="75"/>
        <v>-8.1626765355974698</v>
      </c>
      <c r="M36" s="8">
        <f t="shared" si="76"/>
        <v>-22.554022576217442</v>
      </c>
      <c r="N36" s="8"/>
      <c r="O36" s="8"/>
      <c r="Q36" s="22"/>
      <c r="R36" s="22"/>
      <c r="S36" s="23"/>
      <c r="T36" s="23"/>
      <c r="U36" s="23"/>
      <c r="V36" s="23"/>
      <c r="W36" s="23"/>
      <c r="X36" s="23"/>
      <c r="Y36" s="7"/>
      <c r="AA36" s="1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1"/>
      <c r="AV36" s="31"/>
      <c r="AW36" s="8"/>
      <c r="AX36" s="7"/>
      <c r="AY36" s="7"/>
      <c r="AZ36" s="7"/>
      <c r="BA36" s="7"/>
      <c r="BB36" s="7"/>
      <c r="BC36" s="7"/>
      <c r="BD36" s="7"/>
      <c r="BE36" s="27"/>
      <c r="BF36" s="6"/>
      <c r="BG36" s="1"/>
      <c r="BH36" s="27"/>
      <c r="BI36" s="27"/>
      <c r="BJ36" s="27"/>
      <c r="BK36" s="6"/>
      <c r="BL36" s="6"/>
      <c r="BM36" s="6"/>
      <c r="BN36" s="5"/>
    </row>
    <row r="37" spans="1:66" x14ac:dyDescent="0.35">
      <c r="A37" s="6"/>
      <c r="C37" s="8"/>
      <c r="E37" s="8"/>
      <c r="F37" s="8"/>
      <c r="G37" s="8"/>
      <c r="H37" s="8"/>
      <c r="I37" s="8"/>
      <c r="K37" s="8"/>
      <c r="M37" s="8"/>
      <c r="N37" s="7"/>
      <c r="O37" s="7"/>
      <c r="Q37" s="22"/>
      <c r="R37" s="22"/>
      <c r="S37" s="23"/>
      <c r="T37" s="23"/>
      <c r="U37" s="23"/>
      <c r="V37" s="23"/>
      <c r="W37" s="23"/>
      <c r="X37" s="23"/>
      <c r="Y37" s="7"/>
      <c r="AQ37" s="24"/>
      <c r="AS37" s="12"/>
      <c r="AT37" s="12"/>
      <c r="AU37" s="3"/>
      <c r="AV37" s="3"/>
      <c r="AW37" s="12"/>
      <c r="AX37" s="7"/>
      <c r="AY37" s="7"/>
      <c r="AZ37" s="7"/>
      <c r="BA37" s="7"/>
      <c r="BB37" s="7"/>
      <c r="BC37" s="7"/>
      <c r="BD37" s="7"/>
      <c r="BE37" s="22"/>
      <c r="BF37" s="22"/>
      <c r="BG37" s="22"/>
      <c r="BH37" s="8"/>
      <c r="BI37" s="8"/>
      <c r="BJ37" s="8"/>
      <c r="BK37" s="8"/>
      <c r="BL37" s="17"/>
      <c r="BM37" s="17"/>
      <c r="BN37" s="5"/>
    </row>
    <row r="38" spans="1:66" x14ac:dyDescent="0.35">
      <c r="A38" s="6"/>
      <c r="B38" s="7"/>
      <c r="C38" s="8"/>
      <c r="D38" s="7"/>
      <c r="E38" s="8"/>
      <c r="F38" s="8"/>
      <c r="G38" s="8"/>
      <c r="H38" s="8"/>
      <c r="I38" s="8"/>
      <c r="J38" s="7"/>
      <c r="K38" s="8"/>
      <c r="L38" s="7"/>
      <c r="M38" s="8"/>
      <c r="N38" s="7"/>
      <c r="O38" s="7"/>
      <c r="Q38" s="22"/>
      <c r="R38" s="22"/>
      <c r="S38" s="23"/>
      <c r="T38" s="23"/>
      <c r="U38" s="23"/>
      <c r="V38" s="23"/>
      <c r="W38" s="23"/>
      <c r="X38" s="23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2"/>
      <c r="BF38" s="22"/>
      <c r="BG38" s="22"/>
      <c r="BH38" s="8"/>
      <c r="BI38" s="8"/>
      <c r="BJ38" s="8"/>
      <c r="BK38" s="8"/>
      <c r="BL38" s="17"/>
      <c r="BM38" s="17"/>
      <c r="BN38" s="5"/>
    </row>
    <row r="39" spans="1:66" x14ac:dyDescent="0.35"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2"/>
      <c r="BF39" s="22"/>
      <c r="BG39" s="22"/>
      <c r="BH39" s="8"/>
      <c r="BI39" s="8"/>
      <c r="BJ39" s="8"/>
      <c r="BK39" s="8"/>
      <c r="BL39" s="10"/>
      <c r="BM39" s="10"/>
    </row>
    <row r="40" spans="1:66" x14ac:dyDescent="0.35">
      <c r="AA40" s="1" t="s">
        <v>18</v>
      </c>
      <c r="AB40" s="26" t="s">
        <v>3</v>
      </c>
      <c r="AC40" s="26" t="s">
        <v>4</v>
      </c>
      <c r="AD40" s="26" t="s">
        <v>5</v>
      </c>
      <c r="AE40" s="26" t="s">
        <v>6</v>
      </c>
      <c r="AF40" s="26" t="s">
        <v>7</v>
      </c>
      <c r="AG40" s="26" t="s">
        <v>8</v>
      </c>
      <c r="AH40" s="26" t="s">
        <v>9</v>
      </c>
      <c r="AI40" s="26" t="s">
        <v>10</v>
      </c>
      <c r="AJ40" s="26" t="s">
        <v>11</v>
      </c>
      <c r="AK40" s="26" t="s">
        <v>12</v>
      </c>
      <c r="AL40" s="11" t="s">
        <v>13</v>
      </c>
      <c r="AM40" s="11" t="s">
        <v>14</v>
      </c>
      <c r="AN40" s="11" t="s">
        <v>15</v>
      </c>
      <c r="AO40" s="11" t="s">
        <v>16</v>
      </c>
      <c r="AP40" s="6" t="s">
        <v>22</v>
      </c>
      <c r="AQ40" s="1" t="s">
        <v>23</v>
      </c>
      <c r="AR40" s="6" t="s">
        <v>24</v>
      </c>
      <c r="AS40" s="6" t="s">
        <v>25</v>
      </c>
      <c r="AT40" s="6" t="s">
        <v>26</v>
      </c>
      <c r="AU40" s="6" t="s">
        <v>29</v>
      </c>
      <c r="AV40" s="1" t="s">
        <v>27</v>
      </c>
      <c r="AW40" s="6" t="s">
        <v>28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5">
      <c r="A41" s="34" t="s">
        <v>35</v>
      </c>
      <c r="B41" s="26" t="s">
        <v>3</v>
      </c>
      <c r="C41" s="9" t="s">
        <v>4</v>
      </c>
      <c r="D41" s="9" t="s">
        <v>5</v>
      </c>
      <c r="E41" s="9" t="s">
        <v>6</v>
      </c>
      <c r="F41" s="9" t="s">
        <v>7</v>
      </c>
      <c r="G41" s="26" t="s">
        <v>8</v>
      </c>
      <c r="H41" s="9" t="s">
        <v>9</v>
      </c>
      <c r="I41" s="9" t="s">
        <v>10</v>
      </c>
      <c r="J41" s="9" t="s">
        <v>11</v>
      </c>
      <c r="K41" s="9" t="s">
        <v>12</v>
      </c>
      <c r="L41" s="13" t="s">
        <v>13</v>
      </c>
      <c r="M41" s="13" t="s">
        <v>14</v>
      </c>
      <c r="N41" s="13" t="s">
        <v>15</v>
      </c>
      <c r="O41" s="13" t="s">
        <v>16</v>
      </c>
      <c r="P41" s="11"/>
      <c r="AA41" s="1" t="s">
        <v>50</v>
      </c>
      <c r="AB41" s="22">
        <f>AB2/86400</f>
        <v>9.6648242627314805E-5</v>
      </c>
      <c r="AC41" s="22">
        <f t="shared" ref="AC41:AO41" si="79">AC2/86400</f>
        <v>8.6600319143518515E-5</v>
      </c>
      <c r="AD41" s="22">
        <f t="shared" si="79"/>
        <v>7.30620643287037E-5</v>
      </c>
      <c r="AE41" s="22">
        <f t="shared" si="79"/>
        <v>7.1411774594907419E-5</v>
      </c>
      <c r="AF41" s="22">
        <f t="shared" si="79"/>
        <v>6.8778869571759255E-5</v>
      </c>
      <c r="AG41" s="22">
        <f t="shared" si="79"/>
        <v>7.4065675659722226E-5</v>
      </c>
      <c r="AH41" s="22">
        <f t="shared" si="79"/>
        <v>8.6545729409722217E-5</v>
      </c>
      <c r="AI41" s="22">
        <f t="shared" si="79"/>
        <v>8.4236163599537032E-5</v>
      </c>
      <c r="AJ41" s="22">
        <f t="shared" si="79"/>
        <v>7.5325438807870372E-5</v>
      </c>
      <c r="AK41" s="22">
        <f t="shared" si="79"/>
        <v>1.0454459561342592E-4</v>
      </c>
      <c r="AL41" s="22">
        <f t="shared" si="79"/>
        <v>9.0007978495370376E-5</v>
      </c>
      <c r="AM41" s="22">
        <f t="shared" si="79"/>
        <v>1.0058500252314814E-4</v>
      </c>
      <c r="AN41" s="22">
        <f t="shared" si="79"/>
        <v>9.3944738391203697E-5</v>
      </c>
      <c r="AO41" s="22">
        <f t="shared" si="79"/>
        <v>1.0262030738425926E-4</v>
      </c>
      <c r="AP41" s="22">
        <f>AP2/86400</f>
        <v>8.6312635725033077E-5</v>
      </c>
      <c r="AQ41" s="22">
        <f>AQ2/86400</f>
        <v>6.8778869571759255E-5</v>
      </c>
      <c r="AR41" s="22">
        <f>AR2/86400</f>
        <v>1.0454459561342592E-4</v>
      </c>
      <c r="AS41" s="8">
        <f>AS2</f>
        <v>14.229514220613282</v>
      </c>
      <c r="AT41" s="22">
        <f>AT2/86400</f>
        <v>8.4596016264467584E-5</v>
      </c>
      <c r="AU41" s="22">
        <f>AU2/86400</f>
        <v>6.8778869571759255E-5</v>
      </c>
      <c r="AV41" s="22">
        <f>AV2/86400</f>
        <v>1.0454459561342592E-4</v>
      </c>
      <c r="AW41" s="8">
        <f>AW2</f>
        <v>15.454174459476244</v>
      </c>
    </row>
    <row r="42" spans="1:66" x14ac:dyDescent="0.35">
      <c r="A42" s="6">
        <v>1</v>
      </c>
      <c r="B42" s="8">
        <f>(B2-$P2)/$P2*100</f>
        <v>9.5189729791231397</v>
      </c>
      <c r="C42" s="8">
        <f t="shared" ref="C42:N42" si="80">(C2-$P2)/$P2*100</f>
        <v>3.9765686808610501</v>
      </c>
      <c r="D42" s="8">
        <f t="shared" si="80"/>
        <v>-17.048163568521339</v>
      </c>
      <c r="E42" s="8">
        <f t="shared" si="80"/>
        <v>-15.332381522766569</v>
      </c>
      <c r="F42" s="8">
        <f t="shared" si="80"/>
        <v>-18.889119112945696</v>
      </c>
      <c r="G42" s="8">
        <f t="shared" si="80"/>
        <v>-21.307153180021778</v>
      </c>
      <c r="H42" s="8">
        <f t="shared" si="80"/>
        <v>6.8041209791568757</v>
      </c>
      <c r="I42" s="8">
        <f t="shared" si="80"/>
        <v>1.2337899680900306</v>
      </c>
      <c r="J42" s="8">
        <f t="shared" si="80"/>
        <v>-7.5826629216270911</v>
      </c>
      <c r="K42" s="8">
        <f t="shared" si="80"/>
        <v>19.590361920163506</v>
      </c>
      <c r="L42" s="8">
        <f t="shared" si="80"/>
        <v>9.3744825825708524</v>
      </c>
      <c r="M42" s="8">
        <f t="shared" si="80"/>
        <v>-1.4563363983026121</v>
      </c>
      <c r="N42" s="8">
        <f t="shared" si="80"/>
        <v>15.292076226182152</v>
      </c>
      <c r="O42" s="8">
        <f>(O2-$P2)/$P2*100</f>
        <v>15.825443368037062</v>
      </c>
      <c r="AA42" s="1" t="s">
        <v>51</v>
      </c>
      <c r="AB42" s="22">
        <f t="shared" ref="AB42:AQ48" si="81">AB3/86400</f>
        <v>1.6374979004629632E-4</v>
      </c>
      <c r="AC42" s="22">
        <f t="shared" si="81"/>
        <v>1.6061980347222224E-4</v>
      </c>
      <c r="AD42" s="22">
        <f t="shared" si="81"/>
        <v>1.2416855631944444E-4</v>
      </c>
      <c r="AE42" s="22">
        <f t="shared" si="81"/>
        <v>1.2989837909722221E-4</v>
      </c>
      <c r="AF42" s="22">
        <f t="shared" si="81"/>
        <v>1.2407459898148147E-4</v>
      </c>
      <c r="AG42" s="22">
        <f t="shared" si="81"/>
        <v>1.1303854875E-4</v>
      </c>
      <c r="AH42" s="22">
        <f t="shared" si="81"/>
        <v>1.6739732929398147E-4</v>
      </c>
      <c r="AI42" s="22">
        <f t="shared" si="81"/>
        <v>1.5646258503472223E-4</v>
      </c>
      <c r="AJ42" s="22">
        <f t="shared" si="81"/>
        <v>1.444108507638889E-4</v>
      </c>
      <c r="AK42" s="22">
        <f t="shared" si="81"/>
        <v>1.79799697650463E-4</v>
      </c>
      <c r="AL42" s="22">
        <f t="shared" si="81"/>
        <v>1.7004650626157406E-4</v>
      </c>
      <c r="AM42" s="22">
        <f t="shared" si="81"/>
        <v>1.3371756109953703E-4</v>
      </c>
      <c r="AN42" s="22">
        <f t="shared" si="81"/>
        <v>1.8017972621527778E-4</v>
      </c>
      <c r="AO42" s="22">
        <f t="shared" si="81"/>
        <v>1.7277231880787037E-4</v>
      </c>
      <c r="AP42" s="22">
        <f t="shared" si="81"/>
        <v>1.514525894138558E-4</v>
      </c>
      <c r="AQ42" s="22">
        <f t="shared" si="81"/>
        <v>1.1303854875E-4</v>
      </c>
      <c r="AR42" s="22">
        <f t="shared" ref="AR42:AR48" si="82">AR3/86400</f>
        <v>1.8017972621527778E-4</v>
      </c>
      <c r="AS42" s="8">
        <f t="shared" ref="AS42:AS48" si="83">AS3</f>
        <v>15.036448937974489</v>
      </c>
      <c r="AT42" s="22">
        <f t="shared" ref="AT42:AV48" si="84">AT3/86400</f>
        <v>1.456260629224537E-4</v>
      </c>
      <c r="AU42" s="22">
        <f t="shared" si="84"/>
        <v>1.1303854875E-4</v>
      </c>
      <c r="AV42" s="22">
        <f t="shared" si="84"/>
        <v>1.79799697650463E-4</v>
      </c>
      <c r="AW42" s="8">
        <f t="shared" ref="AW42:AW48" si="85">AW3</f>
        <v>16.207827106864457</v>
      </c>
    </row>
    <row r="43" spans="1:66" x14ac:dyDescent="0.35">
      <c r="A43" s="6">
        <v>2</v>
      </c>
      <c r="B43" s="8">
        <f t="shared" ref="B43:O45" si="86">(B3-$P3)/$P3*100</f>
        <v>9.3457155251804682</v>
      </c>
      <c r="C43" s="8">
        <f t="shared" si="86"/>
        <v>-2.8182331554818023</v>
      </c>
      <c r="D43" s="8">
        <f t="shared" si="86"/>
        <v>-3.9182636665489081</v>
      </c>
      <c r="E43" s="8">
        <f t="shared" si="86"/>
        <v>-1.3694124878382217</v>
      </c>
      <c r="F43" s="8">
        <f t="shared" si="86"/>
        <v>-17.839361794283555</v>
      </c>
      <c r="G43" s="8">
        <f t="shared" si="86"/>
        <v>-17.356637938952005</v>
      </c>
      <c r="H43" s="8">
        <f t="shared" si="86"/>
        <v>24.023896022437047</v>
      </c>
      <c r="I43" s="8">
        <f t="shared" si="86"/>
        <v>-3.8057507086591653</v>
      </c>
      <c r="J43" s="8">
        <f t="shared" si="86"/>
        <v>21.417057397629854</v>
      </c>
      <c r="K43" s="8">
        <f t="shared" si="86"/>
        <v>6.9046171429034136</v>
      </c>
      <c r="L43" s="8">
        <f t="shared" si="86"/>
        <v>3.6754953273270075</v>
      </c>
      <c r="M43" s="8">
        <f t="shared" si="86"/>
        <v>-25.73301108393834</v>
      </c>
      <c r="N43" s="8">
        <f t="shared" si="86"/>
        <v>2.8403030075381088</v>
      </c>
      <c r="O43" s="8">
        <f t="shared" si="86"/>
        <v>4.6335864126863742</v>
      </c>
      <c r="AA43" s="1" t="s">
        <v>0</v>
      </c>
      <c r="AB43" s="22">
        <f t="shared" si="81"/>
        <v>1.1864554462962964E-4</v>
      </c>
      <c r="AC43" s="22">
        <f t="shared" si="81"/>
        <v>1.0393046107638886E-4</v>
      </c>
      <c r="AD43" s="22">
        <f t="shared" si="81"/>
        <v>1.0187074829861113E-4</v>
      </c>
      <c r="AE43" s="22">
        <f t="shared" si="81"/>
        <v>1.0810447636574074E-4</v>
      </c>
      <c r="AF43" s="22">
        <f t="shared" si="81"/>
        <v>1.0507737045138887E-4</v>
      </c>
      <c r="AG43" s="22">
        <f t="shared" si="81"/>
        <v>8.7679516250000009E-5</v>
      </c>
      <c r="AH43" s="22">
        <f t="shared" si="81"/>
        <v>1.2887377173611116E-4</v>
      </c>
      <c r="AI43" s="22">
        <f t="shared" si="81"/>
        <v>1.1223964894675928E-4</v>
      </c>
      <c r="AJ43" s="22">
        <f t="shared" si="81"/>
        <v>1.2725287645833333E-4</v>
      </c>
      <c r="AK43" s="22">
        <f t="shared" si="81"/>
        <v>1.2443100697916661E-4</v>
      </c>
      <c r="AL43" s="22">
        <f t="shared" si="81"/>
        <v>1.2283740656249996E-4</v>
      </c>
      <c r="AM43" s="22">
        <f t="shared" si="81"/>
        <v>9.8282522881944481E-5</v>
      </c>
      <c r="AN43" s="22">
        <f t="shared" si="81"/>
        <v>1.1975308642361108E-4</v>
      </c>
      <c r="AO43" s="22">
        <f t="shared" si="81"/>
        <v>1.1693961534722225E-4</v>
      </c>
      <c r="AP43" s="22">
        <f t="shared" si="81"/>
        <v>1.1256557517195769E-4</v>
      </c>
      <c r="AQ43" s="22">
        <f t="shared" si="81"/>
        <v>8.7679516250000009E-5</v>
      </c>
      <c r="AR43" s="22">
        <f t="shared" si="82"/>
        <v>1.2887377173611116E-4</v>
      </c>
      <c r="AS43" s="8">
        <f t="shared" si="83"/>
        <v>10.807721021191959</v>
      </c>
      <c r="AT43" s="22">
        <f t="shared" si="84"/>
        <v>1.0857734683593749E-4</v>
      </c>
      <c r="AU43" s="22">
        <f t="shared" si="84"/>
        <v>8.7679516250000009E-5</v>
      </c>
      <c r="AV43" s="22">
        <f t="shared" si="84"/>
        <v>1.2887377173611116E-4</v>
      </c>
      <c r="AW43" s="8">
        <f t="shared" si="85"/>
        <v>12.324461710492347</v>
      </c>
    </row>
    <row r="44" spans="1:66" x14ac:dyDescent="0.35">
      <c r="A44" s="6">
        <v>3</v>
      </c>
      <c r="B44" s="8">
        <f t="shared" si="86"/>
        <v>-4.4769153910673234</v>
      </c>
      <c r="C44" s="8">
        <f t="shared" si="86"/>
        <v>3.7290005945991571</v>
      </c>
      <c r="D44" s="8">
        <f t="shared" si="86"/>
        <v>6.9180295578855562</v>
      </c>
      <c r="E44" s="8">
        <f t="shared" si="86"/>
        <v>10.853757986164579</v>
      </c>
      <c r="F44" s="8">
        <f t="shared" si="86"/>
        <v>-12.564701189778535</v>
      </c>
      <c r="G44" s="8">
        <f t="shared" si="86"/>
        <v>-23.764707026565819</v>
      </c>
      <c r="H44" s="8">
        <f t="shared" si="86"/>
        <v>22.398431739670233</v>
      </c>
      <c r="I44" s="8">
        <f t="shared" si="86"/>
        <v>-12.328926948611283</v>
      </c>
      <c r="J44" s="8">
        <f t="shared" si="86"/>
        <v>9.9826086139128876</v>
      </c>
      <c r="K44" s="8">
        <f t="shared" si="86"/>
        <v>15.925091849000189</v>
      </c>
      <c r="L44" s="8">
        <f t="shared" si="86"/>
        <v>6.2481390234627785</v>
      </c>
      <c r="M44" s="8">
        <f t="shared" si="86"/>
        <v>-30.315585044241068</v>
      </c>
      <c r="N44" s="8">
        <f t="shared" si="86"/>
        <v>4.9112747457176846</v>
      </c>
      <c r="O44" s="8">
        <f t="shared" si="86"/>
        <v>2.4845014898510773</v>
      </c>
      <c r="AA44" s="1" t="s">
        <v>1</v>
      </c>
      <c r="AB44" s="22">
        <f t="shared" si="81"/>
        <v>1.4661963550925922E-4</v>
      </c>
      <c r="AC44" s="22">
        <f t="shared" si="81"/>
        <v>1.3182581674768524E-4</v>
      </c>
      <c r="AD44" s="22">
        <f t="shared" si="81"/>
        <v>1.3121693121527774E-4</v>
      </c>
      <c r="AE44" s="22">
        <f t="shared" si="81"/>
        <v>1.3116654068287038E-4</v>
      </c>
      <c r="AF44" s="22">
        <f t="shared" si="81"/>
        <v>9.4238683125000009E-5</v>
      </c>
      <c r="AG44" s="22">
        <f t="shared" si="81"/>
        <v>1.1280759217592595E-4</v>
      </c>
      <c r="AH44" s="22">
        <f t="shared" si="81"/>
        <v>1.7199966406250002E-4</v>
      </c>
      <c r="AI44" s="22">
        <f t="shared" si="81"/>
        <v>1.2112097925925927E-4</v>
      </c>
      <c r="AJ44" s="22">
        <f t="shared" si="81"/>
        <v>1.6729654825231482E-4</v>
      </c>
      <c r="AK44" s="22">
        <f t="shared" si="81"/>
        <v>1.3491223649305555E-4</v>
      </c>
      <c r="AL44" s="22">
        <f t="shared" si="81"/>
        <v>1.2867220962962966E-4</v>
      </c>
      <c r="AM44" s="22">
        <f t="shared" si="81"/>
        <v>8.1884080798611065E-5</v>
      </c>
      <c r="AN44" s="22">
        <f t="shared" si="81"/>
        <v>1.2973041068287043E-4</v>
      </c>
      <c r="AO44" s="22">
        <f t="shared" si="81"/>
        <v>1.3689426387731481E-4</v>
      </c>
      <c r="AP44" s="22">
        <f t="shared" si="81"/>
        <v>1.3002754232225531E-4</v>
      </c>
      <c r="AQ44" s="22">
        <f t="shared" si="81"/>
        <v>8.1884080798611065E-5</v>
      </c>
      <c r="AR44" s="22">
        <f t="shared" si="82"/>
        <v>1.7199966406250002E-4</v>
      </c>
      <c r="AS44" s="8">
        <f t="shared" si="83"/>
        <v>18.446911274243678</v>
      </c>
      <c r="AT44" s="22">
        <f t="shared" si="84"/>
        <v>1.2249444916811344E-4</v>
      </c>
      <c r="AU44" s="22">
        <f t="shared" si="84"/>
        <v>8.1884080798611065E-5</v>
      </c>
      <c r="AV44" s="22">
        <f t="shared" si="84"/>
        <v>1.7199966406250002E-4</v>
      </c>
      <c r="AW44" s="8">
        <f t="shared" si="85"/>
        <v>22.485611446582382</v>
      </c>
    </row>
    <row r="45" spans="1:66" x14ac:dyDescent="0.35">
      <c r="A45" s="6">
        <v>4</v>
      </c>
      <c r="B45" s="8">
        <f t="shared" si="86"/>
        <v>-4.3739651299679574</v>
      </c>
      <c r="C45" s="8">
        <f t="shared" si="86"/>
        <v>18.297142641762019</v>
      </c>
      <c r="D45" s="8">
        <f t="shared" si="86"/>
        <v>-36.579187754414683</v>
      </c>
      <c r="E45" s="8">
        <f t="shared" si="86"/>
        <v>-36.56577237717277</v>
      </c>
      <c r="F45" s="8">
        <f t="shared" si="86"/>
        <v>20.415483334889483</v>
      </c>
      <c r="G45" s="8">
        <f t="shared" si="86"/>
        <v>6.5394144687573164</v>
      </c>
      <c r="H45" s="8">
        <f t="shared" si="86"/>
        <v>41.103517246921982</v>
      </c>
      <c r="I45" s="8">
        <f t="shared" si="86"/>
        <v>10.750905412114884</v>
      </c>
      <c r="J45" s="8">
        <f t="shared" si="86"/>
        <v>22.706583617991967</v>
      </c>
      <c r="K45" s="8">
        <f t="shared" si="86"/>
        <v>-3.8200682475253678</v>
      </c>
      <c r="L45" s="8">
        <f t="shared" si="86"/>
        <v>-0.88327241517195065</v>
      </c>
      <c r="M45" s="8">
        <f t="shared" si="86"/>
        <v>-18.891921692269918</v>
      </c>
      <c r="N45" s="8">
        <f t="shared" si="86"/>
        <v>-19.105630398376501</v>
      </c>
      <c r="O45" s="8">
        <f t="shared" si="86"/>
        <v>0.40677129246161375</v>
      </c>
      <c r="AA45" s="1" t="s">
        <v>47</v>
      </c>
      <c r="AB45" s="22">
        <f t="shared" si="81"/>
        <v>1.4061581423611112E-4</v>
      </c>
      <c r="AC45" s="22">
        <f t="shared" si="81"/>
        <v>1.4015285126157403E-4</v>
      </c>
      <c r="AD45" s="22">
        <f t="shared" si="81"/>
        <v>1.556363903587963E-4</v>
      </c>
      <c r="AE45" s="22">
        <f t="shared" si="81"/>
        <v>1.5444223986111111E-4</v>
      </c>
      <c r="AF45" s="22">
        <f t="shared" si="81"/>
        <v>1.2723345511574075E-4</v>
      </c>
      <c r="AG45" s="22">
        <f t="shared" si="81"/>
        <v>1.0196942974537034E-4</v>
      </c>
      <c r="AH45" s="22">
        <f t="shared" si="81"/>
        <v>1.590660955787037E-4</v>
      </c>
      <c r="AI45" s="22">
        <f t="shared" si="81"/>
        <v>1.3080514613425919E-4</v>
      </c>
      <c r="AJ45" s="22">
        <f t="shared" si="81"/>
        <v>1.4869378306712965E-4</v>
      </c>
      <c r="AK45" s="22">
        <f t="shared" si="81"/>
        <v>1.6472243218750005E-4</v>
      </c>
      <c r="AL45" s="22">
        <f t="shared" si="81"/>
        <v>1.5106764928240739E-4</v>
      </c>
      <c r="AM45" s="22">
        <f t="shared" si="81"/>
        <v>1.0454223355324076E-4</v>
      </c>
      <c r="AN45" s="22">
        <f t="shared" si="81"/>
        <v>1.4981103552083328E-4</v>
      </c>
      <c r="AO45" s="22">
        <f t="shared" si="81"/>
        <v>1.500401549537037E-4</v>
      </c>
      <c r="AP45" s="22">
        <f t="shared" si="81"/>
        <v>1.4134276506117723E-4</v>
      </c>
      <c r="AQ45" s="22">
        <f t="shared" si="81"/>
        <v>1.0196942974537034E-4</v>
      </c>
      <c r="AR45" s="22">
        <f t="shared" si="82"/>
        <v>1.6472243218750005E-4</v>
      </c>
      <c r="AS45" s="8">
        <f t="shared" si="83"/>
        <v>13.522738974587995</v>
      </c>
      <c r="AT45" s="22">
        <f t="shared" si="84"/>
        <v>1.3536673542968749E-4</v>
      </c>
      <c r="AU45" s="22">
        <f t="shared" si="84"/>
        <v>1.0196942974537034E-4</v>
      </c>
      <c r="AV45" s="22">
        <f t="shared" si="84"/>
        <v>1.6472243218750005E-4</v>
      </c>
      <c r="AW45" s="8">
        <f t="shared" si="85"/>
        <v>17.57656041976556</v>
      </c>
    </row>
    <row r="46" spans="1:66" x14ac:dyDescent="0.35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AA46" s="1" t="s">
        <v>48</v>
      </c>
      <c r="AB46" s="22">
        <f t="shared" si="81"/>
        <v>2.5675547986111123E-5</v>
      </c>
      <c r="AC46" s="22">
        <f t="shared" si="81"/>
        <v>4.4612412870370405E-5</v>
      </c>
      <c r="AD46" s="22">
        <f t="shared" si="81"/>
        <v>3.2673007476851912E-5</v>
      </c>
      <c r="AE46" s="22">
        <f t="shared" si="81"/>
        <v>3.7923595358796289E-5</v>
      </c>
      <c r="AF46" s="22">
        <f t="shared" si="81"/>
        <v>2.4191127060185164E-5</v>
      </c>
      <c r="AG46" s="22">
        <f t="shared" si="81"/>
        <v>2.4137062233796265E-5</v>
      </c>
      <c r="AH46" s="22">
        <f t="shared" si="81"/>
        <v>4.4595616018518533E-5</v>
      </c>
      <c r="AI46" s="22">
        <f t="shared" si="81"/>
        <v>2.3851778356481491E-5</v>
      </c>
      <c r="AJ46" s="22">
        <f t="shared" si="81"/>
        <v>2.9991024189814836E-5</v>
      </c>
      <c r="AK46" s="22">
        <f t="shared" si="81"/>
        <v>2.8911564618055545E-5</v>
      </c>
      <c r="AL46" s="22">
        <f t="shared" si="81"/>
        <v>3.2713424872685201E-5</v>
      </c>
      <c r="AM46" s="22">
        <f t="shared" si="81"/>
        <v>1.6336766192129664E-5</v>
      </c>
      <c r="AN46" s="22">
        <f t="shared" si="81"/>
        <v>3.848156546296304E-5</v>
      </c>
      <c r="AO46" s="22">
        <f t="shared" si="81"/>
        <v>3.3944056018518456E-5</v>
      </c>
      <c r="AP46" s="22">
        <f t="shared" si="81"/>
        <v>3.1288467765376993E-5</v>
      </c>
      <c r="AQ46" s="22">
        <f t="shared" si="81"/>
        <v>1.6336766192129664E-5</v>
      </c>
      <c r="AR46" s="22">
        <f t="shared" si="82"/>
        <v>4.4612412870370405E-5</v>
      </c>
      <c r="AS46" s="8">
        <f t="shared" si="83"/>
        <v>26.304452332648442</v>
      </c>
      <c r="AT46" s="22">
        <f t="shared" si="84"/>
        <v>3.0569990338541667E-5</v>
      </c>
      <c r="AU46" s="22">
        <f t="shared" si="84"/>
        <v>1.6336766192129664E-5</v>
      </c>
      <c r="AV46" s="22">
        <f t="shared" si="84"/>
        <v>4.4612412870370405E-5</v>
      </c>
      <c r="AW46" s="8">
        <f t="shared" si="85"/>
        <v>34.542132104485162</v>
      </c>
    </row>
    <row r="47" spans="1:66" x14ac:dyDescent="0.35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AA47" s="1" t="s">
        <v>52</v>
      </c>
      <c r="AB47" s="22">
        <f t="shared" si="81"/>
        <v>3.9990656759259276E-5</v>
      </c>
      <c r="AC47" s="22">
        <f t="shared" si="81"/>
        <v>3.9237423356481427E-5</v>
      </c>
      <c r="AD47" s="22">
        <f t="shared" si="81"/>
        <v>4.2579994953703661E-5</v>
      </c>
      <c r="AE47" s="22">
        <f t="shared" si="81"/>
        <v>4.7022759722222189E-5</v>
      </c>
      <c r="AF47" s="22">
        <f t="shared" si="81"/>
        <v>3.7391870335648191E-5</v>
      </c>
      <c r="AG47" s="22">
        <f t="shared" si="81"/>
        <v>3.8523557569444462E-5</v>
      </c>
      <c r="AH47" s="22">
        <f t="shared" si="81"/>
        <v>6.0657596377314705E-5</v>
      </c>
      <c r="AI47" s="22">
        <f t="shared" si="81"/>
        <v>3.4668682291666708E-5</v>
      </c>
      <c r="AJ47" s="22">
        <f t="shared" si="81"/>
        <v>5.8822541365740736E-5</v>
      </c>
      <c r="AK47" s="22">
        <f t="shared" si="81"/>
        <v>5.6706139247685264E-5</v>
      </c>
      <c r="AL47" s="22">
        <f t="shared" si="81"/>
        <v>4.5661690601851803E-5</v>
      </c>
      <c r="AM47" s="22">
        <f t="shared" si="81"/>
        <v>2.9604434363425914E-5</v>
      </c>
      <c r="AN47" s="22">
        <f t="shared" si="81"/>
        <v>3.8263206516203589E-5</v>
      </c>
      <c r="AO47" s="22">
        <f t="shared" si="81"/>
        <v>3.7330981770833301E-5</v>
      </c>
      <c r="AP47" s="22">
        <f t="shared" si="81"/>
        <v>4.3318681087962946E-5</v>
      </c>
      <c r="AQ47" s="22">
        <f t="shared" si="81"/>
        <v>2.9604434363425914E-5</v>
      </c>
      <c r="AR47" s="22">
        <f t="shared" si="82"/>
        <v>6.0657596377314705E-5</v>
      </c>
      <c r="AS47" s="8">
        <f t="shared" si="83"/>
        <v>21.713557147420005</v>
      </c>
      <c r="AT47" s="22">
        <f t="shared" si="84"/>
        <v>4.2976557907986109E-5</v>
      </c>
      <c r="AU47" s="22">
        <f t="shared" si="84"/>
        <v>2.9604434363425914E-5</v>
      </c>
      <c r="AV47" s="22">
        <f t="shared" si="84"/>
        <v>6.0657596377314705E-5</v>
      </c>
      <c r="AW47" s="8">
        <f t="shared" si="85"/>
        <v>25.342159869052754</v>
      </c>
    </row>
    <row r="48" spans="1:66" x14ac:dyDescent="0.35">
      <c r="AA48" s="1">
        <v>4</v>
      </c>
      <c r="AB48" s="22">
        <f t="shared" si="81"/>
        <v>4.2840687201388888E-4</v>
      </c>
      <c r="AC48" s="22">
        <f t="shared" si="81"/>
        <v>5.2997396489583336E-4</v>
      </c>
      <c r="AD48" s="22">
        <f t="shared" si="81"/>
        <v>2.8412672167824082E-4</v>
      </c>
      <c r="AE48" s="22">
        <f t="shared" si="81"/>
        <v>2.8418682288194441E-4</v>
      </c>
      <c r="AF48" s="22">
        <f t="shared" si="81"/>
        <v>5.3946418072916668E-4</v>
      </c>
      <c r="AG48" s="22">
        <f t="shared" si="81"/>
        <v>4.772990677777779E-4</v>
      </c>
      <c r="AH48" s="22">
        <f t="shared" si="81"/>
        <v>6.3214705635416678E-4</v>
      </c>
      <c r="AI48" s="22">
        <f t="shared" si="81"/>
        <v>4.961666456712963E-4</v>
      </c>
      <c r="AJ48" s="22">
        <f t="shared" si="81"/>
        <v>5.4972836356481484E-4</v>
      </c>
      <c r="AK48" s="22">
        <f t="shared" si="81"/>
        <v>4.3088834299768514E-4</v>
      </c>
      <c r="AL48" s="22">
        <f t="shared" si="81"/>
        <v>4.4404525699074076E-4</v>
      </c>
      <c r="AM48" s="22">
        <f t="shared" si="81"/>
        <v>3.6336608717592593E-4</v>
      </c>
      <c r="AN48" s="22">
        <f t="shared" si="81"/>
        <v>3.6240866717592604E-4</v>
      </c>
      <c r="AO48" s="22">
        <f t="shared" si="81"/>
        <v>4.4982468296296302E-4</v>
      </c>
      <c r="AP48" s="22">
        <f t="shared" si="81"/>
        <v>4.4800233806216932E-4</v>
      </c>
      <c r="AQ48" s="22">
        <f t="shared" si="81"/>
        <v>2.8412672167824082E-4</v>
      </c>
      <c r="AR48" s="22">
        <f t="shared" si="82"/>
        <v>6.3214705635416678E-4</v>
      </c>
      <c r="AS48" s="8">
        <f t="shared" si="83"/>
        <v>22.4408693047192</v>
      </c>
      <c r="AT48" s="22">
        <f t="shared" si="84"/>
        <v>4.6918652106047457E-4</v>
      </c>
      <c r="AU48" s="22">
        <f t="shared" si="84"/>
        <v>2.8418682288194441E-4</v>
      </c>
      <c r="AV48" s="22">
        <f t="shared" si="84"/>
        <v>6.3214705635416678E-4</v>
      </c>
      <c r="AW48" s="8">
        <f t="shared" si="85"/>
        <v>23.1906757865194</v>
      </c>
    </row>
    <row r="49" spans="1:49" x14ac:dyDescent="0.35">
      <c r="AA49" s="19" t="s">
        <v>20</v>
      </c>
      <c r="AB49" s="22">
        <f>AB10/86400</f>
        <v>1.1603521038078704E-3</v>
      </c>
      <c r="AC49" s="22">
        <f t="shared" ref="AC49:AO49" si="87">AC10/86400</f>
        <v>1.2369530528240742E-3</v>
      </c>
      <c r="AD49" s="22">
        <f t="shared" si="87"/>
        <v>9.4533441462962982E-4</v>
      </c>
      <c r="AE49" s="22">
        <f t="shared" si="87"/>
        <v>9.641565885648147E-4</v>
      </c>
      <c r="AF49" s="22">
        <f t="shared" si="87"/>
        <v>1.1204501553703705E-3</v>
      </c>
      <c r="AG49" s="22">
        <f t="shared" si="87"/>
        <v>1.0295204501620373E-3</v>
      </c>
      <c r="AH49" s="22">
        <f t="shared" si="87"/>
        <v>1.4512828588310184E-3</v>
      </c>
      <c r="AI49" s="22">
        <f t="shared" si="87"/>
        <v>1.1595516292939815E-3</v>
      </c>
      <c r="AJ49" s="22">
        <f t="shared" si="87"/>
        <v>1.3015214264699075E-3</v>
      </c>
      <c r="AK49" s="22">
        <f t="shared" si="87"/>
        <v>1.224916015787037E-3</v>
      </c>
      <c r="AL49" s="22">
        <f t="shared" si="87"/>
        <v>1.1850521226967595E-3</v>
      </c>
      <c r="AM49" s="22">
        <f t="shared" si="87"/>
        <v>9.2831868858796304E-4</v>
      </c>
      <c r="AN49" s="22">
        <f t="shared" si="87"/>
        <v>1.112572436388889E-3</v>
      </c>
      <c r="AO49" s="22">
        <f t="shared" si="87"/>
        <v>1.2003663811226851E-3</v>
      </c>
      <c r="AP49" s="22">
        <f>AP10/86400</f>
        <v>1.1443105946097884E-3</v>
      </c>
      <c r="AQ49" s="22">
        <f>AQ10/86400</f>
        <v>9.2831868858796304E-4</v>
      </c>
      <c r="AR49" s="22">
        <f>AR10/86400</f>
        <v>1.4512828588310184E-3</v>
      </c>
      <c r="AS49" s="8">
        <f>AS10</f>
        <v>12.658553254956914</v>
      </c>
      <c r="AT49" s="22">
        <f>AT10/86400</f>
        <v>1.139393679927662E-3</v>
      </c>
      <c r="AU49" s="22">
        <f>AU10/86400</f>
        <v>9.2831868858796304E-4</v>
      </c>
      <c r="AV49" s="22">
        <f>AV10/86400</f>
        <v>1.4512828588310184E-3</v>
      </c>
      <c r="AW49" s="8">
        <f>AW10</f>
        <v>14.916704296653108</v>
      </c>
    </row>
    <row r="50" spans="1:49" x14ac:dyDescent="0.35">
      <c r="A50" s="34" t="s">
        <v>36</v>
      </c>
      <c r="B50" s="26"/>
      <c r="C50" s="9" t="s">
        <v>4</v>
      </c>
      <c r="D50" s="9"/>
      <c r="E50" s="9" t="s">
        <v>6</v>
      </c>
      <c r="F50" s="9" t="s">
        <v>7</v>
      </c>
      <c r="G50" s="26" t="s">
        <v>8</v>
      </c>
      <c r="H50" s="9" t="s">
        <v>9</v>
      </c>
      <c r="I50" s="9" t="s">
        <v>10</v>
      </c>
      <c r="J50" s="9"/>
      <c r="K50" s="9" t="s">
        <v>12</v>
      </c>
      <c r="L50" s="13"/>
      <c r="M50" s="13" t="s">
        <v>14</v>
      </c>
      <c r="N50" s="13"/>
      <c r="O50" s="13"/>
      <c r="P50" s="1" t="s">
        <v>2</v>
      </c>
      <c r="AA50" s="19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8"/>
      <c r="AT50" s="22"/>
      <c r="AU50" s="22"/>
      <c r="AV50" s="22"/>
      <c r="AW50" s="8"/>
    </row>
    <row r="51" spans="1:49" x14ac:dyDescent="0.35">
      <c r="A51" s="6">
        <v>1</v>
      </c>
      <c r="B51" s="8"/>
      <c r="C51" s="8">
        <f>C13-$W13</f>
        <v>-0.38381496444645791</v>
      </c>
      <c r="D51" s="8"/>
      <c r="E51" s="8">
        <f>E13-$W13</f>
        <v>0.50937238481280644</v>
      </c>
      <c r="F51" s="8">
        <f t="shared" ref="F51:I51" si="88">F13-$W13</f>
        <v>-3.1578903568786494</v>
      </c>
      <c r="G51" s="8">
        <f t="shared" si="88"/>
        <v>-2.1961119314409565</v>
      </c>
      <c r="H51" s="8">
        <f t="shared" si="88"/>
        <v>-2.8721985376465362</v>
      </c>
      <c r="I51" s="8">
        <f t="shared" si="88"/>
        <v>0.38788353875113302</v>
      </c>
      <c r="J51" s="8"/>
      <c r="K51" s="8">
        <f>K13-$W13</f>
        <v>2.8433384480180663</v>
      </c>
      <c r="L51" s="8"/>
      <c r="M51" s="8">
        <f>M13-$W13</f>
        <v>4.8694214188305871</v>
      </c>
      <c r="N51" s="8"/>
      <c r="O51" s="8"/>
      <c r="P51" s="31">
        <f>T13-$W13</f>
        <v>-0.11686751178885046</v>
      </c>
      <c r="AA51" s="19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8"/>
      <c r="AT51" s="22"/>
      <c r="AU51" s="22"/>
      <c r="AV51" s="22"/>
      <c r="AW51" s="8"/>
    </row>
    <row r="52" spans="1:49" x14ac:dyDescent="0.35">
      <c r="A52" s="6">
        <v>2</v>
      </c>
      <c r="B52" s="8"/>
      <c r="C52" s="8">
        <f t="shared" ref="C52:C54" si="89">C14-$W14</f>
        <v>-1.2625142991248453</v>
      </c>
      <c r="D52" s="8"/>
      <c r="E52" s="8">
        <f t="shared" ref="E52:I54" si="90">E14-$W14</f>
        <v>4.4946633130535787</v>
      </c>
      <c r="F52" s="8">
        <f t="shared" si="90"/>
        <v>-2.5330240828759685</v>
      </c>
      <c r="G52" s="8">
        <f t="shared" si="90"/>
        <v>-0.84811600851315916</v>
      </c>
      <c r="H52" s="8">
        <f t="shared" si="90"/>
        <v>0.40959980400961271</v>
      </c>
      <c r="I52" s="8">
        <f t="shared" si="90"/>
        <v>-0.19687608182183425</v>
      </c>
      <c r="J52" s="8"/>
      <c r="K52" s="8">
        <f t="shared" ref="K52:K54" si="91">K14-$W14</f>
        <v>0.85037807129306131</v>
      </c>
      <c r="L52" s="8"/>
      <c r="M52" s="8">
        <f t="shared" ref="M52:M54" si="92">M14-$W14</f>
        <v>-0.91411071602044558</v>
      </c>
      <c r="N52" s="8"/>
      <c r="O52" s="8"/>
      <c r="P52" s="31">
        <f t="shared" ref="P52:P54" si="93">T14-$W14</f>
        <v>-1.9675201110605869</v>
      </c>
      <c r="AA52" s="19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8"/>
      <c r="AT52" s="22"/>
      <c r="AU52" s="22"/>
      <c r="AV52" s="22"/>
      <c r="AW52" s="8"/>
    </row>
    <row r="53" spans="1:49" x14ac:dyDescent="0.35">
      <c r="A53" s="6">
        <v>3</v>
      </c>
      <c r="B53" s="8"/>
      <c r="C53" s="8">
        <f t="shared" si="89"/>
        <v>-0.26186423148092786</v>
      </c>
      <c r="D53" s="8"/>
      <c r="E53" s="8">
        <f t="shared" si="90"/>
        <v>6.4577133236194335</v>
      </c>
      <c r="F53" s="8">
        <f t="shared" si="90"/>
        <v>-1.519256710660688</v>
      </c>
      <c r="G53" s="8">
        <f t="shared" si="90"/>
        <v>-2.3801503180432668</v>
      </c>
      <c r="H53" s="8">
        <f t="shared" si="90"/>
        <v>-0.15829100349227332</v>
      </c>
      <c r="I53" s="8">
        <f t="shared" si="90"/>
        <v>-2.043611373018468</v>
      </c>
      <c r="J53" s="8"/>
      <c r="K53" s="8">
        <f t="shared" si="91"/>
        <v>2.0662352510385205</v>
      </c>
      <c r="L53" s="8"/>
      <c r="M53" s="8">
        <f t="shared" si="92"/>
        <v>-2.16077493796233</v>
      </c>
      <c r="N53" s="8"/>
      <c r="O53" s="8"/>
      <c r="P53" s="31">
        <f t="shared" si="93"/>
        <v>-2.5483105661425611</v>
      </c>
      <c r="AA53" s="19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8"/>
      <c r="AT53" s="22"/>
      <c r="AU53" s="22"/>
      <c r="AV53" s="22"/>
      <c r="AW53" s="8"/>
    </row>
    <row r="54" spans="1:49" x14ac:dyDescent="0.35">
      <c r="A54" s="6">
        <v>4</v>
      </c>
      <c r="B54" s="6"/>
      <c r="C54" s="8">
        <f t="shared" si="89"/>
        <v>1.9081934950522239</v>
      </c>
      <c r="D54" s="7"/>
      <c r="E54" s="8">
        <f t="shared" si="90"/>
        <v>-11.461749021485815</v>
      </c>
      <c r="F54" s="8">
        <f t="shared" si="90"/>
        <v>7.2101711504152988</v>
      </c>
      <c r="G54" s="8">
        <f t="shared" si="90"/>
        <v>5.4243782579973754</v>
      </c>
      <c r="H54" s="8">
        <f t="shared" si="90"/>
        <v>2.6208897371291897</v>
      </c>
      <c r="I54" s="8">
        <f t="shared" si="90"/>
        <v>1.8526039160891656</v>
      </c>
      <c r="J54" s="7"/>
      <c r="K54" s="8">
        <f t="shared" si="91"/>
        <v>-5.7599517703496517</v>
      </c>
      <c r="L54" s="7"/>
      <c r="M54" s="8">
        <f t="shared" si="92"/>
        <v>-1.7945357648478151</v>
      </c>
      <c r="N54" s="7"/>
      <c r="O54" s="7"/>
      <c r="P54" s="31">
        <f t="shared" si="93"/>
        <v>4.632698188992002</v>
      </c>
      <c r="AA54" s="19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8"/>
      <c r="AT54" s="22"/>
      <c r="AU54" s="22"/>
      <c r="AV54" s="22"/>
      <c r="AW54" s="8"/>
    </row>
    <row r="55" spans="1:49" x14ac:dyDescent="0.35">
      <c r="A55" s="6"/>
      <c r="C55" s="8"/>
      <c r="E55" s="8"/>
      <c r="F55" s="8"/>
      <c r="G55" s="8"/>
      <c r="H55" s="8"/>
      <c r="I55" s="8"/>
      <c r="K55" s="8"/>
      <c r="M55" s="8"/>
      <c r="P55" s="31"/>
      <c r="AA55" s="19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8"/>
      <c r="AT55" s="22"/>
      <c r="AU55" s="22"/>
      <c r="AV55" s="22"/>
      <c r="AW55" s="8"/>
    </row>
    <row r="56" spans="1:49" x14ac:dyDescent="0.35">
      <c r="A56" s="6"/>
      <c r="C56" s="8"/>
      <c r="E56" s="8"/>
      <c r="F56" s="8"/>
      <c r="G56" s="8"/>
      <c r="H56" s="8"/>
      <c r="I56" s="8"/>
      <c r="K56" s="8"/>
      <c r="M56" s="8"/>
      <c r="P56" s="31"/>
    </row>
    <row r="57" spans="1:49" x14ac:dyDescent="0.35"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1:49" x14ac:dyDescent="0.35">
      <c r="AA58" s="19" t="s">
        <v>21</v>
      </c>
      <c r="AB58" s="26" t="s">
        <v>3</v>
      </c>
      <c r="AC58" s="26" t="s">
        <v>4</v>
      </c>
      <c r="AD58" s="26" t="s">
        <v>5</v>
      </c>
      <c r="AE58" s="26" t="s">
        <v>6</v>
      </c>
      <c r="AF58" s="26" t="s">
        <v>7</v>
      </c>
      <c r="AG58" s="26" t="s">
        <v>8</v>
      </c>
      <c r="AH58" s="26" t="s">
        <v>9</v>
      </c>
      <c r="AI58" s="26" t="s">
        <v>10</v>
      </c>
      <c r="AJ58" s="26" t="s">
        <v>11</v>
      </c>
      <c r="AK58" s="26" t="s">
        <v>12</v>
      </c>
      <c r="AL58" s="11" t="s">
        <v>13</v>
      </c>
      <c r="AM58" s="11" t="s">
        <v>14</v>
      </c>
      <c r="AN58" s="11" t="s">
        <v>15</v>
      </c>
      <c r="AO58" s="11" t="s">
        <v>16</v>
      </c>
      <c r="AP58" s="7"/>
      <c r="AQ58" s="7"/>
      <c r="AR58" s="7"/>
      <c r="AT58" s="7"/>
      <c r="AU58" s="7"/>
      <c r="AV58" s="7"/>
      <c r="AW58" s="7"/>
    </row>
    <row r="59" spans="1:49" x14ac:dyDescent="0.35">
      <c r="A59" s="34" t="s">
        <v>37</v>
      </c>
      <c r="B59" s="26" t="s">
        <v>3</v>
      </c>
      <c r="C59" s="9" t="s">
        <v>4</v>
      </c>
      <c r="D59" s="9" t="s">
        <v>5</v>
      </c>
      <c r="E59" s="9" t="s">
        <v>6</v>
      </c>
      <c r="F59" s="9" t="s">
        <v>7</v>
      </c>
      <c r="G59" s="26" t="s">
        <v>8</v>
      </c>
      <c r="H59" s="9" t="s">
        <v>9</v>
      </c>
      <c r="I59" s="9" t="s">
        <v>10</v>
      </c>
      <c r="J59" s="9" t="s">
        <v>11</v>
      </c>
      <c r="K59" s="9" t="s">
        <v>12</v>
      </c>
      <c r="L59" s="13" t="s">
        <v>13</v>
      </c>
      <c r="M59" s="13" t="s">
        <v>14</v>
      </c>
      <c r="N59" s="13" t="s">
        <v>15</v>
      </c>
      <c r="O59" s="13" t="s">
        <v>16</v>
      </c>
      <c r="P59" s="13" t="s">
        <v>2</v>
      </c>
      <c r="AA59" s="1" t="s">
        <v>50</v>
      </c>
      <c r="AB59" s="12">
        <f>AB2-$AP2</f>
        <v>0.89299643635714165</v>
      </c>
      <c r="AC59" s="12">
        <f t="shared" ref="AC59:AO59" si="94">AC2-$AP2</f>
        <v>2.4855847357142302E-2</v>
      </c>
      <c r="AD59" s="12">
        <f t="shared" si="94"/>
        <v>-1.1448493686428574</v>
      </c>
      <c r="AE59" s="12">
        <f t="shared" si="94"/>
        <v>-1.2874344016428569</v>
      </c>
      <c r="AF59" s="12">
        <f t="shared" si="94"/>
        <v>-1.5149173956428577</v>
      </c>
      <c r="AG59" s="12">
        <f t="shared" si="94"/>
        <v>-1.0581373496428572</v>
      </c>
      <c r="AH59" s="12">
        <f t="shared" si="94"/>
        <v>2.0139294357142568E-2</v>
      </c>
      <c r="AI59" s="12">
        <f t="shared" si="94"/>
        <v>-0.17940719164285746</v>
      </c>
      <c r="AJ59" s="12">
        <f t="shared" si="94"/>
        <v>-0.94929381364285792</v>
      </c>
      <c r="AK59" s="12">
        <f t="shared" si="94"/>
        <v>1.5752413343571421</v>
      </c>
      <c r="AL59" s="12">
        <f t="shared" si="94"/>
        <v>0.3192776153571435</v>
      </c>
      <c r="AM59" s="12">
        <f t="shared" si="94"/>
        <v>1.233132491357142</v>
      </c>
      <c r="AN59" s="12">
        <f t="shared" si="94"/>
        <v>0.65941367035714205</v>
      </c>
      <c r="AO59" s="12">
        <f t="shared" si="94"/>
        <v>1.4089828313571422</v>
      </c>
      <c r="AP59" s="7"/>
      <c r="AQ59" s="7"/>
      <c r="AR59" s="7"/>
      <c r="AT59" s="7"/>
      <c r="AU59" s="7"/>
      <c r="AV59" s="7"/>
      <c r="AW59" s="7"/>
    </row>
    <row r="60" spans="1:49" x14ac:dyDescent="0.35">
      <c r="A60" s="6">
        <v>1</v>
      </c>
      <c r="B60" s="8">
        <f>B13-$P13</f>
        <v>1.5360155852669664</v>
      </c>
      <c r="C60" s="8">
        <f t="shared" ref="C60:O60" si="95">C13-$P13</f>
        <v>-0.91906179501443219</v>
      </c>
      <c r="D60" s="8">
        <f t="shared" si="95"/>
        <v>-4.1696912258682772E-2</v>
      </c>
      <c r="E60" s="8">
        <f t="shared" si="95"/>
        <v>-2.5874445755167841E-2</v>
      </c>
      <c r="F60" s="8">
        <f t="shared" si="95"/>
        <v>-3.6931371874466237</v>
      </c>
      <c r="G60" s="8">
        <f t="shared" si="95"/>
        <v>-2.7313587620089308</v>
      </c>
      <c r="H60" s="8">
        <f t="shared" si="95"/>
        <v>-3.4074453682145105</v>
      </c>
      <c r="I60" s="8">
        <f t="shared" si="95"/>
        <v>-0.14736329181684127</v>
      </c>
      <c r="J60" s="8">
        <f t="shared" si="95"/>
        <v>-4.022246080739297</v>
      </c>
      <c r="K60" s="8">
        <f t="shared" si="95"/>
        <v>2.3080916174500921</v>
      </c>
      <c r="L60" s="8">
        <f t="shared" si="95"/>
        <v>1.0392820002601866</v>
      </c>
      <c r="M60" s="8">
        <f t="shared" si="95"/>
        <v>4.3341745882626128</v>
      </c>
      <c r="N60" s="8">
        <f t="shared" si="95"/>
        <v>3.7335181480191011</v>
      </c>
      <c r="O60" s="8">
        <f t="shared" si="95"/>
        <v>2.0371019039954632</v>
      </c>
      <c r="P60" s="8">
        <f>T13-$P13</f>
        <v>-0.65211434235682475</v>
      </c>
      <c r="AA60" s="1" t="s">
        <v>51</v>
      </c>
      <c r="AB60" s="12">
        <f t="shared" ref="AB60:AO66" si="96">AB3-$AP3</f>
        <v>1.0624781346428591</v>
      </c>
      <c r="AC60" s="12">
        <f t="shared" si="96"/>
        <v>0.79204729464285961</v>
      </c>
      <c r="AD60" s="12">
        <f t="shared" si="96"/>
        <v>-2.3573404593571432</v>
      </c>
      <c r="AE60" s="12">
        <f t="shared" si="96"/>
        <v>-1.8622837713571432</v>
      </c>
      <c r="AF60" s="12">
        <f t="shared" si="96"/>
        <v>-2.3654583733571428</v>
      </c>
      <c r="AG60" s="12">
        <f t="shared" si="96"/>
        <v>-3.3189731133571421</v>
      </c>
      <c r="AH60" s="12">
        <f t="shared" si="96"/>
        <v>1.3776255256428556</v>
      </c>
      <c r="AI60" s="12">
        <f t="shared" si="96"/>
        <v>0.43286362164285741</v>
      </c>
      <c r="AJ60" s="12">
        <f t="shared" si="96"/>
        <v>-0.60840621935714267</v>
      </c>
      <c r="AK60" s="12">
        <f t="shared" si="96"/>
        <v>2.4491901516428598</v>
      </c>
      <c r="AL60" s="12">
        <f t="shared" si="96"/>
        <v>1.6065144156428577</v>
      </c>
      <c r="AM60" s="12">
        <f t="shared" si="96"/>
        <v>-1.5323064463571434</v>
      </c>
      <c r="AN60" s="12">
        <f t="shared" si="96"/>
        <v>2.482024619642857</v>
      </c>
      <c r="AO60" s="12">
        <f t="shared" si="96"/>
        <v>1.8420246196428582</v>
      </c>
      <c r="AP60" s="7"/>
      <c r="AQ60" s="7"/>
      <c r="AR60" s="7"/>
      <c r="AT60" s="7"/>
      <c r="AU60" s="7"/>
      <c r="AV60" s="7"/>
      <c r="AW60" s="7"/>
    </row>
    <row r="61" spans="1:49" x14ac:dyDescent="0.35">
      <c r="A61" s="6">
        <v>2</v>
      </c>
      <c r="B61" s="8">
        <f t="shared" ref="B61:O63" si="97">B14-$P14</f>
        <v>1.6094596416596225</v>
      </c>
      <c r="C61" s="8">
        <f t="shared" si="97"/>
        <v>-2.1918530090463442</v>
      </c>
      <c r="D61" s="8">
        <f t="shared" si="97"/>
        <v>3.4053482713353631</v>
      </c>
      <c r="E61" s="8">
        <f t="shared" si="97"/>
        <v>3.5653246031320798</v>
      </c>
      <c r="F61" s="8">
        <f t="shared" si="97"/>
        <v>-3.4623627927974674</v>
      </c>
      <c r="G61" s="8">
        <f t="shared" si="97"/>
        <v>-1.7774547184346581</v>
      </c>
      <c r="H61" s="8">
        <f t="shared" si="97"/>
        <v>-0.51973890591188621</v>
      </c>
      <c r="I61" s="8">
        <f t="shared" si="97"/>
        <v>-1.1262147917433332</v>
      </c>
      <c r="J61" s="8">
        <f t="shared" si="97"/>
        <v>1.3798729699584307</v>
      </c>
      <c r="K61" s="8">
        <f t="shared" si="97"/>
        <v>-7.8960638628437607E-2</v>
      </c>
      <c r="L61" s="8">
        <f t="shared" si="97"/>
        <v>-2.7782540128821864E-2</v>
      </c>
      <c r="M61" s="8">
        <f t="shared" si="97"/>
        <v>-1.8434494259419445</v>
      </c>
      <c r="N61" s="8">
        <f t="shared" si="97"/>
        <v>1.172733626606064</v>
      </c>
      <c r="O61" s="8">
        <f t="shared" si="97"/>
        <v>-0.10492229005870257</v>
      </c>
      <c r="P61" s="8">
        <f t="shared" ref="P61:P63" si="98">T14-$P14</f>
        <v>-2.8968588209820858</v>
      </c>
      <c r="AA61" s="1" t="s">
        <v>0</v>
      </c>
      <c r="AB61" s="12">
        <f t="shared" si="96"/>
        <v>0.52530936114285787</v>
      </c>
      <c r="AC61" s="12">
        <f t="shared" si="96"/>
        <v>-0.74607385785714619</v>
      </c>
      <c r="AD61" s="12">
        <f t="shared" si="96"/>
        <v>-0.92403304185714141</v>
      </c>
      <c r="AE61" s="12">
        <f t="shared" si="96"/>
        <v>-0.38543893685714359</v>
      </c>
      <c r="AF61" s="12">
        <f t="shared" si="96"/>
        <v>-0.64698088785714525</v>
      </c>
      <c r="AG61" s="12">
        <f t="shared" si="96"/>
        <v>-2.1501554908571432</v>
      </c>
      <c r="AH61" s="12">
        <f t="shared" si="96"/>
        <v>1.4090281831428602</v>
      </c>
      <c r="AI61" s="12">
        <f t="shared" si="96"/>
        <v>-2.8160025857141946E-2</v>
      </c>
      <c r="AJ61" s="12">
        <f t="shared" si="96"/>
        <v>1.2689828311428553</v>
      </c>
      <c r="AK61" s="12">
        <f t="shared" si="96"/>
        <v>1.0251733081428522</v>
      </c>
      <c r="AL61" s="12">
        <f t="shared" si="96"/>
        <v>0.88748623214285338</v>
      </c>
      <c r="AM61" s="12">
        <f t="shared" si="96"/>
        <v>-1.2340557178571405</v>
      </c>
      <c r="AN61" s="12">
        <f t="shared" si="96"/>
        <v>0.62100097214285377</v>
      </c>
      <c r="AO61" s="12">
        <f t="shared" si="96"/>
        <v>0.37791707114285877</v>
      </c>
    </row>
    <row r="62" spans="1:49" x14ac:dyDescent="0.35">
      <c r="A62" s="6">
        <v>3</v>
      </c>
      <c r="B62" s="8">
        <f t="shared" si="97"/>
        <v>-1.1925197212619452</v>
      </c>
      <c r="C62" s="8">
        <f t="shared" si="97"/>
        <v>-0.86082509358228165</v>
      </c>
      <c r="D62" s="8">
        <f t="shared" si="97"/>
        <v>5.4540405908781722</v>
      </c>
      <c r="E62" s="8">
        <f t="shared" si="97"/>
        <v>5.8587524615180797</v>
      </c>
      <c r="F62" s="8">
        <f t="shared" si="97"/>
        <v>-2.1182175727620418</v>
      </c>
      <c r="G62" s="8">
        <f t="shared" si="97"/>
        <v>-2.9791111801446206</v>
      </c>
      <c r="H62" s="8">
        <f t="shared" si="97"/>
        <v>-0.75725186559362712</v>
      </c>
      <c r="I62" s="8">
        <f t="shared" si="97"/>
        <v>-2.6425722351198218</v>
      </c>
      <c r="J62" s="8">
        <f t="shared" si="97"/>
        <v>-0.72161685102425821</v>
      </c>
      <c r="K62" s="8">
        <f t="shared" si="97"/>
        <v>1.4672743889371667</v>
      </c>
      <c r="L62" s="8">
        <f t="shared" si="97"/>
        <v>0.39135077171221866</v>
      </c>
      <c r="M62" s="8">
        <f t="shared" si="97"/>
        <v>-2.7597358000636838</v>
      </c>
      <c r="N62" s="8">
        <f t="shared" si="97"/>
        <v>1.3931848495841166</v>
      </c>
      <c r="O62" s="8">
        <f t="shared" si="97"/>
        <v>-0.53275274307745235</v>
      </c>
      <c r="P62" s="8">
        <f t="shared" si="98"/>
        <v>-3.1472714282439149</v>
      </c>
      <c r="AA62" s="1" t="s">
        <v>1</v>
      </c>
      <c r="AB62" s="12">
        <f t="shared" si="96"/>
        <v>1.4335568513571388</v>
      </c>
      <c r="AC62" s="12">
        <f t="shared" si="96"/>
        <v>0.15537091035714568</v>
      </c>
      <c r="AD62" s="12">
        <f t="shared" si="96"/>
        <v>0.10276320035713837</v>
      </c>
      <c r="AE62" s="12">
        <f t="shared" si="96"/>
        <v>9.8409458357142654E-2</v>
      </c>
      <c r="AF62" s="12">
        <f t="shared" si="96"/>
        <v>-3.0921574346428571</v>
      </c>
      <c r="AG62" s="12">
        <f t="shared" si="96"/>
        <v>-1.4878036926428564</v>
      </c>
      <c r="AH62" s="12">
        <f t="shared" si="96"/>
        <v>3.6263913183571432</v>
      </c>
      <c r="AI62" s="12">
        <f t="shared" si="96"/>
        <v>-0.76952704864285693</v>
      </c>
      <c r="AJ62" s="12">
        <f t="shared" si="96"/>
        <v>3.2200421123571417</v>
      </c>
      <c r="AK62" s="12">
        <f t="shared" si="96"/>
        <v>0.42203757635714112</v>
      </c>
      <c r="AL62" s="12">
        <f t="shared" si="96"/>
        <v>-0.11710074464285469</v>
      </c>
      <c r="AM62" s="12">
        <f t="shared" si="96"/>
        <v>-4.1595950756428621</v>
      </c>
      <c r="AN62" s="12">
        <f t="shared" si="96"/>
        <v>-2.5672173642853124E-2</v>
      </c>
      <c r="AO62" s="12">
        <f t="shared" si="96"/>
        <v>0.59328474235714168</v>
      </c>
    </row>
    <row r="63" spans="1:49" x14ac:dyDescent="0.35">
      <c r="A63" s="6">
        <v>4</v>
      </c>
      <c r="B63" s="8">
        <f t="shared" si="97"/>
        <v>-1.9529555056646473</v>
      </c>
      <c r="C63" s="8">
        <f t="shared" si="97"/>
        <v>3.9717398976430545</v>
      </c>
      <c r="D63" s="8">
        <f t="shared" si="97"/>
        <v>-8.8176919499548632</v>
      </c>
      <c r="E63" s="8">
        <f t="shared" si="97"/>
        <v>-9.3982026188949845</v>
      </c>
      <c r="F63" s="8">
        <f t="shared" si="97"/>
        <v>9.2737175530061293</v>
      </c>
      <c r="G63" s="8">
        <f t="shared" si="97"/>
        <v>7.4879246605882059</v>
      </c>
      <c r="H63" s="8">
        <f t="shared" si="97"/>
        <v>4.6844361397200203</v>
      </c>
      <c r="I63" s="8">
        <f t="shared" si="97"/>
        <v>3.9161503186799962</v>
      </c>
      <c r="J63" s="8">
        <f t="shared" si="97"/>
        <v>3.3639899618051246</v>
      </c>
      <c r="K63" s="8">
        <f t="shared" si="97"/>
        <v>-3.6964053677588211</v>
      </c>
      <c r="L63" s="8">
        <f t="shared" si="97"/>
        <v>-1.402850231843594</v>
      </c>
      <c r="M63" s="8">
        <f t="shared" si="97"/>
        <v>0.26901063774301548</v>
      </c>
      <c r="N63" s="8">
        <f t="shared" si="97"/>
        <v>-6.2994366242092781</v>
      </c>
      <c r="O63" s="8">
        <f t="shared" si="97"/>
        <v>-1.3994268708593012</v>
      </c>
      <c r="P63" s="8">
        <f t="shared" si="98"/>
        <v>6.6962445915828326</v>
      </c>
      <c r="AA63" s="1" t="s">
        <v>47</v>
      </c>
      <c r="AB63" s="12">
        <f t="shared" si="96"/>
        <v>-6.280855128571261E-2</v>
      </c>
      <c r="AC63" s="12">
        <f t="shared" si="96"/>
        <v>-0.10280855228571539</v>
      </c>
      <c r="AD63" s="12">
        <f t="shared" si="96"/>
        <v>1.2349692257142877</v>
      </c>
      <c r="AE63" s="12">
        <f t="shared" si="96"/>
        <v>1.1317946227142883</v>
      </c>
      <c r="AF63" s="12">
        <f t="shared" si="96"/>
        <v>-1.2190443792857124</v>
      </c>
      <c r="AG63" s="12">
        <f t="shared" si="96"/>
        <v>-3.4018561712857149</v>
      </c>
      <c r="AH63" s="12">
        <f t="shared" si="96"/>
        <v>1.531295756714286</v>
      </c>
      <c r="AI63" s="12">
        <f t="shared" si="96"/>
        <v>-0.91045027528571865</v>
      </c>
      <c r="AJ63" s="12">
        <f t="shared" si="96"/>
        <v>0.63512795571428882</v>
      </c>
      <c r="AK63" s="12">
        <f t="shared" si="96"/>
        <v>2.020003239714292</v>
      </c>
      <c r="AL63" s="12">
        <f t="shared" si="96"/>
        <v>0.84022999671428522</v>
      </c>
      <c r="AM63" s="12">
        <f t="shared" si="96"/>
        <v>-3.1795659222857111</v>
      </c>
      <c r="AN63" s="12">
        <f t="shared" si="96"/>
        <v>0.73165856771428395</v>
      </c>
      <c r="AO63" s="12">
        <f t="shared" si="96"/>
        <v>0.75145448671428738</v>
      </c>
    </row>
    <row r="64" spans="1:49" x14ac:dyDescent="0.35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AA64" s="1" t="s">
        <v>48</v>
      </c>
      <c r="AB64" s="12">
        <f t="shared" si="96"/>
        <v>-0.48495626892857135</v>
      </c>
      <c r="AC64" s="12">
        <f t="shared" si="96"/>
        <v>1.151188857071431</v>
      </c>
      <c r="AD64" s="12">
        <f t="shared" si="96"/>
        <v>0.11962423107143305</v>
      </c>
      <c r="AE64" s="12">
        <f t="shared" si="96"/>
        <v>0.57327502407142727</v>
      </c>
      <c r="AF64" s="12">
        <f t="shared" si="96"/>
        <v>-0.61321023692857413</v>
      </c>
      <c r="AG64" s="12">
        <f t="shared" si="96"/>
        <v>-0.61788143792857486</v>
      </c>
      <c r="AH64" s="12">
        <f t="shared" si="96"/>
        <v>1.1497376090714289</v>
      </c>
      <c r="AI64" s="12">
        <f t="shared" si="96"/>
        <v>-0.6425299649285714</v>
      </c>
      <c r="AJ64" s="12">
        <f t="shared" si="96"/>
        <v>-0.11209912492857033</v>
      </c>
      <c r="AK64" s="12">
        <f t="shared" si="96"/>
        <v>-0.20536443192857323</v>
      </c>
      <c r="AL64" s="12">
        <f t="shared" si="96"/>
        <v>0.12311629407142899</v>
      </c>
      <c r="AM64" s="12">
        <f t="shared" si="96"/>
        <v>-1.2918270159285692</v>
      </c>
      <c r="AN64" s="12">
        <f t="shared" si="96"/>
        <v>0.62148364107143461</v>
      </c>
      <c r="AO64" s="12">
        <f t="shared" si="96"/>
        <v>0.22944282507142244</v>
      </c>
    </row>
    <row r="65" spans="1:41" x14ac:dyDescent="0.3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AA65" s="1" t="s">
        <v>52</v>
      </c>
      <c r="AB65" s="12">
        <f t="shared" si="96"/>
        <v>-0.28754130199999706</v>
      </c>
      <c r="AC65" s="12">
        <f t="shared" si="96"/>
        <v>-0.35262066800000325</v>
      </c>
      <c r="AD65" s="12">
        <f t="shared" si="96"/>
        <v>-6.3822482000002179E-2</v>
      </c>
      <c r="AE65" s="12">
        <f t="shared" si="96"/>
        <v>0.32003239399999872</v>
      </c>
      <c r="AF65" s="12">
        <f t="shared" si="96"/>
        <v>-0.51207644899999449</v>
      </c>
      <c r="AG65" s="12">
        <f t="shared" si="96"/>
        <v>-0.41429867199999704</v>
      </c>
      <c r="AH65" s="12">
        <f t="shared" si="96"/>
        <v>1.4980822809999919</v>
      </c>
      <c r="AI65" s="12">
        <f t="shared" si="96"/>
        <v>-0.74735989599999497</v>
      </c>
      <c r="AJ65" s="12">
        <f t="shared" si="96"/>
        <v>1.3395335280000009</v>
      </c>
      <c r="AK65" s="12">
        <f t="shared" si="96"/>
        <v>1.1566763850000084</v>
      </c>
      <c r="AL65" s="12">
        <f t="shared" si="96"/>
        <v>0.20243602199999744</v>
      </c>
      <c r="AM65" s="12">
        <f t="shared" si="96"/>
        <v>-1.1849109169999994</v>
      </c>
      <c r="AN65" s="12">
        <f t="shared" si="96"/>
        <v>-0.43679300300000845</v>
      </c>
      <c r="AO65" s="12">
        <f t="shared" si="96"/>
        <v>-0.51733722100000135</v>
      </c>
    </row>
    <row r="66" spans="1:41" x14ac:dyDescent="0.35">
      <c r="AA66" s="1">
        <v>4</v>
      </c>
      <c r="AB66" s="12">
        <f t="shared" si="96"/>
        <v>-1.6930482665714308</v>
      </c>
      <c r="AC66" s="12">
        <f t="shared" si="96"/>
        <v>7.0823485584285706</v>
      </c>
      <c r="AD66" s="12">
        <f t="shared" si="96"/>
        <v>-14.158853255571422</v>
      </c>
      <c r="AE66" s="12">
        <f t="shared" si="96"/>
        <v>-14.153660511571431</v>
      </c>
      <c r="AF66" s="12">
        <f t="shared" si="96"/>
        <v>7.9023032064285772</v>
      </c>
      <c r="AG66" s="12">
        <f t="shared" si="96"/>
        <v>2.5312374474285804</v>
      </c>
      <c r="AH66" s="12">
        <f t="shared" si="96"/>
        <v>15.910103660428582</v>
      </c>
      <c r="AI66" s="12">
        <f t="shared" si="96"/>
        <v>4.1613961774285713</v>
      </c>
      <c r="AJ66" s="12">
        <f t="shared" si="96"/>
        <v>8.7891286034285727</v>
      </c>
      <c r="AK66" s="12">
        <f t="shared" si="96"/>
        <v>-1.4786491735714336</v>
      </c>
      <c r="AL66" s="12">
        <f t="shared" si="96"/>
        <v>-0.34189180457142498</v>
      </c>
      <c r="AM66" s="12">
        <f t="shared" si="96"/>
        <v>-7.3125720765714277</v>
      </c>
      <c r="AN66" s="12">
        <f t="shared" si="96"/>
        <v>-7.3952931645714202</v>
      </c>
      <c r="AO66" s="12">
        <f t="shared" si="96"/>
        <v>0.15745059942857864</v>
      </c>
    </row>
    <row r="67" spans="1:41" x14ac:dyDescent="0.35">
      <c r="AA67" s="19" t="s">
        <v>20</v>
      </c>
      <c r="AB67" s="12">
        <f t="shared" ref="AB67:AO67" si="99">AB10-$AP10</f>
        <v>1.3859863947142799</v>
      </c>
      <c r="AC67" s="12">
        <f t="shared" si="99"/>
        <v>8.0043083897142822</v>
      </c>
      <c r="AD67" s="12">
        <f t="shared" si="99"/>
        <v>-17.191541950285711</v>
      </c>
      <c r="AE67" s="12">
        <f t="shared" si="99"/>
        <v>-15.565306122285733</v>
      </c>
      <c r="AF67" s="12">
        <f t="shared" si="99"/>
        <v>-2.0615419502857151</v>
      </c>
      <c r="AG67" s="12">
        <f t="shared" si="99"/>
        <v>-9.9178684802857049</v>
      </c>
      <c r="AH67" s="12">
        <f t="shared" si="99"/>
        <v>26.522403628714272</v>
      </c>
      <c r="AI67" s="12">
        <f t="shared" si="99"/>
        <v>1.3168253967142789</v>
      </c>
      <c r="AJ67" s="12">
        <f t="shared" si="99"/>
        <v>13.583015872714284</v>
      </c>
      <c r="AK67" s="12">
        <f t="shared" si="99"/>
        <v>6.9643083897142759</v>
      </c>
      <c r="AL67" s="12">
        <f t="shared" si="99"/>
        <v>3.5200680267142843</v>
      </c>
      <c r="AM67" s="12">
        <f t="shared" si="99"/>
        <v>-18.661700680285719</v>
      </c>
      <c r="AN67" s="12">
        <f t="shared" si="99"/>
        <v>-2.7421768702857179</v>
      </c>
      <c r="AO67" s="12">
        <f t="shared" si="99"/>
        <v>4.8432199547142716</v>
      </c>
    </row>
    <row r="68" spans="1:41" x14ac:dyDescent="0.35">
      <c r="AA68" s="19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 x14ac:dyDescent="0.35">
      <c r="AA69" s="19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 x14ac:dyDescent="0.35">
      <c r="B70" s="36" t="s">
        <v>39</v>
      </c>
      <c r="C70" s="6">
        <v>1</v>
      </c>
      <c r="D70" s="6">
        <v>2</v>
      </c>
      <c r="E70" s="6">
        <v>3</v>
      </c>
      <c r="F70" s="6">
        <v>4</v>
      </c>
      <c r="G70" s="6" t="s">
        <v>20</v>
      </c>
      <c r="H70" s="6"/>
      <c r="I70" s="6"/>
      <c r="L70" s="34" t="s">
        <v>43</v>
      </c>
      <c r="M70" s="1" t="s">
        <v>50</v>
      </c>
      <c r="N70" s="1" t="s">
        <v>51</v>
      </c>
      <c r="O70" s="1" t="s">
        <v>0</v>
      </c>
      <c r="P70" s="1" t="s">
        <v>1</v>
      </c>
      <c r="Q70" s="1" t="s">
        <v>47</v>
      </c>
      <c r="R70" s="1" t="s">
        <v>48</v>
      </c>
      <c r="S70" s="1" t="s">
        <v>52</v>
      </c>
      <c r="T70" s="1">
        <v>4</v>
      </c>
      <c r="U70" s="44" t="s">
        <v>20</v>
      </c>
      <c r="V70" s="19"/>
      <c r="AA70" s="19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 x14ac:dyDescent="0.35">
      <c r="B71" s="9" t="s">
        <v>3</v>
      </c>
      <c r="C71" s="22">
        <v>2.6039803267361111E-4</v>
      </c>
      <c r="D71" s="22">
        <v>2.6526518013888887E-4</v>
      </c>
      <c r="E71" s="22">
        <v>2.0628201898148152E-4</v>
      </c>
      <c r="F71" s="41">
        <v>4.2840687201388888E-4</v>
      </c>
      <c r="G71" s="22">
        <v>1.1603521038078704E-3</v>
      </c>
      <c r="H71" s="22"/>
      <c r="I71" s="22"/>
      <c r="L71" s="9" t="s">
        <v>3</v>
      </c>
      <c r="M71" s="41">
        <v>9.6648242627314805E-5</v>
      </c>
      <c r="N71" s="41">
        <v>1.6374979004629632E-4</v>
      </c>
      <c r="O71" s="41">
        <v>1.1864554462962964E-4</v>
      </c>
      <c r="P71" s="41">
        <v>1.4661963550925922E-4</v>
      </c>
      <c r="Q71" s="41">
        <v>1.4061581423611112E-4</v>
      </c>
      <c r="R71" s="41">
        <v>2.5675547986111123E-5</v>
      </c>
      <c r="S71" s="41">
        <v>3.9990656759259276E-5</v>
      </c>
      <c r="T71" s="41">
        <v>4.2840687201388888E-4</v>
      </c>
      <c r="U71" s="41">
        <v>1.1603521038078704E-3</v>
      </c>
      <c r="V71" s="41"/>
      <c r="AA71" s="19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x14ac:dyDescent="0.35">
      <c r="B72" s="9" t="s">
        <v>4</v>
      </c>
      <c r="C72" s="22">
        <v>2.4722012261574078E-4</v>
      </c>
      <c r="D72" s="22">
        <v>2.3575627782407407E-4</v>
      </c>
      <c r="E72" s="22">
        <v>2.2400268748842589E-4</v>
      </c>
      <c r="F72" s="41">
        <v>5.2997396489583336E-4</v>
      </c>
      <c r="G72" s="22">
        <v>1.2369530528240742E-3</v>
      </c>
      <c r="H72" s="22"/>
      <c r="I72" s="22"/>
      <c r="L72" s="9" t="s">
        <v>4</v>
      </c>
      <c r="M72" s="41">
        <v>8.6600319143518515E-5</v>
      </c>
      <c r="N72" s="41">
        <v>1.6061980347222224E-4</v>
      </c>
      <c r="O72" s="41">
        <v>1.0393046107638886E-4</v>
      </c>
      <c r="P72" s="41">
        <v>1.3182581674768524E-4</v>
      </c>
      <c r="Q72" s="41">
        <v>1.4015285126157403E-4</v>
      </c>
      <c r="R72" s="41">
        <v>4.4612412870370405E-5</v>
      </c>
      <c r="S72" s="41">
        <v>3.9237423356481427E-5</v>
      </c>
      <c r="T72" s="41">
        <v>5.2997396489583336E-4</v>
      </c>
      <c r="U72" s="41">
        <v>1.2369530528240742E-3</v>
      </c>
      <c r="V72" s="41"/>
      <c r="AA72" s="19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 x14ac:dyDescent="0.35">
      <c r="B73" s="9" t="s">
        <v>5</v>
      </c>
      <c r="C73" s="22">
        <v>1.9723062064814814E-4</v>
      </c>
      <c r="D73" s="22">
        <v>2.3308767951388888E-4</v>
      </c>
      <c r="E73" s="22">
        <v>2.3088939278935187E-4</v>
      </c>
      <c r="F73" s="41">
        <v>2.8412672167824082E-4</v>
      </c>
      <c r="G73" s="22">
        <v>9.4533441462962982E-4</v>
      </c>
      <c r="H73" s="22"/>
      <c r="I73" s="22"/>
      <c r="L73" s="9" t="s">
        <v>5</v>
      </c>
      <c r="M73" s="41">
        <v>7.30620643287037E-5</v>
      </c>
      <c r="N73" s="41">
        <v>1.2416855631944444E-4</v>
      </c>
      <c r="O73" s="41">
        <v>1.0187074829861113E-4</v>
      </c>
      <c r="P73" s="41">
        <v>1.3121693121527774E-4</v>
      </c>
      <c r="Q73" s="41">
        <v>1.556363903587963E-4</v>
      </c>
      <c r="R73" s="41">
        <v>3.2673007476851912E-5</v>
      </c>
      <c r="S73" s="41">
        <v>4.2579994953703661E-5</v>
      </c>
      <c r="T73" s="41">
        <v>2.8412672167824082E-4</v>
      </c>
      <c r="U73" s="41">
        <v>9.4533441462962982E-4</v>
      </c>
      <c r="V73" s="41"/>
      <c r="AA73" s="19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 x14ac:dyDescent="0.35">
      <c r="B74" s="9" t="s">
        <v>6</v>
      </c>
      <c r="C74" s="22">
        <v>2.0131015369212962E-4</v>
      </c>
      <c r="D74" s="22">
        <v>2.3927101704861111E-4</v>
      </c>
      <c r="E74" s="22">
        <v>2.393885949421296E-4</v>
      </c>
      <c r="F74" s="41">
        <v>2.8418682288194441E-4</v>
      </c>
      <c r="G74" s="22">
        <v>9.641565885648147E-4</v>
      </c>
      <c r="H74" s="22"/>
      <c r="I74" s="22"/>
      <c r="L74" s="9" t="s">
        <v>6</v>
      </c>
      <c r="M74" s="41">
        <v>7.1411774594907419E-5</v>
      </c>
      <c r="N74" s="41">
        <v>1.2989837909722221E-4</v>
      </c>
      <c r="O74" s="41">
        <v>1.0810447636574074E-4</v>
      </c>
      <c r="P74" s="41">
        <v>1.3116654068287038E-4</v>
      </c>
      <c r="Q74" s="41">
        <v>1.5444223986111111E-4</v>
      </c>
      <c r="R74" s="41">
        <v>3.7923595358796289E-5</v>
      </c>
      <c r="S74" s="41">
        <v>4.7022759722222189E-5</v>
      </c>
      <c r="T74" s="41">
        <v>2.8418682288194441E-4</v>
      </c>
      <c r="U74" s="41">
        <v>9.641565885648147E-4</v>
      </c>
      <c r="V74" s="41"/>
    </row>
    <row r="75" spans="1:41" x14ac:dyDescent="0.35">
      <c r="B75" s="9" t="s">
        <v>7</v>
      </c>
      <c r="C75" s="22">
        <v>1.9285346855324071E-4</v>
      </c>
      <c r="D75" s="22">
        <v>1.9931605357638888E-4</v>
      </c>
      <c r="E75" s="22">
        <v>1.888164525115741E-4</v>
      </c>
      <c r="F75" s="41">
        <v>5.3946418072916668E-4</v>
      </c>
      <c r="G75" s="22">
        <v>1.1204501553703705E-3</v>
      </c>
      <c r="H75" s="22"/>
      <c r="I75" s="22"/>
      <c r="L75" s="9" t="s">
        <v>7</v>
      </c>
      <c r="M75" s="41">
        <v>6.8778869571759255E-5</v>
      </c>
      <c r="N75" s="41">
        <v>1.2407459898148147E-4</v>
      </c>
      <c r="O75" s="41">
        <v>1.0507737045138887E-4</v>
      </c>
      <c r="P75" s="41">
        <v>9.4238683125000009E-5</v>
      </c>
      <c r="Q75" s="41">
        <v>1.2723345511574075E-4</v>
      </c>
      <c r="R75" s="41">
        <v>2.4191127060185164E-5</v>
      </c>
      <c r="S75" s="41">
        <v>3.7391870335648191E-5</v>
      </c>
      <c r="T75" s="41">
        <v>5.3946418072916668E-4</v>
      </c>
      <c r="U75" s="41">
        <v>1.1204501553703705E-3</v>
      </c>
      <c r="V75" s="41"/>
    </row>
    <row r="76" spans="1:41" x14ac:dyDescent="0.35">
      <c r="B76" s="9" t="s">
        <v>8</v>
      </c>
      <c r="C76" s="22">
        <v>1.8710422440972225E-4</v>
      </c>
      <c r="D76" s="22">
        <v>2.0048710842592596E-4</v>
      </c>
      <c r="E76" s="22">
        <v>1.6463004954861106E-4</v>
      </c>
      <c r="F76" s="41">
        <v>4.772990677777779E-4</v>
      </c>
      <c r="G76" s="22">
        <v>1.0295204501620373E-3</v>
      </c>
      <c r="H76" s="22"/>
      <c r="I76" s="22"/>
      <c r="L76" s="9" t="s">
        <v>8</v>
      </c>
      <c r="M76" s="41">
        <v>7.4065675659722226E-5</v>
      </c>
      <c r="N76" s="41">
        <v>1.1303854875E-4</v>
      </c>
      <c r="O76" s="41">
        <v>8.7679516250000009E-5</v>
      </c>
      <c r="P76" s="41">
        <v>1.1280759217592595E-4</v>
      </c>
      <c r="Q76" s="41">
        <v>1.0196942974537034E-4</v>
      </c>
      <c r="R76" s="41">
        <v>2.4137062233796265E-5</v>
      </c>
      <c r="S76" s="41">
        <v>3.8523557569444462E-5</v>
      </c>
      <c r="T76" s="41">
        <v>4.772990677777779E-4</v>
      </c>
      <c r="U76" s="41">
        <v>1.0295204501620373E-3</v>
      </c>
      <c r="V76" s="41"/>
      <c r="AA76" s="1" t="s">
        <v>17</v>
      </c>
      <c r="AB76" s="9" t="s">
        <v>3</v>
      </c>
      <c r="AC76" s="9" t="s">
        <v>4</v>
      </c>
      <c r="AD76" s="9" t="s">
        <v>5</v>
      </c>
      <c r="AE76" s="9" t="s">
        <v>6</v>
      </c>
      <c r="AF76" s="9" t="s">
        <v>7</v>
      </c>
      <c r="AG76" s="9" t="s">
        <v>8</v>
      </c>
      <c r="AH76" s="9" t="s">
        <v>9</v>
      </c>
      <c r="AI76" s="9" t="s">
        <v>10</v>
      </c>
      <c r="AJ76" s="9" t="s">
        <v>11</v>
      </c>
      <c r="AK76" s="9" t="s">
        <v>12</v>
      </c>
      <c r="AL76" s="13" t="s">
        <v>13</v>
      </c>
      <c r="AM76" s="13" t="s">
        <v>14</v>
      </c>
      <c r="AN76" s="13" t="s">
        <v>15</v>
      </c>
      <c r="AO76" s="13" t="s">
        <v>16</v>
      </c>
    </row>
    <row r="77" spans="1:41" x14ac:dyDescent="0.35">
      <c r="B77" s="9" t="s">
        <v>9</v>
      </c>
      <c r="C77" s="22">
        <v>2.539430587037037E-4</v>
      </c>
      <c r="D77" s="22">
        <v>3.0087343579861118E-4</v>
      </c>
      <c r="E77" s="22">
        <v>2.6431930797453693E-4</v>
      </c>
      <c r="F77" s="41">
        <v>6.3214705635416678E-4</v>
      </c>
      <c r="G77" s="22">
        <v>1.4512828588310186E-3</v>
      </c>
      <c r="H77" s="22"/>
      <c r="I77" s="22"/>
      <c r="L77" s="9" t="s">
        <v>9</v>
      </c>
      <c r="M77" s="41">
        <v>8.6545729409722217E-5</v>
      </c>
      <c r="N77" s="41">
        <v>1.6739732929398147E-4</v>
      </c>
      <c r="O77" s="41">
        <v>1.2887377173611116E-4</v>
      </c>
      <c r="P77" s="41">
        <v>1.7199966406250002E-4</v>
      </c>
      <c r="Q77" s="41">
        <v>1.590660955787037E-4</v>
      </c>
      <c r="R77" s="41">
        <v>4.4595616018518533E-5</v>
      </c>
      <c r="S77" s="41">
        <v>6.0657596377314705E-5</v>
      </c>
      <c r="T77" s="41">
        <v>6.3214705635416678E-4</v>
      </c>
      <c r="U77" s="41">
        <v>1.4512828588310184E-3</v>
      </c>
      <c r="V77" s="41"/>
      <c r="AA77" s="1" t="s">
        <v>50</v>
      </c>
      <c r="AB77" s="16">
        <v>0.49</v>
      </c>
      <c r="AC77" s="16">
        <v>0.40344671199999999</v>
      </c>
      <c r="AD77" s="16">
        <v>0.123356009</v>
      </c>
      <c r="AE77" s="16">
        <v>0.31782312899999998</v>
      </c>
      <c r="AF77" s="16">
        <v>0.35265306099999999</v>
      </c>
      <c r="AG77" s="16">
        <v>0.91428571400000003</v>
      </c>
      <c r="AH77" s="16">
        <v>1.291609977</v>
      </c>
      <c r="AI77" s="16">
        <v>0.71836734700000004</v>
      </c>
      <c r="AJ77" s="16">
        <v>0.49632653100000002</v>
      </c>
      <c r="AK77" s="16">
        <v>2.0408163269999999</v>
      </c>
      <c r="AL77" s="16">
        <v>1.4164625850000001</v>
      </c>
      <c r="AM77" s="16">
        <v>0.95136054400000003</v>
      </c>
      <c r="AN77" s="16">
        <v>3.9575510199999999</v>
      </c>
      <c r="AO77" s="16">
        <v>0.25034013599999999</v>
      </c>
    </row>
    <row r="78" spans="1:41" x14ac:dyDescent="0.35">
      <c r="B78" s="9" t="s">
        <v>10</v>
      </c>
      <c r="C78" s="22">
        <v>2.4069874863425926E-4</v>
      </c>
      <c r="D78" s="22">
        <v>2.3336062820601854E-4</v>
      </c>
      <c r="E78" s="22">
        <v>1.8932560678240739E-4</v>
      </c>
      <c r="F78" s="41">
        <v>4.961666456712963E-4</v>
      </c>
      <c r="G78" s="22">
        <v>1.1595516292939815E-3</v>
      </c>
      <c r="H78" s="22"/>
      <c r="I78" s="22"/>
      <c r="L78" s="9" t="s">
        <v>10</v>
      </c>
      <c r="M78" s="41">
        <v>8.4236163599537032E-5</v>
      </c>
      <c r="N78" s="41">
        <v>1.5646258503472223E-4</v>
      </c>
      <c r="O78" s="41">
        <v>1.1223964894675928E-4</v>
      </c>
      <c r="P78" s="41">
        <v>1.2112097925925927E-4</v>
      </c>
      <c r="Q78" s="41">
        <v>1.3080514613425919E-4</v>
      </c>
      <c r="R78" s="41">
        <v>2.3851778356481491E-5</v>
      </c>
      <c r="S78" s="41">
        <v>3.4668682291666708E-5</v>
      </c>
      <c r="T78" s="41">
        <v>4.961666456712963E-4</v>
      </c>
      <c r="U78" s="41">
        <v>1.1595516292939815E-3</v>
      </c>
      <c r="V78" s="41"/>
      <c r="AA78" s="1" t="s">
        <v>51</v>
      </c>
      <c r="AB78" s="16">
        <v>8.8404081629999993</v>
      </c>
      <c r="AC78" s="16">
        <v>7.8857142859999998</v>
      </c>
      <c r="AD78" s="16">
        <v>6.4359183670000002</v>
      </c>
      <c r="AE78" s="16">
        <v>6.4878004540000003</v>
      </c>
      <c r="AF78" s="16">
        <v>6.2951473919999996</v>
      </c>
      <c r="AG78" s="16">
        <v>7.3135600910000003</v>
      </c>
      <c r="AH78" s="16">
        <v>8.7691609980000003</v>
      </c>
      <c r="AI78" s="16">
        <v>7.996371882</v>
      </c>
      <c r="AJ78" s="16">
        <v>7.0044444439999998</v>
      </c>
      <c r="AK78" s="16">
        <v>11.073469387999999</v>
      </c>
      <c r="AL78" s="16">
        <v>9.1931519270000006</v>
      </c>
      <c r="AM78" s="16">
        <v>9.6419047619999994</v>
      </c>
      <c r="AN78" s="16">
        <v>12.074376417</v>
      </c>
      <c r="AO78" s="16">
        <v>9.1167346939999998</v>
      </c>
    </row>
    <row r="79" spans="1:41" x14ac:dyDescent="0.35">
      <c r="B79" s="9" t="s">
        <v>11</v>
      </c>
      <c r="C79" s="22">
        <v>2.1973628957175926E-4</v>
      </c>
      <c r="D79" s="22">
        <v>2.9454942471064812E-4</v>
      </c>
      <c r="E79" s="22">
        <v>2.3750734862268522E-4</v>
      </c>
      <c r="F79" s="41">
        <v>5.4972836356481484E-4</v>
      </c>
      <c r="G79" s="22">
        <v>1.3015214264699075E-3</v>
      </c>
      <c r="H79" s="22"/>
      <c r="I79" s="22"/>
      <c r="L79" s="9" t="s">
        <v>11</v>
      </c>
      <c r="M79" s="41">
        <v>7.5325438807870372E-5</v>
      </c>
      <c r="N79" s="41">
        <v>1.444108507638889E-4</v>
      </c>
      <c r="O79" s="41">
        <v>1.2725287645833333E-4</v>
      </c>
      <c r="P79" s="41">
        <v>1.6729654825231482E-4</v>
      </c>
      <c r="Q79" s="41">
        <v>1.4869378306712965E-4</v>
      </c>
      <c r="R79" s="41">
        <v>2.9991024189814836E-5</v>
      </c>
      <c r="S79" s="41">
        <v>5.8822541365740736E-5</v>
      </c>
      <c r="T79" s="41">
        <v>5.4972836356481484E-4</v>
      </c>
      <c r="U79" s="41">
        <v>1.3015214264699075E-3</v>
      </c>
      <c r="V79" s="41"/>
      <c r="AA79" s="1" t="s">
        <v>0</v>
      </c>
      <c r="AB79" s="16">
        <v>22.988390023000001</v>
      </c>
      <c r="AC79" s="16">
        <v>21.763265306000001</v>
      </c>
      <c r="AD79" s="16">
        <v>17.164081632999999</v>
      </c>
      <c r="AE79" s="16">
        <v>17.711020408</v>
      </c>
      <c r="AF79" s="16">
        <v>17.015192744</v>
      </c>
      <c r="AG79" s="16">
        <v>17.080090703</v>
      </c>
      <c r="AH79" s="16">
        <v>23.232290248999998</v>
      </c>
      <c r="AI79" s="16">
        <v>21.514739229</v>
      </c>
      <c r="AJ79" s="16">
        <v>19.48154195</v>
      </c>
      <c r="AK79" s="16">
        <v>26.608163265000002</v>
      </c>
      <c r="AL79" s="16">
        <v>23.885170068000001</v>
      </c>
      <c r="AM79" s="16">
        <v>21.195102040999998</v>
      </c>
      <c r="AN79" s="16">
        <v>27.641904761999999</v>
      </c>
      <c r="AO79" s="16">
        <v>24.044263039000001</v>
      </c>
    </row>
    <row r="80" spans="1:41" x14ac:dyDescent="0.35">
      <c r="B80" s="9" t="s">
        <v>12</v>
      </c>
      <c r="C80" s="22">
        <v>2.8434429326388888E-4</v>
      </c>
      <c r="D80" s="22">
        <v>2.5934324347222219E-4</v>
      </c>
      <c r="E80" s="22">
        <v>2.5034013605324088E-4</v>
      </c>
      <c r="F80" s="41">
        <v>4.3088834299768514E-4</v>
      </c>
      <c r="G80" s="22">
        <v>1.224916015787037E-3</v>
      </c>
      <c r="H80" s="22"/>
      <c r="I80" s="22"/>
      <c r="L80" s="9" t="s">
        <v>12</v>
      </c>
      <c r="M80" s="41">
        <v>1.0454459561342592E-4</v>
      </c>
      <c r="N80" s="41">
        <v>1.79799697650463E-4</v>
      </c>
      <c r="O80" s="41">
        <v>1.2443100697916661E-4</v>
      </c>
      <c r="P80" s="41">
        <v>1.3491223649305555E-4</v>
      </c>
      <c r="Q80" s="41">
        <v>1.6472243218750005E-4</v>
      </c>
      <c r="R80" s="41">
        <v>2.8911564618055545E-5</v>
      </c>
      <c r="S80" s="41">
        <v>5.6706139247685264E-5</v>
      </c>
      <c r="T80" s="41">
        <v>4.3088834299768514E-4</v>
      </c>
      <c r="U80" s="41">
        <v>1.224916015787037E-3</v>
      </c>
      <c r="V80" s="41"/>
      <c r="AA80" s="1" t="s">
        <v>1</v>
      </c>
      <c r="AB80" s="16">
        <v>33.239365079000002</v>
      </c>
      <c r="AC80" s="16">
        <v>30.742857142999998</v>
      </c>
      <c r="AD80" s="16">
        <v>25.965714286000001</v>
      </c>
      <c r="AE80" s="16">
        <v>27.051247166</v>
      </c>
      <c r="AF80" s="16">
        <v>26.093877550999999</v>
      </c>
      <c r="AG80" s="16">
        <v>24.655600907</v>
      </c>
      <c r="AH80" s="16">
        <v>34.366984127000002</v>
      </c>
      <c r="AI80" s="16">
        <v>31.212244898000002</v>
      </c>
      <c r="AJ80" s="16">
        <v>30.476190475999999</v>
      </c>
      <c r="AK80" s="16">
        <v>37.359002267999998</v>
      </c>
      <c r="AL80" s="16">
        <v>34.498321994999998</v>
      </c>
      <c r="AM80" s="16">
        <v>29.686712018000001</v>
      </c>
      <c r="AN80" s="16">
        <v>37.988571428999997</v>
      </c>
      <c r="AO80" s="16">
        <v>34.147845805000003</v>
      </c>
    </row>
    <row r="81" spans="2:41" x14ac:dyDescent="0.35">
      <c r="B81" s="13" t="s">
        <v>13</v>
      </c>
      <c r="C81" s="22">
        <v>2.6005448475694445E-4</v>
      </c>
      <c r="D81" s="22">
        <v>2.5150961619212962E-4</v>
      </c>
      <c r="E81" s="22">
        <v>2.2944276475694438E-4</v>
      </c>
      <c r="F81" s="41">
        <v>4.4404525699074076E-4</v>
      </c>
      <c r="G81" s="22">
        <v>1.1850521226967595E-3</v>
      </c>
      <c r="H81" s="22"/>
      <c r="I81" s="22"/>
      <c r="L81" s="13" t="s">
        <v>13</v>
      </c>
      <c r="M81" s="41">
        <v>9.0007978495370376E-5</v>
      </c>
      <c r="N81" s="41">
        <v>1.7004650626157406E-4</v>
      </c>
      <c r="O81" s="41">
        <v>1.2283740656249996E-4</v>
      </c>
      <c r="P81" s="41">
        <v>1.2867220962962966E-4</v>
      </c>
      <c r="Q81" s="41">
        <v>1.5106764928240739E-4</v>
      </c>
      <c r="R81" s="41">
        <v>3.2713424872685201E-5</v>
      </c>
      <c r="S81" s="41">
        <v>4.5661690601851803E-5</v>
      </c>
      <c r="T81" s="41">
        <v>4.4404525699074076E-4</v>
      </c>
      <c r="U81" s="41">
        <v>1.1850521226967595E-3</v>
      </c>
      <c r="V81" s="41"/>
      <c r="AA81" s="1" t="s">
        <v>47</v>
      </c>
      <c r="AB81" s="16">
        <v>45.907301586999999</v>
      </c>
      <c r="AC81" s="16">
        <v>42.132607710000002</v>
      </c>
      <c r="AD81" s="16">
        <v>37.302857142999997</v>
      </c>
      <c r="AE81" s="16">
        <v>38.384036281</v>
      </c>
      <c r="AF81" s="16">
        <v>34.236099772999999</v>
      </c>
      <c r="AG81" s="16">
        <v>34.402176871000002</v>
      </c>
      <c r="AH81" s="16">
        <v>49.227755102000003</v>
      </c>
      <c r="AI81" s="16">
        <v>41.677097506000003</v>
      </c>
      <c r="AJ81" s="16">
        <v>44.930612244999999</v>
      </c>
      <c r="AK81" s="16">
        <v>49.015419500999997</v>
      </c>
      <c r="AL81" s="16">
        <v>45.615600907000001</v>
      </c>
      <c r="AM81" s="16">
        <v>36.761496598999997</v>
      </c>
      <c r="AN81" s="16">
        <v>49.197278912000002</v>
      </c>
      <c r="AO81" s="16">
        <v>45.975510204000003</v>
      </c>
    </row>
    <row r="82" spans="2:41" x14ac:dyDescent="0.35">
      <c r="B82" s="13" t="s">
        <v>14</v>
      </c>
      <c r="C82" s="22">
        <v>2.3430256362268518E-4</v>
      </c>
      <c r="D82" s="22">
        <v>1.8016660368055555E-4</v>
      </c>
      <c r="E82" s="22">
        <v>1.5048343410879633E-4</v>
      </c>
      <c r="F82" s="41">
        <v>3.6336608717592593E-4</v>
      </c>
      <c r="G82" s="22">
        <v>9.2831868858796304E-4</v>
      </c>
      <c r="H82" s="22"/>
      <c r="I82" s="22"/>
      <c r="L82" s="13" t="s">
        <v>14</v>
      </c>
      <c r="M82" s="41">
        <v>1.0058500252314814E-4</v>
      </c>
      <c r="N82" s="41">
        <v>1.3371756109953703E-4</v>
      </c>
      <c r="O82" s="41">
        <v>9.8282522881944481E-5</v>
      </c>
      <c r="P82" s="41">
        <v>8.1884080798611065E-5</v>
      </c>
      <c r="Q82" s="41">
        <v>1.0454223355324076E-4</v>
      </c>
      <c r="R82" s="41">
        <v>1.6336766192129664E-5</v>
      </c>
      <c r="S82" s="41">
        <v>2.9604434363425914E-5</v>
      </c>
      <c r="T82" s="41">
        <v>3.6336608717592593E-4</v>
      </c>
      <c r="U82" s="41">
        <v>9.2831868858796304E-4</v>
      </c>
      <c r="V82" s="41"/>
      <c r="AA82" s="1" t="s">
        <v>48</v>
      </c>
      <c r="AB82" s="16">
        <v>58.056507936999999</v>
      </c>
      <c r="AC82" s="16">
        <v>54.241814058999999</v>
      </c>
      <c r="AD82" s="16">
        <v>50.749841269999997</v>
      </c>
      <c r="AE82" s="16">
        <v>51.727845805000001</v>
      </c>
      <c r="AF82" s="16">
        <v>45.229070295</v>
      </c>
      <c r="AG82" s="16">
        <v>43.212335600999999</v>
      </c>
      <c r="AH82" s="16">
        <v>62.971065760000002</v>
      </c>
      <c r="AI82" s="16">
        <v>52.978662131999997</v>
      </c>
      <c r="AJ82" s="16">
        <v>57.777755102</v>
      </c>
      <c r="AK82" s="16">
        <v>63.247437642000001</v>
      </c>
      <c r="AL82" s="16">
        <v>58.667845804999999</v>
      </c>
      <c r="AM82" s="16">
        <v>45.793945577999999</v>
      </c>
      <c r="AN82" s="16">
        <v>62.140952380999998</v>
      </c>
      <c r="AO82" s="16">
        <v>58.938979592000003</v>
      </c>
    </row>
    <row r="83" spans="2:41" x14ac:dyDescent="0.35">
      <c r="B83" s="13" t="s">
        <v>15</v>
      </c>
      <c r="C83" s="22">
        <v>2.7412446460648148E-4</v>
      </c>
      <c r="D83" s="22">
        <v>2.4948349710648152E-4</v>
      </c>
      <c r="E83" s="22">
        <v>2.2655580749999992E-4</v>
      </c>
      <c r="F83" s="41">
        <v>3.6240866717592604E-4</v>
      </c>
      <c r="G83" s="22">
        <v>1.112572436388889E-3</v>
      </c>
      <c r="H83" s="22"/>
      <c r="I83" s="22"/>
      <c r="L83" s="13" t="s">
        <v>15</v>
      </c>
      <c r="M83" s="41">
        <v>9.3944738391203697E-5</v>
      </c>
      <c r="N83" s="41">
        <v>1.8017972621527778E-4</v>
      </c>
      <c r="O83" s="41">
        <v>1.1975308642361108E-4</v>
      </c>
      <c r="P83" s="41">
        <v>1.2973041068287043E-4</v>
      </c>
      <c r="Q83" s="41">
        <v>1.4981103552083328E-4</v>
      </c>
      <c r="R83" s="41">
        <v>3.848156546296304E-5</v>
      </c>
      <c r="S83" s="41">
        <v>3.8263206516203589E-5</v>
      </c>
      <c r="T83" s="41">
        <v>3.6240866717592604E-4</v>
      </c>
      <c r="U83" s="41">
        <v>1.112572436388889E-3</v>
      </c>
      <c r="V83" s="41"/>
      <c r="AA83" s="1" t="s">
        <v>52</v>
      </c>
      <c r="AB83" s="16">
        <v>60.274875283</v>
      </c>
      <c r="AC83" s="16">
        <v>58.096326531000003</v>
      </c>
      <c r="AD83" s="16">
        <v>53.572789116000003</v>
      </c>
      <c r="AE83" s="16">
        <v>55.004444444000001</v>
      </c>
      <c r="AF83" s="16">
        <v>47.319183672999998</v>
      </c>
      <c r="AG83" s="16">
        <v>45.297777777999997</v>
      </c>
      <c r="AH83" s="16">
        <v>66.824126984000003</v>
      </c>
      <c r="AI83" s="16">
        <v>55.039455781999997</v>
      </c>
      <c r="AJ83" s="16">
        <v>60.368979592000002</v>
      </c>
      <c r="AK83" s="16">
        <v>65.745396825</v>
      </c>
      <c r="AL83" s="16">
        <v>61.494285714</v>
      </c>
      <c r="AM83" s="16">
        <v>47.205442177000002</v>
      </c>
      <c r="AN83" s="16">
        <v>65.465759637000005</v>
      </c>
      <c r="AO83" s="16">
        <v>61.871746031999997</v>
      </c>
    </row>
    <row r="84" spans="2:41" x14ac:dyDescent="0.35">
      <c r="B84" s="13" t="s">
        <v>16</v>
      </c>
      <c r="C84" s="22">
        <v>2.7539262619212968E-4</v>
      </c>
      <c r="D84" s="22">
        <v>2.5383387922453706E-4</v>
      </c>
      <c r="E84" s="22">
        <v>2.2131519274305546E-4</v>
      </c>
      <c r="F84" s="41">
        <v>4.4982468296296302E-4</v>
      </c>
      <c r="G84" s="22">
        <v>1.2003663811226851E-3</v>
      </c>
      <c r="H84" s="22"/>
      <c r="I84" s="22"/>
      <c r="L84" s="13" t="s">
        <v>16</v>
      </c>
      <c r="M84" s="41">
        <v>1.0262030738425926E-4</v>
      </c>
      <c r="N84" s="41">
        <v>1.7277231880787037E-4</v>
      </c>
      <c r="O84" s="41">
        <v>1.1693961534722225E-4</v>
      </c>
      <c r="P84" s="41">
        <v>1.3689426387731481E-4</v>
      </c>
      <c r="Q84" s="41">
        <v>1.500401549537037E-4</v>
      </c>
      <c r="R84" s="41">
        <v>3.3944056018518456E-5</v>
      </c>
      <c r="S84" s="41">
        <v>3.7330981770833301E-5</v>
      </c>
      <c r="T84" s="41">
        <v>4.4982468296296302E-4</v>
      </c>
      <c r="U84" s="41">
        <v>1.2003663811226851E-3</v>
      </c>
      <c r="V84" s="41"/>
      <c r="AA84" s="1">
        <v>4</v>
      </c>
      <c r="AB84" s="16">
        <v>63.730068027000002</v>
      </c>
      <c r="AC84" s="16">
        <v>61.486439908999998</v>
      </c>
      <c r="AD84" s="16">
        <v>57.251700679999999</v>
      </c>
      <c r="AE84" s="16">
        <v>59.067210883999998</v>
      </c>
      <c r="AF84" s="16">
        <v>50.549841270000002</v>
      </c>
      <c r="AG84" s="16">
        <v>48.626213151999998</v>
      </c>
      <c r="AH84" s="16">
        <v>72.064943310999993</v>
      </c>
      <c r="AI84" s="16">
        <v>58.034829932000001</v>
      </c>
      <c r="AJ84" s="16">
        <v>65.451247166000002</v>
      </c>
      <c r="AK84" s="16">
        <v>70.644807256000007</v>
      </c>
      <c r="AL84" s="16">
        <v>65.439455781999996</v>
      </c>
      <c r="AM84" s="16">
        <v>49.763265306000001</v>
      </c>
      <c r="AN84" s="16">
        <v>68.771700679999995</v>
      </c>
      <c r="AO84" s="16">
        <v>65.097142856999994</v>
      </c>
    </row>
    <row r="85" spans="2:41" x14ac:dyDescent="0.35">
      <c r="B85" s="6" t="s">
        <v>22</v>
      </c>
      <c r="C85" s="22">
        <v>2.3776522513888895E-4</v>
      </c>
      <c r="D85" s="22">
        <v>2.4259311749421291E-4</v>
      </c>
      <c r="E85" s="22">
        <v>2.1594991391451717E-4</v>
      </c>
      <c r="F85" s="41">
        <v>4.4800233806216932E-4</v>
      </c>
      <c r="G85" s="22">
        <v>1.1443105946097884E-3</v>
      </c>
      <c r="H85" s="22"/>
      <c r="I85" s="22"/>
      <c r="L85" s="6" t="s">
        <v>22</v>
      </c>
      <c r="M85" s="41">
        <v>8.6312635725033077E-5</v>
      </c>
      <c r="N85" s="41">
        <v>1.514525894138558E-4</v>
      </c>
      <c r="O85" s="41">
        <v>1.1256557517195769E-4</v>
      </c>
      <c r="P85" s="41">
        <v>1.3002754232225531E-4</v>
      </c>
      <c r="Q85" s="41">
        <v>1.4134276506117723E-4</v>
      </c>
      <c r="R85" s="41">
        <v>3.1288467765376993E-5</v>
      </c>
      <c r="S85" s="41">
        <v>4.3318681087962946E-5</v>
      </c>
      <c r="T85" s="41">
        <v>4.4800233806216932E-4</v>
      </c>
      <c r="U85" s="41">
        <v>1.1443105946097884E-3</v>
      </c>
      <c r="V85" s="41"/>
      <c r="AA85" s="42"/>
      <c r="AB85" s="16">
        <v>100.744421769</v>
      </c>
      <c r="AC85" s="16">
        <v>107.276190476</v>
      </c>
      <c r="AD85" s="16">
        <v>81.800249433000005</v>
      </c>
      <c r="AE85" s="16">
        <v>83.620952380999995</v>
      </c>
      <c r="AF85" s="16">
        <v>97.159546485000007</v>
      </c>
      <c r="AG85" s="16">
        <v>89.864852608000007</v>
      </c>
      <c r="AH85" s="16">
        <v>126.68244898</v>
      </c>
      <c r="AI85" s="16">
        <v>100.903628118</v>
      </c>
      <c r="AJ85" s="16">
        <v>112.947777778</v>
      </c>
      <c r="AK85" s="16">
        <v>107.873560091</v>
      </c>
      <c r="AL85" s="16">
        <v>103.804965986</v>
      </c>
      <c r="AM85" s="16">
        <v>81.158095238000001</v>
      </c>
      <c r="AN85" s="16">
        <v>100.083809524</v>
      </c>
      <c r="AO85" s="16">
        <v>103.961995465</v>
      </c>
    </row>
    <row r="86" spans="2:41" x14ac:dyDescent="0.35">
      <c r="B86" s="6" t="s">
        <v>23</v>
      </c>
      <c r="C86" s="22">
        <v>1.8710422440972225E-4</v>
      </c>
      <c r="D86" s="22">
        <v>1.8016660368055555E-4</v>
      </c>
      <c r="E86" s="22">
        <v>1.5048343410879633E-4</v>
      </c>
      <c r="F86" s="41">
        <v>2.8412672167824082E-4</v>
      </c>
      <c r="G86" s="22">
        <v>9.2831868858796304E-4</v>
      </c>
      <c r="H86" s="30" t="s">
        <v>53</v>
      </c>
      <c r="I86" s="22"/>
      <c r="L86" s="6" t="s">
        <v>23</v>
      </c>
      <c r="M86" s="41">
        <v>6.8778869571759255E-5</v>
      </c>
      <c r="N86" s="41">
        <v>1.1303854875E-4</v>
      </c>
      <c r="O86" s="41">
        <v>8.7679516250000009E-5</v>
      </c>
      <c r="P86" s="41">
        <v>8.1884080798611065E-5</v>
      </c>
      <c r="Q86" s="41">
        <v>1.0196942974537034E-4</v>
      </c>
      <c r="R86" s="41">
        <v>1.6336766192129664E-5</v>
      </c>
      <c r="S86" s="41">
        <v>2.9604434363425914E-5</v>
      </c>
      <c r="T86" s="41">
        <v>2.8412672167824082E-4</v>
      </c>
      <c r="U86" s="41">
        <v>9.2831868858796304E-4</v>
      </c>
      <c r="V86" s="30" t="s">
        <v>53</v>
      </c>
      <c r="AA86" s="43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35">
      <c r="B87" s="6" t="s">
        <v>24</v>
      </c>
      <c r="C87" s="22">
        <v>2.8434429326388888E-4</v>
      </c>
      <c r="D87" s="22">
        <v>3.0087343579861118E-4</v>
      </c>
      <c r="E87" s="22">
        <v>2.6431930797453693E-4</v>
      </c>
      <c r="F87" s="41">
        <v>6.3214705635416678E-4</v>
      </c>
      <c r="G87" s="22">
        <v>1.4512828588310186E-3</v>
      </c>
      <c r="H87" s="30" t="s">
        <v>54</v>
      </c>
      <c r="I87" s="22"/>
      <c r="L87" s="6" t="s">
        <v>24</v>
      </c>
      <c r="M87" s="41">
        <v>1.0454459561342592E-4</v>
      </c>
      <c r="N87" s="41">
        <v>1.8017972621527778E-4</v>
      </c>
      <c r="O87" s="41">
        <v>1.2887377173611116E-4</v>
      </c>
      <c r="P87" s="41">
        <v>1.7199966406250002E-4</v>
      </c>
      <c r="Q87" s="41">
        <v>1.6472243218750005E-4</v>
      </c>
      <c r="R87" s="41">
        <v>4.4612412870370405E-5</v>
      </c>
      <c r="S87" s="41">
        <v>6.0657596377314705E-5</v>
      </c>
      <c r="T87" s="41">
        <v>6.3214705635416678E-4</v>
      </c>
      <c r="U87" s="41">
        <v>1.4512828588310184E-3</v>
      </c>
      <c r="V87" s="30" t="s">
        <v>54</v>
      </c>
      <c r="AA87" s="43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35">
      <c r="B88" s="6" t="s">
        <v>25</v>
      </c>
      <c r="C88" s="8">
        <v>13.885052273794868</v>
      </c>
      <c r="D88" s="8">
        <v>13.96489720382019</v>
      </c>
      <c r="E88" s="8">
        <v>14.980923620075281</v>
      </c>
      <c r="F88" s="29">
        <v>22.440869304719126</v>
      </c>
      <c r="G88" s="8">
        <v>12.658553254956956</v>
      </c>
      <c r="I88" s="8"/>
      <c r="L88" s="6" t="s">
        <v>25</v>
      </c>
      <c r="M88" s="8">
        <v>14.229514220613282</v>
      </c>
      <c r="N88" s="8">
        <v>15.036448937974489</v>
      </c>
      <c r="O88" s="8">
        <v>10.807721021191959</v>
      </c>
      <c r="P88" s="8">
        <v>18.446911274243678</v>
      </c>
      <c r="Q88" s="8">
        <v>13.522738974587995</v>
      </c>
      <c r="R88" s="8">
        <v>26.304452332648442</v>
      </c>
      <c r="S88" s="8">
        <v>21.713557147420005</v>
      </c>
      <c r="T88" s="8">
        <v>22.4408693047192</v>
      </c>
      <c r="U88" s="31">
        <v>12.658553254956914</v>
      </c>
      <c r="V88" s="40"/>
      <c r="AA88" s="43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35">
      <c r="P89"/>
      <c r="S89"/>
      <c r="T89"/>
      <c r="V89"/>
      <c r="W89" s="19"/>
      <c r="X89" s="19"/>
      <c r="Y89" s="19"/>
      <c r="Z89" s="19"/>
      <c r="AA89" s="19"/>
      <c r="AB89" s="19"/>
      <c r="AC89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35">
      <c r="B90" s="36" t="s">
        <v>40</v>
      </c>
      <c r="C90" s="6">
        <v>1</v>
      </c>
      <c r="D90" s="6">
        <v>2</v>
      </c>
      <c r="E90" s="6">
        <v>3</v>
      </c>
      <c r="F90" s="6">
        <v>4</v>
      </c>
      <c r="G90" s="6" t="s">
        <v>20</v>
      </c>
      <c r="I90" s="6"/>
      <c r="L90" s="34" t="s">
        <v>44</v>
      </c>
      <c r="M90" s="1" t="s">
        <v>50</v>
      </c>
      <c r="N90" s="1" t="s">
        <v>51</v>
      </c>
      <c r="O90" s="1" t="s">
        <v>0</v>
      </c>
      <c r="P90" s="1" t="s">
        <v>1</v>
      </c>
      <c r="Q90" s="1" t="s">
        <v>47</v>
      </c>
      <c r="R90" s="1" t="s">
        <v>48</v>
      </c>
      <c r="S90" s="1" t="s">
        <v>52</v>
      </c>
      <c r="T90" s="1">
        <v>4</v>
      </c>
      <c r="U90" s="44" t="s">
        <v>20</v>
      </c>
      <c r="V90" s="19"/>
      <c r="W90" s="41"/>
      <c r="X90" s="41"/>
      <c r="Y90" s="41"/>
      <c r="Z90" s="41"/>
      <c r="AA90" s="1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35">
      <c r="B91" s="9" t="s">
        <v>4</v>
      </c>
      <c r="C91" s="22">
        <v>2.4722012261574078E-4</v>
      </c>
      <c r="D91" s="22">
        <v>2.3575627782407407E-4</v>
      </c>
      <c r="E91" s="22">
        <v>2.2400268748842589E-4</v>
      </c>
      <c r="F91" s="41">
        <v>5.2997396489583336E-4</v>
      </c>
      <c r="G91" s="22">
        <v>1.2369530528240742E-3</v>
      </c>
      <c r="H91" s="22"/>
      <c r="I91" s="22"/>
      <c r="L91" s="9" t="s">
        <v>4</v>
      </c>
      <c r="M91" s="41">
        <v>8.6600319143518515E-5</v>
      </c>
      <c r="N91" s="41">
        <v>1.6061980347222224E-4</v>
      </c>
      <c r="O91" s="41">
        <v>1.0393046107638886E-4</v>
      </c>
      <c r="P91" s="41">
        <v>1.3182581674768524E-4</v>
      </c>
      <c r="Q91" s="41">
        <v>1.4015285126157403E-4</v>
      </c>
      <c r="R91" s="41">
        <v>4.4612412870370405E-5</v>
      </c>
      <c r="S91" s="41">
        <v>3.9237423356481427E-5</v>
      </c>
      <c r="T91" s="41">
        <v>5.2997396489583336E-4</v>
      </c>
      <c r="U91" s="41">
        <v>1.2369530528240742E-3</v>
      </c>
      <c r="V91" s="41"/>
      <c r="W91" s="41"/>
      <c r="X91" s="41"/>
      <c r="Y91" s="41"/>
      <c r="Z91" s="41"/>
      <c r="AA91" s="1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35">
      <c r="B92" s="9" t="s">
        <v>6</v>
      </c>
      <c r="C92" s="22">
        <v>2.0131015369212962E-4</v>
      </c>
      <c r="D92" s="22">
        <v>2.3927101704861111E-4</v>
      </c>
      <c r="E92" s="22">
        <v>2.393885949421296E-4</v>
      </c>
      <c r="F92" s="41">
        <v>2.8418682288194441E-4</v>
      </c>
      <c r="G92" s="22">
        <v>9.641565885648147E-4</v>
      </c>
      <c r="H92" s="22"/>
      <c r="I92" s="22"/>
      <c r="L92" s="9" t="s">
        <v>6</v>
      </c>
      <c r="M92" s="41">
        <v>7.1411774594907419E-5</v>
      </c>
      <c r="N92" s="41">
        <v>1.2989837909722221E-4</v>
      </c>
      <c r="O92" s="41">
        <v>1.0810447636574074E-4</v>
      </c>
      <c r="P92" s="41">
        <v>1.3116654068287038E-4</v>
      </c>
      <c r="Q92" s="41">
        <v>1.5444223986111111E-4</v>
      </c>
      <c r="R92" s="41">
        <v>3.7923595358796289E-5</v>
      </c>
      <c r="S92" s="41">
        <v>4.7022759722222189E-5</v>
      </c>
      <c r="T92" s="41">
        <v>2.8418682288194441E-4</v>
      </c>
      <c r="U92" s="41">
        <v>9.641565885648147E-4</v>
      </c>
      <c r="V92" s="41"/>
      <c r="W92" s="41"/>
      <c r="X92" s="41"/>
      <c r="Y92" s="41"/>
      <c r="Z92" s="41"/>
      <c r="AA92" s="1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35">
      <c r="B93" s="9" t="s">
        <v>7</v>
      </c>
      <c r="C93" s="22">
        <v>1.9285346855324071E-4</v>
      </c>
      <c r="D93" s="22">
        <v>1.9931605357638888E-4</v>
      </c>
      <c r="E93" s="22">
        <v>1.888164525115741E-4</v>
      </c>
      <c r="F93" s="41">
        <v>5.3946418072916668E-4</v>
      </c>
      <c r="G93" s="22">
        <v>1.1204501553703705E-3</v>
      </c>
      <c r="H93" s="22"/>
      <c r="I93" s="22"/>
      <c r="L93" s="9" t="s">
        <v>7</v>
      </c>
      <c r="M93" s="41">
        <v>6.8778869571759255E-5</v>
      </c>
      <c r="N93" s="41">
        <v>1.2407459898148147E-4</v>
      </c>
      <c r="O93" s="41">
        <v>1.0507737045138887E-4</v>
      </c>
      <c r="P93" s="41">
        <v>9.4238683125000009E-5</v>
      </c>
      <c r="Q93" s="41">
        <v>1.2723345511574075E-4</v>
      </c>
      <c r="R93" s="41">
        <v>2.4191127060185164E-5</v>
      </c>
      <c r="S93" s="41">
        <v>3.7391870335648191E-5</v>
      </c>
      <c r="T93" s="41">
        <v>5.3946418072916668E-4</v>
      </c>
      <c r="U93" s="41">
        <v>1.1204501553703705E-3</v>
      </c>
      <c r="V93" s="41"/>
      <c r="W93" s="41"/>
      <c r="X93" s="41"/>
      <c r="Y93" s="41"/>
      <c r="Z93" s="41"/>
      <c r="AA93" s="1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2:41" x14ac:dyDescent="0.35">
      <c r="B94" s="9" t="s">
        <v>8</v>
      </c>
      <c r="C94" s="22">
        <v>1.8710422440972225E-4</v>
      </c>
      <c r="D94" s="22">
        <v>2.0048710842592596E-4</v>
      </c>
      <c r="E94" s="22">
        <v>1.6463004954861106E-4</v>
      </c>
      <c r="F94" s="41">
        <v>4.772990677777779E-4</v>
      </c>
      <c r="G94" s="22">
        <v>1.0295204501620373E-3</v>
      </c>
      <c r="H94" s="22"/>
      <c r="I94" s="22"/>
      <c r="L94" s="9" t="s">
        <v>8</v>
      </c>
      <c r="M94" s="41">
        <v>7.4065675659722226E-5</v>
      </c>
      <c r="N94" s="41">
        <v>1.1303854875E-4</v>
      </c>
      <c r="O94" s="41">
        <v>8.7679516250000009E-5</v>
      </c>
      <c r="P94" s="41">
        <v>1.1280759217592595E-4</v>
      </c>
      <c r="Q94" s="41">
        <v>1.0196942974537034E-4</v>
      </c>
      <c r="R94" s="41">
        <v>2.4137062233796265E-5</v>
      </c>
      <c r="S94" s="41">
        <v>3.8523557569444462E-5</v>
      </c>
      <c r="T94" s="41">
        <v>4.772990677777779E-4</v>
      </c>
      <c r="U94" s="41">
        <v>1.0295204501620373E-3</v>
      </c>
      <c r="V94" s="41"/>
      <c r="W94" s="41"/>
      <c r="X94" s="41"/>
      <c r="Y94" s="41"/>
      <c r="Z94" s="41"/>
      <c r="AA94" s="1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2:41" x14ac:dyDescent="0.35">
      <c r="B95" s="9" t="s">
        <v>9</v>
      </c>
      <c r="C95" s="22">
        <v>2.539430587037037E-4</v>
      </c>
      <c r="D95" s="22">
        <v>3.0087343579861118E-4</v>
      </c>
      <c r="E95" s="22">
        <v>2.6431930797453693E-4</v>
      </c>
      <c r="F95" s="41">
        <v>6.3214705635416678E-4</v>
      </c>
      <c r="G95" s="22">
        <v>1.4512828588310186E-3</v>
      </c>
      <c r="H95" s="22"/>
      <c r="I95" s="22"/>
      <c r="L95" s="9" t="s">
        <v>9</v>
      </c>
      <c r="M95" s="41">
        <v>8.6545729409722217E-5</v>
      </c>
      <c r="N95" s="41">
        <v>1.6739732929398147E-4</v>
      </c>
      <c r="O95" s="41">
        <v>1.2887377173611116E-4</v>
      </c>
      <c r="P95" s="41">
        <v>1.7199966406250002E-4</v>
      </c>
      <c r="Q95" s="41">
        <v>1.590660955787037E-4</v>
      </c>
      <c r="R95" s="41">
        <v>4.4595616018518533E-5</v>
      </c>
      <c r="S95" s="41">
        <v>6.0657596377314705E-5</v>
      </c>
      <c r="T95" s="41">
        <v>6.3214705635416678E-4</v>
      </c>
      <c r="U95" s="41">
        <v>1.4512828588310184E-3</v>
      </c>
      <c r="V95" s="41"/>
      <c r="W95" s="41"/>
      <c r="X95" s="41"/>
      <c r="Y95" s="41"/>
      <c r="Z95" s="41"/>
      <c r="AA95" s="1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2:41" x14ac:dyDescent="0.35">
      <c r="B96" s="9" t="s">
        <v>10</v>
      </c>
      <c r="C96" s="22">
        <v>2.4069874863425926E-4</v>
      </c>
      <c r="D96" s="22">
        <v>2.3336062820601854E-4</v>
      </c>
      <c r="E96" s="22">
        <v>1.8932560678240739E-4</v>
      </c>
      <c r="F96" s="41">
        <v>4.961666456712963E-4</v>
      </c>
      <c r="G96" s="22">
        <v>1.1595516292939815E-3</v>
      </c>
      <c r="H96" s="22"/>
      <c r="I96" s="22"/>
      <c r="L96" s="9" t="s">
        <v>10</v>
      </c>
      <c r="M96" s="41">
        <v>8.4236163599537032E-5</v>
      </c>
      <c r="N96" s="41">
        <v>1.5646258503472223E-4</v>
      </c>
      <c r="O96" s="41">
        <v>1.1223964894675928E-4</v>
      </c>
      <c r="P96" s="41">
        <v>1.2112097925925927E-4</v>
      </c>
      <c r="Q96" s="41">
        <v>1.3080514613425919E-4</v>
      </c>
      <c r="R96" s="41">
        <v>2.3851778356481491E-5</v>
      </c>
      <c r="S96" s="41">
        <v>3.4668682291666708E-5</v>
      </c>
      <c r="T96" s="41">
        <v>4.961666456712963E-4</v>
      </c>
      <c r="U96" s="41">
        <v>1.1595516292939815E-3</v>
      </c>
      <c r="V96" s="41"/>
      <c r="W96" s="41"/>
      <c r="X96" s="41"/>
      <c r="Y96" s="41"/>
      <c r="Z96" s="41"/>
      <c r="AA96" s="1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2:44" x14ac:dyDescent="0.35">
      <c r="B97" s="9" t="s">
        <v>12</v>
      </c>
      <c r="C97" s="22">
        <v>2.8434429326388888E-4</v>
      </c>
      <c r="D97" s="22">
        <v>2.5934324347222219E-4</v>
      </c>
      <c r="E97" s="22">
        <v>2.5034013605324088E-4</v>
      </c>
      <c r="F97" s="41">
        <v>4.3088834299768514E-4</v>
      </c>
      <c r="G97" s="22">
        <v>1.224916015787037E-3</v>
      </c>
      <c r="H97" s="22"/>
      <c r="I97" s="22"/>
      <c r="L97" s="9" t="s">
        <v>12</v>
      </c>
      <c r="M97" s="41">
        <v>1.0454459561342592E-4</v>
      </c>
      <c r="N97" s="41">
        <v>1.79799697650463E-4</v>
      </c>
      <c r="O97" s="41">
        <v>1.2443100697916661E-4</v>
      </c>
      <c r="P97" s="41">
        <v>1.3491223649305555E-4</v>
      </c>
      <c r="Q97" s="41">
        <v>1.6472243218750005E-4</v>
      </c>
      <c r="R97" s="41">
        <v>2.8911564618055545E-5</v>
      </c>
      <c r="S97" s="41">
        <v>5.6706139247685264E-5</v>
      </c>
      <c r="T97" s="41">
        <v>4.3088834299768514E-4</v>
      </c>
      <c r="U97" s="41">
        <v>1.224916015787037E-3</v>
      </c>
      <c r="V97" s="41"/>
      <c r="W97" s="41"/>
      <c r="X97" s="41"/>
      <c r="Y97" s="41"/>
      <c r="Z97" s="41"/>
      <c r="AA97" s="1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4"/>
      <c r="AR97" s="4"/>
    </row>
    <row r="98" spans="2:44" x14ac:dyDescent="0.35">
      <c r="B98" s="13" t="s">
        <v>14</v>
      </c>
      <c r="C98" s="22">
        <v>2.3430256362268518E-4</v>
      </c>
      <c r="D98" s="22">
        <v>1.8016660368055555E-4</v>
      </c>
      <c r="E98" s="22">
        <v>1.5048343410879633E-4</v>
      </c>
      <c r="F98" s="41">
        <v>3.6336608717592593E-4</v>
      </c>
      <c r="G98" s="22">
        <v>9.2831868858796304E-4</v>
      </c>
      <c r="H98" s="22"/>
      <c r="I98" s="22"/>
      <c r="L98" s="13" t="s">
        <v>14</v>
      </c>
      <c r="M98" s="41">
        <v>1.0058500252314814E-4</v>
      </c>
      <c r="N98" s="41">
        <v>1.3371756109953703E-4</v>
      </c>
      <c r="O98" s="41">
        <v>9.8282522881944481E-5</v>
      </c>
      <c r="P98" s="41">
        <v>8.1884080798611065E-5</v>
      </c>
      <c r="Q98" s="41">
        <v>1.0454223355324076E-4</v>
      </c>
      <c r="R98" s="41">
        <v>1.6336766192129664E-5</v>
      </c>
      <c r="S98" s="41">
        <v>2.9604434363425914E-5</v>
      </c>
      <c r="T98" s="41">
        <v>3.6336608717592593E-4</v>
      </c>
      <c r="U98" s="41">
        <v>9.2831868858796304E-4</v>
      </c>
      <c r="V98" s="41"/>
      <c r="W98" s="41"/>
      <c r="X98" s="41"/>
      <c r="Y98" s="41"/>
      <c r="Z98" s="41"/>
      <c r="AA98" s="45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2:44" x14ac:dyDescent="0.35">
      <c r="B99" s="6" t="s">
        <v>26</v>
      </c>
      <c r="C99" s="22">
        <v>2.3022207918692127E-4</v>
      </c>
      <c r="D99" s="22">
        <v>2.3107179600405096E-4</v>
      </c>
      <c r="E99" s="22">
        <v>2.0891328367621527E-4</v>
      </c>
      <c r="F99" s="41">
        <v>4.6918652106047457E-4</v>
      </c>
      <c r="G99" s="22">
        <v>1.139393679927662E-3</v>
      </c>
      <c r="H99" s="22"/>
      <c r="I99" s="22"/>
      <c r="L99" s="6" t="s">
        <v>26</v>
      </c>
      <c r="M99" s="41">
        <v>8.4596016264467584E-5</v>
      </c>
      <c r="N99" s="41">
        <v>1.456260629224537E-4</v>
      </c>
      <c r="O99" s="41">
        <v>1.0857734683593749E-4</v>
      </c>
      <c r="P99" s="41">
        <v>1.2249444916811344E-4</v>
      </c>
      <c r="Q99" s="41">
        <v>1.3536673542968749E-4</v>
      </c>
      <c r="R99" s="41">
        <v>3.0569990338541667E-5</v>
      </c>
      <c r="S99" s="41">
        <v>4.2976557907986109E-5</v>
      </c>
      <c r="T99" s="41">
        <v>4.6918652106047457E-4</v>
      </c>
      <c r="U99" s="41">
        <v>1.139393679927662E-3</v>
      </c>
      <c r="V99" s="41"/>
      <c r="W99" s="41"/>
      <c r="X99" s="41"/>
      <c r="Y99" s="41"/>
      <c r="Z99" s="41"/>
      <c r="AA99" s="41"/>
      <c r="AB99" s="41"/>
      <c r="AC99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2:44" x14ac:dyDescent="0.35">
      <c r="B100" s="6" t="s">
        <v>29</v>
      </c>
      <c r="C100" s="22">
        <v>1.8710422440972225E-4</v>
      </c>
      <c r="D100" s="22">
        <v>1.8016660368055555E-4</v>
      </c>
      <c r="E100" s="22">
        <v>1.5048343410879633E-4</v>
      </c>
      <c r="F100" s="41">
        <v>2.8418682288194441E-4</v>
      </c>
      <c r="G100" s="22">
        <v>9.2831868858796304E-4</v>
      </c>
      <c r="H100" s="30" t="s">
        <v>53</v>
      </c>
      <c r="I100" s="22"/>
      <c r="L100" s="6" t="s">
        <v>29</v>
      </c>
      <c r="M100" s="41">
        <v>6.8778869571759255E-5</v>
      </c>
      <c r="N100" s="41">
        <v>1.1303854875E-4</v>
      </c>
      <c r="O100" s="41">
        <v>8.7679516250000009E-5</v>
      </c>
      <c r="P100" s="41">
        <v>8.1884080798611065E-5</v>
      </c>
      <c r="Q100" s="41">
        <v>1.0196942974537034E-4</v>
      </c>
      <c r="R100" s="41">
        <v>1.6336766192129664E-5</v>
      </c>
      <c r="S100" s="41">
        <v>2.9604434363425914E-5</v>
      </c>
      <c r="T100" s="41">
        <v>2.8418682288194441E-4</v>
      </c>
      <c r="U100" s="41">
        <v>9.2831868858796304E-4</v>
      </c>
      <c r="V100" s="30" t="s">
        <v>53</v>
      </c>
      <c r="W100" s="41"/>
      <c r="X100" s="41"/>
      <c r="Y100" s="41"/>
      <c r="Z100" s="41"/>
      <c r="AA100" s="41"/>
      <c r="AB100" s="41"/>
      <c r="AC100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2:44" x14ac:dyDescent="0.35">
      <c r="B101" s="6" t="s">
        <v>27</v>
      </c>
      <c r="C101" s="22">
        <v>2.8434429326388888E-4</v>
      </c>
      <c r="D101" s="22">
        <v>3.0087343579861118E-4</v>
      </c>
      <c r="E101" s="22">
        <v>2.6431930797453693E-4</v>
      </c>
      <c r="F101" s="41">
        <v>6.3214705635416678E-4</v>
      </c>
      <c r="G101" s="22">
        <v>1.4512828588310186E-3</v>
      </c>
      <c r="H101" s="30" t="s">
        <v>54</v>
      </c>
      <c r="I101" s="22"/>
      <c r="L101" s="6" t="s">
        <v>27</v>
      </c>
      <c r="M101" s="41">
        <v>1.0454459561342592E-4</v>
      </c>
      <c r="N101" s="41">
        <v>1.79799697650463E-4</v>
      </c>
      <c r="O101" s="41">
        <v>1.2887377173611116E-4</v>
      </c>
      <c r="P101" s="41">
        <v>1.7199966406250002E-4</v>
      </c>
      <c r="Q101" s="41">
        <v>1.6472243218750005E-4</v>
      </c>
      <c r="R101" s="41">
        <v>4.4612412870370405E-5</v>
      </c>
      <c r="S101" s="41">
        <v>6.0657596377314705E-5</v>
      </c>
      <c r="T101" s="41">
        <v>6.3214705635416678E-4</v>
      </c>
      <c r="U101" s="41">
        <v>1.4512828588310184E-3</v>
      </c>
      <c r="V101" s="30" t="s">
        <v>54</v>
      </c>
      <c r="W101" s="41"/>
      <c r="X101" s="41"/>
      <c r="Y101" s="41"/>
      <c r="Z101" s="41"/>
      <c r="AA101" s="41"/>
      <c r="AB101" s="41"/>
      <c r="AC101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2:44" x14ac:dyDescent="0.35">
      <c r="B102" s="6" t="s">
        <v>38</v>
      </c>
      <c r="C102" s="8">
        <v>14.682968097039955</v>
      </c>
      <c r="D102" s="8">
        <v>16.60147769030463</v>
      </c>
      <c r="E102" s="8">
        <v>19.905283405439182</v>
      </c>
      <c r="F102" s="29">
        <v>23.1906757865194</v>
      </c>
      <c r="G102" s="8">
        <v>14.916704296653116</v>
      </c>
      <c r="I102" s="8"/>
      <c r="L102" s="6" t="s">
        <v>28</v>
      </c>
      <c r="M102" s="8">
        <v>15.454174459476244</v>
      </c>
      <c r="N102" s="8">
        <v>16.207827106864457</v>
      </c>
      <c r="O102" s="8">
        <v>12.324461710492347</v>
      </c>
      <c r="P102" s="8">
        <v>22.485611446582382</v>
      </c>
      <c r="Q102" s="8">
        <v>17.57656041976556</v>
      </c>
      <c r="R102" s="8">
        <v>34.542132104485162</v>
      </c>
      <c r="S102" s="8">
        <v>25.342159869052754</v>
      </c>
      <c r="T102" s="8">
        <v>23.1906757865194</v>
      </c>
      <c r="U102" s="31">
        <v>14.916704296653108</v>
      </c>
      <c r="V102" s="40"/>
      <c r="W102" s="41"/>
      <c r="X102" s="41"/>
      <c r="Y102" s="41"/>
      <c r="Z102" s="41"/>
      <c r="AA102" s="41"/>
      <c r="AB102" s="41"/>
      <c r="AC102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2:44" x14ac:dyDescent="0.35">
      <c r="P103"/>
      <c r="S103"/>
      <c r="T103"/>
      <c r="V103"/>
      <c r="W103" s="41"/>
      <c r="X103" s="41"/>
      <c r="Y103" s="41"/>
      <c r="Z103" s="41"/>
      <c r="AA103" s="41"/>
      <c r="AB103" s="41"/>
      <c r="AC103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2:44" x14ac:dyDescent="0.35">
      <c r="B104" s="34" t="s">
        <v>41</v>
      </c>
      <c r="C104" s="6">
        <v>1</v>
      </c>
      <c r="D104" s="6">
        <v>2</v>
      </c>
      <c r="E104" s="6">
        <v>3</v>
      </c>
      <c r="F104" s="6">
        <v>4</v>
      </c>
      <c r="G104" s="6"/>
      <c r="H104" s="6"/>
      <c r="I104" s="6"/>
      <c r="L104" s="34" t="s">
        <v>45</v>
      </c>
      <c r="M104" s="1" t="s">
        <v>50</v>
      </c>
      <c r="N104" s="1" t="s">
        <v>51</v>
      </c>
      <c r="O104" s="1" t="s">
        <v>0</v>
      </c>
      <c r="P104" s="1" t="s">
        <v>1</v>
      </c>
      <c r="Q104" s="1" t="s">
        <v>47</v>
      </c>
      <c r="R104" s="1" t="s">
        <v>48</v>
      </c>
      <c r="S104" s="1" t="s">
        <v>52</v>
      </c>
      <c r="T104" s="1">
        <v>4</v>
      </c>
      <c r="U104" s="44"/>
      <c r="V104" s="19"/>
      <c r="W104" s="41"/>
      <c r="X104" s="41"/>
      <c r="Y104" s="41"/>
      <c r="Z104" s="41"/>
      <c r="AA104" s="41"/>
      <c r="AB104" s="41"/>
      <c r="AC104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2:44" x14ac:dyDescent="0.35">
      <c r="B105" s="37" t="s">
        <v>2</v>
      </c>
      <c r="C105" s="29">
        <v>20.253164556962027</v>
      </c>
      <c r="D105" s="29">
        <v>18.354430379746837</v>
      </c>
      <c r="E105" s="8">
        <v>15.822784810126581</v>
      </c>
      <c r="F105" s="8">
        <v>45.569620253164558</v>
      </c>
      <c r="G105" s="8"/>
      <c r="H105" s="8"/>
      <c r="P105"/>
      <c r="S105"/>
      <c r="U105"/>
      <c r="V105"/>
      <c r="W105" s="41"/>
      <c r="X105" s="41"/>
      <c r="Y105" s="41"/>
      <c r="Z105" s="41"/>
      <c r="AA105" s="41"/>
      <c r="AB105" s="41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2:44" x14ac:dyDescent="0.35">
      <c r="B106" s="9" t="s">
        <v>3</v>
      </c>
      <c r="C106" s="8">
        <v>22.441294484585818</v>
      </c>
      <c r="D106" s="8">
        <v>22.860748842388546</v>
      </c>
      <c r="E106" s="8">
        <v>17.777536517108551</v>
      </c>
      <c r="F106" s="8">
        <v>36.920420155917078</v>
      </c>
      <c r="G106" s="8"/>
      <c r="H106" s="8"/>
      <c r="L106" s="9" t="s">
        <v>3</v>
      </c>
      <c r="M106" s="8">
        <v>8.3292168222170684</v>
      </c>
      <c r="N106" s="8">
        <v>14.112077662368749</v>
      </c>
      <c r="O106" s="8">
        <v>10.224960530538652</v>
      </c>
      <c r="P106" s="8">
        <v>12.635788311849893</v>
      </c>
      <c r="Q106" s="8">
        <v>12.118374567052459</v>
      </c>
      <c r="R106" s="8">
        <v>2.2127376597028556</v>
      </c>
      <c r="S106" s="8">
        <v>3.4464242903532387</v>
      </c>
      <c r="T106" s="8">
        <v>36.920420155917078</v>
      </c>
      <c r="U106" s="8"/>
      <c r="V106" s="8"/>
      <c r="W106" s="41"/>
      <c r="X106" s="41"/>
      <c r="Y106" s="41"/>
      <c r="Z106" s="41"/>
      <c r="AA106" s="41"/>
      <c r="AB106" s="41"/>
    </row>
    <row r="107" spans="2:44" x14ac:dyDescent="0.35">
      <c r="B107" s="9" t="s">
        <v>4</v>
      </c>
      <c r="C107" s="8">
        <v>19.986217104304419</v>
      </c>
      <c r="D107" s="8">
        <v>19.059436191682579</v>
      </c>
      <c r="E107" s="8">
        <v>18.109231144788215</v>
      </c>
      <c r="F107" s="8">
        <v>42.84511555922478</v>
      </c>
      <c r="G107" s="8"/>
      <c r="H107" s="8"/>
      <c r="L107" s="9" t="s">
        <v>4</v>
      </c>
      <c r="M107" s="8">
        <v>7.0010999161045167</v>
      </c>
      <c r="N107" s="8">
        <v>12.985117188199901</v>
      </c>
      <c r="O107" s="8">
        <v>8.402134651683534</v>
      </c>
      <c r="P107" s="8">
        <v>10.657301539999043</v>
      </c>
      <c r="Q107" s="8">
        <v>11.330490752384868</v>
      </c>
      <c r="R107" s="8">
        <v>3.606637516962854</v>
      </c>
      <c r="S107" s="8">
        <v>3.1721028754404941</v>
      </c>
      <c r="T107" s="8">
        <v>42.84511555922478</v>
      </c>
      <c r="U107" s="8"/>
      <c r="V107" s="8"/>
      <c r="W107" s="31"/>
      <c r="X107" s="31"/>
      <c r="Y107" s="31"/>
      <c r="Z107" s="31"/>
      <c r="AA107" s="31"/>
      <c r="AB107" s="31"/>
      <c r="AC107"/>
    </row>
    <row r="108" spans="2:44" x14ac:dyDescent="0.35">
      <c r="B108" s="9" t="s">
        <v>5</v>
      </c>
      <c r="C108" s="8">
        <v>20.863581987060169</v>
      </c>
      <c r="D108" s="8">
        <v>24.656637472064286</v>
      </c>
      <c r="E108" s="8">
        <v>24.424096829248668</v>
      </c>
      <c r="F108" s="8">
        <v>30.055683711626862</v>
      </c>
      <c r="G108" s="8"/>
      <c r="H108" s="8"/>
      <c r="L108" s="9" t="s">
        <v>5</v>
      </c>
      <c r="M108" s="8">
        <v>7.7287003623292936</v>
      </c>
      <c r="N108" s="8">
        <v>13.134881624730877</v>
      </c>
      <c r="O108" s="8">
        <v>10.776159919928741</v>
      </c>
      <c r="P108" s="8">
        <v>13.880477552135547</v>
      </c>
      <c r="Q108" s="8">
        <v>16.463633181044475</v>
      </c>
      <c r="R108" s="8">
        <v>3.456238022356648</v>
      </c>
      <c r="S108" s="8">
        <v>4.5042256258475444</v>
      </c>
      <c r="T108" s="8">
        <v>30.055683711626862</v>
      </c>
      <c r="U108" s="8"/>
      <c r="V108" s="8"/>
      <c r="Y108" s="2"/>
      <c r="Z108" s="2"/>
      <c r="AA108" s="2"/>
      <c r="AC108"/>
    </row>
    <row r="109" spans="2:44" x14ac:dyDescent="0.35">
      <c r="B109" s="9" t="s">
        <v>6</v>
      </c>
      <c r="C109" s="8">
        <v>20.879404453563684</v>
      </c>
      <c r="D109" s="8">
        <v>24.816613803861003</v>
      </c>
      <c r="E109" s="8">
        <v>24.828808699888576</v>
      </c>
      <c r="F109" s="8">
        <v>29.475173042686741</v>
      </c>
      <c r="G109" s="8"/>
      <c r="H109" s="8"/>
      <c r="L109" s="9" t="s">
        <v>6</v>
      </c>
      <c r="M109" s="8">
        <v>7.4066573253631622</v>
      </c>
      <c r="N109" s="8">
        <v>13.472747128200524</v>
      </c>
      <c r="O109" s="8">
        <v>11.212336009305142</v>
      </c>
      <c r="P109" s="8">
        <v>13.604277794555857</v>
      </c>
      <c r="Q109" s="8">
        <v>16.018377273239871</v>
      </c>
      <c r="R109" s="8">
        <v>3.9333440033062534</v>
      </c>
      <c r="S109" s="8">
        <v>4.8770874233424504</v>
      </c>
      <c r="T109" s="8">
        <v>29.475173042686741</v>
      </c>
      <c r="U109" s="8"/>
      <c r="V109" s="8"/>
      <c r="W109" s="19"/>
      <c r="X109" s="19"/>
      <c r="Y109" s="19"/>
      <c r="Z109" s="19"/>
      <c r="AA109" s="19"/>
      <c r="AB109" s="19"/>
      <c r="AC109"/>
    </row>
    <row r="110" spans="2:44" x14ac:dyDescent="0.35">
      <c r="B110" s="9" t="s">
        <v>7</v>
      </c>
      <c r="C110" s="8">
        <v>17.212141711872228</v>
      </c>
      <c r="D110" s="8">
        <v>17.788926407931456</v>
      </c>
      <c r="E110" s="8">
        <v>16.851838665608454</v>
      </c>
      <c r="F110" s="8">
        <v>48.147093214587855</v>
      </c>
      <c r="G110" s="8"/>
      <c r="H110" s="8"/>
      <c r="L110" s="9" t="s">
        <v>7</v>
      </c>
      <c r="M110" s="8">
        <v>6.1385032829973634</v>
      </c>
      <c r="N110" s="8">
        <v>11.073638428874865</v>
      </c>
      <c r="O110" s="8">
        <v>9.3781387728626822</v>
      </c>
      <c r="P110" s="8">
        <v>8.4107876350687754</v>
      </c>
      <c r="Q110" s="8">
        <v>11.355565841631133</v>
      </c>
      <c r="R110" s="8">
        <v>2.1590542822664576</v>
      </c>
      <c r="S110" s="8">
        <v>3.3372185417108646</v>
      </c>
      <c r="T110" s="8">
        <v>48.147093214587855</v>
      </c>
      <c r="U110" s="8"/>
      <c r="V110" s="8"/>
      <c r="W110" s="41"/>
      <c r="X110" s="41"/>
      <c r="Y110" s="41"/>
      <c r="Z110" s="41"/>
      <c r="AA110" s="41"/>
      <c r="AB110" s="41"/>
      <c r="AC110"/>
    </row>
    <row r="111" spans="2:44" x14ac:dyDescent="0.35">
      <c r="B111" s="9" t="s">
        <v>8</v>
      </c>
      <c r="C111" s="8">
        <v>18.173920137309921</v>
      </c>
      <c r="D111" s="8">
        <v>19.473834482294265</v>
      </c>
      <c r="E111" s="8">
        <v>15.990945058225876</v>
      </c>
      <c r="F111" s="8">
        <v>46.361300322169932</v>
      </c>
      <c r="G111" s="8"/>
      <c r="H111" s="8"/>
      <c r="L111" s="9" t="s">
        <v>8</v>
      </c>
      <c r="M111" s="8">
        <v>7.1941917859004114</v>
      </c>
      <c r="N111" s="8">
        <v>10.979728351409507</v>
      </c>
      <c r="O111" s="8">
        <v>8.5165395438429652</v>
      </c>
      <c r="P111" s="8">
        <v>10.9572949384513</v>
      </c>
      <c r="Q111" s="8">
        <v>9.9045560221092526</v>
      </c>
      <c r="R111" s="8">
        <v>2.344495656205499</v>
      </c>
      <c r="S111" s="8">
        <v>3.7418933799111231</v>
      </c>
      <c r="T111" s="8">
        <v>46.361300322169932</v>
      </c>
      <c r="U111" s="8"/>
      <c r="V111" s="8"/>
      <c r="W111" s="41"/>
      <c r="X111" s="41"/>
      <c r="Y111" s="41"/>
      <c r="Z111" s="41"/>
      <c r="AA111" s="41"/>
      <c r="AB111" s="41"/>
      <c r="AC111"/>
    </row>
    <row r="112" spans="2:44" x14ac:dyDescent="0.35">
      <c r="B112" s="9" t="s">
        <v>9</v>
      </c>
      <c r="C112" s="8">
        <v>17.497833531104341</v>
      </c>
      <c r="D112" s="8">
        <v>20.731550294817037</v>
      </c>
      <c r="E112" s="8">
        <v>18.212804372776869</v>
      </c>
      <c r="F112" s="8">
        <v>43.557811801301746</v>
      </c>
      <c r="G112" s="8"/>
      <c r="H112" s="8"/>
      <c r="L112" s="9" t="s">
        <v>9</v>
      </c>
      <c r="M112" s="8">
        <v>5.9633949979560299</v>
      </c>
      <c r="N112" s="8">
        <v>11.534438533148315</v>
      </c>
      <c r="O112" s="8">
        <v>8.8799899311094048</v>
      </c>
      <c r="P112" s="8">
        <v>11.851560363707634</v>
      </c>
      <c r="Q112" s="8">
        <v>10.960378578909729</v>
      </c>
      <c r="R112" s="8">
        <v>3.0728410900160066</v>
      </c>
      <c r="S112" s="8">
        <v>4.179584703851134</v>
      </c>
      <c r="T112" s="8">
        <v>43.557811801301746</v>
      </c>
      <c r="U112" s="8"/>
      <c r="V112" s="8"/>
      <c r="W112" s="41"/>
      <c r="X112" s="41"/>
      <c r="Y112" s="41"/>
      <c r="Z112" s="41"/>
      <c r="AA112" s="41"/>
      <c r="AB112" s="41"/>
      <c r="AC112"/>
    </row>
    <row r="113" spans="2:29" x14ac:dyDescent="0.35">
      <c r="B113" s="9" t="s">
        <v>10</v>
      </c>
      <c r="C113" s="8">
        <v>20.75791560750201</v>
      </c>
      <c r="D113" s="8">
        <v>20.12507440898559</v>
      </c>
      <c r="E113" s="8">
        <v>16.327484003250675</v>
      </c>
      <c r="F113" s="8">
        <v>42.789525980261722</v>
      </c>
      <c r="G113" s="8"/>
      <c r="H113" s="8"/>
      <c r="L113" s="9" t="s">
        <v>10</v>
      </c>
      <c r="M113" s="8">
        <v>7.2645461807359171</v>
      </c>
      <c r="N113" s="8">
        <v>13.493369426766094</v>
      </c>
      <c r="O113" s="8">
        <v>9.6795732170286257</v>
      </c>
      <c r="P113" s="8">
        <v>10.445501191956968</v>
      </c>
      <c r="Q113" s="8">
        <v>11.28066597723663</v>
      </c>
      <c r="R113" s="8">
        <v>2.056982867679999</v>
      </c>
      <c r="S113" s="8">
        <v>2.9898351583340443</v>
      </c>
      <c r="T113" s="8">
        <v>42.789525980261722</v>
      </c>
      <c r="U113" s="8"/>
      <c r="V113" s="8"/>
      <c r="W113" s="41"/>
      <c r="X113" s="41"/>
      <c r="Y113" s="41"/>
      <c r="Z113" s="41"/>
      <c r="AA113" s="41"/>
      <c r="AB113" s="41"/>
      <c r="AC113"/>
    </row>
    <row r="114" spans="2:29" x14ac:dyDescent="0.35">
      <c r="B114" s="9" t="s">
        <v>11</v>
      </c>
      <c r="C114" s="8">
        <v>16.883032818579554</v>
      </c>
      <c r="D114" s="8">
        <v>22.631162170687354</v>
      </c>
      <c r="E114" s="8">
        <v>18.248439387346238</v>
      </c>
      <c r="F114" s="8">
        <v>42.23736562338685</v>
      </c>
      <c r="G114" s="8"/>
      <c r="H114" s="8"/>
      <c r="L114" s="9" t="s">
        <v>11</v>
      </c>
      <c r="M114" s="8">
        <v>5.7874912602994293</v>
      </c>
      <c r="N114" s="8">
        <v>11.095541558280125</v>
      </c>
      <c r="O114" s="8">
        <v>9.7772402259622382</v>
      </c>
      <c r="P114" s="8">
        <v>12.853921944725116</v>
      </c>
      <c r="Q114" s="8">
        <v>11.424612768030185</v>
      </c>
      <c r="R114" s="8">
        <v>2.3043050678895804</v>
      </c>
      <c r="S114" s="8">
        <v>4.5195215514264735</v>
      </c>
      <c r="T114" s="8">
        <v>42.23736562338685</v>
      </c>
      <c r="U114" s="8"/>
      <c r="V114" s="8"/>
      <c r="W114" s="41"/>
      <c r="X114" s="41"/>
      <c r="Y114" s="41"/>
      <c r="Z114" s="41"/>
      <c r="AA114" s="41"/>
      <c r="AB114" s="41"/>
      <c r="AC114"/>
    </row>
    <row r="115" spans="2:29" x14ac:dyDescent="0.35">
      <c r="B115" s="9" t="s">
        <v>12</v>
      </c>
      <c r="C115" s="8">
        <v>23.213370516768943</v>
      </c>
      <c r="D115" s="8">
        <v>21.172328562100486</v>
      </c>
      <c r="E115" s="8">
        <v>20.437330627307663</v>
      </c>
      <c r="F115" s="8">
        <v>35.176970293822905</v>
      </c>
      <c r="G115" s="8"/>
      <c r="H115" s="8"/>
      <c r="L115" s="9" t="s">
        <v>12</v>
      </c>
      <c r="M115" s="8">
        <v>8.534837839168393</v>
      </c>
      <c r="N115" s="8">
        <v>14.678532677600554</v>
      </c>
      <c r="O115" s="8">
        <v>10.158329663051781</v>
      </c>
      <c r="P115" s="8">
        <v>11.013998899048708</v>
      </c>
      <c r="Q115" s="8">
        <v>13.447651109505825</v>
      </c>
      <c r="R115" s="8">
        <v>2.3602895419306926</v>
      </c>
      <c r="S115" s="8">
        <v>4.6293899758711419</v>
      </c>
      <c r="T115" s="8">
        <v>35.176970293822905</v>
      </c>
      <c r="U115" s="8"/>
      <c r="V115" s="8"/>
      <c r="W115" s="41"/>
      <c r="X115" s="41"/>
      <c r="Y115" s="41"/>
      <c r="Z115" s="41"/>
      <c r="AA115" s="41"/>
      <c r="AB115" s="41"/>
      <c r="AC115"/>
    </row>
    <row r="116" spans="2:29" x14ac:dyDescent="0.35">
      <c r="B116" s="13" t="s">
        <v>13</v>
      </c>
      <c r="C116" s="8">
        <v>21.944560899579038</v>
      </c>
      <c r="D116" s="8">
        <v>21.223506660600101</v>
      </c>
      <c r="E116" s="8">
        <v>19.361407010082715</v>
      </c>
      <c r="F116" s="8">
        <v>37.470525429738132</v>
      </c>
      <c r="G116" s="8"/>
      <c r="H116" s="8"/>
      <c r="L116" s="13" t="s">
        <v>13</v>
      </c>
      <c r="M116" s="8">
        <v>7.5952759183742957</v>
      </c>
      <c r="N116" s="8">
        <v>14.349284981204741</v>
      </c>
      <c r="O116" s="8">
        <v>10.365569936532875</v>
      </c>
      <c r="P116" s="8">
        <v>10.857936724067228</v>
      </c>
      <c r="Q116" s="8">
        <v>12.747764118478678</v>
      </c>
      <c r="R116" s="8">
        <v>2.7605051496166277</v>
      </c>
      <c r="S116" s="8">
        <v>3.8531377419874113</v>
      </c>
      <c r="T116" s="8">
        <v>37.470525429738132</v>
      </c>
      <c r="U116" s="8"/>
      <c r="V116" s="8"/>
      <c r="W116" s="41"/>
      <c r="X116" s="41"/>
      <c r="Y116" s="41"/>
      <c r="Z116" s="41"/>
      <c r="AA116" s="41"/>
      <c r="AB116" s="41"/>
      <c r="AC116"/>
    </row>
    <row r="117" spans="2:29" x14ac:dyDescent="0.35">
      <c r="B117" s="13" t="s">
        <v>14</v>
      </c>
      <c r="C117" s="8">
        <v>25.239453487581464</v>
      </c>
      <c r="D117" s="8">
        <v>19.407839774786979</v>
      </c>
      <c r="E117" s="8">
        <v>16.210320438306812</v>
      </c>
      <c r="F117" s="8">
        <v>39.142386299324741</v>
      </c>
      <c r="G117" s="8"/>
      <c r="H117" s="8"/>
      <c r="L117" s="13" t="s">
        <v>14</v>
      </c>
      <c r="M117" s="8">
        <v>10.835180176771502</v>
      </c>
      <c r="N117" s="8">
        <v>14.404273310809964</v>
      </c>
      <c r="O117" s="8">
        <v>10.587153322469355</v>
      </c>
      <c r="P117" s="8">
        <v>8.8206864523176218</v>
      </c>
      <c r="Q117" s="8">
        <v>11.261459543840138</v>
      </c>
      <c r="R117" s="8">
        <v>1.7598230427719834</v>
      </c>
      <c r="S117" s="8">
        <v>3.189037851694692</v>
      </c>
      <c r="T117" s="8">
        <v>39.142386299324741</v>
      </c>
      <c r="U117" s="8"/>
      <c r="V117" s="8"/>
      <c r="W117" s="41"/>
      <c r="X117" s="41"/>
      <c r="Y117" s="41"/>
      <c r="Z117" s="41"/>
      <c r="AA117" s="41"/>
      <c r="AB117" s="41"/>
      <c r="AC117"/>
    </row>
    <row r="118" spans="2:29" x14ac:dyDescent="0.35">
      <c r="B118" s="13" t="s">
        <v>15</v>
      </c>
      <c r="C118" s="8">
        <v>24.638797047337953</v>
      </c>
      <c r="D118" s="8">
        <v>22.424022827334987</v>
      </c>
      <c r="E118" s="8">
        <v>20.363241087954613</v>
      </c>
      <c r="F118" s="8">
        <v>32.573939037372448</v>
      </c>
      <c r="G118" s="8"/>
      <c r="H118" s="8"/>
      <c r="L118" s="13" t="s">
        <v>15</v>
      </c>
      <c r="M118" s="8">
        <v>8.4439210714336106</v>
      </c>
      <c r="N118" s="8">
        <v>16.194875975904342</v>
      </c>
      <c r="O118" s="8">
        <v>10.763621541110384</v>
      </c>
      <c r="P118" s="8">
        <v>11.660401286224605</v>
      </c>
      <c r="Q118" s="8">
        <v>13.465283753305954</v>
      </c>
      <c r="R118" s="8">
        <v>3.458791913618124</v>
      </c>
      <c r="S118" s="8">
        <v>3.4391654210305331</v>
      </c>
      <c r="T118" s="8">
        <v>32.573939037372448</v>
      </c>
      <c r="U118" s="8"/>
      <c r="V118" s="8"/>
      <c r="W118" s="41"/>
      <c r="X118" s="41"/>
      <c r="Y118" s="41"/>
      <c r="Z118" s="41"/>
      <c r="AA118" s="41"/>
      <c r="AB118" s="41"/>
      <c r="AC118"/>
    </row>
    <row r="119" spans="2:29" x14ac:dyDescent="0.35">
      <c r="B119" s="13" t="s">
        <v>16</v>
      </c>
      <c r="C119" s="8">
        <v>22.942380803314315</v>
      </c>
      <c r="D119" s="8">
        <v>21.146366910670221</v>
      </c>
      <c r="E119" s="8">
        <v>18.437303495293044</v>
      </c>
      <c r="F119" s="8">
        <v>37.473948790722424</v>
      </c>
      <c r="G119" s="8"/>
      <c r="H119" s="8"/>
      <c r="L119" s="13" t="s">
        <v>16</v>
      </c>
      <c r="M119" s="8">
        <v>8.5490820967744856</v>
      </c>
      <c r="N119" s="8">
        <v>14.393298706539829</v>
      </c>
      <c r="O119" s="8">
        <v>9.741993543492141</v>
      </c>
      <c r="P119" s="8">
        <v>11.404373367178078</v>
      </c>
      <c r="Q119" s="8">
        <v>12.499529919637814</v>
      </c>
      <c r="R119" s="8">
        <v>2.8278079553320277</v>
      </c>
      <c r="S119" s="8">
        <v>3.1099656203232033</v>
      </c>
      <c r="T119" s="8">
        <v>37.473948790722424</v>
      </c>
      <c r="U119" s="8"/>
      <c r="V119" s="8"/>
      <c r="W119" s="41"/>
      <c r="X119" s="41"/>
      <c r="Y119" s="41"/>
      <c r="Z119" s="41"/>
      <c r="AA119" s="41"/>
      <c r="AB119" s="41"/>
      <c r="AC119" s="30"/>
    </row>
    <row r="120" spans="2:29" x14ac:dyDescent="0.35">
      <c r="B120" s="6" t="s">
        <v>22</v>
      </c>
      <c r="C120" s="8">
        <v>20.905278899318851</v>
      </c>
      <c r="D120" s="8">
        <v>21.251289200728923</v>
      </c>
      <c r="E120" s="8">
        <v>18.970056238370496</v>
      </c>
      <c r="F120" s="8">
        <v>38.873375661581726</v>
      </c>
      <c r="G120" s="8"/>
      <c r="H120" s="8"/>
      <c r="L120" s="6" t="s">
        <v>22</v>
      </c>
      <c r="M120" s="8">
        <v>7.6265785026018191</v>
      </c>
      <c r="N120" s="8">
        <v>13.27870039671703</v>
      </c>
      <c r="O120" s="8">
        <v>9.8902672006370356</v>
      </c>
      <c r="P120" s="8">
        <v>11.361022000091884</v>
      </c>
      <c r="Q120" s="8">
        <v>12.448453100457643</v>
      </c>
      <c r="R120" s="8">
        <v>2.7367038406896858</v>
      </c>
      <c r="S120" s="8">
        <v>3.7848992972231672</v>
      </c>
      <c r="T120" s="8">
        <v>38.873375661581726</v>
      </c>
      <c r="U120" s="8"/>
      <c r="V120" s="8"/>
      <c r="W120" s="41"/>
      <c r="X120" s="41"/>
      <c r="Y120" s="41"/>
      <c r="Z120" s="41"/>
      <c r="AA120" s="41"/>
      <c r="AB120" s="41"/>
      <c r="AC120" s="30"/>
    </row>
    <row r="121" spans="2:29" x14ac:dyDescent="0.35">
      <c r="B121" s="6" t="s">
        <v>23</v>
      </c>
      <c r="C121" s="8">
        <v>16.883032818579554</v>
      </c>
      <c r="D121" s="8">
        <v>17.788926407931456</v>
      </c>
      <c r="E121" s="8">
        <v>15.990945058225876</v>
      </c>
      <c r="F121" s="8">
        <v>29.475173042686741</v>
      </c>
      <c r="G121" s="8"/>
      <c r="H121" s="8"/>
      <c r="L121" s="6" t="s">
        <v>23</v>
      </c>
      <c r="M121" s="8">
        <v>5.7874912602994293</v>
      </c>
      <c r="N121" s="8">
        <v>10.979728351409507</v>
      </c>
      <c r="O121" s="8">
        <v>8.402134651683534</v>
      </c>
      <c r="P121" s="8">
        <v>8.4107876350687754</v>
      </c>
      <c r="Q121" s="8">
        <v>9.9045560221092526</v>
      </c>
      <c r="R121" s="8">
        <v>1.7598230427719834</v>
      </c>
      <c r="S121" s="8">
        <v>2.9898351583340443</v>
      </c>
      <c r="T121" s="8">
        <v>29.475173042686741</v>
      </c>
      <c r="U121" s="8"/>
      <c r="V121" s="8"/>
      <c r="W121" s="31"/>
      <c r="X121" s="31"/>
      <c r="Y121" s="31"/>
      <c r="Z121" s="31"/>
      <c r="AA121" s="31"/>
      <c r="AB121" s="31"/>
      <c r="AC121"/>
    </row>
    <row r="122" spans="2:29" x14ac:dyDescent="0.35">
      <c r="B122" s="6" t="s">
        <v>24</v>
      </c>
      <c r="C122" s="8">
        <v>25.239453487581464</v>
      </c>
      <c r="D122" s="8">
        <v>24.816613803861003</v>
      </c>
      <c r="E122" s="8">
        <v>24.828808699888576</v>
      </c>
      <c r="F122" s="8">
        <v>48.147093214587855</v>
      </c>
      <c r="G122" s="8"/>
      <c r="H122" s="8"/>
      <c r="L122" s="6" t="s">
        <v>24</v>
      </c>
      <c r="M122" s="8">
        <v>10.835180176771502</v>
      </c>
      <c r="N122" s="8">
        <v>16.194875975904342</v>
      </c>
      <c r="O122" s="8">
        <v>11.212336009305142</v>
      </c>
      <c r="P122" s="8">
        <v>13.880477552135547</v>
      </c>
      <c r="Q122" s="8">
        <v>16.463633181044475</v>
      </c>
      <c r="R122" s="8">
        <v>3.9333440033062534</v>
      </c>
      <c r="S122" s="8">
        <v>4.8770874233424504</v>
      </c>
      <c r="T122" s="8">
        <v>48.147093214587855</v>
      </c>
      <c r="U122" s="8"/>
      <c r="V122" s="8"/>
      <c r="Y122" s="2"/>
      <c r="Z122" s="2"/>
      <c r="AA122" s="2"/>
      <c r="AC122"/>
    </row>
    <row r="123" spans="2:29" x14ac:dyDescent="0.35">
      <c r="B123" s="6" t="s">
        <v>30</v>
      </c>
      <c r="C123" s="8">
        <v>2.7089350482735024</v>
      </c>
      <c r="D123" s="8">
        <v>2.0584531290008892</v>
      </c>
      <c r="E123" s="8">
        <v>2.7710167732576334</v>
      </c>
      <c r="F123" s="8">
        <v>5.775806164206899</v>
      </c>
      <c r="G123" s="8"/>
      <c r="H123" s="8"/>
      <c r="L123" s="6" t="s">
        <v>30</v>
      </c>
      <c r="M123" s="8">
        <v>1.3086879627962791</v>
      </c>
      <c r="N123" s="8">
        <v>1.592297271132634</v>
      </c>
      <c r="O123" s="8">
        <v>0.86177873702505536</v>
      </c>
      <c r="P123" s="8">
        <v>1.5833963283546924</v>
      </c>
      <c r="Q123" s="8">
        <v>1.8821115121879624</v>
      </c>
      <c r="R123" s="8">
        <v>0.67120715388880281</v>
      </c>
      <c r="S123" s="8">
        <v>0.64319935115926241</v>
      </c>
      <c r="T123" s="8">
        <v>5.775806164206899</v>
      </c>
      <c r="U123" s="8"/>
      <c r="V123" s="8"/>
      <c r="W123" s="19"/>
      <c r="X123" s="19"/>
      <c r="Y123" s="19"/>
      <c r="Z123" s="19"/>
      <c r="AA123" s="19"/>
      <c r="AC123"/>
    </row>
    <row r="124" spans="2:29" x14ac:dyDescent="0.35">
      <c r="L124" s="37"/>
      <c r="M124" s="6"/>
      <c r="N124" s="6"/>
      <c r="O124" s="6"/>
      <c r="P124" s="6"/>
      <c r="Q124" s="6"/>
      <c r="R124" s="6"/>
      <c r="S124" s="6"/>
      <c r="T124"/>
      <c r="V124"/>
      <c r="Y124" s="2"/>
      <c r="Z124" s="2"/>
      <c r="AA124" s="2"/>
      <c r="AC124"/>
    </row>
    <row r="125" spans="2:29" x14ac:dyDescent="0.35">
      <c r="B125" s="34" t="s">
        <v>42</v>
      </c>
      <c r="C125" s="6">
        <v>1</v>
      </c>
      <c r="D125" s="6">
        <v>2</v>
      </c>
      <c r="E125" s="6">
        <v>3</v>
      </c>
      <c r="F125" s="6">
        <v>4</v>
      </c>
      <c r="G125" s="6"/>
      <c r="H125" s="6"/>
      <c r="I125" s="6"/>
      <c r="L125" s="34" t="s">
        <v>46</v>
      </c>
      <c r="M125" s="1" t="s">
        <v>50</v>
      </c>
      <c r="N125" s="1" t="s">
        <v>51</v>
      </c>
      <c r="O125" s="1" t="s">
        <v>0</v>
      </c>
      <c r="P125" s="1" t="s">
        <v>1</v>
      </c>
      <c r="Q125" s="1" t="s">
        <v>47</v>
      </c>
      <c r="R125" s="1" t="s">
        <v>48</v>
      </c>
      <c r="S125" s="1" t="s">
        <v>52</v>
      </c>
      <c r="T125" s="1">
        <v>4</v>
      </c>
      <c r="U125" s="44"/>
      <c r="V125" s="19"/>
      <c r="W125" s="8"/>
      <c r="X125" s="8"/>
      <c r="Y125" s="8"/>
      <c r="Z125" s="8"/>
      <c r="AA125" s="8"/>
      <c r="AC125"/>
    </row>
    <row r="126" spans="2:29" x14ac:dyDescent="0.35">
      <c r="B126" s="37" t="s">
        <v>2</v>
      </c>
      <c r="C126" s="29">
        <v>20.253164556962027</v>
      </c>
      <c r="D126" s="29">
        <v>18.354430379746837</v>
      </c>
      <c r="E126" s="8">
        <v>15.822784810126581</v>
      </c>
      <c r="F126" s="8">
        <v>45.569620253164558</v>
      </c>
      <c r="G126" s="8"/>
      <c r="H126" s="8"/>
      <c r="P126"/>
      <c r="S126"/>
      <c r="U126"/>
      <c r="V126"/>
      <c r="W126" s="8"/>
      <c r="X126" s="8"/>
      <c r="Y126" s="8"/>
      <c r="Z126" s="8"/>
      <c r="AA126" s="8"/>
      <c r="AC126"/>
    </row>
    <row r="127" spans="2:29" x14ac:dyDescent="0.35">
      <c r="B127" s="9" t="s">
        <v>4</v>
      </c>
      <c r="C127" s="8">
        <v>19.986217104304419</v>
      </c>
      <c r="D127" s="8">
        <v>19.059436191682579</v>
      </c>
      <c r="E127" s="8">
        <v>18.109231144788215</v>
      </c>
      <c r="F127" s="8">
        <v>42.84511555922478</v>
      </c>
      <c r="G127" s="8"/>
      <c r="H127" s="8"/>
      <c r="L127" s="9" t="s">
        <v>4</v>
      </c>
      <c r="M127" s="8">
        <v>7.0010999161045167</v>
      </c>
      <c r="N127" s="8">
        <v>12.985117188199901</v>
      </c>
      <c r="O127" s="8">
        <v>8.402134651683534</v>
      </c>
      <c r="P127" s="8">
        <v>10.657301539999043</v>
      </c>
      <c r="Q127" s="8">
        <v>11.330490752384868</v>
      </c>
      <c r="R127" s="8">
        <v>3.606637516962854</v>
      </c>
      <c r="S127" s="8">
        <v>3.1721028754404941</v>
      </c>
      <c r="T127" s="8">
        <v>42.84511555922478</v>
      </c>
      <c r="U127" s="8"/>
      <c r="V127" s="8"/>
      <c r="W127" s="8"/>
      <c r="X127" s="8"/>
      <c r="Y127" s="8"/>
      <c r="Z127" s="8"/>
      <c r="AA127" s="8"/>
      <c r="AC127"/>
    </row>
    <row r="128" spans="2:29" x14ac:dyDescent="0.35">
      <c r="B128" s="9" t="s">
        <v>6</v>
      </c>
      <c r="C128" s="8">
        <v>20.879404453563684</v>
      </c>
      <c r="D128" s="8">
        <v>24.816613803861003</v>
      </c>
      <c r="E128" s="8">
        <v>24.828808699888576</v>
      </c>
      <c r="F128" s="8">
        <v>29.475173042686741</v>
      </c>
      <c r="G128" s="8"/>
      <c r="H128" s="8"/>
      <c r="L128" s="9" t="s">
        <v>6</v>
      </c>
      <c r="M128" s="8">
        <v>7.4066573253631622</v>
      </c>
      <c r="N128" s="8">
        <v>13.472747128200524</v>
      </c>
      <c r="O128" s="8">
        <v>11.212336009305142</v>
      </c>
      <c r="P128" s="8">
        <v>13.604277794555857</v>
      </c>
      <c r="Q128" s="8">
        <v>16.018377273239871</v>
      </c>
      <c r="R128" s="8">
        <v>3.9333440033062534</v>
      </c>
      <c r="S128" s="8">
        <v>4.8770874233424504</v>
      </c>
      <c r="T128" s="8">
        <v>29.475173042686741</v>
      </c>
      <c r="U128" s="8"/>
      <c r="V128" s="8"/>
      <c r="W128" s="8"/>
      <c r="X128" s="8"/>
      <c r="Y128" s="8"/>
      <c r="Z128" s="8"/>
      <c r="AA128" s="8"/>
      <c r="AC128"/>
    </row>
    <row r="129" spans="2:29" x14ac:dyDescent="0.35">
      <c r="B129" s="9" t="s">
        <v>7</v>
      </c>
      <c r="C129" s="8">
        <v>17.212141711872228</v>
      </c>
      <c r="D129" s="8">
        <v>17.788926407931456</v>
      </c>
      <c r="E129" s="8">
        <v>16.851838665608454</v>
      </c>
      <c r="F129" s="8">
        <v>48.147093214587855</v>
      </c>
      <c r="G129" s="8"/>
      <c r="H129" s="8"/>
      <c r="L129" s="9" t="s">
        <v>7</v>
      </c>
      <c r="M129" s="8">
        <v>6.1385032829973634</v>
      </c>
      <c r="N129" s="8">
        <v>11.073638428874865</v>
      </c>
      <c r="O129" s="8">
        <v>9.3781387728626822</v>
      </c>
      <c r="P129" s="8">
        <v>8.4107876350687754</v>
      </c>
      <c r="Q129" s="8">
        <v>11.355565841631133</v>
      </c>
      <c r="R129" s="8">
        <v>2.1590542822664576</v>
      </c>
      <c r="S129" s="8">
        <v>3.3372185417108646</v>
      </c>
      <c r="T129" s="8">
        <v>48.147093214587855</v>
      </c>
      <c r="U129" s="8"/>
      <c r="V129" s="8"/>
      <c r="W129" s="8"/>
      <c r="X129" s="8"/>
      <c r="Y129" s="8"/>
      <c r="Z129" s="8"/>
      <c r="AA129" s="8"/>
      <c r="AC129"/>
    </row>
    <row r="130" spans="2:29" x14ac:dyDescent="0.35">
      <c r="B130" s="9" t="s">
        <v>8</v>
      </c>
      <c r="C130" s="8">
        <v>18.173920137309921</v>
      </c>
      <c r="D130" s="8">
        <v>19.473834482294265</v>
      </c>
      <c r="E130" s="8">
        <v>15.990945058225876</v>
      </c>
      <c r="F130" s="8">
        <v>46.361300322169932</v>
      </c>
      <c r="G130" s="8"/>
      <c r="H130" s="8"/>
      <c r="L130" s="9" t="s">
        <v>8</v>
      </c>
      <c r="M130" s="8">
        <v>7.1941917859004114</v>
      </c>
      <c r="N130" s="8">
        <v>10.979728351409507</v>
      </c>
      <c r="O130" s="8">
        <v>8.5165395438429652</v>
      </c>
      <c r="P130" s="8">
        <v>10.9572949384513</v>
      </c>
      <c r="Q130" s="8">
        <v>9.9045560221092526</v>
      </c>
      <c r="R130" s="8">
        <v>2.344495656205499</v>
      </c>
      <c r="S130" s="8">
        <v>3.7418933799111231</v>
      </c>
      <c r="T130" s="8">
        <v>46.361300322169932</v>
      </c>
      <c r="U130" s="8"/>
      <c r="V130" s="8"/>
      <c r="W130" s="8"/>
      <c r="X130" s="8"/>
      <c r="Y130" s="8"/>
      <c r="Z130" s="8"/>
      <c r="AA130" s="8"/>
      <c r="AC130"/>
    </row>
    <row r="131" spans="2:29" x14ac:dyDescent="0.35">
      <c r="B131" s="9" t="s">
        <v>9</v>
      </c>
      <c r="C131" s="8">
        <v>17.497833531104341</v>
      </c>
      <c r="D131" s="8">
        <v>20.731550294817037</v>
      </c>
      <c r="E131" s="8">
        <v>18.212804372776869</v>
      </c>
      <c r="F131" s="8">
        <v>43.557811801301746</v>
      </c>
      <c r="G131" s="8"/>
      <c r="H131" s="8"/>
      <c r="L131" s="9" t="s">
        <v>9</v>
      </c>
      <c r="M131" s="8">
        <v>5.9633949979560299</v>
      </c>
      <c r="N131" s="8">
        <v>11.534438533148315</v>
      </c>
      <c r="O131" s="8">
        <v>8.8799899311094048</v>
      </c>
      <c r="P131" s="8">
        <v>11.851560363707634</v>
      </c>
      <c r="Q131" s="8">
        <v>10.960378578909729</v>
      </c>
      <c r="R131" s="8">
        <v>3.0728410900160066</v>
      </c>
      <c r="S131" s="8">
        <v>4.179584703851134</v>
      </c>
      <c r="T131" s="8">
        <v>43.557811801301746</v>
      </c>
      <c r="U131" s="8"/>
      <c r="V131" s="8"/>
      <c r="W131" s="8"/>
      <c r="X131" s="8"/>
      <c r="Y131" s="8"/>
      <c r="Z131" s="8"/>
      <c r="AA131" s="8"/>
      <c r="AC131"/>
    </row>
    <row r="132" spans="2:29" x14ac:dyDescent="0.35">
      <c r="B132" s="9" t="s">
        <v>10</v>
      </c>
      <c r="C132" s="8">
        <v>20.75791560750201</v>
      </c>
      <c r="D132" s="8">
        <v>20.12507440898559</v>
      </c>
      <c r="E132" s="8">
        <v>16.327484003250675</v>
      </c>
      <c r="F132" s="8">
        <v>42.789525980261722</v>
      </c>
      <c r="G132" s="8"/>
      <c r="H132" s="8"/>
      <c r="L132" s="9" t="s">
        <v>10</v>
      </c>
      <c r="M132" s="8">
        <v>7.2645461807359171</v>
      </c>
      <c r="N132" s="8">
        <v>13.493369426766094</v>
      </c>
      <c r="O132" s="8">
        <v>9.6795732170286257</v>
      </c>
      <c r="P132" s="8">
        <v>10.445501191956968</v>
      </c>
      <c r="Q132" s="8">
        <v>11.28066597723663</v>
      </c>
      <c r="R132" s="8">
        <v>2.056982867679999</v>
      </c>
      <c r="S132" s="8">
        <v>2.9898351583340443</v>
      </c>
      <c r="T132" s="8">
        <v>42.789525980261722</v>
      </c>
      <c r="U132" s="8"/>
      <c r="V132" s="8"/>
      <c r="W132" s="8"/>
      <c r="X132" s="8"/>
      <c r="Y132" s="8"/>
      <c r="Z132" s="8"/>
      <c r="AA132" s="8"/>
      <c r="AC132"/>
    </row>
    <row r="133" spans="2:29" x14ac:dyDescent="0.35">
      <c r="B133" s="9" t="s">
        <v>12</v>
      </c>
      <c r="C133" s="8">
        <v>23.213370516768943</v>
      </c>
      <c r="D133" s="8">
        <v>21.172328562100486</v>
      </c>
      <c r="E133" s="8">
        <v>20.437330627307663</v>
      </c>
      <c r="F133" s="8">
        <v>35.176970293822905</v>
      </c>
      <c r="G133" s="8"/>
      <c r="H133" s="8"/>
      <c r="L133" s="9" t="s">
        <v>12</v>
      </c>
      <c r="M133" s="8">
        <v>8.534837839168393</v>
      </c>
      <c r="N133" s="8">
        <v>14.678532677600554</v>
      </c>
      <c r="O133" s="8">
        <v>10.158329663051781</v>
      </c>
      <c r="P133" s="8">
        <v>11.013998899048708</v>
      </c>
      <c r="Q133" s="8">
        <v>13.447651109505825</v>
      </c>
      <c r="R133" s="8">
        <v>2.3602895419306926</v>
      </c>
      <c r="S133" s="8">
        <v>4.6293899758711419</v>
      </c>
      <c r="T133" s="8">
        <v>35.176970293822905</v>
      </c>
      <c r="U133" s="8"/>
      <c r="V133" s="8"/>
      <c r="W133" s="8"/>
      <c r="X133" s="8"/>
      <c r="Y133" s="8"/>
      <c r="Z133" s="8"/>
      <c r="AA133" s="8"/>
      <c r="AC133"/>
    </row>
    <row r="134" spans="2:29" x14ac:dyDescent="0.35">
      <c r="B134" s="13" t="s">
        <v>14</v>
      </c>
      <c r="C134" s="8">
        <v>25.239453487581464</v>
      </c>
      <c r="D134" s="8">
        <v>19.407839774786979</v>
      </c>
      <c r="E134" s="8">
        <v>16.210320438306812</v>
      </c>
      <c r="F134" s="8">
        <v>39.142386299324741</v>
      </c>
      <c r="G134" s="8"/>
      <c r="H134" s="8"/>
      <c r="L134" s="13" t="s">
        <v>14</v>
      </c>
      <c r="M134" s="8">
        <v>10.835180176771502</v>
      </c>
      <c r="N134" s="8">
        <v>14.404273310809964</v>
      </c>
      <c r="O134" s="8">
        <v>10.587153322469355</v>
      </c>
      <c r="P134" s="8">
        <v>8.8206864523176218</v>
      </c>
      <c r="Q134" s="8">
        <v>11.261459543840138</v>
      </c>
      <c r="R134" s="8">
        <v>1.7598230427719834</v>
      </c>
      <c r="S134" s="8">
        <v>3.189037851694692</v>
      </c>
      <c r="T134" s="8">
        <v>39.142386299324741</v>
      </c>
      <c r="U134" s="8"/>
      <c r="V134" s="8"/>
      <c r="W134" s="8"/>
      <c r="X134" s="8"/>
      <c r="Y134" s="8"/>
      <c r="Z134" s="8"/>
      <c r="AA134" s="8"/>
      <c r="AC134"/>
    </row>
    <row r="135" spans="2:29" x14ac:dyDescent="0.35">
      <c r="B135" s="6" t="s">
        <v>26</v>
      </c>
      <c r="C135" s="8">
        <v>20.370032068750877</v>
      </c>
      <c r="D135" s="8">
        <v>20.321950490807424</v>
      </c>
      <c r="E135" s="8">
        <v>18.371095376269142</v>
      </c>
      <c r="F135" s="8">
        <v>40.936922064172556</v>
      </c>
      <c r="G135" s="8"/>
      <c r="H135" s="8"/>
      <c r="L135" s="6" t="s">
        <v>26</v>
      </c>
      <c r="M135" s="8">
        <v>7.542301438124662</v>
      </c>
      <c r="N135" s="8">
        <v>12.827730630626217</v>
      </c>
      <c r="O135" s="8">
        <v>9.6017743889191856</v>
      </c>
      <c r="P135" s="8">
        <v>10.720176101888237</v>
      </c>
      <c r="Q135" s="8">
        <v>11.94489313735718</v>
      </c>
      <c r="R135" s="8">
        <v>2.6616835001424684</v>
      </c>
      <c r="S135" s="8">
        <v>3.7645187387694934</v>
      </c>
      <c r="T135" s="8">
        <v>40.936922064172556</v>
      </c>
      <c r="U135" s="8"/>
      <c r="V135" s="8"/>
      <c r="W135" s="8"/>
      <c r="X135" s="8"/>
      <c r="Y135" s="8"/>
      <c r="Z135" s="8"/>
      <c r="AA135" s="8"/>
      <c r="AC135"/>
    </row>
    <row r="136" spans="2:29" x14ac:dyDescent="0.35">
      <c r="B136" s="6" t="s">
        <v>29</v>
      </c>
      <c r="C136" s="8">
        <v>17.212141711872228</v>
      </c>
      <c r="D136" s="8">
        <v>17.788926407931456</v>
      </c>
      <c r="E136" s="8">
        <v>15.990945058225876</v>
      </c>
      <c r="F136" s="8">
        <v>29.475173042686741</v>
      </c>
      <c r="G136" s="8"/>
      <c r="H136" s="8"/>
      <c r="L136" s="6" t="s">
        <v>29</v>
      </c>
      <c r="M136" s="8">
        <v>5.9633949979560299</v>
      </c>
      <c r="N136" s="8">
        <v>10.979728351409507</v>
      </c>
      <c r="O136" s="8">
        <v>8.402134651683534</v>
      </c>
      <c r="P136" s="8">
        <v>8.4107876350687754</v>
      </c>
      <c r="Q136" s="8">
        <v>9.9045560221092526</v>
      </c>
      <c r="R136" s="8">
        <v>1.7598230427719834</v>
      </c>
      <c r="S136" s="8">
        <v>2.9898351583340443</v>
      </c>
      <c r="T136" s="8">
        <v>29.475173042686741</v>
      </c>
      <c r="U136" s="8"/>
      <c r="V136" s="8"/>
      <c r="W136" s="8"/>
      <c r="X136" s="8"/>
      <c r="Y136" s="8"/>
      <c r="Z136" s="8"/>
      <c r="AA136" s="8"/>
      <c r="AC136"/>
    </row>
    <row r="137" spans="2:29" x14ac:dyDescent="0.35">
      <c r="B137" s="6" t="s">
        <v>27</v>
      </c>
      <c r="C137" s="8">
        <v>25.239453487581464</v>
      </c>
      <c r="D137" s="8">
        <v>24.816613803861003</v>
      </c>
      <c r="E137" s="8">
        <v>24.828808699888576</v>
      </c>
      <c r="F137" s="8">
        <v>48.147093214587855</v>
      </c>
      <c r="G137" s="8"/>
      <c r="H137" s="8"/>
      <c r="L137" s="6" t="s">
        <v>27</v>
      </c>
      <c r="M137" s="8">
        <v>10.835180176771502</v>
      </c>
      <c r="N137" s="8">
        <v>14.678532677600554</v>
      </c>
      <c r="O137" s="8">
        <v>11.212336009305142</v>
      </c>
      <c r="P137" s="8">
        <v>13.604277794555857</v>
      </c>
      <c r="Q137" s="8">
        <v>16.018377273239871</v>
      </c>
      <c r="R137" s="8">
        <v>3.9333440033062534</v>
      </c>
      <c r="S137" s="8">
        <v>4.8770874233424504</v>
      </c>
      <c r="T137" s="8">
        <v>48.147093214587855</v>
      </c>
      <c r="U137" s="8"/>
      <c r="V137" s="8"/>
      <c r="W137" s="8"/>
      <c r="X137" s="8"/>
      <c r="Y137" s="8"/>
      <c r="Z137" s="8"/>
      <c r="AA137" s="8"/>
      <c r="AC137"/>
    </row>
    <row r="138" spans="2:29" x14ac:dyDescent="0.35">
      <c r="B138" s="6" t="s">
        <v>49</v>
      </c>
      <c r="C138" s="8">
        <v>2.8131774063773549</v>
      </c>
      <c r="D138" s="8">
        <v>2.094098028741326</v>
      </c>
      <c r="E138" s="8">
        <v>2.9972265910344391</v>
      </c>
      <c r="F138" s="8">
        <v>6.1309746119004327</v>
      </c>
      <c r="G138" s="8"/>
      <c r="H138" s="8"/>
      <c r="L138" s="6" t="s">
        <v>31</v>
      </c>
      <c r="M138" s="8">
        <v>1.5492579065805576</v>
      </c>
      <c r="N138" s="8">
        <v>1.4618678454406608</v>
      </c>
      <c r="O138" s="8">
        <v>1.0048839781637822</v>
      </c>
      <c r="P138" s="8">
        <v>1.6371301386663737</v>
      </c>
      <c r="Q138" s="8">
        <v>1.9129959725495129</v>
      </c>
      <c r="R138" s="8">
        <v>0.78396490532256813</v>
      </c>
      <c r="S138" s="8">
        <v>0.71946983572286582</v>
      </c>
      <c r="T138" s="8">
        <v>6.1309746119004327</v>
      </c>
      <c r="U138" s="8"/>
      <c r="V138" s="8"/>
      <c r="W138" s="8"/>
      <c r="X138" s="8"/>
      <c r="Y138" s="8"/>
      <c r="Z138" s="8"/>
      <c r="AA138" s="8"/>
      <c r="AC138"/>
    </row>
    <row r="139" spans="2:29" x14ac:dyDescent="0.35">
      <c r="W139" s="8"/>
      <c r="X139" s="8"/>
      <c r="Y139" s="8"/>
      <c r="Z139" s="8"/>
      <c r="AA139" s="8"/>
      <c r="AC139"/>
    </row>
    <row r="140" spans="2:29" x14ac:dyDescent="0.35">
      <c r="W140" s="8"/>
      <c r="X140" s="8"/>
      <c r="Y140" s="8"/>
      <c r="Z140" s="8"/>
      <c r="AA140" s="8"/>
      <c r="AC140"/>
    </row>
    <row r="141" spans="2:29" x14ac:dyDescent="0.35">
      <c r="W141" s="8"/>
      <c r="X141" s="8"/>
      <c r="Y141" s="8"/>
      <c r="Z141" s="8"/>
      <c r="AA141" s="8"/>
      <c r="AC141"/>
    </row>
    <row r="142" spans="2:29" x14ac:dyDescent="0.35">
      <c r="W142" s="8"/>
      <c r="X142" s="8"/>
      <c r="Y142" s="8"/>
      <c r="Z142" s="8"/>
      <c r="AA142" s="8"/>
      <c r="AC142"/>
    </row>
    <row r="143" spans="2:29" x14ac:dyDescent="0.35">
      <c r="Y143" s="2"/>
      <c r="Z143" s="2"/>
      <c r="AA143" s="2"/>
      <c r="AC143"/>
    </row>
    <row r="144" spans="2:29" x14ac:dyDescent="0.35">
      <c r="W144" s="19"/>
      <c r="X144" s="19"/>
      <c r="Y144" s="19"/>
      <c r="Z144" s="19"/>
      <c r="AA144" s="19"/>
      <c r="AC144"/>
    </row>
    <row r="145" spans="23:29" x14ac:dyDescent="0.35">
      <c r="W145" s="8"/>
      <c r="X145" s="8"/>
      <c r="Y145" s="8"/>
      <c r="Z145" s="8"/>
      <c r="AA145" s="8"/>
      <c r="AC145"/>
    </row>
    <row r="146" spans="23:29" x14ac:dyDescent="0.35">
      <c r="W146" s="8"/>
      <c r="X146" s="8"/>
      <c r="Y146" s="8"/>
      <c r="Z146" s="8"/>
      <c r="AA146" s="8"/>
      <c r="AC146"/>
    </row>
    <row r="147" spans="23:29" x14ac:dyDescent="0.35">
      <c r="W147" s="8"/>
      <c r="X147" s="8"/>
      <c r="Y147" s="8"/>
      <c r="Z147" s="8"/>
      <c r="AA147" s="8"/>
      <c r="AC147"/>
    </row>
    <row r="148" spans="23:29" x14ac:dyDescent="0.35">
      <c r="W148" s="8"/>
      <c r="X148" s="8"/>
      <c r="Y148" s="8"/>
      <c r="Z148" s="8"/>
      <c r="AA148" s="8"/>
      <c r="AC148"/>
    </row>
  </sheetData>
  <conditionalFormatting sqref="BK26:BK2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1:AW1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8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8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8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8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:N8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8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P8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Q8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:R8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8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1:T8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2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N12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22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P12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:Q122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:R12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2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8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1:U8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1:V8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0:W10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X10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0:Y10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0:Z10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8:AA10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9:AB10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6:T122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6:U122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6:V122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5:W14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:X14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5:Y14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5:Z14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:AA14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1:V99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:W120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X120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:Y120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0:Z120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0:AA120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0:AB120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:U137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7:V137">
    <cfRule type="colorScale" priority="1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1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R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G8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:H8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I8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F1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G1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6:H12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5:W148"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X148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5:Y148"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5:Z148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:AA148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C101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:D101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1:E101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101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101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P101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:Q101"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:R101">
    <cfRule type="colorScale" priority="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101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1:T101">
    <cfRule type="colorScale" priority="2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1:F101"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:U101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G101"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:H99">
    <cfRule type="colorScale" priority="2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1:I101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:M137">
    <cfRule type="colorScale" priority="2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7:N137"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:O137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:P137"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:Q137">
    <cfRule type="colorScale" priority="2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:R137">
    <cfRule type="colorScale" priority="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:S137">
    <cfRule type="colorScale" priority="2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:C137">
    <cfRule type="colorScale" priority="2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:D137">
    <cfRule type="colorScale" priority="2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:E137"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7:T137">
    <cfRule type="colorScale" priority="2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7:F137"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G137">
    <cfRule type="colorScale" priority="2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7:H137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71</vt:i4>
      </vt:variant>
    </vt:vector>
  </HeadingPairs>
  <TitlesOfParts>
    <vt:vector size="81" baseType="lpstr">
      <vt:lpstr>score</vt:lpstr>
      <vt:lpstr>KF_24_dur+rat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14 dev</vt:lpstr>
      <vt:lpstr>perc 8 dev</vt:lpstr>
      <vt:lpstr>'KF_24_dur+rat'!AP_2009_21</vt:lpstr>
      <vt:lpstr>'KF_24_dur+rat'!AP_2009_23</vt:lpstr>
      <vt:lpstr>'KF_24_dur+rat'!AP_27</vt:lpstr>
      <vt:lpstr>'KF_24_dur+rat'!AP_28</vt:lpstr>
      <vt:lpstr>'KF_24_dur+rat'!Arnold_Pogossian_2006__live_DVD__14_dur</vt:lpstr>
      <vt:lpstr>'KF_24_dur+rat'!Arnold_Pogossian_2006__live_DVD__20_dur_1</vt:lpstr>
      <vt:lpstr>'KF_24_dur+rat'!Arnold_Pogossian_2006__live_DVD__20_dur_3</vt:lpstr>
      <vt:lpstr>'KF_24_dur+rat'!Arnold_Pogossian_2006__live_DVD__24_dur_1</vt:lpstr>
      <vt:lpstr>'KF_24_dur+rat'!Arnold_Pogossian_2006__live_DVD__27_dur</vt:lpstr>
      <vt:lpstr>'KF_24_dur+rat'!Arnold_Pogossian_2009_14</vt:lpstr>
      <vt:lpstr>'KF_24_dur+rat'!Banse_Keller_2005_14</vt:lpstr>
      <vt:lpstr>'KF_24_dur+rat'!BK_2005_21</vt:lpstr>
      <vt:lpstr>'KF_24_dur+rat'!BK_2005_23</vt:lpstr>
      <vt:lpstr>'KF_24_dur+rat'!BK_27</vt:lpstr>
      <vt:lpstr>'KF_24_dur+rat'!BK_28</vt:lpstr>
      <vt:lpstr>'KF_24_dur+rat'!CK_1987_21</vt:lpstr>
      <vt:lpstr>'KF_24_dur+rat'!CK_1987_23</vt:lpstr>
      <vt:lpstr>'KF_24_dur+rat'!CK_1990_21</vt:lpstr>
      <vt:lpstr>'KF_24_dur+rat'!CK_1990_23</vt:lpstr>
      <vt:lpstr>'KF_24_dur+rat'!CK_1990_32_dur</vt:lpstr>
      <vt:lpstr>'KF_24_dur+rat'!CK_27</vt:lpstr>
      <vt:lpstr>'KF_24_dur+rat'!CK_28</vt:lpstr>
      <vt:lpstr>'KF_24_dur+rat'!CK87_27</vt:lpstr>
      <vt:lpstr>'KF_24_dur+rat'!CK87_28</vt:lpstr>
      <vt:lpstr>'KF_24_dur+rat'!Csengery_Keller_1987_12__Umpanzert</vt:lpstr>
      <vt:lpstr>'KF_24_dur+rat'!Csengery_Keller_1990_14</vt:lpstr>
      <vt:lpstr>'KF_24_dur+rat'!Kammer_Widmann_2017_14_Abschnitte_Dauern</vt:lpstr>
      <vt:lpstr>'KF_24_dur+rat'!Kammer_Widmann_2017_20_Abschnitte_Dauern_1</vt:lpstr>
      <vt:lpstr>'KF_24_dur+rat'!Kammer_Widmann_2017_20_Abschnitte_Dauern_3</vt:lpstr>
      <vt:lpstr>'KF_24_dur+rat'!Kammer_Widmann_2017_24_Abschnitte_Dauern_1</vt:lpstr>
      <vt:lpstr>'KF_24_dur+rat'!Kammer_Widmann_2017_27_Abschnitte_Dauern</vt:lpstr>
      <vt:lpstr>'KF_24_dur+rat'!KO_1994_21</vt:lpstr>
      <vt:lpstr>'KF_24_dur+rat'!KO_1994_23</vt:lpstr>
      <vt:lpstr>'KF_24_dur+rat'!KO_1996_21</vt:lpstr>
      <vt:lpstr>'KF_24_dur+rat'!KO_1996_23</vt:lpstr>
      <vt:lpstr>'KF_24_dur+rat'!KO_27</vt:lpstr>
      <vt:lpstr>'KF_24_dur+rat'!KO_28</vt:lpstr>
      <vt:lpstr>'KF_24_dur+rat'!KO_94_27</vt:lpstr>
      <vt:lpstr>'KF_24_dur+rat'!KO_94_28</vt:lpstr>
      <vt:lpstr>'KF_24_dur+rat'!Komsi_Oramo_1994_14</vt:lpstr>
      <vt:lpstr>'KF_24_dur+rat'!Komsi_Oramo_1996_14</vt:lpstr>
      <vt:lpstr>'KF_24_dur+rat'!Melzer_Stark_2012_14</vt:lpstr>
      <vt:lpstr>'KF_24_dur+rat'!Melzer_Stark_2014_14</vt:lpstr>
      <vt:lpstr>'KF_24_dur+rat'!Melzer_Stark_2017_Wien_modern_14_dur</vt:lpstr>
      <vt:lpstr>'KF_24_dur+rat'!Melzer_Stark_2017_Wien_modern_20_dur_1</vt:lpstr>
      <vt:lpstr>'KF_24_dur+rat'!Melzer_Stark_2017_Wien_modern_20_dur_3</vt:lpstr>
      <vt:lpstr>'KF_24_dur+rat'!Melzer_Stark_2017_Wien_modern_24_dur_1</vt:lpstr>
      <vt:lpstr>'KF_24_dur+rat'!Melzer_Stark_2017_Wien_modern_27_dur</vt:lpstr>
      <vt:lpstr>'KF_24_dur+rat'!Melzer_Stark_2019_14</vt:lpstr>
      <vt:lpstr>'KF_24_dur+rat'!MS_2012_21</vt:lpstr>
      <vt:lpstr>'KF_24_dur+rat'!MS_2012_23</vt:lpstr>
      <vt:lpstr>'KF_24_dur+rat'!MS_2013_21</vt:lpstr>
      <vt:lpstr>'KF_24_dur+rat'!MS_2013_23</vt:lpstr>
      <vt:lpstr>'KF_24_dur+rat'!MS_2019_21</vt:lpstr>
      <vt:lpstr>'KF_24_dur+rat'!MS_2019_23</vt:lpstr>
      <vt:lpstr>'KF_24_dur+rat'!MS_27</vt:lpstr>
      <vt:lpstr>'KF_24_dur+rat'!MS_28</vt:lpstr>
      <vt:lpstr>'KF_24_dur+rat'!MS13_27</vt:lpstr>
      <vt:lpstr>'KF_24_dur+rat'!MS13_28</vt:lpstr>
      <vt:lpstr>'KF_24_dur+rat'!MS19_27</vt:lpstr>
      <vt:lpstr>'KF_24_dur+rat'!MS19_28</vt:lpstr>
      <vt:lpstr>'KF_24_dur+rat'!Pammer_Kopatchinskaja_2004_12</vt:lpstr>
      <vt:lpstr>'KF_24_dur+rat'!PK_2004_21</vt:lpstr>
      <vt:lpstr>'KF_24_dur+rat'!PK_2004_23</vt:lpstr>
      <vt:lpstr>'KF_24_dur+rat'!PK_27</vt:lpstr>
      <vt:lpstr>'KF_24_dur+rat'!PK_28</vt:lpstr>
      <vt:lpstr>'KF_24_dur+rat'!Whittlesey_Sallaberger_1997_14</vt:lpstr>
      <vt:lpstr>'KF_24_dur+rat'!WS_1997_21</vt:lpstr>
      <vt:lpstr>'KF_24_dur+rat'!WS_1997_23</vt:lpstr>
      <vt:lpstr>'KF_24_dur+rat'!WS_27</vt:lpstr>
      <vt:lpstr>'KF_24_dur+rat'!WS_28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2020-12-08T15:31:06Z</dcterms:modified>
</cp:coreProperties>
</file>