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809" activeTab="1"/>
  </bookViews>
  <sheets>
    <sheet name="score" sheetId="35" r:id="rId1"/>
    <sheet name="KF_25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'KF_25_dur+rat'!#REF!</definedName>
    <definedName name="AP_27" localSheetId="1">'KF_25_dur+rat'!$AH$77:$AH$92</definedName>
    <definedName name="AP_28" localSheetId="1">'KF_25_dur+rat'!$AH$77:$AH$85</definedName>
    <definedName name="Arnold_Pogossian_2006__live_DVD__14_dur" localSheetId="1">'KF_25_dur+rat'!$AJ$77:$AJ$92</definedName>
    <definedName name="Arnold_Pogossian_2006__live_DVD__19_dur" localSheetId="1">'KF_25_dur+rat'!$AJ$96:$AJ$106</definedName>
    <definedName name="Arnold_Pogossian_2006__live_DVD__19_dur_1" localSheetId="1">'KF_25_dur+rat'!$AJ$77:$AJ$87</definedName>
    <definedName name="Arnold_Pogossian_2006__live_DVD__25_dur_1" localSheetId="1">'KF_25_dur+rat'!$AJ$77:$AJ$85</definedName>
    <definedName name="Arnold_Pogossian_2006__live_DVD__27_dur" localSheetId="1">'KF_25_dur+rat'!$AJ$77:$AJ$92</definedName>
    <definedName name="Arnold_Pogossian_2009_14" localSheetId="1">'KF_25_dur+rat'!$AH$77:$AH$92</definedName>
    <definedName name="Arnold_Pogossian_2009_19" localSheetId="1">'KF_25_dur+rat'!$AH$96:$AH$106</definedName>
    <definedName name="Arnold_Pogossian_2009_20" localSheetId="1">'KF_25_dur+rat'!$AH$77:$AH$87</definedName>
    <definedName name="Arnold_Pogossian_2009_6" localSheetId="1">'KF_25_dur+rat'!#REF!</definedName>
    <definedName name="Banse_Keller_2005_06" localSheetId="1">'KF_25_dur+rat'!#REF!</definedName>
    <definedName name="Banse_Keller_2005_14" localSheetId="1">'KF_25_dur+rat'!$AI$77:$AI$92</definedName>
    <definedName name="Banse_Keller_2005_19" localSheetId="1">'KF_25_dur+rat'!$AI$96:$AI$106</definedName>
    <definedName name="Banse_Keller_2005_20" localSheetId="1">'KF_25_dur+rat'!$AI$77:$AI$87</definedName>
    <definedName name="BK_2005_20" localSheetId="1">'KF_25_dur+rat'!#REF!</definedName>
    <definedName name="BK_27" localSheetId="1">'KF_25_dur+rat'!$AI$77:$AI$92</definedName>
    <definedName name="BK_28" localSheetId="1">'KF_25_dur+rat'!$AI$77:$AI$85</definedName>
    <definedName name="CK_1987_20" localSheetId="1">'KF_25_dur+rat'!#REF!</definedName>
    <definedName name="CK_1990_20" localSheetId="1">'KF_25_dur+rat'!#REF!</definedName>
    <definedName name="CK_1990_32_dur" localSheetId="1">'KF_25_dur+rat'!$AA$2:$AA$20</definedName>
    <definedName name="CK_27" localSheetId="1">'KF_25_dur+rat'!$AC$77:$AC$92</definedName>
    <definedName name="CK_28" localSheetId="1">'KF_25_dur+rat'!$AC$77:$AC$85</definedName>
    <definedName name="CK87_27" localSheetId="1">'KF_25_dur+rat'!$AB$77:$AB$92</definedName>
    <definedName name="CK87_28" localSheetId="1">'KF_25_dur+rat'!$AB$77:$AB$85</definedName>
    <definedName name="Csengery_Keller_1987_04__Nimmermehr" localSheetId="1">'KF_25_dur+rat'!#REF!</definedName>
    <definedName name="Csengery_Keller_1987_12__Umpanzert" localSheetId="1">'KF_25_dur+rat'!$AB$77:$AB$92</definedName>
    <definedName name="Csengery_Keller_1987_17__Nichts_dergleichen" localSheetId="1">'KF_25_dur+rat'!$AB$96:$AB$105</definedName>
    <definedName name="Csengery_Keller_1987_17__Nichts_dergleichen__2" localSheetId="1">'KF_25_dur+rat'!$AB$96:$AB$106</definedName>
    <definedName name="Csengery_Keller_1987_17__Nichts_dergleichen__3" localSheetId="1">'KF_25_dur+rat'!$AB$77:$AB$86</definedName>
    <definedName name="Csengery_Keller_1987_17__Nichts_dergleichen__4" localSheetId="1">'KF_25_dur+rat'!$AB$77:$AB$87</definedName>
    <definedName name="Csengery_Keller_1990_06" localSheetId="1">'KF_25_dur+rat'!#REF!</definedName>
    <definedName name="Csengery_Keller_1990_14" localSheetId="1">'KF_25_dur+rat'!$AC$77:$AC$92</definedName>
    <definedName name="Csengery_Keller_1990_19" localSheetId="1">'KF_25_dur+rat'!$AC$96:$AC$106</definedName>
    <definedName name="Csengery_Keller_1990_20" localSheetId="1">'KF_25_dur+rat'!$AC$77:$AC$87</definedName>
    <definedName name="Kammer_Widmann_2017_14_Abschnitte_Dauern" localSheetId="1">'KF_25_dur+rat'!$AM$77:$AM$92</definedName>
    <definedName name="Kammer_Widmann_2017_19_Abschnitte_Dauern" localSheetId="1">'KF_25_dur+rat'!$AM$96:$AM$106</definedName>
    <definedName name="Kammer_Widmann_2017_19_Abschnitte_Dauern_1" localSheetId="1">'KF_25_dur+rat'!$AM$77:$AM$87</definedName>
    <definedName name="Kammer_Widmann_2017_25_Abschnitte_Dauern_1" localSheetId="1">'KF_25_dur+rat'!$AM$77:$AM$85</definedName>
    <definedName name="Kammer_Widmann_2017_27_Abschnitte_Dauern" localSheetId="1">'KF_25_dur+rat'!$AM$77:$AM$92</definedName>
    <definedName name="KO_1996_20" localSheetId="1">'KF_25_dur+rat'!#REF!</definedName>
    <definedName name="KO_27" localSheetId="1">'KF_25_dur+rat'!$AE$77:$AE$92</definedName>
    <definedName name="KO_28" localSheetId="1">'KF_25_dur+rat'!$AE$77:$AE$85</definedName>
    <definedName name="KO_94_27" localSheetId="1">'KF_25_dur+rat'!$AD$77:$AD$92</definedName>
    <definedName name="KO_94_28" localSheetId="1">'KF_25_dur+rat'!$AD$77:$AD$85</definedName>
    <definedName name="Komsi_Oramo_1994_14" localSheetId="1">'KF_25_dur+rat'!$AD$77:$AD$92</definedName>
    <definedName name="Komsi_Oramo_1994_19" localSheetId="1">'KF_25_dur+rat'!$AD$96:$AD$106</definedName>
    <definedName name="Komsi_Oramo_1994_20" localSheetId="1">'KF_25_dur+rat'!$AD$77:$AD$87</definedName>
    <definedName name="Komsi_Oramo_1996_06" localSheetId="1">'KF_25_dur+rat'!#REF!</definedName>
    <definedName name="Komsi_Oramo_1996_14" localSheetId="1">'KF_25_dur+rat'!$AE$77:$AE$92</definedName>
    <definedName name="Komsi_Oramo_1996_19" localSheetId="1">'KF_25_dur+rat'!$AE$96:$AE$106</definedName>
    <definedName name="Komsi_Oramo_1996_20" localSheetId="1">'KF_25_dur+rat'!$AE$77:$AE$87</definedName>
    <definedName name="Melzer_Stark_2012_06" localSheetId="1">'KF_25_dur+rat'!#REF!</definedName>
    <definedName name="Melzer_Stark_2012_14" localSheetId="1">'KF_25_dur+rat'!$AK$77:$AK$92</definedName>
    <definedName name="Melzer_Stark_2012_19" localSheetId="1">'KF_25_dur+rat'!$AK$96:$AK$106</definedName>
    <definedName name="Melzer_Stark_2012_20" localSheetId="1">'KF_25_dur+rat'!$AK$77:$AK$87</definedName>
    <definedName name="Melzer_Stark_2013_06" localSheetId="1">'KF_25_dur+rat'!#REF!</definedName>
    <definedName name="Melzer_Stark_2013_19" localSheetId="1">'KF_25_dur+rat'!$AL$96:$AL$106</definedName>
    <definedName name="Melzer_Stark_2013_20" localSheetId="1">'KF_25_dur+rat'!$AL$77:$AL$87</definedName>
    <definedName name="Melzer_Stark_2014_14" localSheetId="1">'KF_25_dur+rat'!$AL$77:$AL$92</definedName>
    <definedName name="Melzer_Stark_2017_Wien_modern_14_dur" localSheetId="1">'KF_25_dur+rat'!$AN$77:$AN$92</definedName>
    <definedName name="Melzer_Stark_2017_Wien_modern_19_dur" localSheetId="1">'KF_25_dur+rat'!$AN$96:$AN$106</definedName>
    <definedName name="Melzer_Stark_2017_Wien_modern_19_dur_1" localSheetId="1">'KF_25_dur+rat'!$AN$77:$AN$87</definedName>
    <definedName name="Melzer_Stark_2017_Wien_modern_25_dur_1" localSheetId="1">'KF_25_dur+rat'!$AN$77:$AN$85</definedName>
    <definedName name="Melzer_Stark_2017_Wien_modern_27_dur" localSheetId="1">'KF_25_dur+rat'!$AN$77:$AN$92</definedName>
    <definedName name="Melzer_Stark_2019_14" localSheetId="1">'KF_25_dur+rat'!$AO$77:$AO$92</definedName>
    <definedName name="Melzer_Stark_2019_19" localSheetId="1">'KF_25_dur+rat'!$AO$96:$AO$106</definedName>
    <definedName name="Melzer_Stark_2019_20" localSheetId="1">'KF_25_dur+rat'!$AO$77:$AO$87</definedName>
    <definedName name="MS_2012_20" localSheetId="1">'KF_25_dur+rat'!#REF!</definedName>
    <definedName name="MS_2013_20" localSheetId="1">'KF_25_dur+rat'!#REF!</definedName>
    <definedName name="MS_27" localSheetId="1">'KF_25_dur+rat'!$AK$77:$AK$92</definedName>
    <definedName name="MS_28" localSheetId="1">'KF_25_dur+rat'!$AK$77:$AK$85</definedName>
    <definedName name="MS13_27" localSheetId="1">'KF_25_dur+rat'!$AL$77:$AL$92</definedName>
    <definedName name="MS13_28" localSheetId="1">'KF_25_dur+rat'!$AL$77:$AL$85</definedName>
    <definedName name="MS19_27" localSheetId="1">'KF_25_dur+rat'!$AO$77:$AO$92</definedName>
    <definedName name="MS19_28" localSheetId="1">'KF_25_dur+rat'!$AO$77:$AO$85</definedName>
    <definedName name="Pammer_Kopatchinskaja_2004_06" localSheetId="1">'KF_25_dur+rat'!#REF!</definedName>
    <definedName name="Pammer_Kopatchinskaja_2004_12" localSheetId="1">'KF_25_dur+rat'!$AG$77:$AG$92</definedName>
    <definedName name="Pammer_Kopatchinskaja_2004_19" localSheetId="1">'KF_25_dur+rat'!$AG$96:$AG$106</definedName>
    <definedName name="Pammer_Kopatchinskaja_2004_20" localSheetId="1">'KF_25_dur+rat'!$AG$77:$AG$87</definedName>
    <definedName name="PK_2004_20" localSheetId="1">'KF_25_dur+rat'!#REF!</definedName>
    <definedName name="PK_27" localSheetId="1">'KF_25_dur+rat'!$AG$77:$AG$92</definedName>
    <definedName name="PK_28" localSheetId="1">'KF_25_dur+rat'!$AG$77:$AG$85</definedName>
    <definedName name="Whittlesey_Sallaberger_1997_06" localSheetId="1">'KF_25_dur+rat'!#REF!</definedName>
    <definedName name="Whittlesey_Sallaberger_1997_14" localSheetId="1">'KF_25_dur+rat'!$AF$77:$AF$92</definedName>
    <definedName name="Whittlesey_Sallaberger_1997_19" localSheetId="1">'KF_25_dur+rat'!$AF$96:$AF$106</definedName>
    <definedName name="Whittlesey_Sallaberger_1997_20" localSheetId="1">'KF_25_dur+rat'!$AF$77:$AF$87</definedName>
    <definedName name="WS_1997_20" localSheetId="1">'KF_25_dur+rat'!#REF!</definedName>
    <definedName name="WS_27" localSheetId="1">'KF_25_dur+rat'!$AF$77:$AF$92</definedName>
    <definedName name="WS_28" localSheetId="1">'KF_25_dur+rat'!$AF$77:$AF$85</definedName>
  </definedNames>
  <calcPr calcId="145621" concurrentCalc="0"/>
</workbook>
</file>

<file path=xl/calcChain.xml><?xml version="1.0" encoding="utf-8"?>
<calcChain xmlns="http://schemas.openxmlformats.org/spreadsheetml/2006/main">
  <c r="AC2" i="3" l="1"/>
  <c r="AC3" i="3"/>
  <c r="AC4" i="3"/>
  <c r="AC5" i="3"/>
  <c r="AC6" i="3"/>
  <c r="C2" i="3"/>
  <c r="AC7" i="3"/>
  <c r="AC8" i="3"/>
  <c r="C3" i="3"/>
  <c r="AC9" i="3"/>
  <c r="C4" i="3"/>
  <c r="C5" i="3"/>
  <c r="AD2" i="3"/>
  <c r="AD3" i="3"/>
  <c r="AD4" i="3"/>
  <c r="AD5" i="3"/>
  <c r="AD6" i="3"/>
  <c r="D2" i="3"/>
  <c r="AD7" i="3"/>
  <c r="AD8" i="3"/>
  <c r="D3" i="3"/>
  <c r="AD9" i="3"/>
  <c r="D4" i="3"/>
  <c r="D5" i="3"/>
  <c r="AE2" i="3"/>
  <c r="AE3" i="3"/>
  <c r="AE4" i="3"/>
  <c r="AE5" i="3"/>
  <c r="AE6" i="3"/>
  <c r="E2" i="3"/>
  <c r="AE7" i="3"/>
  <c r="AE8" i="3"/>
  <c r="E3" i="3"/>
  <c r="AE9" i="3"/>
  <c r="E4" i="3"/>
  <c r="E5" i="3"/>
  <c r="AF2" i="3"/>
  <c r="AF3" i="3"/>
  <c r="AF4" i="3"/>
  <c r="AF5" i="3"/>
  <c r="AF6" i="3"/>
  <c r="F2" i="3"/>
  <c r="AF7" i="3"/>
  <c r="AF8" i="3"/>
  <c r="F3" i="3"/>
  <c r="AF9" i="3"/>
  <c r="F4" i="3"/>
  <c r="F5" i="3"/>
  <c r="AG2" i="3"/>
  <c r="AG3" i="3"/>
  <c r="AG4" i="3"/>
  <c r="AG5" i="3"/>
  <c r="AG6" i="3"/>
  <c r="G2" i="3"/>
  <c r="AG7" i="3"/>
  <c r="AG8" i="3"/>
  <c r="G3" i="3"/>
  <c r="AG9" i="3"/>
  <c r="G4" i="3"/>
  <c r="G5" i="3"/>
  <c r="AH2" i="3"/>
  <c r="AH3" i="3"/>
  <c r="AH4" i="3"/>
  <c r="AH5" i="3"/>
  <c r="AH6" i="3"/>
  <c r="H2" i="3"/>
  <c r="AH7" i="3"/>
  <c r="AH8" i="3"/>
  <c r="H3" i="3"/>
  <c r="AH9" i="3"/>
  <c r="H4" i="3"/>
  <c r="H5" i="3"/>
  <c r="AI2" i="3"/>
  <c r="AI3" i="3"/>
  <c r="AI4" i="3"/>
  <c r="AI5" i="3"/>
  <c r="AI6" i="3"/>
  <c r="I2" i="3"/>
  <c r="AI7" i="3"/>
  <c r="AI8" i="3"/>
  <c r="I3" i="3"/>
  <c r="AI9" i="3"/>
  <c r="I4" i="3"/>
  <c r="I5" i="3"/>
  <c r="AJ2" i="3"/>
  <c r="AJ3" i="3"/>
  <c r="AJ4" i="3"/>
  <c r="AJ5" i="3"/>
  <c r="AJ6" i="3"/>
  <c r="J2" i="3"/>
  <c r="AJ7" i="3"/>
  <c r="AJ8" i="3"/>
  <c r="J3" i="3"/>
  <c r="AJ9" i="3"/>
  <c r="J4" i="3"/>
  <c r="J5" i="3"/>
  <c r="AK2" i="3"/>
  <c r="AK3" i="3"/>
  <c r="AK4" i="3"/>
  <c r="AK5" i="3"/>
  <c r="AK6" i="3"/>
  <c r="K2" i="3"/>
  <c r="AK7" i="3"/>
  <c r="AK8" i="3"/>
  <c r="K3" i="3"/>
  <c r="AK9" i="3"/>
  <c r="K4" i="3"/>
  <c r="K5" i="3"/>
  <c r="AL2" i="3"/>
  <c r="AL3" i="3"/>
  <c r="AL4" i="3"/>
  <c r="AL5" i="3"/>
  <c r="AL6" i="3"/>
  <c r="L2" i="3"/>
  <c r="AL7" i="3"/>
  <c r="AL8" i="3"/>
  <c r="L3" i="3"/>
  <c r="AL9" i="3"/>
  <c r="L4" i="3"/>
  <c r="L5" i="3"/>
  <c r="AM2" i="3"/>
  <c r="AM3" i="3"/>
  <c r="AM4" i="3"/>
  <c r="AM5" i="3"/>
  <c r="AM6" i="3"/>
  <c r="M2" i="3"/>
  <c r="AM7" i="3"/>
  <c r="AM8" i="3"/>
  <c r="M3" i="3"/>
  <c r="AM9" i="3"/>
  <c r="M4" i="3"/>
  <c r="M5" i="3"/>
  <c r="AN2" i="3"/>
  <c r="AN3" i="3"/>
  <c r="AN4" i="3"/>
  <c r="AN5" i="3"/>
  <c r="AN6" i="3"/>
  <c r="N2" i="3"/>
  <c r="AN7" i="3"/>
  <c r="AN8" i="3"/>
  <c r="N3" i="3"/>
  <c r="AN9" i="3"/>
  <c r="N4" i="3"/>
  <c r="N5" i="3"/>
  <c r="AO2" i="3"/>
  <c r="AO3" i="3"/>
  <c r="AO4" i="3"/>
  <c r="AO5" i="3"/>
  <c r="AO6" i="3"/>
  <c r="O2" i="3"/>
  <c r="AO7" i="3"/>
  <c r="AO8" i="3"/>
  <c r="O3" i="3"/>
  <c r="AO9" i="3"/>
  <c r="O4" i="3"/>
  <c r="O5" i="3"/>
  <c r="AB2" i="3"/>
  <c r="AB3" i="3"/>
  <c r="AB4" i="3"/>
  <c r="AB5" i="3"/>
  <c r="AB6" i="3"/>
  <c r="B2" i="3"/>
  <c r="P2" i="3"/>
  <c r="AB7" i="3"/>
  <c r="AB8" i="3"/>
  <c r="B3" i="3"/>
  <c r="P3" i="3"/>
  <c r="AB9" i="3"/>
  <c r="B4" i="3"/>
  <c r="P4" i="3"/>
  <c r="P5" i="3"/>
  <c r="T11" i="3"/>
  <c r="T10" i="3"/>
  <c r="T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B67" i="3"/>
  <c r="AC22" i="3"/>
  <c r="AC23" i="3"/>
  <c r="AC24" i="3"/>
  <c r="AC25" i="3"/>
  <c r="AC26" i="3"/>
  <c r="AC27" i="3"/>
  <c r="AC28" i="3"/>
  <c r="AC29" i="3"/>
  <c r="AC30" i="3"/>
  <c r="AD22" i="3"/>
  <c r="AD23" i="3"/>
  <c r="AD24" i="3"/>
  <c r="AD25" i="3"/>
  <c r="AD26" i="3"/>
  <c r="AD27" i="3"/>
  <c r="AD28" i="3"/>
  <c r="AD29" i="3"/>
  <c r="AD30" i="3"/>
  <c r="AE22" i="3"/>
  <c r="AE23" i="3"/>
  <c r="AE24" i="3"/>
  <c r="AE25" i="3"/>
  <c r="AE26" i="3"/>
  <c r="AE27" i="3"/>
  <c r="AE28" i="3"/>
  <c r="AE29" i="3"/>
  <c r="AE30" i="3"/>
  <c r="AF22" i="3"/>
  <c r="AF23" i="3"/>
  <c r="AF24" i="3"/>
  <c r="AF25" i="3"/>
  <c r="AF26" i="3"/>
  <c r="AF27" i="3"/>
  <c r="AF28" i="3"/>
  <c r="AF29" i="3"/>
  <c r="AF30" i="3"/>
  <c r="AG22" i="3"/>
  <c r="AG23" i="3"/>
  <c r="AG24" i="3"/>
  <c r="AG25" i="3"/>
  <c r="AG26" i="3"/>
  <c r="AG27" i="3"/>
  <c r="AG28" i="3"/>
  <c r="AG29" i="3"/>
  <c r="AG30" i="3"/>
  <c r="AH22" i="3"/>
  <c r="AH23" i="3"/>
  <c r="AH24" i="3"/>
  <c r="AH25" i="3"/>
  <c r="AH26" i="3"/>
  <c r="AH27" i="3"/>
  <c r="AH28" i="3"/>
  <c r="AH29" i="3"/>
  <c r="AH30" i="3"/>
  <c r="AI22" i="3"/>
  <c r="AI23" i="3"/>
  <c r="AI24" i="3"/>
  <c r="AI25" i="3"/>
  <c r="AI26" i="3"/>
  <c r="AI27" i="3"/>
  <c r="AI28" i="3"/>
  <c r="AI29" i="3"/>
  <c r="AI30" i="3"/>
  <c r="AJ22" i="3"/>
  <c r="AJ23" i="3"/>
  <c r="AJ24" i="3"/>
  <c r="AJ25" i="3"/>
  <c r="AJ26" i="3"/>
  <c r="AJ27" i="3"/>
  <c r="AJ28" i="3"/>
  <c r="AJ29" i="3"/>
  <c r="AJ30" i="3"/>
  <c r="AK22" i="3"/>
  <c r="AK23" i="3"/>
  <c r="AK24" i="3"/>
  <c r="AK25" i="3"/>
  <c r="AK26" i="3"/>
  <c r="AK27" i="3"/>
  <c r="AK28" i="3"/>
  <c r="AK29" i="3"/>
  <c r="AK30" i="3"/>
  <c r="AL22" i="3"/>
  <c r="AL23" i="3"/>
  <c r="AL24" i="3"/>
  <c r="AL25" i="3"/>
  <c r="AL26" i="3"/>
  <c r="AL27" i="3"/>
  <c r="AL28" i="3"/>
  <c r="AL29" i="3"/>
  <c r="AL30" i="3"/>
  <c r="AM22" i="3"/>
  <c r="AM23" i="3"/>
  <c r="AM24" i="3"/>
  <c r="AM25" i="3"/>
  <c r="AM26" i="3"/>
  <c r="AM27" i="3"/>
  <c r="AM28" i="3"/>
  <c r="AM29" i="3"/>
  <c r="AM30" i="3"/>
  <c r="AN22" i="3"/>
  <c r="AN23" i="3"/>
  <c r="AN24" i="3"/>
  <c r="AN25" i="3"/>
  <c r="AN26" i="3"/>
  <c r="AN27" i="3"/>
  <c r="AN28" i="3"/>
  <c r="AN29" i="3"/>
  <c r="AN30" i="3"/>
  <c r="AO22" i="3"/>
  <c r="AO23" i="3"/>
  <c r="AO24" i="3"/>
  <c r="AO25" i="3"/>
  <c r="AO26" i="3"/>
  <c r="AO27" i="3"/>
  <c r="AO28" i="3"/>
  <c r="AO29" i="3"/>
  <c r="AO30" i="3"/>
  <c r="AB22" i="3"/>
  <c r="AP22" i="3"/>
  <c r="AB23" i="3"/>
  <c r="AP23" i="3"/>
  <c r="AB24" i="3"/>
  <c r="AP24" i="3"/>
  <c r="AB25" i="3"/>
  <c r="AP25" i="3"/>
  <c r="AB26" i="3"/>
  <c r="AP26" i="3"/>
  <c r="AB27" i="3"/>
  <c r="AP27" i="3"/>
  <c r="AB28" i="3"/>
  <c r="AP28" i="3"/>
  <c r="AB29" i="3"/>
  <c r="AP29" i="3"/>
  <c r="AP30" i="3"/>
  <c r="AB30" i="3"/>
  <c r="C9" i="3"/>
  <c r="E9" i="3"/>
  <c r="F9" i="3"/>
  <c r="G9" i="3"/>
  <c r="H9" i="3"/>
  <c r="I9" i="3"/>
  <c r="K9" i="3"/>
  <c r="M9" i="3"/>
  <c r="W9" i="3"/>
  <c r="C10" i="3"/>
  <c r="E10" i="3"/>
  <c r="F10" i="3"/>
  <c r="G10" i="3"/>
  <c r="H10" i="3"/>
  <c r="I10" i="3"/>
  <c r="K10" i="3"/>
  <c r="M10" i="3"/>
  <c r="W10" i="3"/>
  <c r="C11" i="3"/>
  <c r="E11" i="3"/>
  <c r="F11" i="3"/>
  <c r="G11" i="3"/>
  <c r="H11" i="3"/>
  <c r="I11" i="3"/>
  <c r="K11" i="3"/>
  <c r="M11" i="3"/>
  <c r="W11" i="3"/>
  <c r="W12" i="3"/>
  <c r="B5" i="3"/>
  <c r="B9" i="3"/>
  <c r="D9" i="3"/>
  <c r="J9" i="3"/>
  <c r="L9" i="3"/>
  <c r="N9" i="3"/>
  <c r="O9" i="3"/>
  <c r="P9" i="3"/>
  <c r="B10" i="3"/>
  <c r="D10" i="3"/>
  <c r="J10" i="3"/>
  <c r="L10" i="3"/>
  <c r="N10" i="3"/>
  <c r="O10" i="3"/>
  <c r="P10" i="3"/>
  <c r="B11" i="3"/>
  <c r="D11" i="3"/>
  <c r="J11" i="3"/>
  <c r="L11" i="3"/>
  <c r="N11" i="3"/>
  <c r="O11" i="3"/>
  <c r="P11" i="3"/>
  <c r="P12" i="3"/>
  <c r="C34" i="3"/>
  <c r="B19" i="3"/>
  <c r="AQ23" i="3"/>
  <c r="AQ24" i="3"/>
  <c r="AQ25" i="3"/>
  <c r="AQ26" i="3"/>
  <c r="AQ27" i="3"/>
  <c r="AQ28" i="3"/>
  <c r="AQ29" i="3"/>
  <c r="AP2" i="3"/>
  <c r="AP3" i="3"/>
  <c r="AP4" i="3"/>
  <c r="AP5" i="3"/>
  <c r="AP6" i="3"/>
  <c r="AP7" i="3"/>
  <c r="AP8" i="3"/>
  <c r="AP9" i="3"/>
  <c r="AP12" i="3"/>
  <c r="AX10" i="3"/>
  <c r="AE45" i="3"/>
  <c r="AE47" i="3"/>
  <c r="AF47" i="3"/>
  <c r="AH45" i="3"/>
  <c r="AH46" i="3"/>
  <c r="AI45" i="3"/>
  <c r="AI46" i="3"/>
  <c r="AI47" i="3"/>
  <c r="AK46" i="3"/>
  <c r="AM46" i="3"/>
  <c r="AC43" i="3"/>
  <c r="AC44" i="3"/>
  <c r="AE43" i="3"/>
  <c r="AE44" i="3"/>
  <c r="AF43" i="3"/>
  <c r="AH43" i="3"/>
  <c r="AH44" i="3"/>
  <c r="AI43" i="3"/>
  <c r="AI44" i="3"/>
  <c r="AK43" i="3"/>
  <c r="AM43" i="3"/>
  <c r="AE41" i="3"/>
  <c r="AE42" i="3"/>
  <c r="AH42" i="3"/>
  <c r="AJ42" i="3"/>
  <c r="AJ43" i="3"/>
  <c r="AJ44" i="3"/>
  <c r="AJ45" i="3"/>
  <c r="AJ46" i="3"/>
  <c r="AJ47" i="3"/>
  <c r="AK41" i="3"/>
  <c r="AK42" i="3"/>
  <c r="AO41" i="3"/>
  <c r="AO44" i="3"/>
  <c r="AO46" i="3"/>
  <c r="AO47" i="3"/>
  <c r="AC42" i="3"/>
  <c r="AF42" i="3"/>
  <c r="AB43" i="3"/>
  <c r="AB44" i="3"/>
  <c r="AB46" i="3"/>
  <c r="AD43" i="3"/>
  <c r="AD45" i="3"/>
  <c r="AD42" i="3"/>
  <c r="AD47" i="3"/>
  <c r="AL43" i="3"/>
  <c r="AL44" i="3"/>
  <c r="AL46" i="3"/>
  <c r="AL41" i="3"/>
  <c r="AL47" i="3"/>
  <c r="AN43" i="3"/>
  <c r="AN44" i="3"/>
  <c r="AN42" i="3"/>
  <c r="AN47" i="3"/>
  <c r="AF48" i="3"/>
  <c r="AG48" i="3"/>
  <c r="AH48" i="3"/>
  <c r="AI48" i="3"/>
  <c r="AL48" i="3"/>
  <c r="AM48" i="3"/>
  <c r="AN48" i="3"/>
  <c r="AO48" i="3"/>
  <c r="AN41" i="3"/>
  <c r="AI42" i="3"/>
  <c r="AO42" i="3"/>
  <c r="AG43" i="3"/>
  <c r="AD44" i="3"/>
  <c r="AG44" i="3"/>
  <c r="AM44" i="3"/>
  <c r="AC45" i="3"/>
  <c r="AL45" i="3"/>
  <c r="AM45" i="3"/>
  <c r="AO45" i="3"/>
  <c r="AE46" i="3"/>
  <c r="AF46" i="3"/>
  <c r="AN46" i="3"/>
  <c r="AK47" i="3"/>
  <c r="AE48" i="3"/>
  <c r="AJ48" i="3"/>
  <c r="AB42" i="3"/>
  <c r="AB47" i="3"/>
  <c r="AT2" i="3"/>
  <c r="AW2" i="3"/>
  <c r="AW41" i="3"/>
  <c r="AC41" i="3"/>
  <c r="AT7" i="3"/>
  <c r="AW7" i="3"/>
  <c r="AW46" i="3"/>
  <c r="AT46" i="3"/>
  <c r="AQ9" i="3"/>
  <c r="AQ48" i="3"/>
  <c r="D16" i="3"/>
  <c r="AV7" i="3"/>
  <c r="AV46" i="3"/>
  <c r="AG46" i="3"/>
  <c r="AR2" i="3"/>
  <c r="AR41" i="3"/>
  <c r="AQ2" i="3"/>
  <c r="AQ41" i="3"/>
  <c r="AD41" i="3"/>
  <c r="L16" i="3"/>
  <c r="AB48" i="3"/>
  <c r="AD48" i="3"/>
  <c r="AR9" i="3"/>
  <c r="AR48" i="3"/>
  <c r="N16" i="3"/>
  <c r="J16" i="3"/>
  <c r="AB41" i="3"/>
  <c r="AL42" i="3"/>
  <c r="I17" i="3"/>
  <c r="J17" i="3"/>
  <c r="AB45" i="3"/>
  <c r="AU7" i="3"/>
  <c r="AU46" i="3"/>
  <c r="AG45" i="3"/>
  <c r="AC46" i="3"/>
  <c r="AH41" i="3"/>
  <c r="AQ7" i="3"/>
  <c r="AQ46" i="3"/>
  <c r="E17" i="3"/>
  <c r="AT8" i="3"/>
  <c r="AT47" i="3"/>
  <c r="AK44" i="3"/>
  <c r="AU5" i="3"/>
  <c r="AU44" i="3"/>
  <c r="AQ5" i="3"/>
  <c r="AQ44" i="3"/>
  <c r="AF44" i="3"/>
  <c r="AT5" i="3"/>
  <c r="AR5" i="3"/>
  <c r="AR44" i="3"/>
  <c r="AH47" i="3"/>
  <c r="AF45" i="3"/>
  <c r="AQ6" i="3"/>
  <c r="AQ45" i="3"/>
  <c r="AV6" i="3"/>
  <c r="AV45" i="3"/>
  <c r="AF63" i="3"/>
  <c r="AU6" i="3"/>
  <c r="AU45" i="3"/>
  <c r="AM41" i="3"/>
  <c r="AV3" i="3"/>
  <c r="AV42" i="3"/>
  <c r="AE60" i="3"/>
  <c r="AQ3" i="3"/>
  <c r="AQ42" i="3"/>
  <c r="AG42" i="3"/>
  <c r="AU3" i="3"/>
  <c r="AU42" i="3"/>
  <c r="AT41" i="3"/>
  <c r="AK63" i="3"/>
  <c r="AK45" i="3"/>
  <c r="AC47" i="3"/>
  <c r="AU8" i="3"/>
  <c r="AU47" i="3"/>
  <c r="AV8" i="3"/>
  <c r="AV47" i="3"/>
  <c r="AO61" i="3"/>
  <c r="AQ4" i="3"/>
  <c r="AQ43" i="3"/>
  <c r="AO43" i="3"/>
  <c r="AN45" i="3"/>
  <c r="AN63" i="3"/>
  <c r="AI41" i="3"/>
  <c r="AV2" i="3"/>
  <c r="AV41" i="3"/>
  <c r="AR8" i="3"/>
  <c r="AR47" i="3"/>
  <c r="AK65" i="3"/>
  <c r="AQ8" i="3"/>
  <c r="AQ47" i="3"/>
  <c r="AR4" i="3"/>
  <c r="AR43" i="3"/>
  <c r="AU9" i="3"/>
  <c r="AU48" i="3"/>
  <c r="AM42" i="3"/>
  <c r="AV4" i="3"/>
  <c r="AV43" i="3"/>
  <c r="AU4" i="3"/>
  <c r="AU43" i="3"/>
  <c r="AM47" i="3"/>
  <c r="AG41" i="3"/>
  <c r="AB61" i="3"/>
  <c r="AD64" i="3"/>
  <c r="AR7" i="3"/>
  <c r="AR46" i="3"/>
  <c r="AD46" i="3"/>
  <c r="AF41" i="3"/>
  <c r="AU2" i="3"/>
  <c r="AU41" i="3"/>
  <c r="AJ41" i="3"/>
  <c r="AG47" i="3"/>
  <c r="AO63" i="3"/>
  <c r="AT4" i="3"/>
  <c r="AC63" i="3"/>
  <c r="AT6" i="3"/>
  <c r="AR6" i="3"/>
  <c r="AR45" i="3"/>
  <c r="AK48" i="3"/>
  <c r="AN66" i="3"/>
  <c r="AT9" i="3"/>
  <c r="AV9" i="3"/>
  <c r="AV48" i="3"/>
  <c r="AC48" i="3"/>
  <c r="L17" i="3"/>
  <c r="AR3" i="3"/>
  <c r="AR42" i="3"/>
  <c r="AD63" i="3"/>
  <c r="AJ59" i="3"/>
  <c r="AD66" i="3"/>
  <c r="AT3" i="3"/>
  <c r="AM62" i="3"/>
  <c r="AV5" i="3"/>
  <c r="AV44" i="3"/>
  <c r="AB66" i="3"/>
  <c r="AG61" i="3"/>
  <c r="AW8" i="3"/>
  <c r="AW47" i="3"/>
  <c r="AE61" i="3"/>
  <c r="AF65" i="3"/>
  <c r="AB65" i="3"/>
  <c r="AG59" i="3"/>
  <c r="AE59" i="3"/>
  <c r="AN65" i="3"/>
  <c r="AC65" i="3"/>
  <c r="AO64" i="3"/>
  <c r="AF64" i="3"/>
  <c r="AO60" i="3"/>
  <c r="AF62" i="3"/>
  <c r="AG65" i="3"/>
  <c r="AE66" i="3"/>
  <c r="AM66" i="3"/>
  <c r="Q3" i="3"/>
  <c r="Q17" i="3"/>
  <c r="R3" i="3"/>
  <c r="G17" i="3"/>
  <c r="N17" i="3"/>
  <c r="B17" i="3"/>
  <c r="N28" i="3"/>
  <c r="B28" i="3"/>
  <c r="R17" i="3"/>
  <c r="AK59" i="3"/>
  <c r="AD59" i="3"/>
  <c r="AH59" i="3"/>
  <c r="AO59" i="3"/>
  <c r="AS2" i="3"/>
  <c r="AS41" i="3"/>
  <c r="AB59" i="3"/>
  <c r="AP41" i="3"/>
  <c r="AN59" i="3"/>
  <c r="C16" i="3"/>
  <c r="W2" i="3"/>
  <c r="I22" i="3"/>
  <c r="Y2" i="3"/>
  <c r="Y16" i="3"/>
  <c r="X2" i="3"/>
  <c r="X16" i="3"/>
  <c r="AN64" i="3"/>
  <c r="AC59" i="3"/>
  <c r="C17" i="3"/>
  <c r="W3" i="3"/>
  <c r="M23" i="3"/>
  <c r="Y3" i="3"/>
  <c r="Y17" i="3"/>
  <c r="C28" i="3"/>
  <c r="X3" i="3"/>
  <c r="X17" i="3"/>
  <c r="AI59" i="3"/>
  <c r="AM59" i="3"/>
  <c r="AH65" i="3"/>
  <c r="AC66" i="3"/>
  <c r="AH60" i="3"/>
  <c r="G16" i="3"/>
  <c r="AL63" i="3"/>
  <c r="AE63" i="3"/>
  <c r="AS6" i="3"/>
  <c r="AS45" i="3"/>
  <c r="AI63" i="3"/>
  <c r="AB63" i="3"/>
  <c r="AM63" i="3"/>
  <c r="AG63" i="3"/>
  <c r="AP45" i="3"/>
  <c r="AH63" i="3"/>
  <c r="AJ63" i="3"/>
  <c r="M17" i="3"/>
  <c r="K17" i="3"/>
  <c r="B16" i="3"/>
  <c r="Q2" i="3"/>
  <c r="Q16" i="3"/>
  <c r="R2" i="3"/>
  <c r="R16" i="3"/>
  <c r="C27" i="3"/>
  <c r="D17" i="3"/>
  <c r="O17" i="3"/>
  <c r="AE64" i="3"/>
  <c r="AM64" i="3"/>
  <c r="AK64" i="3"/>
  <c r="AG64" i="3"/>
  <c r="AL64" i="3"/>
  <c r="AC64" i="3"/>
  <c r="AJ64" i="3"/>
  <c r="AP46" i="3"/>
  <c r="AB64" i="3"/>
  <c r="AS7" i="3"/>
  <c r="AS46" i="3"/>
  <c r="AI64" i="3"/>
  <c r="AH64" i="3"/>
  <c r="M16" i="3"/>
  <c r="AJ62" i="3"/>
  <c r="AG62" i="3"/>
  <c r="AB62" i="3"/>
  <c r="AC62" i="3"/>
  <c r="AE62" i="3"/>
  <c r="AL62" i="3"/>
  <c r="AN62" i="3"/>
  <c r="AD62" i="3"/>
  <c r="AP44" i="3"/>
  <c r="AS5" i="3"/>
  <c r="AS44" i="3"/>
  <c r="AH62" i="3"/>
  <c r="AO62" i="3"/>
  <c r="H23" i="3"/>
  <c r="H17" i="3"/>
  <c r="AT48" i="3"/>
  <c r="AW9" i="3"/>
  <c r="AW48" i="3"/>
  <c r="AH66" i="3"/>
  <c r="AL66" i="3"/>
  <c r="AS9" i="3"/>
  <c r="AS48" i="3"/>
  <c r="AI66" i="3"/>
  <c r="AG66" i="3"/>
  <c r="AO66" i="3"/>
  <c r="AP48" i="3"/>
  <c r="AF66" i="3"/>
  <c r="AL59" i="3"/>
  <c r="AJ66" i="3"/>
  <c r="AI62" i="3"/>
  <c r="AK66" i="3"/>
  <c r="AW6" i="3"/>
  <c r="AW45" i="3"/>
  <c r="AT45" i="3"/>
  <c r="AF59" i="3"/>
  <c r="I16" i="3"/>
  <c r="AH61" i="3"/>
  <c r="AK61" i="3"/>
  <c r="AS4" i="3"/>
  <c r="AS43" i="3"/>
  <c r="AD61" i="3"/>
  <c r="AL61" i="3"/>
  <c r="AP43" i="3"/>
  <c r="AI61" i="3"/>
  <c r="AN61" i="3"/>
  <c r="AF61" i="3"/>
  <c r="AC61" i="3"/>
  <c r="AM61" i="3"/>
  <c r="AJ61" i="3"/>
  <c r="AK62" i="3"/>
  <c r="AW3" i="3"/>
  <c r="AW42" i="3"/>
  <c r="AT42" i="3"/>
  <c r="AN60" i="3"/>
  <c r="AC60" i="3"/>
  <c r="AI60" i="3"/>
  <c r="AD60" i="3"/>
  <c r="AK60" i="3"/>
  <c r="AJ60" i="3"/>
  <c r="AS3" i="3"/>
  <c r="AS42" i="3"/>
  <c r="AL60" i="3"/>
  <c r="AB60" i="3"/>
  <c r="AP42" i="3"/>
  <c r="AF60" i="3"/>
  <c r="H16" i="3"/>
  <c r="O16" i="3"/>
  <c r="F16" i="3"/>
  <c r="AM60" i="3"/>
  <c r="AO65" i="3"/>
  <c r="AL65" i="3"/>
  <c r="AS8" i="3"/>
  <c r="AS47" i="3"/>
  <c r="AD65" i="3"/>
  <c r="AP47" i="3"/>
  <c r="AI65" i="3"/>
  <c r="AE65" i="3"/>
  <c r="AM65" i="3"/>
  <c r="AJ65" i="3"/>
  <c r="AG60" i="3"/>
  <c r="F17" i="3"/>
  <c r="AT44" i="3"/>
  <c r="AW5" i="3"/>
  <c r="AW44" i="3"/>
  <c r="K16" i="3"/>
  <c r="E16" i="3"/>
  <c r="AW4" i="3"/>
  <c r="AW43" i="3"/>
  <c r="AT43" i="3"/>
  <c r="K23" i="3"/>
  <c r="Z3" i="3"/>
  <c r="E27" i="3"/>
  <c r="H22" i="3"/>
  <c r="F27" i="3"/>
  <c r="M27" i="3"/>
  <c r="K22" i="3"/>
  <c r="F22" i="3"/>
  <c r="O27" i="3"/>
  <c r="I27" i="3"/>
  <c r="K27" i="3"/>
  <c r="G22" i="3"/>
  <c r="G27" i="3"/>
  <c r="C22" i="3"/>
  <c r="E22" i="3"/>
  <c r="M22" i="3"/>
  <c r="B27" i="3"/>
  <c r="H27" i="3"/>
  <c r="O28" i="3"/>
  <c r="K28" i="3"/>
  <c r="G28" i="3"/>
  <c r="D28" i="3"/>
  <c r="H28" i="3"/>
  <c r="M28" i="3"/>
  <c r="F28" i="3"/>
  <c r="C23" i="3"/>
  <c r="G23" i="3"/>
  <c r="P16" i="3"/>
  <c r="S16" i="3"/>
  <c r="S2" i="3"/>
  <c r="J27" i="3"/>
  <c r="L27" i="3"/>
  <c r="D27" i="3"/>
  <c r="N27" i="3"/>
  <c r="W17" i="3"/>
  <c r="Z17" i="3"/>
  <c r="I23" i="3"/>
  <c r="E23" i="3"/>
  <c r="F23" i="3"/>
  <c r="S3" i="3"/>
  <c r="L28" i="3"/>
  <c r="P17" i="3"/>
  <c r="S17" i="3"/>
  <c r="E28" i="3"/>
  <c r="J28" i="3"/>
  <c r="I28" i="3"/>
  <c r="W16" i="3"/>
  <c r="Z16" i="3"/>
  <c r="Z2" i="3"/>
  <c r="T12" i="3"/>
  <c r="AB11" i="3"/>
  <c r="B12" i="3"/>
  <c r="B18" i="3"/>
  <c r="AB49" i="3"/>
  <c r="AL11" i="3"/>
  <c r="L18" i="3"/>
  <c r="AD11" i="3"/>
  <c r="AJ11" i="3"/>
  <c r="J18" i="3"/>
  <c r="J19" i="3"/>
  <c r="AD49" i="3"/>
  <c r="AL49" i="3"/>
  <c r="AC11" i="3"/>
  <c r="AE11" i="3"/>
  <c r="AF11" i="3"/>
  <c r="AG11" i="3"/>
  <c r="AH11" i="3"/>
  <c r="AI11" i="3"/>
  <c r="AK11" i="3"/>
  <c r="AM11" i="3"/>
  <c r="AN11" i="3"/>
  <c r="AH49" i="3"/>
  <c r="I18" i="3"/>
  <c r="D18" i="3"/>
  <c r="E18" i="3"/>
  <c r="X4" i="3"/>
  <c r="X18" i="3"/>
  <c r="W4" i="3"/>
  <c r="E24" i="3"/>
  <c r="AN49" i="3"/>
  <c r="K18" i="3"/>
  <c r="H18" i="3"/>
  <c r="G19" i="3"/>
  <c r="N18" i="3"/>
  <c r="AM49" i="3"/>
  <c r="F18" i="3"/>
  <c r="AE49" i="3"/>
  <c r="AK49" i="3"/>
  <c r="G18" i="3"/>
  <c r="AV10" i="3"/>
  <c r="AV49" i="3"/>
  <c r="AC49" i="3"/>
  <c r="AU10" i="3"/>
  <c r="AU49" i="3"/>
  <c r="M19" i="3"/>
  <c r="AI49" i="3"/>
  <c r="M24" i="3"/>
  <c r="M18" i="3"/>
  <c r="AG49" i="3"/>
  <c r="AJ49" i="3"/>
  <c r="AF49" i="3"/>
  <c r="H19" i="3"/>
  <c r="F19" i="3"/>
  <c r="K19" i="3"/>
  <c r="Y4" i="3"/>
  <c r="Y18" i="3"/>
  <c r="AW28" i="3"/>
  <c r="H24" i="3"/>
  <c r="L19" i="3"/>
  <c r="AV28" i="3"/>
  <c r="Z4" i="3"/>
  <c r="F24" i="3"/>
  <c r="G24" i="3"/>
  <c r="K24" i="3"/>
  <c r="AU26" i="3"/>
  <c r="AW26" i="3"/>
  <c r="AV26" i="3"/>
  <c r="AT26" i="3"/>
  <c r="C18" i="3"/>
  <c r="D19" i="3"/>
  <c r="AT28" i="3"/>
  <c r="AW29" i="3"/>
  <c r="AU29" i="3"/>
  <c r="AV29" i="3"/>
  <c r="AT29" i="3"/>
  <c r="AU28" i="3"/>
  <c r="L12" i="3"/>
  <c r="I19" i="3"/>
  <c r="AU25" i="3"/>
  <c r="AW25" i="3"/>
  <c r="AT25" i="3"/>
  <c r="AV25" i="3"/>
  <c r="W18" i="3"/>
  <c r="Z18" i="3"/>
  <c r="C24" i="3"/>
  <c r="N19" i="3"/>
  <c r="I24" i="3"/>
  <c r="AT27" i="3"/>
  <c r="AV27" i="3"/>
  <c r="AU27" i="3"/>
  <c r="AW27" i="3"/>
  <c r="AT24" i="3"/>
  <c r="AV24" i="3"/>
  <c r="AW24" i="3"/>
  <c r="AU24" i="3"/>
  <c r="E19" i="3"/>
  <c r="AT10" i="3"/>
  <c r="AW10" i="3"/>
  <c r="AW49" i="3"/>
  <c r="AT49" i="3"/>
  <c r="W5" i="3"/>
  <c r="Z5" i="3"/>
  <c r="X5" i="3"/>
  <c r="X19" i="3"/>
  <c r="Y5" i="3"/>
  <c r="Y19" i="3"/>
  <c r="AU22" i="3"/>
  <c r="AT22" i="3"/>
  <c r="AV22" i="3"/>
  <c r="AW22" i="3"/>
  <c r="AV23" i="3"/>
  <c r="AT23" i="3"/>
  <c r="AW23" i="3"/>
  <c r="AU23" i="3"/>
  <c r="K12" i="3"/>
  <c r="H12" i="3"/>
  <c r="G12" i="3"/>
  <c r="J12" i="3"/>
  <c r="Y10" i="3"/>
  <c r="W19" i="3"/>
  <c r="C19" i="3"/>
  <c r="Z19" i="3"/>
  <c r="P33" i="3"/>
  <c r="M12" i="3"/>
  <c r="Y9" i="3"/>
  <c r="D12" i="3"/>
  <c r="N12" i="3"/>
  <c r="F12" i="3"/>
  <c r="X9" i="3"/>
  <c r="F34" i="3"/>
  <c r="Y11" i="3"/>
  <c r="Z11" i="3"/>
  <c r="X11" i="3"/>
  <c r="Z9" i="3"/>
  <c r="Z10" i="3"/>
  <c r="I33" i="3"/>
  <c r="X10" i="3"/>
  <c r="E12" i="3"/>
  <c r="I12" i="3"/>
  <c r="C33" i="3"/>
  <c r="G33" i="3"/>
  <c r="E33" i="3"/>
  <c r="K33" i="3"/>
  <c r="H33" i="3"/>
  <c r="F33" i="3"/>
  <c r="M33" i="3"/>
  <c r="C12" i="3"/>
  <c r="Y12" i="3"/>
  <c r="P32" i="3"/>
  <c r="K32" i="3"/>
  <c r="I32" i="3"/>
  <c r="C32" i="3"/>
  <c r="G32" i="3"/>
  <c r="M32" i="3"/>
  <c r="E32" i="3"/>
  <c r="H32" i="3"/>
  <c r="P34" i="3"/>
  <c r="E34" i="3"/>
  <c r="H34" i="3"/>
  <c r="M34" i="3"/>
  <c r="X12" i="3"/>
  <c r="K34" i="3"/>
  <c r="I34" i="3"/>
  <c r="G34" i="3"/>
  <c r="F32" i="3"/>
  <c r="AO11" i="3"/>
  <c r="E37" i="3"/>
  <c r="H37" i="3"/>
  <c r="K37" i="3"/>
  <c r="I37" i="3"/>
  <c r="G37" i="3"/>
  <c r="M37" i="3"/>
  <c r="O37" i="3"/>
  <c r="B37" i="3"/>
  <c r="L37" i="3"/>
  <c r="J37" i="3"/>
  <c r="U9" i="3"/>
  <c r="P37" i="3"/>
  <c r="I39" i="3"/>
  <c r="O12" i="3"/>
  <c r="Q12" i="3"/>
  <c r="R12" i="3"/>
  <c r="O39" i="3"/>
  <c r="E38" i="3"/>
  <c r="C38" i="3"/>
  <c r="K38" i="3"/>
  <c r="H38" i="3"/>
  <c r="N38" i="3"/>
  <c r="F38" i="3"/>
  <c r="J38" i="3"/>
  <c r="L38" i="3"/>
  <c r="U10" i="3"/>
  <c r="P38" i="3"/>
  <c r="C39" i="3"/>
  <c r="B39" i="3"/>
  <c r="J39" i="3"/>
  <c r="N39" i="3"/>
  <c r="L39" i="3"/>
  <c r="H39" i="3"/>
  <c r="M39" i="3"/>
  <c r="E39" i="3"/>
  <c r="P39" i="3"/>
  <c r="U11" i="3"/>
  <c r="N37" i="3"/>
  <c r="D39" i="3"/>
  <c r="F39" i="3"/>
  <c r="D37" i="3"/>
  <c r="G39" i="3"/>
  <c r="O38" i="3"/>
  <c r="D38" i="3"/>
  <c r="B38" i="3"/>
  <c r="C37" i="3"/>
  <c r="G38" i="3"/>
  <c r="Q9" i="3"/>
  <c r="F37" i="3"/>
  <c r="I38" i="3"/>
  <c r="K39" i="3"/>
  <c r="S11" i="3"/>
  <c r="S9" i="3"/>
  <c r="S5" i="3"/>
  <c r="O19" i="3"/>
  <c r="P19" i="3"/>
  <c r="S19" i="3"/>
  <c r="Q11" i="3"/>
  <c r="R9" i="3"/>
  <c r="S10" i="3"/>
  <c r="Q10" i="3"/>
  <c r="R10" i="3"/>
  <c r="M38" i="3"/>
  <c r="R11" i="3"/>
  <c r="I29" i="3"/>
  <c r="AO67" i="3"/>
  <c r="AE67" i="3"/>
  <c r="AK67" i="3"/>
  <c r="AS27" i="3"/>
  <c r="AR27" i="3"/>
  <c r="E29" i="3"/>
  <c r="H29" i="3"/>
  <c r="N29" i="3"/>
  <c r="AR24" i="3"/>
  <c r="AS24" i="3"/>
  <c r="B29" i="3"/>
  <c r="AR29" i="3"/>
  <c r="AS29" i="3"/>
  <c r="D29" i="3"/>
  <c r="AN67" i="3"/>
  <c r="AS23" i="3"/>
  <c r="AR23" i="3"/>
  <c r="K29" i="3"/>
  <c r="AJ67" i="3"/>
  <c r="AR22" i="3"/>
  <c r="AS22" i="3"/>
  <c r="AQ22" i="3"/>
  <c r="AS26" i="3"/>
  <c r="AR26" i="3"/>
  <c r="F29" i="3"/>
  <c r="AR25" i="3"/>
  <c r="AS25" i="3"/>
  <c r="P6" i="3"/>
  <c r="AC67" i="3"/>
  <c r="AI67" i="3"/>
  <c r="AG67" i="3"/>
  <c r="Q5" i="3"/>
  <c r="Q19" i="3"/>
  <c r="R5" i="3"/>
  <c r="R19" i="3"/>
  <c r="AM67" i="3"/>
  <c r="C29" i="3"/>
  <c r="J29" i="3"/>
  <c r="L29" i="3"/>
  <c r="O18" i="3"/>
  <c r="P18" i="3"/>
  <c r="S18" i="3"/>
  <c r="S4" i="3"/>
  <c r="AH67" i="3"/>
  <c r="AS28" i="3"/>
  <c r="AR28" i="3"/>
  <c r="AF67" i="3"/>
  <c r="AD67" i="3"/>
  <c r="AP11" i="3"/>
  <c r="AP49" i="3"/>
  <c r="AL67" i="3"/>
  <c r="AS10" i="3"/>
  <c r="AS49" i="3"/>
  <c r="G29" i="3"/>
  <c r="O29" i="3"/>
  <c r="AR10" i="3"/>
  <c r="AR49" i="3"/>
  <c r="AQ10" i="3"/>
  <c r="AQ49" i="3"/>
  <c r="AO49" i="3"/>
  <c r="M29" i="3"/>
  <c r="R4" i="3"/>
  <c r="R18" i="3"/>
  <c r="Q4" i="3"/>
  <c r="Q18" i="3"/>
</calcChain>
</file>

<file path=xl/connections.xml><?xml version="1.0" encoding="utf-8"?>
<connections xmlns="http://schemas.openxmlformats.org/spreadsheetml/2006/main">
  <connection id="1" name="AP_251" type="6" refreshedVersion="6" background="1" saveData="1">
    <textPr codePage="850" sourceFile="D:\Dropbox (PETAL)\Team-Ordner „PETAL“\Audio\Kurtag_Kafka-Fragmente\_tempo mapping\25_Elendes Leben (Double)\_data_KF25\AP_25.txt" decimal="," thousands=".">
      <textFields count="2">
        <textField type="text"/>
        <textField type="skip"/>
      </textFields>
    </textPr>
  </connection>
  <connection id="2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3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4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5" name="Arnold_Pogossian_2009_19" type="6" refreshedVersion="4" background="1" saveData="1">
    <textPr codePage="850" sourceFile="C:\Users\p3039\Dropbox (PETAL)\Team-Ordner „PETAL“\Audio\Kurtag_Kafka-Fragmente\_tempo mapping\19_Nichts dergleichen\data_KF19\Arnold_Pogossian_2009_19.txt" decimal="," thousands=" " comma="1">
      <textFields count="2">
        <textField type="text"/>
        <textField type="skip"/>
      </textFields>
    </textPr>
  </connection>
  <connection id="6" name="Arnold_Pogossian_2009_191" type="6" refreshedVersion="4" background="1" saveData="1">
    <textPr codePage="850" sourceFile="C:\Users\p3039\Dropbox (PETAL)\Team-Ordner „PETAL“\Audio\Kurtag_Kafka-Fragmente\_tempo mapping\19_Nichts dergleichen\data_KF19\Arnold_Pogossian_2009_19.txt" decimal="," thousands=" " comma="1">
      <textFields count="2">
        <textField type="text"/>
        <textField type="skip"/>
      </textFields>
    </textPr>
  </connection>
  <connection id="7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8" name="Arnold+Pogossian_2006 [live DVD]_19_dur" type="6" refreshedVersion="4" background="1" saveData="1">
    <textPr codePage="850" sourceFile="C:\Users\p3039\Dropbox (PETAL)\Team-Ordner „PETAL“\Audio\Kurtag_Kafka-Fragmente\_tempo mapping\19_Nichts dergleichen\data_KF19\Arnold+Pogossian_2006 [live DVD]_19_dur.txt" decimal="," thousands=" " comma="1">
      <textFields count="2">
        <textField type="text"/>
        <textField type="skip"/>
      </textFields>
    </textPr>
  </connection>
  <connection id="9" name="Arnold+Pogossian_2006 [live DVD]_19_dur1" type="6" refreshedVersion="4" background="1" saveData="1">
    <textPr codePage="850" sourceFile="C:\Users\p3039\Dropbox (PETAL)\Team-Ordner „PETAL“\Audio\Kurtag_Kafka-Fragmente\_tempo mapping\19_Nichts dergleichen\data_KF19\Arnold+Pogossian_2006 [live DVD]_19_dur.txt" decimal="," thousands=" " comma="1">
      <textFields count="2">
        <textField type="text"/>
        <textField type="skip"/>
      </textFields>
    </textPr>
  </connection>
  <connection id="10" name="Arnold+Pogossian_2006 [live DVD]_25_dur1" type="6" refreshedVersion="4" background="1" saveData="1">
    <textPr codePage="850" sourceFile="C:\Users\p3039\Dropbox (PETAL)\Team-Ordner „PETAL“\Audio\Kurtag_Kafka-Fragmente\_tempo mapping\25_Elendes Leben (Double)\_data_KF25\Arnold+Pogossian_2006 [live DVD]_25_dur.txt" decimal="," thousands=" " comma="1">
      <textFields count="2">
        <textField type="text"/>
        <textField type="skip"/>
      </textFields>
    </textPr>
  </connection>
  <connection id="11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2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3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name="Banse_Keller_2005_19" type="6" refreshedVersion="4" background="1" saveData="1">
    <textPr codePage="850" sourceFile="C:\Users\p3039\Dropbox (PETAL)\Team-Ordner „PETAL“\Audio\Kurtag_Kafka-Fragmente\_tempo mapping\19_Nichts dergleichen\data_KF19\Banse_Keller_2005_19.txt" decimal="," thousands=" " comma="1">
      <textFields count="2">
        <textField type="text"/>
        <textField type="skip"/>
      </textFields>
    </textPr>
  </connection>
  <connection id="15" name="Banse_Keller_2005_191" type="6" refreshedVersion="4" background="1" saveData="1">
    <textPr codePage="850" sourceFile="C:\Users\p3039\Dropbox (PETAL)\Team-Ordner „PETAL“\Audio\Kurtag_Kafka-Fragmente\_tempo mapping\19_Nichts dergleichen\data_KF19\Banse_Keller_2005_19.txt" decimal="," thousands=" " comma="1">
      <textFields count="2">
        <textField type="text"/>
        <textField type="skip"/>
      </textFields>
    </textPr>
  </connection>
  <connection id="16" name="BK_251" type="6" refreshedVersion="6" background="1" saveData="1">
    <textPr codePage="850" sourceFile="D:\Dropbox (PETAL)\Team-Ordner „PETAL“\Audio\Kurtag_Kafka-Fragmente\_tempo mapping\25_Elendes Leben (Double)\_data_KF25\BK_25.txt" decimal="," thousands=".">
      <textFields count="2">
        <textField type="text"/>
        <textField type="skip"/>
      </textFields>
    </textPr>
  </connection>
  <connection id="17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8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9" name="CK_251" type="6" refreshedVersion="6" background="1" saveData="1">
    <textPr codePage="850" sourceFile="D:\Dropbox (PETAL)\Team-Ordner „PETAL“\Audio\Kurtag_Kafka-Fragmente\_tempo mapping\25_Elendes Leben (Double)\_data_KF25\CK_25.txt" decimal="," thousands=".">
      <textFields count="2">
        <textField type="text"/>
        <textField type="skip"/>
      </textFields>
    </textPr>
  </connection>
  <connection id="20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1" name="CK87_251" type="6" refreshedVersion="6" background="1" saveData="1">
    <textPr codePage="850" sourceFile="D:\Dropbox (PETAL)\Team-Ordner „PETAL“\Audio\Kurtag_Kafka-Fragmente\_tempo mapping\25_Elendes Leben (Double)\_data_KF25\CK87_25.txt" decimal="," thousands=".">
      <textFields count="2">
        <textField type="text"/>
        <textField type="skip"/>
      </textFields>
    </textPr>
  </connection>
  <connection id="22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3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4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5" name="Csengery_Keller_1987_17 (Nichts dergleichen)" type="6" refreshedVersion="4" background="1" saveData="1">
    <textPr codePage="850" sourceFile="C:\Users\p3401\Dropbox (PETAL)\Team-Ordner „PETAL“\Audio\Kurtag_Kafka-Fragmente\_tempo mapping\19_Nichts dergleichen\data_KF19\Csengery_Keller_1987_17 (Nichts dergleichen).txt" decimal="," thousands=" ">
      <textFields count="2">
        <textField type="text"/>
        <textField type="skip"/>
      </textFields>
    </textPr>
  </connection>
  <connection id="26" name="Csengery_Keller_1987_17 (Nichts dergleichen)1" type="6" refreshedVersion="4" background="1" saveData="1">
    <textPr codePage="850" sourceFile="C:\Users\p3401\Dropbox (PETAL)\Team-Ordner „PETAL“\Audio\Kurtag_Kafka-Fragmente\_tempo mapping\19_Nichts dergleichen\data_KF19\Csengery_Keller_1987_17 (Nichts dergleichen).txt" decimal="," thousands=" ">
      <textFields count="2">
        <textField type="text"/>
        <textField type="skip"/>
      </textFields>
    </textPr>
  </connection>
  <connection id="27" name="Csengery_Keller_1987_17 (Nichts dergleichen)11" type="6" refreshedVersion="4" background="1" saveData="1">
    <textPr codePage="850" sourceFile="C:\Users\p3039\Dropbox (PETAL)\Team-Ordner „PETAL“\Audio\Kurtag_Kafka-Fragmente\_tempo mapping\19_Nichts dergleichen\data_KF19\Csengery_Keller_1987_17 (Nichts dergleichen).txt" decimal="," thousands=" " comma="1">
      <textFields count="2">
        <textField type="text"/>
        <textField type="skip"/>
      </textFields>
    </textPr>
  </connection>
  <connection id="28" name="Csengery_Keller_1987_17 (Nichts dergleichen)111" type="6" refreshedVersion="4" background="1" saveData="1">
    <textPr codePage="850" sourceFile="C:\Users\p3039\Dropbox (PETAL)\Team-Ordner „PETAL“\Audio\Kurtag_Kafka-Fragmente\_tempo mapping\19_Nichts dergleichen\data_KF19\Csengery_Keller_1987_17 (Nichts dergleichen).txt" decimal="," thousands=" " comma="1">
      <textFields count="2">
        <textField type="text"/>
        <textField type="skip"/>
      </textFields>
    </textPr>
  </connection>
  <connection id="29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0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1" name="Csengery_Keller_1990_19" type="6" refreshedVersion="4" background="1" saveData="1">
    <textPr codePage="850" sourceFile="C:\Users\p3039\Dropbox (PETAL)\Team-Ordner „PETAL“\Audio\Kurtag_Kafka-Fragmente\_tempo mapping\19_Nichts dergleichen\data_KF19\Csengery_Keller_1990_19.txt" decimal="," thousands=" " comma="1">
      <textFields count="2">
        <textField type="text"/>
        <textField type="skip"/>
      </textFields>
    </textPr>
  </connection>
  <connection id="32" name="Csengery_Keller_1990_191" type="6" refreshedVersion="4" background="1" saveData="1">
    <textPr codePage="850" sourceFile="C:\Users\p3039\Dropbox (PETAL)\Team-Ordner „PETAL“\Audio\Kurtag_Kafka-Fragmente\_tempo mapping\19_Nichts dergleichen\data_KF19\Csengery_Keller_1990_19.txt" decimal="," thousands=" " comma="1">
      <textFields count="2">
        <textField type="text"/>
        <textField type="skip"/>
      </textFields>
    </textPr>
  </connection>
  <connection id="33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4" name="Kammer+Widmann_2017_19_Abschnitte-Dauern" type="6" refreshedVersion="4" background="1" saveData="1">
    <textPr codePage="850" sourceFile="C:\Users\p3039\Dropbox (PETAL)\Team-Ordner „PETAL“\Audio\Kurtag_Kafka-Fragmente\_tempo mapping\19_Nichts dergleichen\data_KF19\Kammer+Widmann_2017_19_Abschnitte-Dauern.txt" decimal="," thousands=" " comma="1">
      <textFields count="2">
        <textField type="text"/>
        <textField type="skip"/>
      </textFields>
    </textPr>
  </connection>
  <connection id="35" name="Kammer+Widmann_2017_19_Abschnitte-Dauern1" type="6" refreshedVersion="4" background="1" saveData="1">
    <textPr codePage="850" sourceFile="C:\Users\p3039\Dropbox (PETAL)\Team-Ordner „PETAL“\Audio\Kurtag_Kafka-Fragmente\_tempo mapping\19_Nichts dergleichen\data_KF19\Kammer+Widmann_2017_19_Abschnitte-Dauern.txt" decimal="," thousands=" " comma="1">
      <textFields count="2">
        <textField type="text"/>
        <textField type="skip"/>
      </textFields>
    </textPr>
  </connection>
  <connection id="36" name="Kammer+Widmann_2017_25_Abschnitte-Dauern1" type="6" refreshedVersion="4" background="1" saveData="1">
    <textPr codePage="850" sourceFile="C:\Users\p3039\Dropbox (PETAL)\Team-Ordner „PETAL“\Audio\Kurtag_Kafka-Fragmente\_tempo mapping\25_Elendes Leben (Double)\_data_KF25\Kammer+Widmann_2017_25_Abschnitte-Dauern.txt" decimal="," thousands=" " comma="1">
      <textFields count="2">
        <textField type="text"/>
        <textField type="skip"/>
      </textFields>
    </textPr>
  </connection>
  <connection id="37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8" name="KO_251" type="6" refreshedVersion="6" background="1" saveData="1">
    <textPr codePage="850" sourceFile="D:\Dropbox (PETAL)\Team-Ordner „PETAL“\Audio\Kurtag_Kafka-Fragmente\_tempo mapping\25_Elendes Leben (Double)\_data_KF25\KO_25.txt" decimal="," thousands=".">
      <textFields count="2">
        <textField type="text"/>
        <textField type="skip"/>
      </textFields>
    </textPr>
  </connection>
  <connection id="39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0" name="KO_94_251" type="6" refreshedVersion="4" background="1" saveData="1">
    <textPr codePage="850" sourceFile="C:\Users\p3039\Dropbox (PETAL)\Team-Ordner „PETAL“\Audio\Kurtag_Kafka-Fragmente\_tempo mapping\25_Elendes Leben (Double)\_data_KF25\KO_94_25.txt" decimal="," thousands=" " comma="1">
      <textFields count="2">
        <textField type="text"/>
        <textField type="skip"/>
      </textFields>
    </textPr>
  </connection>
  <connection id="41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2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3" name="Komsi_Oramo_1994_19" type="6" refreshedVersion="4" background="1" saveData="1">
    <textPr codePage="850" sourceFile="C:\Users\p3039\Dropbox (PETAL)\Team-Ordner „PETAL“\Audio\Kurtag_Kafka-Fragmente\_tempo mapping\19_Nichts dergleichen\data_KF19\Komsi_Oramo_1994_19.txt" decimal="," thousands=" " comma="1">
      <textFields count="2">
        <textField type="text"/>
        <textField type="skip"/>
      </textFields>
    </textPr>
  </connection>
  <connection id="44" name="Komsi_Oramo_1994_191" type="6" refreshedVersion="4" background="1" saveData="1">
    <textPr codePage="850" sourceFile="C:\Users\p3039\Dropbox (PETAL)\Team-Ordner „PETAL“\Audio\Kurtag_Kafka-Fragmente\_tempo mapping\19_Nichts dergleichen\data_KF19\Komsi_Oramo_1994_19.txt" decimal="," thousands=" " comma="1">
      <textFields count="2">
        <textField type="text"/>
        <textField type="skip"/>
      </textFields>
    </textPr>
  </connection>
  <connection id="45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6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47" name="Komsi_Oramo_1996_19" type="6" refreshedVersion="4" background="1" saveData="1">
    <textPr codePage="850" sourceFile="C:\Users\p3039\Dropbox (PETAL)\Team-Ordner „PETAL“\Audio\Kurtag_Kafka-Fragmente\_tempo mapping\19_Nichts dergleichen\data_KF19\Komsi_Oramo_1996_19.txt" decimal="," thousands=" " comma="1">
      <textFields count="2">
        <textField type="text"/>
        <textField type="skip"/>
      </textFields>
    </textPr>
  </connection>
  <connection id="48" name="Komsi_Oramo_1996_191" type="6" refreshedVersion="4" background="1" saveData="1">
    <textPr codePage="850" sourceFile="C:\Users\p3039\Dropbox (PETAL)\Team-Ordner „PETAL“\Audio\Kurtag_Kafka-Fragmente\_tempo mapping\19_Nichts dergleichen\data_KF19\Komsi_Oramo_1996_19.txt" decimal="," thousands=" " comma="1">
      <textFields count="2">
        <textField type="text"/>
        <textField type="skip"/>
      </textFields>
    </textPr>
  </connection>
  <connection id="49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0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1" name="Melzer_Stark_2012_19" type="6" refreshedVersion="4" background="1" saveData="1">
    <textPr codePage="850" sourceFile="C:\Users\p3039\Dropbox (PETAL)\Team-Ordner „PETAL“\Audio\Kurtag_Kafka-Fragmente\_tempo mapping\19_Nichts dergleichen\data_KF19\Melzer_Stark_2012_19.txt" decimal="," thousands=" " comma="1">
      <textFields count="2">
        <textField type="text"/>
        <textField type="skip"/>
      </textFields>
    </textPr>
  </connection>
  <connection id="52" name="Melzer_Stark_2012_191" type="6" refreshedVersion="4" background="1" saveData="1">
    <textPr codePage="850" sourceFile="C:\Users\p3039\Dropbox (PETAL)\Team-Ordner „PETAL“\Audio\Kurtag_Kafka-Fragmente\_tempo mapping\19_Nichts dergleichen\data_KF19\Melzer_Stark_2012_19.txt" decimal="," thousands=" " comma="1">
      <textFields count="2">
        <textField type="text"/>
        <textField type="skip"/>
      </textFields>
    </textPr>
  </connection>
  <connection id="53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4" name="Melzer_Stark_2013_19" type="6" refreshedVersion="4" background="1" saveData="1">
    <textPr codePage="850" sourceFile="C:\Users\p3039\Dropbox (PETAL)\Team-Ordner „PETAL“\Audio\Kurtag_Kafka-Fragmente\_tempo mapping\19_Nichts dergleichen\data_KF19\Melzer_Stark_2013_19.txt" decimal="," thousands=" " comma="1">
      <textFields count="2">
        <textField type="text"/>
        <textField type="skip"/>
      </textFields>
    </textPr>
  </connection>
  <connection id="55" name="Melzer_Stark_2013_191" type="6" refreshedVersion="4" background="1" saveData="1">
    <textPr codePage="850" sourceFile="C:\Users\p3039\Dropbox (PETAL)\Team-Ordner „PETAL“\Audio\Kurtag_Kafka-Fragmente\_tempo mapping\19_Nichts dergleichen\data_KF19\Melzer_Stark_2013_19.txt" decimal="," thousands=" " comma="1">
      <textFields count="2">
        <textField type="text"/>
        <textField type="skip"/>
      </textFields>
    </textPr>
  </connection>
  <connection id="56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7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8" name="Melzer_Stark_2017_Wien modern_19_dur" type="6" refreshedVersion="4" background="1" saveData="1">
    <textPr codePage="850" sourceFile="C:\Users\p3039\Dropbox (PETAL)\Team-Ordner „PETAL“\Audio\Kurtag_Kafka-Fragmente\_tempo mapping\19_Nichts dergleichen\data_KF19\Melzer_Stark_2017_Wien modern_19_dur.txt" decimal="," thousands=" " comma="1">
      <textFields count="2">
        <textField type="text"/>
        <textField type="skip"/>
      </textFields>
    </textPr>
  </connection>
  <connection id="59" name="Melzer_Stark_2017_Wien modern_19_dur1" type="6" refreshedVersion="4" background="1" saveData="1">
    <textPr codePage="850" sourceFile="C:\Users\p3039\Dropbox (PETAL)\Team-Ordner „PETAL“\Audio\Kurtag_Kafka-Fragmente\_tempo mapping\19_Nichts dergleichen\data_KF19\Melzer_Stark_2017_Wien modern_19_dur.txt" decimal="," thousands=" " comma="1">
      <textFields count="2">
        <textField type="text"/>
        <textField type="skip"/>
      </textFields>
    </textPr>
  </connection>
  <connection id="60" name="Melzer_Stark_2017_Wien modern_25_dur1" type="6" refreshedVersion="4" background="1" saveData="1">
    <textPr codePage="850" sourceFile="C:\Users\p3039\Dropbox (PETAL)\Team-Ordner „PETAL“\Audio\Kurtag_Kafka-Fragmente\_tempo mapping\25_Elendes Leben (Double)\_data_KF25\Melzer_Stark_2017_Wien modern_25_dur.txt" decimal="," thousands=" " comma="1">
      <textFields count="2">
        <textField type="text"/>
        <textField type="skip"/>
      </textFields>
    </textPr>
  </connection>
  <connection id="61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62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63" name="Melzer_Stark_2019_19" type="6" refreshedVersion="4" background="1" saveData="1">
    <textPr codePage="850" sourceFile="C:\Users\p3039\Dropbox (PETAL)\Team-Ordner „PETAL“\Audio\Kurtag_Kafka-Fragmente\_tempo mapping\19_Nichts dergleichen\data_KF19\Melzer_Stark_2019_19.txt" decimal="," thousands=" " comma="1">
      <textFields count="2">
        <textField type="text"/>
        <textField type="skip"/>
      </textFields>
    </textPr>
  </connection>
  <connection id="64" name="Melzer_Stark_2019_191" type="6" refreshedVersion="4" background="1" saveData="1">
    <textPr codePage="850" sourceFile="C:\Users\p3039\Dropbox (PETAL)\Team-Ordner „PETAL“\Audio\Kurtag_Kafka-Fragmente\_tempo mapping\19_Nichts dergleichen\data_KF19\Melzer_Stark_2019_19.txt" decimal="," thousands=" " comma="1">
      <textFields count="2">
        <textField type="text"/>
        <textField type="skip"/>
      </textFields>
    </textPr>
  </connection>
  <connection id="65" name="MS_251" type="6" refreshedVersion="6" background="1" saveData="1">
    <textPr codePage="850" sourceFile="D:\Dropbox (PETAL)\Team-Ordner „PETAL“\Audio\Kurtag_Kafka-Fragmente\_tempo mapping\25_Elendes Leben (Double)\_data_KF25\MS_25.txt" decimal="," thousands=".">
      <textFields count="2">
        <textField type="text"/>
        <textField type="skip"/>
      </textFields>
    </textPr>
  </connection>
  <connection id="66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67" name="MS13_251" type="6" refreshedVersion="6" background="1" saveData="1">
    <textPr codePage="850" sourceFile="D:\Dropbox (PETAL)\Team-Ordner „PETAL“\Audio\Kurtag_Kafka-Fragmente\_tempo mapping\25_Elendes Leben (Double)\_data_KF25\MS13_25.txt" decimal="," thousands=".">
      <textFields count="2">
        <textField type="text"/>
        <textField type="skip"/>
      </textFields>
    </textPr>
  </connection>
  <connection id="68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69" name="MS19_251" type="6" refreshedVersion="4" background="1" saveData="1">
    <textPr codePage="850" sourceFile="C:\Users\p3039\Dropbox (PETAL)\Team-Ordner „PETAL“\Audio\Kurtag_Kafka-Fragmente\_tempo mapping\25_Elendes Leben (Double)\_data_KF25\MS19_25.txt" decimal="," thousands=" " comma="1">
      <textFields count="2">
        <textField type="text"/>
        <textField type="skip"/>
      </textFields>
    </textPr>
  </connection>
  <connection id="70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71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2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73" name="Pammer_Kopatchinskaja_2004_19" type="6" refreshedVersion="4" background="1" saveData="1">
    <textPr codePage="850" sourceFile="C:\Users\p3039\Dropbox (PETAL)\Team-Ordner „PETAL“\Audio\Kurtag_Kafka-Fragmente\_tempo mapping\19_Nichts dergleichen\data_KF19\Pammer_Kopatchinskaja_2004_19.txt" decimal="," thousands=" " comma="1">
      <textFields count="2">
        <textField type="text"/>
        <textField type="skip"/>
      </textFields>
    </textPr>
  </connection>
  <connection id="74" name="Pammer_Kopatchinskaja_2004_191" type="6" refreshedVersion="4" background="1" saveData="1">
    <textPr codePage="850" sourceFile="C:\Users\p3039\Dropbox (PETAL)\Team-Ordner „PETAL“\Audio\Kurtag_Kafka-Fragmente\_tempo mapping\19_Nichts dergleichen\data_KF19\Pammer_Kopatchinskaja_2004_19.txt" decimal="," thousands=" " comma="1">
      <textFields count="2">
        <textField type="text"/>
        <textField type="skip"/>
      </textFields>
    </textPr>
  </connection>
  <connection id="75" name="PK_251" type="6" refreshedVersion="6" background="1" saveData="1">
    <textPr codePage="850" sourceFile="D:\Dropbox (PETAL)\Team-Ordner „PETAL“\Audio\Kurtag_Kafka-Fragmente\_tempo mapping\25_Elendes Leben (Double)\_data_KF25\PK_25.txt" decimal="," thousands=".">
      <textFields count="2">
        <textField type="text"/>
        <textField type="skip"/>
      </textFields>
    </textPr>
  </connection>
  <connection id="76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77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78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79" name="Whittlesey_Sallaberger_1997_19" type="6" refreshedVersion="4" background="1" saveData="1">
    <textPr codePage="850" sourceFile="C:\Users\p3039\Dropbox (PETAL)\Team-Ordner „PETAL“\Audio\Kurtag_Kafka-Fragmente\_tempo mapping\19_Nichts dergleichen\data_KF19\Whittlesey_Sallaberger_1997_19.txt" decimal="," thousands=" " comma="1">
      <textFields count="2">
        <textField type="text"/>
        <textField type="skip"/>
      </textFields>
    </textPr>
  </connection>
  <connection id="80" name="Whittlesey_Sallaberger_1997_191" type="6" refreshedVersion="4" background="1" saveData="1">
    <textPr codePage="850" sourceFile="C:\Users\p3039\Dropbox (PETAL)\Team-Ordner „PETAL“\Audio\Kurtag_Kafka-Fragmente\_tempo mapping\19_Nichts dergleichen\data_KF19\Whittlesey_Sallaberger_1997_19.txt" decimal="," thousands=" " comma="1">
      <textFields count="2">
        <textField type="text"/>
        <textField type="skip"/>
      </textFields>
    </textPr>
  </connection>
  <connection id="81" name="WS_251" type="6" refreshedVersion="6" background="1" saveData="1">
    <textPr codePage="850" sourceFile="D:\Dropbox (PETAL)\Team-Ordner „PETAL“\Audio\Kurtag_Kafka-Fragmente\_tempo mapping\25_Elendes Leben (Double)\_data_KF25\WS_25.txt" decimal="," thousands=".">
      <textFields count="2">
        <textField type="text"/>
        <textField type="skip"/>
      </textFields>
    </textPr>
  </connection>
  <connection id="82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<sst xmlns="http://schemas.openxmlformats.org/spreadsheetml/2006/main" count="456" uniqueCount="58">
  <si>
    <t>2a</t>
  </si>
  <si>
    <t>2b</t>
  </si>
  <si>
    <t>score</t>
  </si>
  <si>
    <t>1a</t>
  </si>
  <si>
    <t>1b</t>
  </si>
  <si>
    <t>1c</t>
  </si>
  <si>
    <t>1d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</si>
  <si>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</si>
  <si>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</si>
  <si>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</si>
  <si>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</si>
  <si>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</si>
  <si>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</si>
  <si>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</si>
  <si>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</si>
  <si>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</si>
  <si>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</si>
  <si>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</si>
  <si>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</si>
  <si>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</si>
  <si>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</si>
  <si>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</si>
  <si>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</si>
  <si>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</si>
  <si>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</si>
  <si>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</si>
  <si>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</si>
  <si>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</si>
  <si>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</si>
  <si>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</si>
  <si>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</si>
  <si>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</si>
  <si>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</si>
  <si>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</si>
  <si>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</si>
  <si>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</si>
  <si>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</si>
  <si>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</si>
  <si>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</si>
  <si>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</si>
  <si>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</si>
  <si>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</si>
  <si>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</si>
  <si>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</si>
  <si>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</si>
  <si>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</si>
  <si>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</si>
  <si>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</si>
  <si>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</si>
  <si>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</si>
  <si>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</si>
  <si>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</si>
  <si>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AP 2004</t>
  </si>
  <si>
    <t>1e</t>
  </si>
  <si>
    <t>KW 2017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</si>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</sst>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5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'KF_25_dur+rat'!$B$16:$P$16</c:f>
              <c:numCache>
                <c:formatCode>mm:ss</c:formatCode>
                <c:ptCount val="15"/>
                <c:pt idx="0">
                  <c:v>7.8211346261574074E-5</c:v>
                </c:pt>
                <c:pt idx="1">
                  <c:v>7.6672860509259254E-5</c:v>
                </c:pt>
                <c:pt idx="2">
                  <c:v>7.2898295115740756E-5</c:v>
                </c:pt>
                <c:pt idx="3">
                  <c:v>7.8089831608796288E-5</c:v>
                </c:pt>
                <c:pt idx="4">
                  <c:v>6.7767909629629626E-5</c:v>
                </c:pt>
                <c:pt idx="5">
                  <c:v>8.835138994212962E-5</c:v>
                </c:pt>
                <c:pt idx="6">
                  <c:v>9.9657764340277795E-5</c:v>
                </c:pt>
                <c:pt idx="7">
                  <c:v>8.37343579398148E-5</c:v>
                </c:pt>
                <c:pt idx="8">
                  <c:v>8.888888888888888E-5</c:v>
                </c:pt>
                <c:pt idx="9">
                  <c:v>7.1986803981481472E-5</c:v>
                </c:pt>
                <c:pt idx="10">
                  <c:v>7.4766156458333331E-5</c:v>
                </c:pt>
                <c:pt idx="11">
                  <c:v>6.2711010335648153E-5</c:v>
                </c:pt>
                <c:pt idx="12">
                  <c:v>6.6061980347222228E-5</c:v>
                </c:pt>
                <c:pt idx="13">
                  <c:v>7.087007642361111E-5</c:v>
                </c:pt>
                <c:pt idx="14">
                  <c:v>7.7190619413029099E-5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'KF_25_dur+rat'!$B$17:$P$17</c:f>
              <c:numCache>
                <c:formatCode>mm:ss</c:formatCode>
                <c:ptCount val="15"/>
                <c:pt idx="0">
                  <c:v>5.0365593773148146E-5</c:v>
                </c:pt>
                <c:pt idx="1">
                  <c:v>5.3891093472222234E-5</c:v>
                </c:pt>
                <c:pt idx="2">
                  <c:v>5.3258587384259258E-5</c:v>
                </c:pt>
                <c:pt idx="3">
                  <c:v>4.6960296469907405E-5</c:v>
                </c:pt>
                <c:pt idx="4">
                  <c:v>4.0530780208333344E-5</c:v>
                </c:pt>
                <c:pt idx="5">
                  <c:v>5.0615184351851854E-5</c:v>
                </c:pt>
                <c:pt idx="6">
                  <c:v>5.280402284722222E-5</c:v>
                </c:pt>
                <c:pt idx="7">
                  <c:v>4.4871189212962963E-5</c:v>
                </c:pt>
                <c:pt idx="8">
                  <c:v>4.6359284456018515E-5</c:v>
                </c:pt>
                <c:pt idx="9">
                  <c:v>4.5269064409722229E-5</c:v>
                </c:pt>
                <c:pt idx="10">
                  <c:v>4.7118554212962955E-5</c:v>
                </c:pt>
                <c:pt idx="11">
                  <c:v>4.4834971030092595E-5</c:v>
                </c:pt>
                <c:pt idx="12">
                  <c:v>4.8878810787037032E-5</c:v>
                </c:pt>
                <c:pt idx="13">
                  <c:v>4.9771143020833331E-5</c:v>
                </c:pt>
                <c:pt idx="14">
                  <c:v>4.8252041116898133E-5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'KF_25_dur+rat'!$B$18:$P$18</c:f>
              <c:numCache>
                <c:formatCode>mm:ss</c:formatCode>
                <c:ptCount val="15"/>
                <c:pt idx="0">
                  <c:v>4.3096497858796305E-5</c:v>
                </c:pt>
                <c:pt idx="1">
                  <c:v>4.6867651377314809E-5</c:v>
                </c:pt>
                <c:pt idx="2">
                  <c:v>4.1307634166666665E-5</c:v>
                </c:pt>
                <c:pt idx="3">
                  <c:v>3.8556363900462953E-5</c:v>
                </c:pt>
                <c:pt idx="4">
                  <c:v>3.9399092974537025E-5</c:v>
                </c:pt>
                <c:pt idx="5">
                  <c:v>5.9053497939814813E-5</c:v>
                </c:pt>
                <c:pt idx="6">
                  <c:v>4.9593201481481473E-5</c:v>
                </c:pt>
                <c:pt idx="7">
                  <c:v>5.3440190115740733E-5</c:v>
                </c:pt>
                <c:pt idx="8">
                  <c:v>5.3556993784722225E-5</c:v>
                </c:pt>
                <c:pt idx="9">
                  <c:v>5.327197237268517E-5</c:v>
                </c:pt>
                <c:pt idx="10">
                  <c:v>5.258855084490742E-5</c:v>
                </c:pt>
                <c:pt idx="11">
                  <c:v>3.7540942291666674E-5</c:v>
                </c:pt>
                <c:pt idx="12">
                  <c:v>4.8173343414351848E-5</c:v>
                </c:pt>
                <c:pt idx="13">
                  <c:v>4.6209162685185179E-5</c:v>
                </c:pt>
                <c:pt idx="14">
                  <c:v>4.7332506800595238E-5</c:v>
                </c:pt>
              </c:numCache>
            </c:numRef>
          </c:val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'KF_25_dur+rat'!$B$19:$P$19</c:f>
              <c:numCache>
                <c:formatCode>mm:ss</c:formatCode>
                <c:ptCount val="15"/>
                <c:pt idx="0">
                  <c:v>1.7167343789351852E-4</c:v>
                </c:pt>
                <c:pt idx="1">
                  <c:v>1.774316053587963E-4</c:v>
                </c:pt>
                <c:pt idx="2">
                  <c:v>1.6746451666666668E-4</c:v>
                </c:pt>
                <c:pt idx="3">
                  <c:v>1.6360649197916664E-4</c:v>
                </c:pt>
                <c:pt idx="4">
                  <c:v>1.4769778281250001E-4</c:v>
                </c:pt>
                <c:pt idx="5">
                  <c:v>1.9802007223379629E-4</c:v>
                </c:pt>
                <c:pt idx="6">
                  <c:v>2.020549886689815E-4</c:v>
                </c:pt>
                <c:pt idx="7">
                  <c:v>1.8204573726851849E-4</c:v>
                </c:pt>
                <c:pt idx="8">
                  <c:v>1.8880516712962959E-4</c:v>
                </c:pt>
                <c:pt idx="9">
                  <c:v>1.7052784076388886E-4</c:v>
                </c:pt>
                <c:pt idx="10">
                  <c:v>1.7447326151620373E-4</c:v>
                </c:pt>
                <c:pt idx="11">
                  <c:v>1.4508692365740739E-4</c:v>
                </c:pt>
                <c:pt idx="12">
                  <c:v>1.6311413454861111E-4</c:v>
                </c:pt>
                <c:pt idx="13">
                  <c:v>1.6685038212962961E-4</c:v>
                </c:pt>
                <c:pt idx="14">
                  <c:v>1.7277516733052247E-4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572672"/>
        <c:axId val="216574208"/>
      </c:barChart>
      <c:catAx>
        <c:axId val="21657267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574208"/>
        <c:crosses val="autoZero"/>
        <c:auto val="1"/>
        <c:lblAlgn val="ctr"/>
        <c:lblOffset val="100"/>
        <c:noMultiLvlLbl val="0"/>
      </c:catAx>
      <c:valAx>
        <c:axId val="216574208"/>
        <c:scaling>
          <c:orientation val="minMax"/>
          <c:max val="2.3120000000000009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572672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'KF_25_dur+rat'!$C$69:$C$77</c:f>
              <c:numCache>
                <c:formatCode>mm:ss</c:formatCode>
                <c:ptCount val="9"/>
                <c:pt idx="0">
                  <c:v>7.6672860509259254E-5</c:v>
                </c:pt>
                <c:pt idx="1">
                  <c:v>7.8089831608796288E-5</c:v>
                </c:pt>
                <c:pt idx="2">
                  <c:v>6.7767909629629626E-5</c:v>
                </c:pt>
                <c:pt idx="3">
                  <c:v>8.835138994212962E-5</c:v>
                </c:pt>
                <c:pt idx="4">
                  <c:v>9.9657764340277795E-5</c:v>
                </c:pt>
                <c:pt idx="5">
                  <c:v>8.37343579398148E-5</c:v>
                </c:pt>
                <c:pt idx="6">
                  <c:v>7.1986803981481472E-5</c:v>
                </c:pt>
                <c:pt idx="7">
                  <c:v>6.2711010335648153E-5</c:v>
                </c:pt>
                <c:pt idx="8">
                  <c:v>7.8621491035879633E-5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'KF_25_dur+rat'!$D$69:$D$77</c:f>
              <c:numCache>
                <c:formatCode>mm:ss</c:formatCode>
                <c:ptCount val="9"/>
                <c:pt idx="0">
                  <c:v>5.3891093472222234E-5</c:v>
                </c:pt>
                <c:pt idx="1">
                  <c:v>4.6960296469907405E-5</c:v>
                </c:pt>
                <c:pt idx="2">
                  <c:v>4.0530780208333344E-5</c:v>
                </c:pt>
                <c:pt idx="3">
                  <c:v>5.0615184351851854E-5</c:v>
                </c:pt>
                <c:pt idx="4">
                  <c:v>5.280402284722222E-5</c:v>
                </c:pt>
                <c:pt idx="5">
                  <c:v>4.4871189212962963E-5</c:v>
                </c:pt>
                <c:pt idx="6">
                  <c:v>4.5269064409722229E-5</c:v>
                </c:pt>
                <c:pt idx="7">
                  <c:v>4.4834971030092595E-5</c:v>
                </c:pt>
                <c:pt idx="8">
                  <c:v>4.7472075250289353E-5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'KF_25_dur+rat'!$E$69:$E$77</c:f>
              <c:numCache>
                <c:formatCode>mm:ss</c:formatCode>
                <c:ptCount val="9"/>
                <c:pt idx="0">
                  <c:v>4.6867651377314809E-5</c:v>
                </c:pt>
                <c:pt idx="1">
                  <c:v>3.8556363900462953E-5</c:v>
                </c:pt>
                <c:pt idx="2">
                  <c:v>3.9399092974537025E-5</c:v>
                </c:pt>
                <c:pt idx="3">
                  <c:v>5.9053497939814813E-5</c:v>
                </c:pt>
                <c:pt idx="4">
                  <c:v>4.9593201481481473E-5</c:v>
                </c:pt>
                <c:pt idx="5">
                  <c:v>5.3440190115740733E-5</c:v>
                </c:pt>
                <c:pt idx="6">
                  <c:v>5.327197237268517E-5</c:v>
                </c:pt>
                <c:pt idx="7">
                  <c:v>3.7540942291666674E-5</c:v>
                </c:pt>
                <c:pt idx="8">
                  <c:v>4.7215364056712966E-5</c:v>
                </c:pt>
              </c:numCache>
            </c:numRef>
          </c:val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'KF_25_dur+rat'!$F$69:$F$77</c:f>
              <c:numCache>
                <c:formatCode>mm:ss</c:formatCode>
                <c:ptCount val="9"/>
                <c:pt idx="0">
                  <c:v>1.774316053587963E-4</c:v>
                </c:pt>
                <c:pt idx="1">
                  <c:v>1.6360649197916664E-4</c:v>
                </c:pt>
                <c:pt idx="2">
                  <c:v>1.4769778281250001E-4</c:v>
                </c:pt>
                <c:pt idx="3">
                  <c:v>1.9802007223379629E-4</c:v>
                </c:pt>
                <c:pt idx="4">
                  <c:v>2.020549886689815E-4</c:v>
                </c:pt>
                <c:pt idx="5">
                  <c:v>1.8204573726851849E-4</c:v>
                </c:pt>
                <c:pt idx="6">
                  <c:v>1.7052784076388886E-4</c:v>
                </c:pt>
                <c:pt idx="7">
                  <c:v>1.4508692365740739E-4</c:v>
                </c:pt>
                <c:pt idx="8">
                  <c:v>1.7330893034288194E-4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53120"/>
        <c:axId val="217129344"/>
      </c:barChart>
      <c:catAx>
        <c:axId val="2168531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7129344"/>
        <c:crosses val="autoZero"/>
        <c:auto val="1"/>
        <c:lblAlgn val="ctr"/>
        <c:lblOffset val="100"/>
        <c:noMultiLvlLbl val="0"/>
      </c:catAx>
      <c:valAx>
        <c:axId val="217129344"/>
        <c:scaling>
          <c:orientation val="minMax"/>
          <c:max val="2.3120000000000009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853120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'KF_25_dur+rat'!$B$9:$P$9</c:f>
              <c:numCache>
                <c:formatCode>0.00</c:formatCode>
                <c:ptCount val="15"/>
                <c:pt idx="0">
                  <c:v>45.558210531139437</c:v>
                </c:pt>
                <c:pt idx="1">
                  <c:v>43.21262852478506</c:v>
                </c:pt>
                <c:pt idx="2">
                  <c:v>43.530591773565213</c:v>
                </c:pt>
                <c:pt idx="3">
                  <c:v>47.730276876017918</c:v>
                </c:pt>
                <c:pt idx="4">
                  <c:v>45.88282121720129</c:v>
                </c:pt>
                <c:pt idx="5">
                  <c:v>44.617391027822585</c:v>
                </c:pt>
                <c:pt idx="6">
                  <c:v>49.322100383051207</c:v>
                </c:pt>
                <c:pt idx="7">
                  <c:v>45.996329931255765</c:v>
                </c:pt>
                <c:pt idx="8">
                  <c:v>47.079690794616688</c:v>
                </c:pt>
                <c:pt idx="9">
                  <c:v>42.214106306051036</c:v>
                </c:pt>
                <c:pt idx="10">
                  <c:v>42.852501184767291</c:v>
                </c:pt>
                <c:pt idx="11">
                  <c:v>43.223061565304917</c:v>
                </c:pt>
                <c:pt idx="12">
                  <c:v>40.500463390273822</c:v>
                </c:pt>
                <c:pt idx="13">
                  <c:v>42.475225719621449</c:v>
                </c:pt>
                <c:pt idx="14">
                  <c:v>44.585385658962409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'KF_25_dur+rat'!$B$10:$P$10</c:f>
              <c:numCache>
                <c:formatCode>0.00</c:formatCode>
                <c:ptCount val="15"/>
                <c:pt idx="0">
                  <c:v>29.338023628552079</c:v>
                </c:pt>
                <c:pt idx="1">
                  <c:v>30.372882758539806</c:v>
                </c:pt>
                <c:pt idx="2">
                  <c:v>31.802908726192396</c:v>
                </c:pt>
                <c:pt idx="3">
                  <c:v>28.703198694515891</c:v>
                </c:pt>
                <c:pt idx="4">
                  <c:v>27.44169847138906</c:v>
                </c:pt>
                <c:pt idx="5">
                  <c:v>25.560633213027035</c:v>
                </c:pt>
                <c:pt idx="6">
                  <c:v>26.13349128129121</c:v>
                </c:pt>
                <c:pt idx="7">
                  <c:v>24.648305357888002</c:v>
                </c:pt>
                <c:pt idx="8">
                  <c:v>24.554033748551607</c:v>
                </c:pt>
                <c:pt idx="9">
                  <c:v>26.546436175428571</c:v>
                </c:pt>
                <c:pt idx="10">
                  <c:v>27.006174931043486</c:v>
                </c:pt>
                <c:pt idx="11">
                  <c:v>30.902144659129348</c:v>
                </c:pt>
                <c:pt idx="12">
                  <c:v>29.966017918864178</c:v>
                </c:pt>
                <c:pt idx="13">
                  <c:v>29.829804634289104</c:v>
                </c:pt>
                <c:pt idx="14">
                  <c:v>28.057553871335838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'KF_25_dur+rat'!$B$11:$P$11</c:f>
              <c:numCache>
                <c:formatCode>0.00</c:formatCode>
                <c:ptCount val="15"/>
                <c:pt idx="0">
                  <c:v>25.10376584030849</c:v>
                </c:pt>
                <c:pt idx="1">
                  <c:v>26.414488716675137</c:v>
                </c:pt>
                <c:pt idx="2">
                  <c:v>24.666499500242388</c:v>
                </c:pt>
                <c:pt idx="3">
                  <c:v>23.566524429466192</c:v>
                </c:pt>
                <c:pt idx="4">
                  <c:v>26.67548031140965</c:v>
                </c:pt>
                <c:pt idx="5">
                  <c:v>29.821975759150387</c:v>
                </c:pt>
                <c:pt idx="6">
                  <c:v>24.544408335657582</c:v>
                </c:pt>
                <c:pt idx="7">
                  <c:v>29.355364710856229</c:v>
                </c:pt>
                <c:pt idx="8">
                  <c:v>28.366275456831719</c:v>
                </c:pt>
                <c:pt idx="9">
                  <c:v>31.239457518520396</c:v>
                </c:pt>
                <c:pt idx="10">
                  <c:v>30.141323884189212</c:v>
                </c:pt>
                <c:pt idx="11">
                  <c:v>25.874793775565742</c:v>
                </c:pt>
                <c:pt idx="12">
                  <c:v>29.533518690862</c:v>
                </c:pt>
                <c:pt idx="13">
                  <c:v>27.694969646089451</c:v>
                </c:pt>
                <c:pt idx="14">
                  <c:v>27.357060469701757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173376"/>
        <c:axId val="216859776"/>
      </c:barChart>
      <c:catAx>
        <c:axId val="2171733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859776"/>
        <c:crosses val="autoZero"/>
        <c:auto val="1"/>
        <c:lblAlgn val="ctr"/>
        <c:lblOffset val="100"/>
        <c:noMultiLvlLbl val="0"/>
      </c:catAx>
      <c:valAx>
        <c:axId val="21685977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717337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'KF_25_dur+rat'!$C$105:$C$113</c:f>
              <c:numCache>
                <c:formatCode>0.00</c:formatCode>
                <c:ptCount val="9"/>
                <c:pt idx="0">
                  <c:v>43.21262852478506</c:v>
                </c:pt>
                <c:pt idx="1">
                  <c:v>47.730276876017918</c:v>
                </c:pt>
                <c:pt idx="2">
                  <c:v>45.88282121720129</c:v>
                </c:pt>
                <c:pt idx="3">
                  <c:v>44.617391027822585</c:v>
                </c:pt>
                <c:pt idx="4">
                  <c:v>49.322100383051207</c:v>
                </c:pt>
                <c:pt idx="5">
                  <c:v>45.996329931255765</c:v>
                </c:pt>
                <c:pt idx="6">
                  <c:v>42.214106306051036</c:v>
                </c:pt>
                <c:pt idx="7">
                  <c:v>43.223061565304917</c:v>
                </c:pt>
                <c:pt idx="8">
                  <c:v>45.274839478936222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'KF_25_dur+rat'!$D$105:$D$113</c:f>
              <c:numCache>
                <c:formatCode>0.00</c:formatCode>
                <c:ptCount val="9"/>
                <c:pt idx="0">
                  <c:v>30.372882758539806</c:v>
                </c:pt>
                <c:pt idx="1">
                  <c:v>28.703198694515891</c:v>
                </c:pt>
                <c:pt idx="2">
                  <c:v>27.44169847138906</c:v>
                </c:pt>
                <c:pt idx="3">
                  <c:v>25.560633213027035</c:v>
                </c:pt>
                <c:pt idx="4">
                  <c:v>26.13349128129121</c:v>
                </c:pt>
                <c:pt idx="5">
                  <c:v>24.648305357888002</c:v>
                </c:pt>
                <c:pt idx="6">
                  <c:v>26.546436175428571</c:v>
                </c:pt>
                <c:pt idx="7">
                  <c:v>30.902144659129348</c:v>
                </c:pt>
                <c:pt idx="8">
                  <c:v>27.538598826401113</c:v>
                </c:pt>
              </c:numCache>
            </c:numRef>
          </c:val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'KF_25_dur+rat'!$B$105:$B$113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'KF_25_dur+rat'!$E$105:$E$113</c:f>
              <c:numCache>
                <c:formatCode>0.00</c:formatCode>
                <c:ptCount val="9"/>
                <c:pt idx="0">
                  <c:v>26.414488716675137</c:v>
                </c:pt>
                <c:pt idx="1">
                  <c:v>23.566524429466192</c:v>
                </c:pt>
                <c:pt idx="2">
                  <c:v>26.67548031140965</c:v>
                </c:pt>
                <c:pt idx="3">
                  <c:v>29.821975759150387</c:v>
                </c:pt>
                <c:pt idx="4">
                  <c:v>24.544408335657582</c:v>
                </c:pt>
                <c:pt idx="5">
                  <c:v>29.355364710856229</c:v>
                </c:pt>
                <c:pt idx="6">
                  <c:v>31.239457518520396</c:v>
                </c:pt>
                <c:pt idx="7">
                  <c:v>25.874793775565742</c:v>
                </c:pt>
                <c:pt idx="8">
                  <c:v>27.186561694662664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67520"/>
        <c:axId val="217069056"/>
      </c:barChart>
      <c:catAx>
        <c:axId val="2170675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7069056"/>
        <c:crosses val="autoZero"/>
        <c:auto val="1"/>
        <c:lblAlgn val="ctr"/>
        <c:lblOffset val="100"/>
        <c:noMultiLvlLbl val="0"/>
      </c:catAx>
      <c:valAx>
        <c:axId val="21706905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706752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'KF_25_dur+rat'!$B$26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'KF_25_dur+rat'!$B$27:$B$29</c:f>
              <c:numCache>
                <c:formatCode>0.00</c:formatCode>
                <c:ptCount val="3"/>
                <c:pt idx="0">
                  <c:v>1.3223457154596632</c:v>
                </c:pt>
                <c:pt idx="1">
                  <c:v>4.3802347161430877</c:v>
                </c:pt>
                <c:pt idx="2">
                  <c:v>-8.9494709410693201</c:v>
                </c:pt>
              </c:numCache>
            </c:numRef>
          </c:val>
        </c:ser>
        <c:ser>
          <c:idx val="1"/>
          <c:order val="1"/>
          <c:tx>
            <c:strRef>
              <c:f>'KF_25_dur+rat'!$C$26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'KF_25_dur+rat'!$C$27:$C$29</c:f>
              <c:numCache>
                <c:formatCode>0.00</c:formatCode>
                <c:ptCount val="3"/>
                <c:pt idx="0">
                  <c:v>-0.6707536585494166</c:v>
                </c:pt>
                <c:pt idx="1">
                  <c:v>11.68666076044868</c:v>
                </c:pt>
                <c:pt idx="2">
                  <c:v>-0.98210607191965593</c:v>
                </c:pt>
              </c:numCache>
            </c:numRef>
          </c:val>
        </c:ser>
        <c:ser>
          <c:idx val="2"/>
          <c:order val="2"/>
          <c:tx>
            <c:strRef>
              <c:f>'KF_25_dur+rat'!$D$26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'KF_25_dur+rat'!$D$27:$D$29</c:f>
              <c:numCache>
                <c:formatCode>0.00</c:formatCode>
                <c:ptCount val="3"/>
                <c:pt idx="0">
                  <c:v>-5.5606812458922272</c:v>
                </c:pt>
                <c:pt idx="1">
                  <c:v>10.375822766195482</c:v>
                </c:pt>
                <c:pt idx="2">
                  <c:v>-12.728826426435555</c:v>
                </c:pt>
              </c:numCache>
            </c:numRef>
          </c:val>
        </c:ser>
        <c:ser>
          <c:idx val="3"/>
          <c:order val="3"/>
          <c:tx>
            <c:strRef>
              <c:f>'KF_25_dur+rat'!$E$26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'KF_25_dur+rat'!$E$27:$E$29</c:f>
              <c:numCache>
                <c:formatCode>0.00</c:formatCode>
                <c:ptCount val="3"/>
                <c:pt idx="0">
                  <c:v>1.1649241871680205</c:v>
                </c:pt>
                <c:pt idx="1">
                  <c:v>-2.6770777299581474</c:v>
                </c:pt>
                <c:pt idx="2">
                  <c:v>-18.541470742517099</c:v>
                </c:pt>
              </c:numCache>
            </c:numRef>
          </c:val>
        </c:ser>
        <c:ser>
          <c:idx val="4"/>
          <c:order val="4"/>
          <c:tx>
            <c:strRef>
              <c:f>'KF_25_dur+rat'!$F$26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'KF_25_dur+rat'!$F$27:$F$29</c:f>
              <c:numCache>
                <c:formatCode>0.00</c:formatCode>
                <c:ptCount val="3"/>
                <c:pt idx="0">
                  <c:v>-12.207065903928997</c:v>
                </c:pt>
                <c:pt idx="1">
                  <c:v>-16.001936353031841</c:v>
                </c:pt>
                <c:pt idx="2">
                  <c:v>-16.761026115689369</c:v>
                </c:pt>
              </c:numCache>
            </c:numRef>
          </c:val>
        </c:ser>
        <c:ser>
          <c:idx val="5"/>
          <c:order val="5"/>
          <c:tx>
            <c:strRef>
              <c:f>'KF_25_dur+rat'!$G$26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'KF_25_dur+rat'!$G$27:$G$29</c:f>
              <c:numCache>
                <c:formatCode>0.00</c:formatCode>
                <c:ptCount val="3"/>
                <c:pt idx="0">
                  <c:v>14.458713524996899</c:v>
                </c:pt>
                <c:pt idx="1">
                  <c:v>4.8974990078215299</c:v>
                </c:pt>
                <c:pt idx="2">
                  <c:v>24.763089748443619</c:v>
                </c:pt>
              </c:numCache>
            </c:numRef>
          </c:val>
        </c:ser>
        <c:ser>
          <c:idx val="6"/>
          <c:order val="6"/>
          <c:tx>
            <c:strRef>
              <c:f>'KF_25_dur+rat'!$H$26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'KF_25_dur+rat'!$H$27:$H$29</c:f>
              <c:numCache>
                <c:formatCode>0.00</c:formatCode>
                <c:ptCount val="3"/>
                <c:pt idx="0">
                  <c:v>29.106056018325493</c:v>
                </c:pt>
                <c:pt idx="1">
                  <c:v>9.4337599507888115</c:v>
                </c:pt>
                <c:pt idx="2">
                  <c:v>4.7761989247901191</c:v>
                </c:pt>
              </c:numCache>
            </c:numRef>
          </c:val>
        </c:ser>
        <c:ser>
          <c:idx val="7"/>
          <c:order val="7"/>
          <c:tx>
            <c:strRef>
              <c:f>'KF_25_dur+rat'!$I$26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'KF_25_dur+rat'!$I$27:$I$29</c:f>
              <c:numCache>
                <c:formatCode>0.00</c:formatCode>
                <c:ptCount val="3"/>
                <c:pt idx="0">
                  <c:v>8.4773753294706342</c:v>
                </c:pt>
                <c:pt idx="1">
                  <c:v>-7.0066505492369275</c:v>
                </c:pt>
                <c:pt idx="2">
                  <c:v>12.903781624912137</c:v>
                </c:pt>
              </c:numCache>
            </c:numRef>
          </c:val>
        </c:ser>
        <c:ser>
          <c:idx val="8"/>
          <c:order val="8"/>
          <c:tx>
            <c:strRef>
              <c:f>'KF_25_dur+rat'!$J$26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'KF_25_dur+rat'!$J$27:$J$29</c:f>
              <c:numCache>
                <c:formatCode>0.00</c:formatCode>
                <c:ptCount val="3"/>
                <c:pt idx="0">
                  <c:v>15.15504029481232</c:v>
                </c:pt>
                <c:pt idx="1">
                  <c:v>-3.9226457929398597</c:v>
                </c:pt>
                <c:pt idx="2">
                  <c:v>13.15055424879527</c:v>
                </c:pt>
              </c:numCache>
            </c:numRef>
          </c:val>
        </c:ser>
        <c:ser>
          <c:idx val="9"/>
          <c:order val="9"/>
          <c:tx>
            <c:strRef>
              <c:f>'KF_25_dur+rat'!$K$26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'KF_25_dur+rat'!$K$27:$K$29</c:f>
              <c:numCache>
                <c:formatCode>0.00</c:formatCode>
                <c:ptCount val="3"/>
                <c:pt idx="0">
                  <c:v>-6.7415127266996233</c:v>
                </c:pt>
                <c:pt idx="1">
                  <c:v>-6.1820736245108785</c:v>
                </c:pt>
                <c:pt idx="2">
                  <c:v>12.548385821000382</c:v>
                </c:pt>
              </c:numCache>
            </c:numRef>
          </c:val>
        </c:ser>
        <c:ser>
          <c:idx val="10"/>
          <c:order val="10"/>
          <c:tx>
            <c:strRef>
              <c:f>'KF_25_dur+rat'!$L$26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'KF_25_dur+rat'!$L$27:$L$29</c:f>
              <c:numCache>
                <c:formatCode>0.00</c:formatCode>
                <c:ptCount val="3"/>
                <c:pt idx="0">
                  <c:v>-3.1408777039642981</c:v>
                </c:pt>
                <c:pt idx="1">
                  <c:v>-2.3490962821430257</c:v>
                </c:pt>
                <c:pt idx="2">
                  <c:v>11.104512310017958</c:v>
                </c:pt>
              </c:numCache>
            </c:numRef>
          </c:val>
        </c:ser>
        <c:ser>
          <c:idx val="11"/>
          <c:order val="11"/>
          <c:tx>
            <c:strRef>
              <c:f>'KF_25_dur+rat'!$M$26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'KF_25_dur+rat'!$M$27:$M$29</c:f>
              <c:numCache>
                <c:formatCode>0.00</c:formatCode>
                <c:ptCount val="3"/>
                <c:pt idx="0">
                  <c:v>-18.758249626038012</c:v>
                </c:pt>
                <c:pt idx="1">
                  <c:v>-7.0817109654017569</c:v>
                </c:pt>
                <c:pt idx="2">
                  <c:v>-20.68676512355232</c:v>
                </c:pt>
              </c:numCache>
            </c:numRef>
          </c:val>
        </c:ser>
        <c:ser>
          <c:idx val="12"/>
          <c:order val="12"/>
          <c:tx>
            <c:strRef>
              <c:f>'KF_25_dur+rat'!$N$26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'KF_25_dur+rat'!$N$27:$N$29</c:f>
              <c:numCache>
                <c:formatCode>0.00</c:formatCode>
                <c:ptCount val="3"/>
                <c:pt idx="0">
                  <c:v>-14.417087400555905</c:v>
                </c:pt>
                <c:pt idx="1">
                  <c:v>1.2989495483112343</c:v>
                </c:pt>
                <c:pt idx="2">
                  <c:v>1.7764464014106232</c:v>
                </c:pt>
              </c:numCache>
            </c:numRef>
          </c:val>
        </c:ser>
        <c:ser>
          <c:idx val="13"/>
          <c:order val="13"/>
          <c:tx>
            <c:strRef>
              <c:f>'KF_25_dur+rat'!$O$26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'KF_25_dur+rat'!$O$27:$O$29</c:f>
              <c:numCache>
                <c:formatCode>0.00</c:formatCode>
                <c:ptCount val="3"/>
                <c:pt idx="0">
                  <c:v>-8.188226804604632</c:v>
                </c:pt>
                <c:pt idx="1">
                  <c:v>3.1482645475140334</c:v>
                </c:pt>
                <c:pt idx="2">
                  <c:v>-2.3733036581868356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99520"/>
        <c:axId val="217501056"/>
      </c:barChart>
      <c:catAx>
        <c:axId val="21749952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7501056"/>
        <c:crosses val="autoZero"/>
        <c:auto val="1"/>
        <c:lblAlgn val="ctr"/>
        <c:lblOffset val="100"/>
        <c:noMultiLvlLbl val="0"/>
      </c:catAx>
      <c:valAx>
        <c:axId val="217501056"/>
        <c:scaling>
          <c:orientation val="minMax"/>
          <c:max val="4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7499520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'KF_25_dur+rat'!$C$21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'KF_25_dur+rat'!$C$22:$C$24</c:f>
              <c:numCache>
                <c:formatCode>0.00</c:formatCode>
                <c:ptCount val="3"/>
                <c:pt idx="0">
                  <c:v>-2.4784960205487532</c:v>
                </c:pt>
                <c:pt idx="1">
                  <c:v>13.521671820938048</c:v>
                </c:pt>
                <c:pt idx="2">
                  <c:v>-0.73643968726048648</c:v>
                </c:pt>
              </c:numCache>
            </c:numRef>
          </c:val>
        </c:ser>
        <c:ser>
          <c:idx val="2"/>
          <c:order val="1"/>
          <c:tx>
            <c:strRef>
              <c:f>'KF_25_dur+rat'!$E$21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'KF_25_dur+rat'!$E$22:$E$24</c:f>
              <c:numCache>
                <c:formatCode>0.00</c:formatCode>
                <c:ptCount val="3"/>
                <c:pt idx="0">
                  <c:v>-0.67622658903874677</c:v>
                </c:pt>
                <c:pt idx="1">
                  <c:v>-1.0780627930918749</c:v>
                </c:pt>
                <c:pt idx="2">
                  <c:v>-18.339369671806853</c:v>
                </c:pt>
              </c:numCache>
            </c:numRef>
          </c:val>
        </c:ser>
        <c:ser>
          <c:idx val="3"/>
          <c:order val="2"/>
          <c:tx>
            <c:strRef>
              <c:f>'KF_25_dur+rat'!$F$21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'KF_25_dur+rat'!$F$22:$F$24</c:f>
              <c:numCache>
                <c:formatCode>0.00</c:formatCode>
                <c:ptCount val="3"/>
                <c:pt idx="0">
                  <c:v>-13.804853181042912</c:v>
                </c:pt>
                <c:pt idx="1">
                  <c:v>-14.621848750784707</c:v>
                </c:pt>
                <c:pt idx="2">
                  <c:v>-16.554507708099823</c:v>
                </c:pt>
              </c:numCache>
            </c:numRef>
          </c:val>
        </c:ser>
        <c:ser>
          <c:idx val="4"/>
          <c:order val="3"/>
          <c:tx>
            <c:strRef>
              <c:f>'KF_25_dur+rat'!$G$21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'KF_25_dur+rat'!$G$22:$G$24</c:f>
              <c:numCache>
                <c:formatCode>0.00</c:formatCode>
                <c:ptCount val="3"/>
                <c:pt idx="0">
                  <c:v>12.375622464104213</c:v>
                </c:pt>
                <c:pt idx="1">
                  <c:v>6.6209641878745282</c:v>
                </c:pt>
                <c:pt idx="2">
                  <c:v>25.072630741303652</c:v>
                </c:pt>
              </c:numCache>
            </c:numRef>
          </c:val>
        </c:ser>
        <c:ser>
          <c:idx val="5"/>
          <c:order val="4"/>
          <c:tx>
            <c:strRef>
              <c:f>'KF_25_dur+rat'!$H$21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'KF_25_dur+rat'!$H$22:$H$24</c:f>
              <c:numCache>
                <c:formatCode>0.00</c:formatCode>
                <c:ptCount val="3"/>
                <c:pt idx="0">
                  <c:v>26.756390685592656</c:v>
                </c:pt>
                <c:pt idx="1">
                  <c:v>11.231755866624706</c:v>
                </c:pt>
                <c:pt idx="2">
                  <c:v>5.0361518380168828</c:v>
                </c:pt>
              </c:numCache>
            </c:numRef>
          </c:val>
        </c:ser>
        <c:ser>
          <c:idx val="6"/>
          <c:order val="5"/>
          <c:tx>
            <c:strRef>
              <c:f>'KF_25_dur+rat'!$I$21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'KF_25_dur+rat'!$I$22:$I$24</c:f>
              <c:numCache>
                <c:formatCode>0.00</c:formatCode>
                <c:ptCount val="3"/>
                <c:pt idx="0">
                  <c:v>6.5031416176041166</c:v>
                </c:pt>
                <c:pt idx="1">
                  <c:v>-5.4787704637170576</c:v>
                </c:pt>
                <c:pt idx="2">
                  <c:v>13.183899316228482</c:v>
                </c:pt>
              </c:numCache>
            </c:numRef>
          </c:val>
        </c:ser>
        <c:ser>
          <c:idx val="8"/>
          <c:order val="6"/>
          <c:tx>
            <c:strRef>
              <c:f>'KF_25_dur+rat'!$K$21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'KF_25_dur+rat'!$K$22:$K$24</c:f>
              <c:numCache>
                <c:formatCode>0.00</c:formatCode>
                <c:ptCount val="3"/>
                <c:pt idx="0">
                  <c:v>-8.4387703247326495</c:v>
                </c:pt>
                <c:pt idx="1">
                  <c:v>-4.6406457458454868</c:v>
                </c:pt>
                <c:pt idx="2">
                  <c:v>12.827621764596122</c:v>
                </c:pt>
              </c:numCache>
            </c:numRef>
          </c:val>
        </c:ser>
        <c:ser>
          <c:idx val="10"/>
          <c:order val="7"/>
          <c:tx>
            <c:strRef>
              <c:f>'KF_25_dur+rat'!$M$21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'KF_25_dur+rat'!$M$22:$M$23</c:f>
              <c:numCache>
                <c:formatCode>0.00</c:formatCode>
                <c:ptCount val="2"/>
                <c:pt idx="0">
                  <c:v>-20.236808651937917</c:v>
                </c:pt>
                <c:pt idx="1">
                  <c:v>-5.5550641219980861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45632"/>
        <c:axId val="217047424"/>
      </c:barChart>
      <c:catAx>
        <c:axId val="21704563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7047424"/>
        <c:crosses val="autoZero"/>
        <c:auto val="1"/>
        <c:lblAlgn val="ctr"/>
        <c:lblOffset val="100"/>
        <c:noMultiLvlLbl val="0"/>
      </c:catAx>
      <c:valAx>
        <c:axId val="217047424"/>
        <c:scaling>
          <c:orientation val="minMax"/>
          <c:max val="3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7045632"/>
        <c:crosses val="autoZero"/>
        <c:crossBetween val="between"/>
        <c:majorUnit val="10"/>
        <c:minorUnit val="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'KF_25_dur+rat'!$B$36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'KF_25_dur+rat'!$B$37:$B$39</c:f>
              <c:numCache>
                <c:formatCode>0.00</c:formatCode>
                <c:ptCount val="3"/>
                <c:pt idx="0">
                  <c:v>0.97282487217702851</c:v>
                </c:pt>
                <c:pt idx="1">
                  <c:v>1.2804697572162418</c:v>
                </c:pt>
                <c:pt idx="2">
                  <c:v>-2.2532946293932667</c:v>
                </c:pt>
              </c:numCache>
            </c:numRef>
          </c:val>
        </c:ser>
        <c:ser>
          <c:idx val="1"/>
          <c:order val="1"/>
          <c:tx>
            <c:strRef>
              <c:f>'KF_25_dur+rat'!$C$36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'KF_25_dur+rat'!$C$37:$C$39</c:f>
              <c:numCache>
                <c:formatCode>0.00</c:formatCode>
                <c:ptCount val="3"/>
                <c:pt idx="0">
                  <c:v>-1.3727571341773483</c:v>
                </c:pt>
                <c:pt idx="1">
                  <c:v>2.3153288872039681</c:v>
                </c:pt>
                <c:pt idx="2">
                  <c:v>-0.94257175302661977</c:v>
                </c:pt>
              </c:numCache>
            </c:numRef>
          </c:val>
        </c:ser>
        <c:ser>
          <c:idx val="2"/>
          <c:order val="2"/>
          <c:tx>
            <c:strRef>
              <c:f>'KF_25_dur+rat'!$D$36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'KF_25_dur+rat'!$D$37:$D$39</c:f>
              <c:numCache>
                <c:formatCode>0.00</c:formatCode>
                <c:ptCount val="3"/>
                <c:pt idx="0">
                  <c:v>-1.0547938853971957</c:v>
                </c:pt>
                <c:pt idx="1">
                  <c:v>3.7453548548565578</c:v>
                </c:pt>
                <c:pt idx="2">
                  <c:v>-2.6905609694593693</c:v>
                </c:pt>
              </c:numCache>
            </c:numRef>
          </c:val>
        </c:ser>
        <c:ser>
          <c:idx val="3"/>
          <c:order val="3"/>
          <c:tx>
            <c:strRef>
              <c:f>'KF_25_dur+rat'!$E$36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'KF_25_dur+rat'!$E$37:$E$39</c:f>
              <c:numCache>
                <c:formatCode>0.00</c:formatCode>
                <c:ptCount val="3"/>
                <c:pt idx="0">
                  <c:v>3.144891217055509</c:v>
                </c:pt>
                <c:pt idx="1">
                  <c:v>0.6456448231800529</c:v>
                </c:pt>
                <c:pt idx="2">
                  <c:v>-3.7905360402355655</c:v>
                </c:pt>
              </c:numCache>
            </c:numRef>
          </c:val>
        </c:ser>
        <c:ser>
          <c:idx val="4"/>
          <c:order val="4"/>
          <c:tx>
            <c:strRef>
              <c:f>'KF_25_dur+rat'!$F$36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'KF_25_dur+rat'!$F$37:$F$39</c:f>
              <c:numCache>
                <c:formatCode>0.00</c:formatCode>
                <c:ptCount val="3"/>
                <c:pt idx="0">
                  <c:v>1.297435558238881</c:v>
                </c:pt>
                <c:pt idx="1">
                  <c:v>-0.61585539994677774</c:v>
                </c:pt>
                <c:pt idx="2">
                  <c:v>-0.68158015829210683</c:v>
                </c:pt>
              </c:numCache>
            </c:numRef>
          </c:val>
        </c:ser>
        <c:ser>
          <c:idx val="5"/>
          <c:order val="5"/>
          <c:tx>
            <c:strRef>
              <c:f>'KF_25_dur+rat'!$G$36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'KF_25_dur+rat'!$G$37:$G$39</c:f>
              <c:numCache>
                <c:formatCode>0.00</c:formatCode>
                <c:ptCount val="3"/>
                <c:pt idx="0">
                  <c:v>3.200536886017602E-2</c:v>
                </c:pt>
                <c:pt idx="1">
                  <c:v>-2.4969206583088024</c:v>
                </c:pt>
                <c:pt idx="2">
                  <c:v>2.4649152894486299</c:v>
                </c:pt>
              </c:numCache>
            </c:numRef>
          </c:val>
        </c:ser>
        <c:ser>
          <c:idx val="6"/>
          <c:order val="6"/>
          <c:tx>
            <c:strRef>
              <c:f>'KF_25_dur+rat'!$H$36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'KF_25_dur+rat'!$H$37:$H$39</c:f>
              <c:numCache>
                <c:formatCode>0.00</c:formatCode>
                <c:ptCount val="3"/>
                <c:pt idx="0">
                  <c:v>4.7367147240887988</c:v>
                </c:pt>
                <c:pt idx="1">
                  <c:v>-1.9240625900446275</c:v>
                </c:pt>
                <c:pt idx="2">
                  <c:v>-2.8126521340441748</c:v>
                </c:pt>
              </c:numCache>
            </c:numRef>
          </c:val>
        </c:ser>
        <c:ser>
          <c:idx val="7"/>
          <c:order val="7"/>
          <c:tx>
            <c:strRef>
              <c:f>'KF_25_dur+rat'!$I$36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'KF_25_dur+rat'!$I$37:$I$39</c:f>
              <c:numCache>
                <c:formatCode>0.00</c:formatCode>
                <c:ptCount val="3"/>
                <c:pt idx="0">
                  <c:v>1.4109442722933565</c:v>
                </c:pt>
                <c:pt idx="1">
                  <c:v>-3.4092485134478352</c:v>
                </c:pt>
                <c:pt idx="2">
                  <c:v>1.9983042411544716</c:v>
                </c:pt>
              </c:numCache>
            </c:numRef>
          </c:val>
        </c:ser>
        <c:ser>
          <c:idx val="8"/>
          <c:order val="8"/>
          <c:tx>
            <c:strRef>
              <c:f>'KF_25_dur+rat'!$J$36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'KF_25_dur+rat'!$J$37:$J$39</c:f>
              <c:numCache>
                <c:formatCode>0.00</c:formatCode>
                <c:ptCount val="3"/>
                <c:pt idx="0">
                  <c:v>2.4943051356542796</c:v>
                </c:pt>
                <c:pt idx="1">
                  <c:v>-3.5035201227842308</c:v>
                </c:pt>
                <c:pt idx="2">
                  <c:v>1.0092149871299618</c:v>
                </c:pt>
              </c:numCache>
            </c:numRef>
          </c:val>
        </c:ser>
        <c:ser>
          <c:idx val="9"/>
          <c:order val="9"/>
          <c:tx>
            <c:strRef>
              <c:f>'KF_25_dur+rat'!$K$36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'KF_25_dur+rat'!$K$37:$K$39</c:f>
              <c:numCache>
                <c:formatCode>0.00</c:formatCode>
                <c:ptCount val="3"/>
                <c:pt idx="0">
                  <c:v>-2.3712793529113725</c:v>
                </c:pt>
                <c:pt idx="1">
                  <c:v>-1.5111176959072665</c:v>
                </c:pt>
                <c:pt idx="2">
                  <c:v>3.882397048818639</c:v>
                </c:pt>
              </c:numCache>
            </c:numRef>
          </c:val>
        </c:ser>
        <c:ser>
          <c:idx val="10"/>
          <c:order val="10"/>
          <c:tx>
            <c:strRef>
              <c:f>'KF_25_dur+rat'!$L$36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'KF_25_dur+rat'!$L$37:$L$39</c:f>
              <c:numCache>
                <c:formatCode>0.00</c:formatCode>
                <c:ptCount val="3"/>
                <c:pt idx="0">
                  <c:v>-1.7328844741951173</c:v>
                </c:pt>
                <c:pt idx="1">
                  <c:v>-1.0513789402923521</c:v>
                </c:pt>
                <c:pt idx="2">
                  <c:v>2.7842634144874552</c:v>
                </c:pt>
              </c:numCache>
            </c:numRef>
          </c:val>
        </c:ser>
        <c:ser>
          <c:idx val="11"/>
          <c:order val="11"/>
          <c:tx>
            <c:strRef>
              <c:f>'KF_25_dur+rat'!$M$36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'KF_25_dur+rat'!$M$37:$M$39</c:f>
              <c:numCache>
                <c:formatCode>0.00</c:formatCode>
                <c:ptCount val="3"/>
                <c:pt idx="0">
                  <c:v>-1.3623240936574916</c:v>
                </c:pt>
                <c:pt idx="1">
                  <c:v>2.8445907877935106</c:v>
                </c:pt>
                <c:pt idx="2">
                  <c:v>-1.4822666941360154</c:v>
                </c:pt>
              </c:numCache>
            </c:numRef>
          </c:val>
        </c:ser>
        <c:ser>
          <c:idx val="12"/>
          <c:order val="12"/>
          <c:tx>
            <c:strRef>
              <c:f>'KF_25_dur+rat'!$N$36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'KF_25_dur+rat'!$N$37:$N$39</c:f>
              <c:numCache>
                <c:formatCode>0.00</c:formatCode>
                <c:ptCount val="3"/>
                <c:pt idx="0">
                  <c:v>-4.0849222686885867</c:v>
                </c:pt>
                <c:pt idx="1">
                  <c:v>1.9084640475283408</c:v>
                </c:pt>
                <c:pt idx="2">
                  <c:v>2.1764582211602423</c:v>
                </c:pt>
              </c:numCache>
            </c:numRef>
          </c:val>
        </c:ser>
        <c:ser>
          <c:idx val="13"/>
          <c:order val="13"/>
          <c:tx>
            <c:strRef>
              <c:f>'KF_25_dur+rat'!$O$36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'KF_25_dur+rat'!$O$37:$O$39</c:f>
              <c:numCache>
                <c:formatCode>0.00</c:formatCode>
                <c:ptCount val="3"/>
                <c:pt idx="0">
                  <c:v>-2.11015993934096</c:v>
                </c:pt>
                <c:pt idx="1">
                  <c:v>1.7722507629532664</c:v>
                </c:pt>
                <c:pt idx="2">
                  <c:v>0.33790917638769358</c:v>
                </c:pt>
              </c:numCache>
            </c:numRef>
          </c:val>
        </c:ser>
        <c:ser>
          <c:idx val="14"/>
          <c:order val="14"/>
          <c:tx>
            <c:strRef>
              <c:f>'KF_25_dur+rat'!$P$36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'KF_25_dur+rat'!$P$37:$P$39</c:f>
              <c:numCache>
                <c:formatCode>General</c:formatCode>
                <c:ptCount val="3"/>
                <c:pt idx="0">
                  <c:v>-1.2853856589624044</c:v>
                </c:pt>
                <c:pt idx="1">
                  <c:v>1.742446128664163</c:v>
                </c:pt>
                <c:pt idx="2">
                  <c:v>-0.3570604697017572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3616"/>
        <c:axId val="164709504"/>
      </c:barChart>
      <c:catAx>
        <c:axId val="16470361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4709504"/>
        <c:crosses val="autoZero"/>
        <c:auto val="1"/>
        <c:lblAlgn val="ctr"/>
        <c:lblOffset val="100"/>
        <c:noMultiLvlLbl val="0"/>
      </c:catAx>
      <c:valAx>
        <c:axId val="164709504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4703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'KF_25_dur+rat'!$C$31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'KF_25_dur+rat'!$C$32:$C$34</c:f>
              <c:numCache>
                <c:formatCode>0.00</c:formatCode>
                <c:ptCount val="3"/>
                <c:pt idx="0">
                  <c:v>-2.062210954151162</c:v>
                </c:pt>
                <c:pt idx="1">
                  <c:v>2.8342839321386926</c:v>
                </c:pt>
                <c:pt idx="2">
                  <c:v>-0.77207297798752705</c:v>
                </c:pt>
              </c:numCache>
            </c:numRef>
          </c:val>
        </c:ser>
        <c:ser>
          <c:idx val="4"/>
          <c:order val="1"/>
          <c:tx>
            <c:strRef>
              <c:f>'KF_25_dur+rat'!$E$31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'KF_25_dur+rat'!$E$32:$E$34</c:f>
              <c:numCache>
                <c:formatCode>0.00</c:formatCode>
                <c:ptCount val="3"/>
                <c:pt idx="0">
                  <c:v>2.4554373970816954</c:v>
                </c:pt>
                <c:pt idx="1">
                  <c:v>1.1645998681147773</c:v>
                </c:pt>
                <c:pt idx="2">
                  <c:v>-3.6200372651964727</c:v>
                </c:pt>
              </c:numCache>
            </c:numRef>
          </c:val>
        </c:ser>
        <c:ser>
          <c:idx val="5"/>
          <c:order val="2"/>
          <c:tx>
            <c:strRef>
              <c:f>'KF_25_dur+rat'!$F$31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'KF_25_dur+rat'!$F$32:$F$34</c:f>
              <c:numCache>
                <c:formatCode>0.00</c:formatCode>
                <c:ptCount val="3"/>
                <c:pt idx="0">
                  <c:v>0.60798173826506741</c:v>
                </c:pt>
                <c:pt idx="1">
                  <c:v>-9.6900355012053296E-2</c:v>
                </c:pt>
                <c:pt idx="2">
                  <c:v>-0.51108138325301411</c:v>
                </c:pt>
              </c:numCache>
            </c:numRef>
          </c:val>
        </c:ser>
        <c:ser>
          <c:idx val="6"/>
          <c:order val="3"/>
          <c:tx>
            <c:strRef>
              <c:f>'KF_25_dur+rat'!$G$31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'KF_25_dur+rat'!$G$32:$G$34</c:f>
              <c:numCache>
                <c:formatCode>0.00</c:formatCode>
                <c:ptCount val="3"/>
                <c:pt idx="0">
                  <c:v>-0.65744845111363759</c:v>
                </c:pt>
                <c:pt idx="1">
                  <c:v>-1.9779656133740779</c:v>
                </c:pt>
                <c:pt idx="2">
                  <c:v>2.6354140644877226</c:v>
                </c:pt>
              </c:numCache>
            </c:numRef>
          </c:val>
        </c:ser>
        <c:ser>
          <c:idx val="7"/>
          <c:order val="4"/>
          <c:tx>
            <c:strRef>
              <c:f>'KF_25_dur+rat'!$H$31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'KF_25_dur+rat'!$H$32:$H$34</c:f>
              <c:numCache>
                <c:formatCode>0.00</c:formatCode>
                <c:ptCount val="3"/>
                <c:pt idx="0">
                  <c:v>4.0472609041149852</c:v>
                </c:pt>
                <c:pt idx="1">
                  <c:v>-1.4051075451099031</c:v>
                </c:pt>
                <c:pt idx="2">
                  <c:v>-2.6421533590050821</c:v>
                </c:pt>
              </c:numCache>
            </c:numRef>
          </c:val>
        </c:ser>
        <c:ser>
          <c:idx val="9"/>
          <c:order val="5"/>
          <c:tx>
            <c:strRef>
              <c:f>'KF_25_dur+rat'!$I$31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'KF_25_dur+rat'!$I$32:$I$34</c:f>
              <c:numCache>
                <c:formatCode>0.00</c:formatCode>
                <c:ptCount val="3"/>
                <c:pt idx="0">
                  <c:v>0.7214904523195429</c:v>
                </c:pt>
                <c:pt idx="1">
                  <c:v>-2.8902934685131108</c:v>
                </c:pt>
                <c:pt idx="2">
                  <c:v>2.1688030161935643</c:v>
                </c:pt>
              </c:numCache>
            </c:numRef>
          </c:val>
        </c:ser>
        <c:ser>
          <c:idx val="14"/>
          <c:order val="6"/>
          <c:tx>
            <c:strRef>
              <c:f>'KF_25_dur+rat'!$K$31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'KF_25_dur+rat'!$K$32:$K$34</c:f>
              <c:numCache>
                <c:formatCode>0.00</c:formatCode>
                <c:ptCount val="3"/>
                <c:pt idx="0">
                  <c:v>-3.0607331728851861</c:v>
                </c:pt>
                <c:pt idx="1">
                  <c:v>-0.99216265097254208</c:v>
                </c:pt>
                <c:pt idx="2">
                  <c:v>4.0528958238577317</c:v>
                </c:pt>
              </c:numCache>
            </c:numRef>
          </c:val>
        </c:ser>
        <c:ser>
          <c:idx val="2"/>
          <c:order val="7"/>
          <c:tx>
            <c:strRef>
              <c:f>'KF_25_dur+rat'!$M$31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'KF_25_dur+rat'!$M$32:$M$34</c:f>
              <c:numCache>
                <c:formatCode>0.00</c:formatCode>
                <c:ptCount val="3"/>
                <c:pt idx="0">
                  <c:v>-2.0517779136313052</c:v>
                </c:pt>
                <c:pt idx="1">
                  <c:v>3.363545832728235</c:v>
                </c:pt>
                <c:pt idx="2">
                  <c:v>-1.3117679190969227</c:v>
                </c:pt>
              </c:numCache>
            </c:numRef>
          </c:val>
        </c:ser>
        <c:ser>
          <c:idx val="12"/>
          <c:order val="8"/>
          <c:tx>
            <c:strRef>
              <c:f>'KF_25_dur+rat'!$P$31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'KF_25_dur+rat'!$P$32:$P$34</c:f>
              <c:numCache>
                <c:formatCode>0.00</c:formatCode>
                <c:ptCount val="3"/>
                <c:pt idx="0">
                  <c:v>-1.974839478936218</c:v>
                </c:pt>
                <c:pt idx="1">
                  <c:v>2.2614011735988875</c:v>
                </c:pt>
                <c:pt idx="2">
                  <c:v>-0.18656169466266448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1552"/>
        <c:axId val="164873344"/>
      </c:barChart>
      <c:catAx>
        <c:axId val="16487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4873344"/>
        <c:crosses val="autoZero"/>
        <c:auto val="1"/>
        <c:lblAlgn val="ctr"/>
        <c:lblOffset val="100"/>
        <c:noMultiLvlLbl val="0"/>
      </c:catAx>
      <c:valAx>
        <c:axId val="164873344"/>
        <c:scaling>
          <c:orientation val="minMax"/>
          <c:max val="5"/>
          <c:min val="-4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487155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K87_28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Whittlesey_Sallaberger_1997_19" connectionId="7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hittlesey_Sallaberger_1997_14" connectionId="7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rnold+Pogossian_2006 [live DVD]_19_dur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elzer_Stark_2017_Wien modern_27_dur" connectionId="6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S19_27" connectionId="7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ammer_Kopatchinskaja_2004_12" connectionId="7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K_28" connectionId="1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elzer_Stark_2019_19" connectionId="6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elzer_Stark_2017_Wien modern_25_dur_1" connectionId="6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KO_94_28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lzer_Stark_2017_Wien modern_19_dur_1" connectionId="5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elzer_Stark_2013_19" connectionId="5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Komsi_Oramo_1996_20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rnold_Pogossian_2009_14" connectionId="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hittlesey_Sallaberger_1997_20" connectionId="8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K_27" connectionId="7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Melzer_Stark_2012_14" connectionId="5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rnold_Pogossian_2009_19" connectionId="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K87_27" connectionId="2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Kammer+Widmann_2017_19_Abschnitte-Dauern_1" connectionId="3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Kammer+Widmann_2017_25_Abschnitte-Dauern_1" connectionId="3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lzer_Stark_2012_19" connectionId="5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Banse_Keller_2005_19" connectionId="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S13_27" connectionId="6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sengery_Keller_1990_19" connectionId="3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S_27" connectionId="8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Pammer_Kopatchinskaja_2004_19" connectionId="7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Arnold_Pogossian_2009_20" connectionId="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S19_28" connectionId="6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BK_27" connectionId="1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MS13_28" connectionId="6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KO_28" connectionId="3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P_28" connectionId="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Komsi_Oramo_1996_19" connectionId="4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Melzer_Stark_2019_14" connectionId="6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Csengery_Keller_1987_17 (Nichts dergleichen)_3" connectionId="2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Pammer_Kopatchinskaja_2004_20" connectionId="7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Arnold+Pogossian_2006 [live DVD]_25_dur_1" connectionId="1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Melzer_Stark_2014_14" connectionId="5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KO_27" connectionId="3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KO_94_27" connectionId="4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Arnold+Pogossian_2006 [live DVD]_19_dur_1" connectionId="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Melzer_Stark_2017_Wien modern_14_dur" connectionId="5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omsi_Oramo_1996_14" connectionId="4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Kammer+Widmann_2017_19_Abschnitte-Dauern" connectionId="3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Melzer_Stark_2012_20" connectionId="5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Csengery_Keller_1990_14" connectionId="3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MS_27" connectionId="6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sengery_Keller_1987_12 (Umpanzert)" connectionId="2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Kammer+Widmann_2017_14_Abschnitte-Dauern" connectionId="3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PK_28" connectionId="7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Komsi_Oramo_1994_20" connectionId="4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Banse_Keller_2005_14" connectionId="1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Komsi_Oramo_1994_19" connectionId="4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ammer+Widmann_2017_27_Abschnitte-Dauern" connectionId="3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CK_27" connectionId="20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Csengery_Keller_1987_17 (Nichts dergleichen)_2" connectionId="2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Melzer_Stark_2013_20" connectionId="5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Csengery_Keller_1987_17 (Nichts dergleichen)" connectionId="2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Arnold+Pogossian_2006 [live DVD]_14_dur" connectionId="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WS_28" connectionId="81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Csengery_Keller_1987_17 (Nichts dergleichen)_4" connectionId="2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AP_27" connectionId="2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K_28" connectionId="16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Csengery_Keller_1990_20" connectionId="3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lzer_Stark_2019_20" connectionId="6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MS_28" connectionId="6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Arnold+Pogossian_2006 [live DVD]_27_dur" connectionId="1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Komsi_Oramo_1994_14" connectionId="4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Banse_Keller_2005_20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K_1990_32_dur" connectionId="1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lzer_Stark_2017_Wien modern_19_dur" connectionId="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8" sqref="D18"/>
    </sheetView>
  </sheetViews>
  <sheetFormatPr baseColWidth="10" defaultRowHeight="14.5" x14ac:dyDescent="0.35"/>
  <sheetData>
    <row r="1" spans="1:5" x14ac:dyDescent="0.35">
      <c r="A1" s="6" t="s">
        <v>55</v>
      </c>
      <c r="B1" s="6" t="s">
        <v>56</v>
      </c>
      <c r="C1" s="6" t="s">
        <v>57</v>
      </c>
      <c r="D1" s="6" t="s">
        <v>56</v>
      </c>
      <c r="E1" s="6" t="s">
        <v>57</v>
      </c>
    </row>
    <row r="2" spans="1:5" x14ac:dyDescent="0.35">
      <c r="A2" s="6" t="s">
        <v>3</v>
      </c>
      <c r="B2" s="8">
        <v>4</v>
      </c>
      <c r="C2" s="8">
        <v>10.8</v>
      </c>
      <c r="D2" s="8">
        <v>16</v>
      </c>
      <c r="E2" s="8">
        <v>43.2</v>
      </c>
    </row>
    <row r="3" spans="1:5" x14ac:dyDescent="0.35">
      <c r="A3" s="6" t="s">
        <v>4</v>
      </c>
      <c r="B3" s="8">
        <v>4</v>
      </c>
      <c r="C3" s="8">
        <v>10.8</v>
      </c>
      <c r="D3" s="8"/>
      <c r="E3" s="8"/>
    </row>
    <row r="4" spans="1:5" x14ac:dyDescent="0.35">
      <c r="A4" s="6" t="s">
        <v>5</v>
      </c>
      <c r="B4" s="8">
        <v>4</v>
      </c>
      <c r="C4" s="8">
        <v>10.8</v>
      </c>
      <c r="D4" s="8"/>
      <c r="E4" s="8"/>
    </row>
    <row r="5" spans="1:5" x14ac:dyDescent="0.35">
      <c r="A5" s="6" t="s">
        <v>6</v>
      </c>
      <c r="B5" s="8">
        <v>1.5</v>
      </c>
      <c r="C5" s="8">
        <v>4.0999999999999996</v>
      </c>
      <c r="D5" s="8"/>
      <c r="E5" s="8"/>
    </row>
    <row r="6" spans="1:5" x14ac:dyDescent="0.35">
      <c r="A6" s="6" t="s">
        <v>53</v>
      </c>
      <c r="B6" s="8">
        <v>2.5</v>
      </c>
      <c r="C6" s="8">
        <v>6.8</v>
      </c>
      <c r="D6" s="8"/>
      <c r="E6" s="8"/>
    </row>
    <row r="7" spans="1:5" x14ac:dyDescent="0.35">
      <c r="A7" s="6" t="s">
        <v>0</v>
      </c>
      <c r="B7" s="8">
        <v>8.5</v>
      </c>
      <c r="C7" s="8">
        <v>23</v>
      </c>
      <c r="D7" s="8">
        <v>11</v>
      </c>
      <c r="E7" s="8">
        <v>29.7</v>
      </c>
    </row>
    <row r="8" spans="1:5" x14ac:dyDescent="0.35">
      <c r="A8" s="6" t="s">
        <v>1</v>
      </c>
      <c r="B8" s="8">
        <v>2.5</v>
      </c>
      <c r="C8" s="8">
        <v>6.8</v>
      </c>
      <c r="D8" s="8"/>
      <c r="E8" s="8"/>
    </row>
    <row r="9" spans="1:5" x14ac:dyDescent="0.35">
      <c r="A9" s="6">
        <v>3</v>
      </c>
      <c r="B9" s="8">
        <v>10</v>
      </c>
      <c r="C9" s="8">
        <v>27</v>
      </c>
      <c r="D9" s="8">
        <v>10</v>
      </c>
      <c r="E9" s="8">
        <v>27</v>
      </c>
    </row>
    <row r="10" spans="1:5" x14ac:dyDescent="0.35">
      <c r="A10" s="7"/>
      <c r="B10" s="8">
        <v>37</v>
      </c>
      <c r="C10" s="8">
        <v>100</v>
      </c>
      <c r="D10" s="8">
        <v>37</v>
      </c>
      <c r="E10" s="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6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26953125" bestFit="1" customWidth="1"/>
    <col min="10" max="10" width="29.90625" bestFit="1" customWidth="1"/>
    <col min="11" max="12" width="22.81640625" bestFit="1" customWidth="1"/>
    <col min="13" max="13" width="28.7265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2695312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26953125" bestFit="1" customWidth="1"/>
    <col min="36" max="36" width="29.90625" bestFit="1" customWidth="1"/>
    <col min="37" max="38" width="22.81640625" bestFit="1" customWidth="1"/>
    <col min="39" max="39" width="28.7265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2695312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26953125" bestFit="1" customWidth="1"/>
    <col min="66" max="66" width="29.90625" bestFit="1" customWidth="1"/>
    <col min="67" max="68" width="22.81640625" bestFit="1" customWidth="1"/>
    <col min="69" max="69" width="28.7265625" bestFit="1" customWidth="1"/>
    <col min="70" max="71" width="22.81640625" bestFit="1" customWidth="1"/>
    <col min="72" max="72" width="8.54296875" bestFit="1" customWidth="1"/>
  </cols>
  <sheetData>
    <row r="1" spans="1:72" x14ac:dyDescent="0.35">
      <c r="A1" s="35" t="s">
        <v>22</v>
      </c>
      <c r="B1" s="27" t="s">
        <v>7</v>
      </c>
      <c r="C1" s="27" t="s">
        <v>8</v>
      </c>
      <c r="D1" s="27" t="s">
        <v>9</v>
      </c>
      <c r="E1" s="27" t="s">
        <v>10</v>
      </c>
      <c r="F1" s="27" t="s">
        <v>11</v>
      </c>
      <c r="G1" s="27" t="s">
        <v>12</v>
      </c>
      <c r="H1" s="27" t="s">
        <v>13</v>
      </c>
      <c r="I1" s="27" t="s">
        <v>14</v>
      </c>
      <c r="J1" s="27" t="s">
        <v>15</v>
      </c>
      <c r="K1" s="27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1" t="s">
        <v>26</v>
      </c>
      <c r="Q1" s="1" t="s">
        <v>27</v>
      </c>
      <c r="R1" s="1" t="s">
        <v>28</v>
      </c>
      <c r="S1" s="1" t="s">
        <v>29</v>
      </c>
      <c r="T1" s="1"/>
      <c r="U1" s="1"/>
      <c r="V1" s="6" t="s">
        <v>22</v>
      </c>
      <c r="W1" s="1" t="s">
        <v>30</v>
      </c>
      <c r="X1" s="1" t="s">
        <v>33</v>
      </c>
      <c r="Y1" s="1" t="s">
        <v>31</v>
      </c>
      <c r="Z1" s="6" t="s">
        <v>42</v>
      </c>
      <c r="AA1" s="6" t="s">
        <v>22</v>
      </c>
      <c r="AB1" s="27" t="s">
        <v>7</v>
      </c>
      <c r="AC1" s="27" t="s">
        <v>8</v>
      </c>
      <c r="AD1" s="27" t="s">
        <v>9</v>
      </c>
      <c r="AE1" s="27" t="s">
        <v>10</v>
      </c>
      <c r="AF1" s="27" t="s">
        <v>11</v>
      </c>
      <c r="AG1" s="27" t="s">
        <v>12</v>
      </c>
      <c r="AH1" s="27" t="s">
        <v>13</v>
      </c>
      <c r="AI1" s="27" t="s">
        <v>14</v>
      </c>
      <c r="AJ1" s="27" t="s">
        <v>15</v>
      </c>
      <c r="AK1" s="27" t="s">
        <v>16</v>
      </c>
      <c r="AL1" s="12" t="s">
        <v>17</v>
      </c>
      <c r="AM1" s="12" t="s">
        <v>18</v>
      </c>
      <c r="AN1" s="12" t="s">
        <v>19</v>
      </c>
      <c r="AO1" s="12" t="s">
        <v>20</v>
      </c>
      <c r="AP1" s="6" t="s">
        <v>26</v>
      </c>
      <c r="AQ1" s="1" t="s">
        <v>27</v>
      </c>
      <c r="AR1" s="6" t="s">
        <v>28</v>
      </c>
      <c r="AS1" s="6" t="s">
        <v>29</v>
      </c>
      <c r="AT1" s="6" t="s">
        <v>30</v>
      </c>
      <c r="AU1" s="6" t="s">
        <v>33</v>
      </c>
      <c r="AV1" s="1" t="s">
        <v>31</v>
      </c>
      <c r="AW1" s="6" t="s">
        <v>32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5">
      <c r="A2" s="6">
        <v>1</v>
      </c>
      <c r="B2" s="8">
        <f>SUM(AB2:AB6)</f>
        <v>6.7574603169999996</v>
      </c>
      <c r="C2" s="8">
        <f t="shared" ref="C2:O2" si="0">SUM(AC2:AC6)</f>
        <v>6.6245351479999997</v>
      </c>
      <c r="D2" s="8">
        <f t="shared" si="0"/>
        <v>6.2984126980000008</v>
      </c>
      <c r="E2" s="8">
        <f t="shared" si="0"/>
        <v>6.7469614509999998</v>
      </c>
      <c r="F2" s="8">
        <f t="shared" si="0"/>
        <v>5.8551473920000001</v>
      </c>
      <c r="G2" s="8">
        <f t="shared" si="0"/>
        <v>7.6335600909999997</v>
      </c>
      <c r="H2" s="8">
        <f t="shared" si="0"/>
        <v>8.6104308390000011</v>
      </c>
      <c r="I2" s="8">
        <f t="shared" si="0"/>
        <v>7.2346485259999991</v>
      </c>
      <c r="J2" s="8">
        <f t="shared" si="0"/>
        <v>7.68</v>
      </c>
      <c r="K2" s="8">
        <f t="shared" si="0"/>
        <v>6.2196598639999996</v>
      </c>
      <c r="L2" s="8">
        <f t="shared" si="0"/>
        <v>6.4597959180000002</v>
      </c>
      <c r="M2" s="8">
        <f t="shared" si="0"/>
        <v>5.4182312929999998</v>
      </c>
      <c r="N2" s="8">
        <f t="shared" si="0"/>
        <v>5.7077551020000001</v>
      </c>
      <c r="O2" s="8">
        <f t="shared" si="0"/>
        <v>6.1231746029999998</v>
      </c>
      <c r="P2" s="3">
        <f>AVERAGE(B2:O2)</f>
        <v>6.6692695172857146</v>
      </c>
      <c r="Q2" s="13">
        <f>MIN(B2:O2)</f>
        <v>5.4182312929999998</v>
      </c>
      <c r="R2" s="3">
        <f>MAX(B2:O2)</f>
        <v>8.6104308390000011</v>
      </c>
      <c r="S2" s="8">
        <f>STDEV(B2:O2)/P2*100</f>
        <v>13.077672477064642</v>
      </c>
      <c r="V2" s="6">
        <v>1</v>
      </c>
      <c r="W2" s="13">
        <f>AVERAGE(C2,E2:I2,K2,M2)</f>
        <v>6.7928968254999997</v>
      </c>
      <c r="X2" s="3">
        <f>MIN(C2,E2:I2,K2,M2)</f>
        <v>5.4182312929999998</v>
      </c>
      <c r="Y2" s="3">
        <f>MAX(C2,E2:I2,K2,M2)</f>
        <v>8.6104308390000011</v>
      </c>
      <c r="Z2" s="8">
        <f>STDEV(C2,E2:I2,K2,M2)/W2*100</f>
        <v>15.067783940178117</v>
      </c>
      <c r="AA2" s="1" t="s">
        <v>3</v>
      </c>
      <c r="AB2" s="13">
        <f>AB78-AB77</f>
        <v>1.6816326529999999</v>
      </c>
      <c r="AC2" s="13">
        <f t="shared" ref="AC2:AO2" si="1">AC78-AC77</f>
        <v>1.265306123</v>
      </c>
      <c r="AD2" s="13">
        <f t="shared" si="1"/>
        <v>1.6885260769999999</v>
      </c>
      <c r="AE2" s="13">
        <f t="shared" si="1"/>
        <v>1.3234240370000001</v>
      </c>
      <c r="AF2" s="13">
        <f t="shared" si="1"/>
        <v>1.407256235</v>
      </c>
      <c r="AG2" s="13">
        <f t="shared" si="1"/>
        <v>1.6024036290000001</v>
      </c>
      <c r="AH2" s="13">
        <f t="shared" si="1"/>
        <v>2.158004536</v>
      </c>
      <c r="AI2" s="13">
        <f t="shared" si="1"/>
        <v>1.585192744</v>
      </c>
      <c r="AJ2" s="13">
        <f t="shared" si="1"/>
        <v>2.0230385490000002</v>
      </c>
      <c r="AK2" s="13">
        <f t="shared" si="1"/>
        <v>1.6380725620000001</v>
      </c>
      <c r="AL2" s="13">
        <f t="shared" si="1"/>
        <v>1.5965079360000001</v>
      </c>
      <c r="AM2" s="13">
        <f t="shared" si="1"/>
        <v>1.4610430840000002</v>
      </c>
      <c r="AN2" s="13">
        <f t="shared" si="1"/>
        <v>1.5854875290000001</v>
      </c>
      <c r="AO2" s="13">
        <f t="shared" si="1"/>
        <v>1.699410431</v>
      </c>
      <c r="AP2" s="13">
        <f>AVERAGE(AB2:AO2)</f>
        <v>1.6225218660714287</v>
      </c>
      <c r="AQ2" s="13">
        <f t="shared" ref="AQ2:AQ9" si="2">MIN(AB2:AO2)</f>
        <v>1.265306123</v>
      </c>
      <c r="AR2" s="13">
        <f>MAX(AB2:AO2)</f>
        <v>2.158004536</v>
      </c>
      <c r="AS2" s="8">
        <f t="shared" ref="AS2:AS9" si="3">STDEV(AB2:AO2)/AP2*100</f>
        <v>14.847816938514868</v>
      </c>
      <c r="AT2" s="13">
        <f t="shared" ref="AT2:AT9" si="4">AVERAGE(AC2,AE2:AI2,AK2,AM2)</f>
        <v>1.55508786875</v>
      </c>
      <c r="AU2" s="3">
        <f t="shared" ref="AU2:AU9" si="5">MIN(AC2,AE2:AI2,AK2,AM2)</f>
        <v>1.265306123</v>
      </c>
      <c r="AV2" s="3">
        <f t="shared" ref="AV2:AV9" si="6">MAX(AC2,AE2:AI2,AK2,AM2)</f>
        <v>2.158004536</v>
      </c>
      <c r="AW2" s="8">
        <f t="shared" ref="AW2:AW9" si="7">STDEV(AC2,AE2:AI2,AK2,AM2)/AT2*100</f>
        <v>17.891539446394624</v>
      </c>
      <c r="AX2" s="40">
        <v>10.8</v>
      </c>
      <c r="AY2" s="1" t="s">
        <v>3</v>
      </c>
      <c r="AZ2" s="40"/>
      <c r="BA2" s="1"/>
      <c r="BB2" s="13"/>
      <c r="BC2" s="13"/>
      <c r="BD2" s="7"/>
    </row>
    <row r="3" spans="1:72" x14ac:dyDescent="0.35">
      <c r="A3" s="6">
        <v>2</v>
      </c>
      <c r="B3" s="8">
        <f>SUM(AB7:AB8)</f>
        <v>4.3515873019999995</v>
      </c>
      <c r="C3" s="8">
        <f t="shared" ref="C3:O3" si="8">SUM(AC7:AC8)</f>
        <v>4.6561904760000008</v>
      </c>
      <c r="D3" s="8">
        <f t="shared" si="8"/>
        <v>4.6015419499999997</v>
      </c>
      <c r="E3" s="8">
        <f t="shared" si="8"/>
        <v>4.0573696149999998</v>
      </c>
      <c r="F3" s="8">
        <f t="shared" si="8"/>
        <v>3.5018594100000007</v>
      </c>
      <c r="G3" s="8">
        <f t="shared" si="8"/>
        <v>4.3731519280000004</v>
      </c>
      <c r="H3" s="8">
        <f t="shared" si="8"/>
        <v>4.5622675739999998</v>
      </c>
      <c r="I3" s="8">
        <f t="shared" si="8"/>
        <v>3.876870748</v>
      </c>
      <c r="J3" s="8">
        <f t="shared" si="8"/>
        <v>4.0054421769999999</v>
      </c>
      <c r="K3" s="8">
        <f t="shared" si="8"/>
        <v>3.9112471650000007</v>
      </c>
      <c r="L3" s="8">
        <f t="shared" si="8"/>
        <v>4.0710430839999994</v>
      </c>
      <c r="M3" s="8">
        <f t="shared" si="8"/>
        <v>3.8737414970000001</v>
      </c>
      <c r="N3" s="8">
        <f t="shared" si="8"/>
        <v>4.2231292519999997</v>
      </c>
      <c r="O3" s="8">
        <f t="shared" si="8"/>
        <v>4.3002267569999999</v>
      </c>
      <c r="P3" s="3">
        <f t="shared" ref="P3:P4" si="9">AVERAGE(B3:O3)</f>
        <v>4.1689763524999988</v>
      </c>
      <c r="Q3" s="13">
        <f t="shared" ref="Q3:Q4" si="10">MIN(B3:O3)</f>
        <v>3.5018594100000007</v>
      </c>
      <c r="R3" s="3">
        <f t="shared" ref="R3:R4" si="11">MAX(B3:O3)</f>
        <v>4.6561904760000008</v>
      </c>
      <c r="S3" s="8">
        <f t="shared" ref="S3:S5" si="12">STDEV(B3:O3)/P3*100</f>
        <v>7.8915645757819801</v>
      </c>
      <c r="V3" s="6">
        <v>2</v>
      </c>
      <c r="W3" s="13">
        <f>AVERAGE(C3,E3:I3,K3,M3)</f>
        <v>4.101587301625</v>
      </c>
      <c r="X3" s="3">
        <f t="shared" ref="X3:X4" si="13">MIN(C3,E3:I3,K3,M3)</f>
        <v>3.5018594100000007</v>
      </c>
      <c r="Y3" s="3">
        <f t="shared" ref="Y3:Y5" si="14">MAX(C3,E3:I3,K3,M3)</f>
        <v>4.6561904760000008</v>
      </c>
      <c r="Z3" s="8">
        <f t="shared" ref="Z3:Z5" si="15">STDEV(C3,E3:I3,K3,M3)/W3*100</f>
        <v>9.6377016515234253</v>
      </c>
      <c r="AA3" s="1" t="s">
        <v>4</v>
      </c>
      <c r="AB3" s="13">
        <f t="shared" ref="AB3:AO9" si="16">AB79-AB78</f>
        <v>1.375192744</v>
      </c>
      <c r="AC3" s="13">
        <f t="shared" si="16"/>
        <v>1.1795918359999999</v>
      </c>
      <c r="AD3" s="13">
        <f t="shared" si="16"/>
        <v>1.2429931969999999</v>
      </c>
      <c r="AE3" s="13">
        <f t="shared" si="16"/>
        <v>0.98312925099999982</v>
      </c>
      <c r="AF3" s="13">
        <f t="shared" si="16"/>
        <v>1.0652607709999999</v>
      </c>
      <c r="AG3" s="13">
        <f t="shared" si="16"/>
        <v>1.434603174</v>
      </c>
      <c r="AH3" s="13">
        <f t="shared" si="16"/>
        <v>1.7458503400000001</v>
      </c>
      <c r="AI3" s="13">
        <f t="shared" si="16"/>
        <v>1.4956916089999996</v>
      </c>
      <c r="AJ3" s="13">
        <f t="shared" si="16"/>
        <v>1.4113378679999999</v>
      </c>
      <c r="AK3" s="13">
        <f t="shared" si="16"/>
        <v>1.4370975060000002</v>
      </c>
      <c r="AL3" s="13">
        <f t="shared" si="16"/>
        <v>1.1387755099999999</v>
      </c>
      <c r="AM3" s="13">
        <f t="shared" si="16"/>
        <v>1.0746485259999994</v>
      </c>
      <c r="AN3" s="13">
        <f t="shared" si="16"/>
        <v>1.3852154190000001</v>
      </c>
      <c r="AO3" s="13">
        <f t="shared" si="16"/>
        <v>1.3590929699999998</v>
      </c>
      <c r="AP3" s="13">
        <f t="shared" ref="AP3:AP9" si="17">AVERAGE(AB3:AO3)</f>
        <v>1.3091771943571426</v>
      </c>
      <c r="AQ3" s="13">
        <f t="shared" si="2"/>
        <v>0.98312925099999982</v>
      </c>
      <c r="AR3" s="13">
        <f t="shared" ref="AR3:AR9" si="18">MAX(AB3:AO3)</f>
        <v>1.7458503400000001</v>
      </c>
      <c r="AS3" s="8">
        <f t="shared" si="3"/>
        <v>15.734820087716232</v>
      </c>
      <c r="AT3" s="13">
        <f t="shared" si="4"/>
        <v>1.3019841266249998</v>
      </c>
      <c r="AU3" s="3">
        <f t="shared" si="5"/>
        <v>0.98312925099999982</v>
      </c>
      <c r="AV3" s="3">
        <f t="shared" si="6"/>
        <v>1.7458503400000001</v>
      </c>
      <c r="AW3" s="8">
        <f t="shared" si="7"/>
        <v>20.419195010593775</v>
      </c>
      <c r="AX3" s="40">
        <v>10.8</v>
      </c>
      <c r="AY3" s="1" t="s">
        <v>4</v>
      </c>
      <c r="AZ3" s="40"/>
      <c r="BA3" s="1"/>
      <c r="BB3" s="13"/>
      <c r="BC3" s="13"/>
      <c r="BD3" s="7"/>
    </row>
    <row r="4" spans="1:72" x14ac:dyDescent="0.35">
      <c r="A4" s="1">
        <v>3</v>
      </c>
      <c r="B4" s="8">
        <f>SUM(AB9:AB9)</f>
        <v>3.7235374150000009</v>
      </c>
      <c r="C4" s="8">
        <f t="shared" ref="C4:O4" si="19">SUM(AC9:AC9)</f>
        <v>4.0493650789999993</v>
      </c>
      <c r="D4" s="8">
        <f t="shared" si="19"/>
        <v>3.5689795919999998</v>
      </c>
      <c r="E4" s="8">
        <f t="shared" si="19"/>
        <v>3.3312698409999992</v>
      </c>
      <c r="F4" s="8">
        <f t="shared" si="19"/>
        <v>3.4040816329999988</v>
      </c>
      <c r="G4" s="8">
        <f t="shared" si="19"/>
        <v>5.102222222</v>
      </c>
      <c r="H4" s="8">
        <f t="shared" si="19"/>
        <v>4.2848526079999996</v>
      </c>
      <c r="I4" s="8">
        <f t="shared" si="19"/>
        <v>4.6172324259999993</v>
      </c>
      <c r="J4" s="8">
        <f t="shared" si="19"/>
        <v>4.6273242630000002</v>
      </c>
      <c r="K4" s="8">
        <f t="shared" si="19"/>
        <v>4.6026984129999988</v>
      </c>
      <c r="L4" s="8">
        <f t="shared" si="19"/>
        <v>4.5436507930000012</v>
      </c>
      <c r="M4" s="8">
        <f t="shared" si="19"/>
        <v>3.2435374140000004</v>
      </c>
      <c r="N4" s="8">
        <f t="shared" si="19"/>
        <v>4.1621768709999998</v>
      </c>
      <c r="O4" s="8">
        <f t="shared" si="19"/>
        <v>3.9924716559999993</v>
      </c>
      <c r="P4" s="3">
        <f t="shared" si="9"/>
        <v>4.0895285875714285</v>
      </c>
      <c r="Q4" s="13">
        <f t="shared" si="10"/>
        <v>3.2435374140000004</v>
      </c>
      <c r="R4" s="3">
        <f t="shared" si="11"/>
        <v>5.102222222</v>
      </c>
      <c r="S4" s="8">
        <f t="shared" si="12"/>
        <v>14.03503536330234</v>
      </c>
      <c r="V4" s="1">
        <v>3</v>
      </c>
      <c r="W4" s="13">
        <f>AVERAGE(C4,E4:I4,K4,M4)</f>
        <v>4.0794074545000001</v>
      </c>
      <c r="X4" s="3">
        <f t="shared" si="13"/>
        <v>3.2435374140000004</v>
      </c>
      <c r="Y4" s="3">
        <f t="shared" si="14"/>
        <v>5.102222222</v>
      </c>
      <c r="Z4" s="8">
        <f t="shared" si="15"/>
        <v>17.00054124496129</v>
      </c>
      <c r="AA4" s="1" t="s">
        <v>5</v>
      </c>
      <c r="AB4" s="13">
        <f t="shared" si="16"/>
        <v>2.1652154189999999</v>
      </c>
      <c r="AC4" s="13">
        <f t="shared" si="16"/>
        <v>1.9780498870000005</v>
      </c>
      <c r="AD4" s="13">
        <f t="shared" si="16"/>
        <v>1.2497052159999997</v>
      </c>
      <c r="AE4" s="13">
        <f t="shared" si="16"/>
        <v>1.0328798190000001</v>
      </c>
      <c r="AF4" s="13">
        <f t="shared" si="16"/>
        <v>1.4153061230000001</v>
      </c>
      <c r="AG4" s="13">
        <f t="shared" si="16"/>
        <v>1.6202267580000003</v>
      </c>
      <c r="AH4" s="13">
        <f t="shared" si="16"/>
        <v>2.1322448979999997</v>
      </c>
      <c r="AI4" s="13">
        <f t="shared" si="16"/>
        <v>1.7632653070000002</v>
      </c>
      <c r="AJ4" s="13">
        <f t="shared" si="16"/>
        <v>1.9120181409999999</v>
      </c>
      <c r="AK4" s="13">
        <f t="shared" si="16"/>
        <v>1.743673469</v>
      </c>
      <c r="AL4" s="13">
        <f t="shared" si="16"/>
        <v>1.93367347</v>
      </c>
      <c r="AM4" s="13">
        <f t="shared" si="16"/>
        <v>1.4733786850000001</v>
      </c>
      <c r="AN4" s="13">
        <f t="shared" si="16"/>
        <v>1.378684807</v>
      </c>
      <c r="AO4" s="13">
        <f t="shared" si="16"/>
        <v>1.4523356010000001</v>
      </c>
      <c r="AP4" s="13">
        <f t="shared" si="17"/>
        <v>1.6607612571428574</v>
      </c>
      <c r="AQ4" s="13">
        <f t="shared" si="2"/>
        <v>1.0328798190000001</v>
      </c>
      <c r="AR4" s="13">
        <f t="shared" si="18"/>
        <v>2.1652154189999999</v>
      </c>
      <c r="AS4" s="8">
        <f t="shared" si="3"/>
        <v>20.559877244175581</v>
      </c>
      <c r="AT4" s="13">
        <f t="shared" si="4"/>
        <v>1.6448781182500003</v>
      </c>
      <c r="AU4" s="3">
        <f t="shared" si="5"/>
        <v>1.0328798190000001</v>
      </c>
      <c r="AV4" s="3">
        <f t="shared" si="6"/>
        <v>2.1322448979999997</v>
      </c>
      <c r="AW4" s="8">
        <f t="shared" si="7"/>
        <v>20.928783715314879</v>
      </c>
      <c r="AX4" s="40">
        <v>10.8</v>
      </c>
      <c r="AY4" s="1" t="s">
        <v>5</v>
      </c>
      <c r="AZ4" s="40"/>
      <c r="BA4" s="1"/>
      <c r="BB4" s="13"/>
      <c r="BC4" s="13"/>
      <c r="BD4" s="7"/>
    </row>
    <row r="5" spans="1:72" x14ac:dyDescent="0.35">
      <c r="A5" s="6" t="s">
        <v>24</v>
      </c>
      <c r="B5" s="8">
        <f>SUM(B2:B4)</f>
        <v>14.832585033999999</v>
      </c>
      <c r="C5" s="8">
        <f t="shared" ref="C5:P5" si="20">SUM(C2:C4)</f>
        <v>15.330090703</v>
      </c>
      <c r="D5" s="8">
        <f t="shared" si="20"/>
        <v>14.468934240000001</v>
      </c>
      <c r="E5" s="8">
        <f t="shared" si="20"/>
        <v>14.135600906999999</v>
      </c>
      <c r="F5" s="8">
        <f t="shared" si="20"/>
        <v>12.761088435</v>
      </c>
      <c r="G5" s="8">
        <f t="shared" si="20"/>
        <v>17.108934241</v>
      </c>
      <c r="H5" s="8">
        <f t="shared" si="20"/>
        <v>17.457551021</v>
      </c>
      <c r="I5" s="8">
        <f t="shared" si="20"/>
        <v>15.728751699999998</v>
      </c>
      <c r="J5" s="8">
        <f t="shared" si="20"/>
        <v>16.312766439999997</v>
      </c>
      <c r="K5" s="8">
        <f t="shared" si="20"/>
        <v>14.733605441999998</v>
      </c>
      <c r="L5" s="8">
        <f t="shared" si="20"/>
        <v>15.074489795000002</v>
      </c>
      <c r="M5" s="8">
        <f t="shared" si="20"/>
        <v>12.535510203999999</v>
      </c>
      <c r="N5" s="8">
        <f t="shared" si="20"/>
        <v>14.093061225</v>
      </c>
      <c r="O5" s="8">
        <f t="shared" si="20"/>
        <v>14.415873015999999</v>
      </c>
      <c r="P5" s="8">
        <f t="shared" si="20"/>
        <v>14.927774457357142</v>
      </c>
      <c r="Q5" s="13">
        <f t="shared" ref="Q5" si="21">MIN(B5:O5)</f>
        <v>12.535510203999999</v>
      </c>
      <c r="R5" s="3">
        <f t="shared" ref="R5" si="22">MAX(B5:O5)</f>
        <v>17.457551021</v>
      </c>
      <c r="S5" s="8">
        <f t="shared" si="12"/>
        <v>9.5030770439410155</v>
      </c>
      <c r="V5" s="6" t="s">
        <v>24</v>
      </c>
      <c r="W5" s="13">
        <f>AVERAGE(C5,E5:I5,K5,M5)</f>
        <v>14.973891581625001</v>
      </c>
      <c r="X5" s="3">
        <f>MIN(C5,E5:I5,K5,M5)</f>
        <v>12.535510203999999</v>
      </c>
      <c r="Y5" s="3">
        <f t="shared" si="14"/>
        <v>17.457551021</v>
      </c>
      <c r="Z5" s="8">
        <f t="shared" si="15"/>
        <v>12.112357699436531</v>
      </c>
      <c r="AA5" s="1" t="s">
        <v>6</v>
      </c>
      <c r="AB5" s="13">
        <f t="shared" si="16"/>
        <v>1.0344671200000004</v>
      </c>
      <c r="AC5" s="13">
        <f t="shared" si="16"/>
        <v>1.3420408159999999</v>
      </c>
      <c r="AD5" s="13">
        <f t="shared" si="16"/>
        <v>1.1230839000000001</v>
      </c>
      <c r="AE5" s="13">
        <f t="shared" si="16"/>
        <v>0.72997732400000004</v>
      </c>
      <c r="AF5" s="13">
        <f t="shared" si="16"/>
        <v>1.4144897959999998</v>
      </c>
      <c r="AG5" s="13">
        <f t="shared" si="16"/>
        <v>1.525804988</v>
      </c>
      <c r="AH5" s="13">
        <f t="shared" si="16"/>
        <v>1.5047165529999997</v>
      </c>
      <c r="AI5" s="13">
        <f t="shared" si="16"/>
        <v>1.3886848070000006</v>
      </c>
      <c r="AJ5" s="13">
        <f t="shared" si="16"/>
        <v>0.97523809499999992</v>
      </c>
      <c r="AK5" s="13">
        <f t="shared" si="16"/>
        <v>0.99877550999999976</v>
      </c>
      <c r="AL5" s="13">
        <f t="shared" si="16"/>
        <v>1.1259410430000001</v>
      </c>
      <c r="AM5" s="13">
        <f t="shared" si="16"/>
        <v>0.91827664400000053</v>
      </c>
      <c r="AN5" s="13">
        <f t="shared" si="16"/>
        <v>0.82721088499999951</v>
      </c>
      <c r="AO5" s="13">
        <f t="shared" si="16"/>
        <v>0.96834467099999966</v>
      </c>
      <c r="AP5" s="13">
        <f t="shared" si="17"/>
        <v>1.1340751537142857</v>
      </c>
      <c r="AQ5" s="13">
        <f t="shared" si="2"/>
        <v>0.72997732400000004</v>
      </c>
      <c r="AR5" s="13">
        <f t="shared" si="18"/>
        <v>1.525804988</v>
      </c>
      <c r="AS5" s="8">
        <f t="shared" si="3"/>
        <v>22.714871252673529</v>
      </c>
      <c r="AT5" s="13">
        <f t="shared" si="4"/>
        <v>1.22784580475</v>
      </c>
      <c r="AU5" s="3">
        <f t="shared" si="5"/>
        <v>0.72997732400000004</v>
      </c>
      <c r="AV5" s="3">
        <f t="shared" si="6"/>
        <v>1.525804988</v>
      </c>
      <c r="AW5" s="8">
        <f t="shared" si="7"/>
        <v>24.536792002924731</v>
      </c>
      <c r="AX5" s="40">
        <v>4.0999999999999996</v>
      </c>
      <c r="AY5" s="1" t="s">
        <v>6</v>
      </c>
      <c r="AZ5" s="40"/>
      <c r="BA5" s="1"/>
      <c r="BB5" s="13"/>
      <c r="BC5" s="13"/>
      <c r="BD5" s="7"/>
    </row>
    <row r="6" spans="1:72" x14ac:dyDescent="0.3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14.927774457357142</v>
      </c>
      <c r="Q6" s="13"/>
      <c r="R6" s="3"/>
      <c r="S6" s="8"/>
      <c r="U6" s="7"/>
      <c r="Y6" s="7"/>
      <c r="AA6" s="1" t="s">
        <v>53</v>
      </c>
      <c r="AB6" s="13">
        <f t="shared" si="16"/>
        <v>0.50095238099999939</v>
      </c>
      <c r="AC6" s="13">
        <f t="shared" si="16"/>
        <v>0.85954648599999928</v>
      </c>
      <c r="AD6" s="13">
        <f t="shared" si="16"/>
        <v>0.99410430800000071</v>
      </c>
      <c r="AE6" s="13">
        <f t="shared" si="16"/>
        <v>2.6775510200000001</v>
      </c>
      <c r="AF6" s="13">
        <f t="shared" si="16"/>
        <v>0.55283446700000027</v>
      </c>
      <c r="AG6" s="13">
        <f t="shared" si="16"/>
        <v>1.4505215419999997</v>
      </c>
      <c r="AH6" s="13">
        <f t="shared" si="16"/>
        <v>1.0696145120000011</v>
      </c>
      <c r="AI6" s="13">
        <f t="shared" si="16"/>
        <v>1.0018140589999991</v>
      </c>
      <c r="AJ6" s="13">
        <f t="shared" si="16"/>
        <v>1.3583673469999997</v>
      </c>
      <c r="AK6" s="13">
        <f t="shared" si="16"/>
        <v>0.40204081699999961</v>
      </c>
      <c r="AL6" s="13">
        <f t="shared" si="16"/>
        <v>0.66489795900000015</v>
      </c>
      <c r="AM6" s="13">
        <f t="shared" si="16"/>
        <v>0.49088435399999941</v>
      </c>
      <c r="AN6" s="13">
        <f t="shared" si="16"/>
        <v>0.53115646200000022</v>
      </c>
      <c r="AO6" s="13">
        <f t="shared" si="16"/>
        <v>0.64399093000000018</v>
      </c>
      <c r="AP6" s="13">
        <f t="shared" si="17"/>
        <v>0.94273404599999977</v>
      </c>
      <c r="AQ6" s="13">
        <f t="shared" si="2"/>
        <v>0.40204081699999961</v>
      </c>
      <c r="AR6" s="13">
        <f t="shared" si="18"/>
        <v>2.6775510200000001</v>
      </c>
      <c r="AS6" s="8">
        <f t="shared" si="3"/>
        <v>63.432740757598282</v>
      </c>
      <c r="AT6" s="13">
        <f t="shared" si="4"/>
        <v>1.0631009071249999</v>
      </c>
      <c r="AU6" s="3">
        <f t="shared" si="5"/>
        <v>0.40204081699999961</v>
      </c>
      <c r="AV6" s="3">
        <f t="shared" si="6"/>
        <v>2.6775510200000001</v>
      </c>
      <c r="AW6" s="8">
        <f t="shared" si="7"/>
        <v>69.547566806043108</v>
      </c>
      <c r="AX6" s="40">
        <v>6.8</v>
      </c>
      <c r="AY6" s="1" t="s">
        <v>53</v>
      </c>
      <c r="AZ6" s="40"/>
      <c r="BA6" s="1"/>
      <c r="BB6" s="13"/>
      <c r="BC6" s="13"/>
      <c r="BD6" s="7"/>
    </row>
    <row r="7" spans="1:72" x14ac:dyDescent="0.35">
      <c r="Q7" s="2"/>
      <c r="R7" s="32"/>
      <c r="S7" s="8"/>
      <c r="T7" s="8"/>
      <c r="U7" s="8"/>
      <c r="Y7" s="7"/>
      <c r="AA7" s="1" t="s">
        <v>0</v>
      </c>
      <c r="AB7" s="13">
        <f t="shared" si="16"/>
        <v>3.3880272109999998</v>
      </c>
      <c r="AC7" s="13">
        <f t="shared" si="16"/>
        <v>3.6019954639999998</v>
      </c>
      <c r="AD7" s="13">
        <f t="shared" si="16"/>
        <v>3.2758276649999996</v>
      </c>
      <c r="AE7" s="13">
        <f t="shared" si="16"/>
        <v>2.9808163270000003</v>
      </c>
      <c r="AF7" s="13">
        <f t="shared" si="16"/>
        <v>3.2101587300000007</v>
      </c>
      <c r="AG7" s="13">
        <f t="shared" si="16"/>
        <v>3.6694784580000004</v>
      </c>
      <c r="AH7" s="13">
        <f t="shared" si="16"/>
        <v>3.6140589569999992</v>
      </c>
      <c r="AI7" s="13">
        <f t="shared" si="16"/>
        <v>3.36707483</v>
      </c>
      <c r="AJ7" s="13">
        <f t="shared" si="16"/>
        <v>3.237732426</v>
      </c>
      <c r="AK7" s="13">
        <f t="shared" si="16"/>
        <v>3.485918367</v>
      </c>
      <c r="AL7" s="13">
        <f t="shared" si="16"/>
        <v>3.5758049889999999</v>
      </c>
      <c r="AM7" s="13">
        <f t="shared" si="16"/>
        <v>3.2148752830000005</v>
      </c>
      <c r="AN7" s="13">
        <f t="shared" si="16"/>
        <v>3.5423582769999999</v>
      </c>
      <c r="AO7" s="13">
        <f t="shared" si="16"/>
        <v>3.6473469389999993</v>
      </c>
      <c r="AP7" s="13">
        <f t="shared" si="17"/>
        <v>3.4151052802142852</v>
      </c>
      <c r="AQ7" s="13">
        <f t="shared" si="2"/>
        <v>2.9808163270000003</v>
      </c>
      <c r="AR7" s="13">
        <f t="shared" si="18"/>
        <v>3.6694784580000004</v>
      </c>
      <c r="AS7" s="8">
        <f t="shared" si="3"/>
        <v>6.1033216852866188</v>
      </c>
      <c r="AT7" s="13">
        <f t="shared" si="4"/>
        <v>3.393047052</v>
      </c>
      <c r="AU7" s="3">
        <f t="shared" si="5"/>
        <v>2.9808163270000003</v>
      </c>
      <c r="AV7" s="3">
        <f t="shared" si="6"/>
        <v>3.6694784580000004</v>
      </c>
      <c r="AW7" s="8">
        <f t="shared" si="7"/>
        <v>7.1617403423282724</v>
      </c>
      <c r="AX7" s="40">
        <v>23</v>
      </c>
      <c r="AY7" s="1" t="s">
        <v>0</v>
      </c>
      <c r="AZ7" s="40"/>
      <c r="BA7" s="1"/>
      <c r="BB7" s="13"/>
      <c r="BC7" s="13"/>
      <c r="BD7" s="7"/>
    </row>
    <row r="8" spans="1:72" x14ac:dyDescent="0.35">
      <c r="A8" s="35" t="s">
        <v>23</v>
      </c>
      <c r="B8" s="27" t="s">
        <v>7</v>
      </c>
      <c r="C8" s="27" t="s">
        <v>8</v>
      </c>
      <c r="D8" s="27" t="s">
        <v>9</v>
      </c>
      <c r="E8" s="27" t="s">
        <v>10</v>
      </c>
      <c r="F8" s="27" t="s">
        <v>11</v>
      </c>
      <c r="G8" s="27" t="s">
        <v>12</v>
      </c>
      <c r="H8" s="27" t="s">
        <v>13</v>
      </c>
      <c r="I8" s="27" t="s">
        <v>14</v>
      </c>
      <c r="J8" s="27" t="s">
        <v>15</v>
      </c>
      <c r="K8" s="27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" t="s">
        <v>26</v>
      </c>
      <c r="Q8" s="1" t="s">
        <v>27</v>
      </c>
      <c r="R8" s="1" t="s">
        <v>28</v>
      </c>
      <c r="S8" s="1" t="s">
        <v>34</v>
      </c>
      <c r="T8" s="1" t="s">
        <v>2</v>
      </c>
      <c r="U8" s="1" t="s">
        <v>37</v>
      </c>
      <c r="V8" s="6" t="s">
        <v>23</v>
      </c>
      <c r="W8" s="1" t="s">
        <v>30</v>
      </c>
      <c r="X8" s="1" t="s">
        <v>33</v>
      </c>
      <c r="Y8" s="1" t="s">
        <v>31</v>
      </c>
      <c r="Z8" s="6" t="s">
        <v>51</v>
      </c>
      <c r="AA8" s="1" t="s">
        <v>1</v>
      </c>
      <c r="AB8" s="13">
        <f t="shared" si="16"/>
        <v>0.96356009099999973</v>
      </c>
      <c r="AC8" s="13">
        <f t="shared" si="16"/>
        <v>1.054195012000001</v>
      </c>
      <c r="AD8" s="13">
        <f t="shared" si="16"/>
        <v>1.3257142850000001</v>
      </c>
      <c r="AE8" s="13">
        <f t="shared" si="16"/>
        <v>1.0765532879999995</v>
      </c>
      <c r="AF8" s="13">
        <f t="shared" si="16"/>
        <v>0.29170067999999993</v>
      </c>
      <c r="AG8" s="13">
        <f t="shared" si="16"/>
        <v>0.70367347000000002</v>
      </c>
      <c r="AH8" s="13">
        <f t="shared" si="16"/>
        <v>0.94820861700000059</v>
      </c>
      <c r="AI8" s="13">
        <f t="shared" si="16"/>
        <v>0.50979591800000001</v>
      </c>
      <c r="AJ8" s="13">
        <f t="shared" si="16"/>
        <v>0.76770975099999994</v>
      </c>
      <c r="AK8" s="13">
        <f t="shared" si="16"/>
        <v>0.42532879800000067</v>
      </c>
      <c r="AL8" s="13">
        <f t="shared" si="16"/>
        <v>0.49523809499999949</v>
      </c>
      <c r="AM8" s="13">
        <f t="shared" si="16"/>
        <v>0.65886621399999967</v>
      </c>
      <c r="AN8" s="13">
        <f t="shared" si="16"/>
        <v>0.68077097499999972</v>
      </c>
      <c r="AO8" s="13">
        <f t="shared" si="16"/>
        <v>0.65287981800000061</v>
      </c>
      <c r="AP8" s="13">
        <f t="shared" si="17"/>
        <v>0.75387107228571437</v>
      </c>
      <c r="AQ8" s="13">
        <f t="shared" si="2"/>
        <v>0.29170067999999993</v>
      </c>
      <c r="AR8" s="13">
        <f t="shared" si="18"/>
        <v>1.3257142850000001</v>
      </c>
      <c r="AS8" s="8">
        <f t="shared" si="3"/>
        <v>38.204108300267627</v>
      </c>
      <c r="AT8" s="13">
        <f t="shared" si="4"/>
        <v>0.70854024962500017</v>
      </c>
      <c r="AU8" s="3">
        <f t="shared" si="5"/>
        <v>0.29170067999999993</v>
      </c>
      <c r="AV8" s="3">
        <f t="shared" si="6"/>
        <v>1.0765532879999995</v>
      </c>
      <c r="AW8" s="8">
        <f t="shared" si="7"/>
        <v>41.605196143993766</v>
      </c>
      <c r="AX8" s="40">
        <v>6.8</v>
      </c>
      <c r="AY8" s="1" t="s">
        <v>1</v>
      </c>
      <c r="AZ8" s="40"/>
      <c r="BA8" s="1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5">
      <c r="A9" s="6">
        <v>1</v>
      </c>
      <c r="B9" s="8">
        <f>B2/B$5*100</f>
        <v>45.558210531139437</v>
      </c>
      <c r="C9" s="8">
        <f t="shared" ref="C9:O9" si="23">C2/C$5*100</f>
        <v>43.21262852478506</v>
      </c>
      <c r="D9" s="8">
        <f t="shared" si="23"/>
        <v>43.530591773565213</v>
      </c>
      <c r="E9" s="8">
        <f t="shared" si="23"/>
        <v>47.730276876017918</v>
      </c>
      <c r="F9" s="8">
        <f t="shared" si="23"/>
        <v>45.88282121720129</v>
      </c>
      <c r="G9" s="8">
        <f t="shared" si="23"/>
        <v>44.617391027822585</v>
      </c>
      <c r="H9" s="8">
        <f t="shared" si="23"/>
        <v>49.322100383051207</v>
      </c>
      <c r="I9" s="8">
        <f t="shared" si="23"/>
        <v>45.996329931255765</v>
      </c>
      <c r="J9" s="8">
        <f t="shared" si="23"/>
        <v>47.079690794616688</v>
      </c>
      <c r="K9" s="8">
        <f t="shared" si="23"/>
        <v>42.214106306051036</v>
      </c>
      <c r="L9" s="8">
        <f t="shared" si="23"/>
        <v>42.852501184767291</v>
      </c>
      <c r="M9" s="8">
        <f t="shared" si="23"/>
        <v>43.223061565304917</v>
      </c>
      <c r="N9" s="8">
        <f t="shared" si="23"/>
        <v>40.500463390273822</v>
      </c>
      <c r="O9" s="8">
        <f t="shared" si="23"/>
        <v>42.475225719621449</v>
      </c>
      <c r="P9" s="32">
        <f>AVERAGE(B9:O9)</f>
        <v>44.585385658962409</v>
      </c>
      <c r="Q9" s="8">
        <f>MIN(B9:O9)</f>
        <v>40.500463390273822</v>
      </c>
      <c r="R9" s="32">
        <f>MAX(B9:O9)</f>
        <v>49.322100383051207</v>
      </c>
      <c r="S9" s="8">
        <f>STDEV(B9:O9)</f>
        <v>2.446159927859763</v>
      </c>
      <c r="T9" s="11">
        <f>SUM(AX2:AX6)</f>
        <v>43.300000000000004</v>
      </c>
      <c r="U9" s="8">
        <f>T9-P9</f>
        <v>-1.2853856589624044</v>
      </c>
      <c r="V9" s="6">
        <v>1</v>
      </c>
      <c r="W9" s="8">
        <f>AVERAGE(C9,E9:I9,K9,M9)</f>
        <v>45.274839478936222</v>
      </c>
      <c r="X9" s="32">
        <f>MIN(C9,E9:I9,K9,M9)</f>
        <v>42.214106306051036</v>
      </c>
      <c r="Y9" s="32">
        <f>MAX(C9,E9:I9,K9,M9)</f>
        <v>49.322100383051207</v>
      </c>
      <c r="Z9" s="8">
        <f>STDEV(C9,E9:I9,K9,M9)</f>
        <v>2.4366990713895502</v>
      </c>
      <c r="AA9" s="1">
        <v>3</v>
      </c>
      <c r="AB9" s="13">
        <f t="shared" si="16"/>
        <v>3.7235374150000009</v>
      </c>
      <c r="AC9" s="13">
        <f t="shared" si="16"/>
        <v>4.0493650789999993</v>
      </c>
      <c r="AD9" s="13">
        <f t="shared" si="16"/>
        <v>3.5689795919999998</v>
      </c>
      <c r="AE9" s="13">
        <f t="shared" si="16"/>
        <v>3.3312698409999992</v>
      </c>
      <c r="AF9" s="13">
        <f t="shared" si="16"/>
        <v>3.4040816329999988</v>
      </c>
      <c r="AG9" s="13">
        <f t="shared" si="16"/>
        <v>5.102222222</v>
      </c>
      <c r="AH9" s="13">
        <f t="shared" si="16"/>
        <v>4.2848526079999996</v>
      </c>
      <c r="AI9" s="13">
        <f t="shared" si="16"/>
        <v>4.6172324259999993</v>
      </c>
      <c r="AJ9" s="13">
        <f t="shared" si="16"/>
        <v>4.6273242630000002</v>
      </c>
      <c r="AK9" s="13">
        <f t="shared" si="16"/>
        <v>4.6026984129999988</v>
      </c>
      <c r="AL9" s="13">
        <f t="shared" si="16"/>
        <v>4.5436507930000012</v>
      </c>
      <c r="AM9" s="13">
        <f t="shared" si="16"/>
        <v>3.2435374140000004</v>
      </c>
      <c r="AN9" s="13">
        <f t="shared" si="16"/>
        <v>4.1621768709999998</v>
      </c>
      <c r="AO9" s="13">
        <f t="shared" si="16"/>
        <v>3.9924716559999993</v>
      </c>
      <c r="AP9" s="13">
        <f t="shared" si="17"/>
        <v>4.0895285875714285</v>
      </c>
      <c r="AQ9" s="13">
        <f t="shared" si="2"/>
        <v>3.2435374140000004</v>
      </c>
      <c r="AR9" s="13">
        <f t="shared" si="18"/>
        <v>5.102222222</v>
      </c>
      <c r="AS9" s="8">
        <f t="shared" si="3"/>
        <v>14.03503536330234</v>
      </c>
      <c r="AT9" s="13">
        <f t="shared" si="4"/>
        <v>4.0794074545000001</v>
      </c>
      <c r="AU9" s="3">
        <f t="shared" si="5"/>
        <v>3.2435374140000004</v>
      </c>
      <c r="AV9" s="3">
        <f t="shared" si="6"/>
        <v>5.102222222</v>
      </c>
      <c r="AW9" s="8">
        <f t="shared" si="7"/>
        <v>17.00054124496129</v>
      </c>
      <c r="AX9" s="40">
        <v>27</v>
      </c>
      <c r="AY9" s="1">
        <v>3</v>
      </c>
      <c r="AZ9" s="40"/>
      <c r="BA9" s="1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5">
      <c r="A10" s="6">
        <v>2</v>
      </c>
      <c r="B10" s="8">
        <f t="shared" ref="B10:O10" si="24">B3/B$5*100</f>
        <v>29.338023628552079</v>
      </c>
      <c r="C10" s="8">
        <f t="shared" si="24"/>
        <v>30.372882758539806</v>
      </c>
      <c r="D10" s="8">
        <f t="shared" si="24"/>
        <v>31.802908726192396</v>
      </c>
      <c r="E10" s="8">
        <f t="shared" si="24"/>
        <v>28.703198694515891</v>
      </c>
      <c r="F10" s="8">
        <f t="shared" si="24"/>
        <v>27.44169847138906</v>
      </c>
      <c r="G10" s="8">
        <f t="shared" si="24"/>
        <v>25.560633213027035</v>
      </c>
      <c r="H10" s="8">
        <f t="shared" si="24"/>
        <v>26.13349128129121</v>
      </c>
      <c r="I10" s="8">
        <f t="shared" si="24"/>
        <v>24.648305357888002</v>
      </c>
      <c r="J10" s="8">
        <f t="shared" si="24"/>
        <v>24.554033748551607</v>
      </c>
      <c r="K10" s="8">
        <f t="shared" si="24"/>
        <v>26.546436175428571</v>
      </c>
      <c r="L10" s="8">
        <f t="shared" si="24"/>
        <v>27.006174931043486</v>
      </c>
      <c r="M10" s="8">
        <f t="shared" si="24"/>
        <v>30.902144659129348</v>
      </c>
      <c r="N10" s="8">
        <f t="shared" si="24"/>
        <v>29.966017918864178</v>
      </c>
      <c r="O10" s="8">
        <f t="shared" si="24"/>
        <v>29.829804634289104</v>
      </c>
      <c r="P10" s="32">
        <f t="shared" ref="P10:P11" si="25">AVERAGE(B10:O10)</f>
        <v>28.057553871335838</v>
      </c>
      <c r="Q10" s="8">
        <f t="shared" ref="Q10:Q12" si="26">MIN(B10:O10)</f>
        <v>24.554033748551607</v>
      </c>
      <c r="R10" s="32">
        <f t="shared" ref="R10:R12" si="27">MAX(B10:O10)</f>
        <v>31.802908726192396</v>
      </c>
      <c r="S10" s="8">
        <f t="shared" ref="S10:S11" si="28">STDEV(B10:O10)</f>
        <v>2.3845997238881469</v>
      </c>
      <c r="T10" s="11">
        <f>SUM(AX7:AX8)</f>
        <v>29.8</v>
      </c>
      <c r="U10" s="8">
        <f>T10-P10</f>
        <v>1.742446128664163</v>
      </c>
      <c r="V10" s="6">
        <v>2</v>
      </c>
      <c r="W10" s="8">
        <f t="shared" ref="W10:W11" si="29">AVERAGE(C10,E10:I10,K10,M10)</f>
        <v>27.538598826401113</v>
      </c>
      <c r="X10" s="32">
        <f t="shared" ref="X10:X12" si="30">MIN(C10,E10:I10,K10,M10)</f>
        <v>24.648305357888002</v>
      </c>
      <c r="Y10" s="32">
        <f t="shared" ref="Y10:Y12" si="31">MAX(C10,E10:I10,K10,M10)</f>
        <v>30.902144659129348</v>
      </c>
      <c r="Z10" s="8">
        <f t="shared" ref="Z10:Z11" si="32">STDEV(C10,E10:I10,K10,M10)</f>
        <v>2.2658062818969871</v>
      </c>
      <c r="AA10" s="20" t="s">
        <v>24</v>
      </c>
      <c r="AB10" s="14">
        <f>SUM(AB2:AB9)</f>
        <v>14.832585034000001</v>
      </c>
      <c r="AC10" s="14">
        <f t="shared" ref="AC10:AO10" si="33">SUM(AC2:AC9)</f>
        <v>15.330090703</v>
      </c>
      <c r="AD10" s="14">
        <f t="shared" si="33"/>
        <v>14.468934240000001</v>
      </c>
      <c r="AE10" s="14">
        <f t="shared" si="33"/>
        <v>14.135600906999999</v>
      </c>
      <c r="AF10" s="14">
        <f t="shared" si="33"/>
        <v>12.761088435</v>
      </c>
      <c r="AG10" s="14">
        <f t="shared" si="33"/>
        <v>17.108934241</v>
      </c>
      <c r="AH10" s="14">
        <f t="shared" si="33"/>
        <v>17.457551021</v>
      </c>
      <c r="AI10" s="14">
        <f t="shared" si="33"/>
        <v>15.728751699999998</v>
      </c>
      <c r="AJ10" s="14">
        <f t="shared" si="33"/>
        <v>16.312766440000001</v>
      </c>
      <c r="AK10" s="14">
        <f t="shared" si="33"/>
        <v>14.733605442</v>
      </c>
      <c r="AL10" s="14">
        <f t="shared" si="33"/>
        <v>15.074489795</v>
      </c>
      <c r="AM10" s="14">
        <f t="shared" si="33"/>
        <v>12.535510203999999</v>
      </c>
      <c r="AN10" s="14">
        <f t="shared" si="33"/>
        <v>14.093061225</v>
      </c>
      <c r="AO10" s="14">
        <f t="shared" si="33"/>
        <v>14.415873015999999</v>
      </c>
      <c r="AP10" s="14">
        <f>AVERAGE(AB10:AO10)</f>
        <v>14.927774457357144</v>
      </c>
      <c r="AQ10" s="14">
        <f>MIN(AB10:AO10)</f>
        <v>12.535510203999999</v>
      </c>
      <c r="AR10" s="14">
        <f>MAX(AB10:AO10)</f>
        <v>17.457551021</v>
      </c>
      <c r="AS10" s="8">
        <f>STDEV(AB10:AO10)/AP10*100</f>
        <v>9.5030770439410155</v>
      </c>
      <c r="AT10" s="13">
        <f>AVERAGE(AC10,AE10:AI10,AK10,AM10)</f>
        <v>14.973891581625001</v>
      </c>
      <c r="AU10" s="3">
        <f>MIN(AC10,AE10:AI10,AK10,AM10)</f>
        <v>12.535510203999999</v>
      </c>
      <c r="AV10" s="3">
        <f>MAX(AC10,AE10:AI10,AK10,AM10)</f>
        <v>17.457551021</v>
      </c>
      <c r="AW10" s="8">
        <f>STDEV(AC10,AE10:AI10,AK10,AM10)/AT10*100</f>
        <v>12.112357699436531</v>
      </c>
      <c r="AX10" s="4">
        <f>SUM(AX2:AX9)</f>
        <v>100.10000000000001</v>
      </c>
      <c r="AZ10" s="40"/>
      <c r="BA10" s="45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5">
      <c r="A11" s="6">
        <v>3</v>
      </c>
      <c r="B11" s="8">
        <f t="shared" ref="B11:O11" si="34">B4/B$5*100</f>
        <v>25.10376584030849</v>
      </c>
      <c r="C11" s="8">
        <f t="shared" si="34"/>
        <v>26.414488716675137</v>
      </c>
      <c r="D11" s="8">
        <f t="shared" si="34"/>
        <v>24.666499500242388</v>
      </c>
      <c r="E11" s="8">
        <f t="shared" si="34"/>
        <v>23.566524429466192</v>
      </c>
      <c r="F11" s="8">
        <f t="shared" si="34"/>
        <v>26.67548031140965</v>
      </c>
      <c r="G11" s="8">
        <f t="shared" si="34"/>
        <v>29.821975759150387</v>
      </c>
      <c r="H11" s="8">
        <f t="shared" si="34"/>
        <v>24.544408335657582</v>
      </c>
      <c r="I11" s="8">
        <f t="shared" si="34"/>
        <v>29.355364710856229</v>
      </c>
      <c r="J11" s="8">
        <f t="shared" si="34"/>
        <v>28.366275456831719</v>
      </c>
      <c r="K11" s="8">
        <f t="shared" si="34"/>
        <v>31.239457518520396</v>
      </c>
      <c r="L11" s="8">
        <f t="shared" si="34"/>
        <v>30.141323884189212</v>
      </c>
      <c r="M11" s="8">
        <f t="shared" si="34"/>
        <v>25.874793775565742</v>
      </c>
      <c r="N11" s="8">
        <f t="shared" si="34"/>
        <v>29.533518690862</v>
      </c>
      <c r="O11" s="8">
        <f t="shared" si="34"/>
        <v>27.694969646089451</v>
      </c>
      <c r="P11" s="32">
        <f t="shared" si="25"/>
        <v>27.357060469701757</v>
      </c>
      <c r="Q11" s="8">
        <f t="shared" si="26"/>
        <v>23.566524429466192</v>
      </c>
      <c r="R11" s="32">
        <f t="shared" si="27"/>
        <v>31.239457518520396</v>
      </c>
      <c r="S11" s="8">
        <f t="shared" si="28"/>
        <v>2.4323075908015048</v>
      </c>
      <c r="T11" s="41">
        <f>SUM(AX9:AX9)</f>
        <v>27</v>
      </c>
      <c r="U11" s="8">
        <f>T11-P11</f>
        <v>-0.3570604697017572</v>
      </c>
      <c r="V11" s="1">
        <v>3</v>
      </c>
      <c r="W11" s="8">
        <f t="shared" si="29"/>
        <v>27.186561694662664</v>
      </c>
      <c r="X11" s="32">
        <f t="shared" si="30"/>
        <v>23.566524429466192</v>
      </c>
      <c r="Y11" s="32">
        <f t="shared" si="31"/>
        <v>31.239457518520396</v>
      </c>
      <c r="Z11" s="8">
        <f t="shared" si="32"/>
        <v>2.6922841731915685</v>
      </c>
      <c r="AA11" s="20"/>
      <c r="AB11" s="9">
        <f t="shared" ref="AB11:AC11" si="35">AB10/86400</f>
        <v>1.7167343789351852E-4</v>
      </c>
      <c r="AC11" s="9">
        <f t="shared" si="35"/>
        <v>1.774316053587963E-4</v>
      </c>
      <c r="AD11" s="9">
        <f t="shared" ref="AD11:AP11" si="36">AD10/86400</f>
        <v>1.6746451666666668E-4</v>
      </c>
      <c r="AE11" s="9">
        <f t="shared" si="36"/>
        <v>1.6360649197916664E-4</v>
      </c>
      <c r="AF11" s="9">
        <f t="shared" si="36"/>
        <v>1.4769778281250001E-4</v>
      </c>
      <c r="AG11" s="9">
        <f t="shared" si="36"/>
        <v>1.9802007223379629E-4</v>
      </c>
      <c r="AH11" s="9">
        <f t="shared" si="36"/>
        <v>2.020549886689815E-4</v>
      </c>
      <c r="AI11" s="9">
        <f t="shared" si="36"/>
        <v>1.8204573726851849E-4</v>
      </c>
      <c r="AJ11" s="9">
        <f t="shared" si="36"/>
        <v>1.8880516712962964E-4</v>
      </c>
      <c r="AK11" s="9">
        <f t="shared" si="36"/>
        <v>1.7052784076388889E-4</v>
      </c>
      <c r="AL11" s="9">
        <f t="shared" si="36"/>
        <v>1.7447326151620371E-4</v>
      </c>
      <c r="AM11" s="9">
        <f t="shared" si="36"/>
        <v>1.4508692365740739E-4</v>
      </c>
      <c r="AN11" s="9">
        <f t="shared" si="36"/>
        <v>1.6311413454861111E-4</v>
      </c>
      <c r="AO11" s="9">
        <f t="shared" si="36"/>
        <v>1.6685038212962961E-4</v>
      </c>
      <c r="AP11" s="9">
        <f t="shared" si="36"/>
        <v>1.727751673305225E-4</v>
      </c>
      <c r="AQ11" s="13"/>
      <c r="AR11" s="13"/>
      <c r="AS11" s="14"/>
      <c r="AT11" s="13"/>
      <c r="AU11" s="3"/>
      <c r="AV11" s="3"/>
      <c r="AW11" s="13"/>
      <c r="AZ11" s="40"/>
      <c r="BA11" s="1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5">
      <c r="B12" s="8">
        <f>SUM(B9:B11)</f>
        <v>100</v>
      </c>
      <c r="C12" s="8">
        <f t="shared" ref="C12:O12" si="37">SUM(C9:C11)</f>
        <v>100</v>
      </c>
      <c r="D12" s="8">
        <f t="shared" si="37"/>
        <v>100</v>
      </c>
      <c r="E12" s="8">
        <f t="shared" si="37"/>
        <v>100</v>
      </c>
      <c r="F12" s="8">
        <f t="shared" si="37"/>
        <v>100</v>
      </c>
      <c r="G12" s="8">
        <f t="shared" si="37"/>
        <v>100.00000000000001</v>
      </c>
      <c r="H12" s="8">
        <f t="shared" si="37"/>
        <v>100</v>
      </c>
      <c r="I12" s="8">
        <f t="shared" si="37"/>
        <v>100</v>
      </c>
      <c r="J12" s="8">
        <f t="shared" si="37"/>
        <v>100.00000000000001</v>
      </c>
      <c r="K12" s="8">
        <f t="shared" si="37"/>
        <v>100</v>
      </c>
      <c r="L12" s="8">
        <f t="shared" si="37"/>
        <v>100</v>
      </c>
      <c r="M12" s="8">
        <f t="shared" si="37"/>
        <v>100</v>
      </c>
      <c r="N12" s="8">
        <f t="shared" si="37"/>
        <v>100</v>
      </c>
      <c r="O12" s="8">
        <f t="shared" si="37"/>
        <v>100</v>
      </c>
      <c r="P12" s="32">
        <f>SUM(P9:P11)</f>
        <v>100</v>
      </c>
      <c r="Q12" s="8">
        <f t="shared" si="26"/>
        <v>100</v>
      </c>
      <c r="R12" s="32">
        <f t="shared" si="27"/>
        <v>100.00000000000001</v>
      </c>
      <c r="S12" s="8"/>
      <c r="T12" s="36">
        <f>SUM(T9:T11)</f>
        <v>100.10000000000001</v>
      </c>
      <c r="U12" s="36"/>
      <c r="V12" s="36"/>
      <c r="W12" s="8">
        <f>SUM(W9:W11)</f>
        <v>100</v>
      </c>
      <c r="X12" s="32">
        <f t="shared" si="30"/>
        <v>100</v>
      </c>
      <c r="Y12" s="32">
        <f t="shared" si="31"/>
        <v>100.00000000000001</v>
      </c>
      <c r="Z12" s="8"/>
      <c r="AA12" s="20"/>
      <c r="AB12" s="20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9">
        <f>SUM(AP2:AP9)</f>
        <v>14.927774457357142</v>
      </c>
      <c r="AQ12" s="13"/>
      <c r="AR12" s="13"/>
      <c r="AS12" s="9"/>
      <c r="AT12" s="13"/>
      <c r="AU12" s="3"/>
      <c r="AV12" s="3"/>
      <c r="AW12" s="13"/>
      <c r="AZ12" s="9"/>
      <c r="BA12" s="44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5">
      <c r="T13" s="8"/>
      <c r="U13" s="8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5">
      <c r="T14" s="1"/>
      <c r="U14" s="1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5">
      <c r="A15" s="35" t="s">
        <v>36</v>
      </c>
      <c r="B15" s="27" t="s">
        <v>7</v>
      </c>
      <c r="C15" s="27" t="s">
        <v>8</v>
      </c>
      <c r="D15" s="27" t="s">
        <v>9</v>
      </c>
      <c r="E15" s="27" t="s">
        <v>10</v>
      </c>
      <c r="F15" s="27" t="s">
        <v>11</v>
      </c>
      <c r="G15" s="27" t="s">
        <v>12</v>
      </c>
      <c r="H15" s="27" t="s">
        <v>13</v>
      </c>
      <c r="I15" s="27" t="s">
        <v>14</v>
      </c>
      <c r="J15" s="27" t="s">
        <v>15</v>
      </c>
      <c r="K15" s="27" t="s">
        <v>16</v>
      </c>
      <c r="L15" s="12" t="s">
        <v>17</v>
      </c>
      <c r="M15" s="12" t="s">
        <v>18</v>
      </c>
      <c r="N15" s="12" t="s">
        <v>19</v>
      </c>
      <c r="O15" s="12" t="s">
        <v>20</v>
      </c>
      <c r="P15" s="1" t="s">
        <v>26</v>
      </c>
      <c r="Q15" s="1" t="s">
        <v>27</v>
      </c>
      <c r="R15" s="1" t="s">
        <v>28</v>
      </c>
      <c r="S15" s="1" t="s">
        <v>29</v>
      </c>
      <c r="T15" s="18"/>
      <c r="U15" s="18"/>
      <c r="V15" s="6" t="s">
        <v>22</v>
      </c>
      <c r="W15" s="1" t="s">
        <v>30</v>
      </c>
      <c r="X15" s="1" t="s">
        <v>33</v>
      </c>
      <c r="Y15" s="1" t="s">
        <v>31</v>
      </c>
      <c r="Z15" s="6" t="s">
        <v>42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5">
      <c r="A16" s="6">
        <v>1</v>
      </c>
      <c r="B16" s="23">
        <f t="shared" ref="B16:R16" si="38">B2/86400</f>
        <v>7.8211346261574074E-5</v>
      </c>
      <c r="C16" s="23">
        <f t="shared" si="38"/>
        <v>7.6672860509259254E-5</v>
      </c>
      <c r="D16" s="23">
        <f t="shared" si="38"/>
        <v>7.2898295115740756E-5</v>
      </c>
      <c r="E16" s="23">
        <f t="shared" si="38"/>
        <v>7.8089831608796288E-5</v>
      </c>
      <c r="F16" s="23">
        <f t="shared" si="38"/>
        <v>6.7767909629629626E-5</v>
      </c>
      <c r="G16" s="23">
        <f t="shared" si="38"/>
        <v>8.835138994212962E-5</v>
      </c>
      <c r="H16" s="23">
        <f t="shared" si="38"/>
        <v>9.9657764340277795E-5</v>
      </c>
      <c r="I16" s="23">
        <f t="shared" si="38"/>
        <v>8.37343579398148E-5</v>
      </c>
      <c r="J16" s="23">
        <f t="shared" si="38"/>
        <v>8.888888888888888E-5</v>
      </c>
      <c r="K16" s="23">
        <f t="shared" si="38"/>
        <v>7.1986803981481472E-5</v>
      </c>
      <c r="L16" s="23">
        <f t="shared" si="38"/>
        <v>7.4766156458333331E-5</v>
      </c>
      <c r="M16" s="23">
        <f t="shared" si="38"/>
        <v>6.2711010335648153E-5</v>
      </c>
      <c r="N16" s="23">
        <f t="shared" si="38"/>
        <v>6.6061980347222228E-5</v>
      </c>
      <c r="O16" s="23">
        <f t="shared" si="38"/>
        <v>7.087007642361111E-5</v>
      </c>
      <c r="P16" s="34">
        <f t="shared" si="38"/>
        <v>7.7190619413029099E-5</v>
      </c>
      <c r="Q16" s="34">
        <f t="shared" si="38"/>
        <v>6.2711010335648153E-5</v>
      </c>
      <c r="R16" s="34">
        <f t="shared" si="38"/>
        <v>9.9657764340277795E-5</v>
      </c>
      <c r="S16" s="8">
        <f>STDEV(B16:O16)/P16*100</f>
        <v>13.07767247706475</v>
      </c>
      <c r="T16" s="18"/>
      <c r="U16" s="18"/>
      <c r="V16" s="6">
        <v>1</v>
      </c>
      <c r="W16" s="23">
        <f>W2/86400</f>
        <v>7.8621491035879633E-5</v>
      </c>
      <c r="X16" s="23">
        <f t="shared" ref="X16:Y16" si="39">X2/86400</f>
        <v>6.2711010335648153E-5</v>
      </c>
      <c r="Y16" s="23">
        <f t="shared" si="39"/>
        <v>9.9657764340277795E-5</v>
      </c>
      <c r="Z16" s="8">
        <f>STDEV(C16,E16:I16,K16,M16)/W16*100</f>
        <v>15.067783940178044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5">
      <c r="A17" s="6">
        <v>2</v>
      </c>
      <c r="B17" s="23">
        <f t="shared" ref="B17:Q18" si="40">B3/86400</f>
        <v>5.0365593773148146E-5</v>
      </c>
      <c r="C17" s="23">
        <f t="shared" ref="C17:O17" si="41">C3/86400</f>
        <v>5.3891093472222234E-5</v>
      </c>
      <c r="D17" s="23">
        <f t="shared" si="41"/>
        <v>5.3258587384259258E-5</v>
      </c>
      <c r="E17" s="23">
        <f t="shared" si="41"/>
        <v>4.6960296469907405E-5</v>
      </c>
      <c r="F17" s="23">
        <f t="shared" si="41"/>
        <v>4.0530780208333344E-5</v>
      </c>
      <c r="G17" s="23">
        <f t="shared" si="41"/>
        <v>5.0615184351851854E-5</v>
      </c>
      <c r="H17" s="23">
        <f t="shared" si="41"/>
        <v>5.280402284722222E-5</v>
      </c>
      <c r="I17" s="23">
        <f t="shared" si="41"/>
        <v>4.4871189212962963E-5</v>
      </c>
      <c r="J17" s="23">
        <f t="shared" si="41"/>
        <v>4.6359284456018515E-5</v>
      </c>
      <c r="K17" s="23">
        <f t="shared" si="41"/>
        <v>4.5269064409722229E-5</v>
      </c>
      <c r="L17" s="23">
        <f t="shared" si="41"/>
        <v>4.7118554212962955E-5</v>
      </c>
      <c r="M17" s="23">
        <f t="shared" si="41"/>
        <v>4.4834971030092595E-5</v>
      </c>
      <c r="N17" s="23">
        <f t="shared" si="41"/>
        <v>4.8878810787037032E-5</v>
      </c>
      <c r="O17" s="23">
        <f t="shared" si="41"/>
        <v>4.9771143020833331E-5</v>
      </c>
      <c r="P17" s="34">
        <f t="shared" ref="P17:R17" si="42">P3/86400</f>
        <v>4.8252041116898133E-5</v>
      </c>
      <c r="Q17" s="34">
        <f t="shared" si="42"/>
        <v>4.0530780208333344E-5</v>
      </c>
      <c r="R17" s="34">
        <f t="shared" si="42"/>
        <v>5.3891093472222234E-5</v>
      </c>
      <c r="S17" s="8">
        <f t="shared" ref="S17:S18" si="43">STDEV(B17:O17)/P17*100</f>
        <v>7.8915645757819801</v>
      </c>
      <c r="T17" s="18"/>
      <c r="U17" s="18"/>
      <c r="V17" s="6">
        <v>2</v>
      </c>
      <c r="W17" s="23">
        <f t="shared" ref="W17:Y19" si="44">W3/86400</f>
        <v>4.7472075250289353E-5</v>
      </c>
      <c r="X17" s="23">
        <f t="shared" si="44"/>
        <v>4.0530780208333344E-5</v>
      </c>
      <c r="Y17" s="23">
        <f t="shared" si="44"/>
        <v>5.3891093472222234E-5</v>
      </c>
      <c r="Z17" s="8">
        <f t="shared" ref="Z17:Z19" si="45">STDEV(C17,E17:I17,K17,M17)/W17*100</f>
        <v>9.6377016515234235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5">
      <c r="A18" s="1">
        <v>3</v>
      </c>
      <c r="B18" s="23">
        <f t="shared" si="40"/>
        <v>4.3096497858796305E-5</v>
      </c>
      <c r="C18" s="23">
        <f t="shared" si="40"/>
        <v>4.6867651377314809E-5</v>
      </c>
      <c r="D18" s="23">
        <f t="shared" si="40"/>
        <v>4.1307634166666665E-5</v>
      </c>
      <c r="E18" s="23">
        <f t="shared" si="40"/>
        <v>3.8556363900462953E-5</v>
      </c>
      <c r="F18" s="23">
        <f t="shared" si="40"/>
        <v>3.9399092974537025E-5</v>
      </c>
      <c r="G18" s="23">
        <f t="shared" si="40"/>
        <v>5.9053497939814813E-5</v>
      </c>
      <c r="H18" s="23">
        <f t="shared" si="40"/>
        <v>4.9593201481481473E-5</v>
      </c>
      <c r="I18" s="23">
        <f t="shared" si="40"/>
        <v>5.3440190115740733E-5</v>
      </c>
      <c r="J18" s="23">
        <f t="shared" si="40"/>
        <v>5.3556993784722225E-5</v>
      </c>
      <c r="K18" s="23">
        <f t="shared" si="40"/>
        <v>5.327197237268517E-5</v>
      </c>
      <c r="L18" s="23">
        <f t="shared" si="40"/>
        <v>5.258855084490742E-5</v>
      </c>
      <c r="M18" s="23">
        <f t="shared" si="40"/>
        <v>3.7540942291666674E-5</v>
      </c>
      <c r="N18" s="23">
        <f t="shared" si="40"/>
        <v>4.8173343414351848E-5</v>
      </c>
      <c r="O18" s="23">
        <f t="shared" si="40"/>
        <v>4.6209162685185179E-5</v>
      </c>
      <c r="P18" s="34">
        <f t="shared" si="40"/>
        <v>4.7332506800595238E-5</v>
      </c>
      <c r="Q18" s="34">
        <f t="shared" si="40"/>
        <v>3.7540942291666674E-5</v>
      </c>
      <c r="R18" s="34">
        <f t="shared" ref="R18:R19" si="46">R4/86400</f>
        <v>5.9053497939814813E-5</v>
      </c>
      <c r="S18" s="8">
        <f t="shared" si="43"/>
        <v>14.035035363302484</v>
      </c>
      <c r="T18" s="11"/>
      <c r="U18" s="11"/>
      <c r="V18" s="1">
        <v>3</v>
      </c>
      <c r="W18" s="23">
        <f t="shared" si="44"/>
        <v>4.7215364056712966E-5</v>
      </c>
      <c r="X18" s="23">
        <f t="shared" si="44"/>
        <v>3.7540942291666674E-5</v>
      </c>
      <c r="Y18" s="23">
        <f t="shared" si="44"/>
        <v>5.9053497939814813E-5</v>
      </c>
      <c r="Z18" s="8">
        <f t="shared" si="45"/>
        <v>17.000541244961397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5">
      <c r="A19" s="6" t="s">
        <v>24</v>
      </c>
      <c r="B19" s="9">
        <f>B5/86400</f>
        <v>1.7167343789351852E-4</v>
      </c>
      <c r="C19" s="9">
        <f t="shared" ref="C19:Q19" si="47">C5/86400</f>
        <v>1.774316053587963E-4</v>
      </c>
      <c r="D19" s="9">
        <f t="shared" si="47"/>
        <v>1.6746451666666668E-4</v>
      </c>
      <c r="E19" s="9">
        <f t="shared" si="47"/>
        <v>1.6360649197916664E-4</v>
      </c>
      <c r="F19" s="9">
        <f t="shared" si="47"/>
        <v>1.4769778281250001E-4</v>
      </c>
      <c r="G19" s="9">
        <f t="shared" si="47"/>
        <v>1.9802007223379629E-4</v>
      </c>
      <c r="H19" s="9">
        <f t="shared" si="47"/>
        <v>2.020549886689815E-4</v>
      </c>
      <c r="I19" s="9">
        <f t="shared" si="47"/>
        <v>1.8204573726851849E-4</v>
      </c>
      <c r="J19" s="9">
        <f t="shared" si="47"/>
        <v>1.8880516712962959E-4</v>
      </c>
      <c r="K19" s="9">
        <f t="shared" si="47"/>
        <v>1.7052784076388886E-4</v>
      </c>
      <c r="L19" s="9">
        <f t="shared" si="47"/>
        <v>1.7447326151620373E-4</v>
      </c>
      <c r="M19" s="9">
        <f t="shared" si="47"/>
        <v>1.4508692365740739E-4</v>
      </c>
      <c r="N19" s="9">
        <f t="shared" si="47"/>
        <v>1.6311413454861111E-4</v>
      </c>
      <c r="O19" s="9">
        <f t="shared" si="47"/>
        <v>1.6685038212962961E-4</v>
      </c>
      <c r="P19" s="34">
        <f t="shared" si="47"/>
        <v>1.7277516733052247E-4</v>
      </c>
      <c r="Q19" s="34">
        <f t="shared" si="47"/>
        <v>1.4508692365740739E-4</v>
      </c>
      <c r="R19" s="34">
        <f t="shared" si="46"/>
        <v>2.020549886689815E-4</v>
      </c>
      <c r="S19" s="8">
        <f>STDEV(B19:O19)/P19*100</f>
        <v>9.5030770439410155</v>
      </c>
      <c r="T19" s="24"/>
      <c r="U19" s="24"/>
      <c r="V19" s="6" t="s">
        <v>24</v>
      </c>
      <c r="W19" s="23">
        <f t="shared" si="44"/>
        <v>1.7330893034288194E-4</v>
      </c>
      <c r="X19" s="23">
        <f t="shared" si="44"/>
        <v>1.4508692365740739E-4</v>
      </c>
      <c r="Y19" s="23">
        <f t="shared" si="44"/>
        <v>2.020549886689815E-4</v>
      </c>
      <c r="Z19" s="8">
        <f t="shared" si="45"/>
        <v>12.112357699436483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5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5">
      <c r="A21" s="35" t="s">
        <v>38</v>
      </c>
      <c r="B21" s="27"/>
      <c r="C21" s="9" t="s">
        <v>8</v>
      </c>
      <c r="D21" s="9"/>
      <c r="E21" s="9" t="s">
        <v>10</v>
      </c>
      <c r="F21" s="9" t="s">
        <v>11</v>
      </c>
      <c r="G21" s="27" t="s">
        <v>12</v>
      </c>
      <c r="H21" s="9" t="s">
        <v>13</v>
      </c>
      <c r="I21" s="9" t="s">
        <v>14</v>
      </c>
      <c r="J21" s="9"/>
      <c r="K21" s="9" t="s">
        <v>16</v>
      </c>
      <c r="L21" s="14"/>
      <c r="M21" s="14" t="s">
        <v>18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23</v>
      </c>
      <c r="AB21" s="27" t="s">
        <v>7</v>
      </c>
      <c r="AC21" s="27" t="s">
        <v>8</v>
      </c>
      <c r="AD21" s="27" t="s">
        <v>9</v>
      </c>
      <c r="AE21" s="27" t="s">
        <v>10</v>
      </c>
      <c r="AF21" s="27" t="s">
        <v>11</v>
      </c>
      <c r="AG21" s="27" t="s">
        <v>12</v>
      </c>
      <c r="AH21" s="27" t="s">
        <v>13</v>
      </c>
      <c r="AI21" s="27" t="s">
        <v>14</v>
      </c>
      <c r="AJ21" s="27" t="s">
        <v>15</v>
      </c>
      <c r="AK21" s="27" t="s">
        <v>16</v>
      </c>
      <c r="AL21" s="12" t="s">
        <v>17</v>
      </c>
      <c r="AM21" s="12" t="s">
        <v>18</v>
      </c>
      <c r="AN21" s="12" t="s">
        <v>19</v>
      </c>
      <c r="AO21" s="12" t="s">
        <v>20</v>
      </c>
      <c r="AP21" s="6" t="s">
        <v>26</v>
      </c>
      <c r="AQ21" s="1" t="s">
        <v>27</v>
      </c>
      <c r="AR21" s="6" t="s">
        <v>28</v>
      </c>
      <c r="AS21" s="6" t="s">
        <v>34</v>
      </c>
      <c r="AT21" s="6" t="s">
        <v>30</v>
      </c>
      <c r="AU21" s="6" t="s">
        <v>33</v>
      </c>
      <c r="AV21" s="1" t="s">
        <v>31</v>
      </c>
      <c r="AW21" s="6" t="s">
        <v>35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5">
      <c r="A22" s="6">
        <v>1</v>
      </c>
      <c r="B22" s="8"/>
      <c r="C22" s="8">
        <f>(C2-$W2)/$W2*100</f>
        <v>-2.4784960205487532</v>
      </c>
      <c r="D22" s="8"/>
      <c r="E22" s="8">
        <f>(E2-$W2)/$W2*100</f>
        <v>-0.67622658903874677</v>
      </c>
      <c r="F22" s="8">
        <f>(F2-$W2)/$W2*100</f>
        <v>-13.804853181042912</v>
      </c>
      <c r="G22" s="8">
        <f t="shared" ref="G22:I22" si="48">(G2-$W2)/$W2*100</f>
        <v>12.375622464104213</v>
      </c>
      <c r="H22" s="8">
        <f t="shared" si="48"/>
        <v>26.756390685592656</v>
      </c>
      <c r="I22" s="8">
        <f t="shared" si="48"/>
        <v>6.5031416176041166</v>
      </c>
      <c r="J22" s="8"/>
      <c r="K22" s="8">
        <f>(K2-$W2)/$W2*100</f>
        <v>-8.4387703247326495</v>
      </c>
      <c r="L22" s="8"/>
      <c r="M22" s="8">
        <f>(M2-$W2)/$W2*100</f>
        <v>-20.236808651937917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1" t="s">
        <v>3</v>
      </c>
      <c r="AB22" s="8">
        <f t="shared" ref="AB22:AO22" si="49">AB2/AB$10*100</f>
        <v>11.337421286615088</v>
      </c>
      <c r="AC22" s="8">
        <f t="shared" si="49"/>
        <v>8.2537419217773298</v>
      </c>
      <c r="AD22" s="8">
        <f t="shared" si="49"/>
        <v>11.670010029709001</v>
      </c>
      <c r="AE22" s="8">
        <f t="shared" si="49"/>
        <v>9.3623472090573525</v>
      </c>
      <c r="AF22" s="8">
        <f t="shared" si="49"/>
        <v>11.027713209323904</v>
      </c>
      <c r="AG22" s="8">
        <f t="shared" si="49"/>
        <v>9.365888058415619</v>
      </c>
      <c r="AH22" s="8">
        <f t="shared" si="49"/>
        <v>12.361439089618571</v>
      </c>
      <c r="AI22" s="8">
        <f t="shared" si="49"/>
        <v>10.078312470276964</v>
      </c>
      <c r="AJ22" s="8">
        <f t="shared" si="49"/>
        <v>12.401566321941408</v>
      </c>
      <c r="AK22" s="8">
        <f t="shared" si="49"/>
        <v>11.117934224914613</v>
      </c>
      <c r="AL22" s="8">
        <f t="shared" si="49"/>
        <v>10.59079250914044</v>
      </c>
      <c r="AM22" s="8">
        <f t="shared" si="49"/>
        <v>11.65523429220927</v>
      </c>
      <c r="AN22" s="8">
        <f t="shared" si="49"/>
        <v>11.250128724250967</v>
      </c>
      <c r="AO22" s="8">
        <f t="shared" si="49"/>
        <v>11.788466984370945</v>
      </c>
      <c r="AP22" s="8">
        <f>AVERAGE(AB22:AO22)</f>
        <v>10.875785452258677</v>
      </c>
      <c r="AQ22" s="8">
        <f t="shared" ref="AQ22:AQ29" si="50">MIN(AB22:AO22)</f>
        <v>8.2537419217773298</v>
      </c>
      <c r="AR22" s="8">
        <f>MAX(AB22:AO22)</f>
        <v>12.401566321941408</v>
      </c>
      <c r="AS22" s="8">
        <f t="shared" ref="AS22:AS29" si="51">STDEV(AB22:AO22)</f>
        <v>1.2154149405945172</v>
      </c>
      <c r="AT22" s="8">
        <f t="shared" ref="AT22:AT29" si="52">AVERAGE(AC22,AE22:AI22,AK22,AM22)</f>
        <v>10.402826309449203</v>
      </c>
      <c r="AU22" s="32">
        <f t="shared" ref="AU22:AU29" si="53">MIN(AC22,AE22:AI22,AK22,AM22)</f>
        <v>8.2537419217773298</v>
      </c>
      <c r="AV22" s="32">
        <f t="shared" ref="AV22:AV29" si="54">MAX(AC22,AE22:AI22,AK22,AM22)</f>
        <v>12.361439089618571</v>
      </c>
      <c r="AW22" s="8">
        <f t="shared" ref="AW22:AW29" si="55">STDEV(AC22,AE22:AI22,AK22,AM22)</f>
        <v>1.3726025008968648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5">
      <c r="A23" s="6">
        <v>2</v>
      </c>
      <c r="B23" s="8"/>
      <c r="C23" s="8">
        <f t="shared" ref="C23:C24" si="56">(C3-$W3)/$W3*100</f>
        <v>13.521671820938048</v>
      </c>
      <c r="D23" s="8"/>
      <c r="E23" s="8">
        <f t="shared" ref="E23:F24" si="57">(E3-$W3)/$W3*100</f>
        <v>-1.0780627930918749</v>
      </c>
      <c r="F23" s="8">
        <f t="shared" si="57"/>
        <v>-14.621848750784707</v>
      </c>
      <c r="G23" s="8">
        <f t="shared" ref="G23:I23" si="58">(G3-$W3)/$W3*100</f>
        <v>6.6209641878745282</v>
      </c>
      <c r="H23" s="8">
        <f t="shared" si="58"/>
        <v>11.231755866624706</v>
      </c>
      <c r="I23" s="8">
        <f t="shared" si="58"/>
        <v>-5.4787704637170576</v>
      </c>
      <c r="J23" s="8"/>
      <c r="K23" s="8">
        <f t="shared" ref="K23:K24" si="59">(K3-$W3)/$W3*100</f>
        <v>-4.6406457458454868</v>
      </c>
      <c r="L23" s="8"/>
      <c r="M23" s="8">
        <f t="shared" ref="M23:M24" si="60">(M3-$W3)/$W3*100</f>
        <v>-5.5550641219980861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1" t="s">
        <v>4</v>
      </c>
      <c r="AB23" s="8">
        <f t="shared" ref="AB23:AO23" si="61">AB3/AB$10*100</f>
        <v>9.2714300362864162</v>
      </c>
      <c r="AC23" s="8">
        <f t="shared" si="61"/>
        <v>7.6946174608683915</v>
      </c>
      <c r="AD23" s="8">
        <f t="shared" si="61"/>
        <v>8.590772315238608</v>
      </c>
      <c r="AE23" s="8">
        <f t="shared" si="61"/>
        <v>6.9549873222096323</v>
      </c>
      <c r="AF23" s="8">
        <f t="shared" si="61"/>
        <v>8.3477265785440036</v>
      </c>
      <c r="AG23" s="8">
        <f t="shared" si="61"/>
        <v>8.3851112745649843</v>
      </c>
      <c r="AH23" s="8">
        <f t="shared" si="61"/>
        <v>10.000545539863442</v>
      </c>
      <c r="AI23" s="8">
        <f t="shared" si="61"/>
        <v>9.5092836197547683</v>
      </c>
      <c r="AJ23" s="8">
        <f t="shared" si="61"/>
        <v>8.6517383375225947</v>
      </c>
      <c r="AK23" s="8">
        <f t="shared" si="61"/>
        <v>9.7538753271033887</v>
      </c>
      <c r="AL23" s="8">
        <f t="shared" si="61"/>
        <v>7.5543220731604199</v>
      </c>
      <c r="AM23" s="8">
        <f t="shared" si="61"/>
        <v>8.5728343602407655</v>
      </c>
      <c r="AN23" s="8">
        <f t="shared" si="61"/>
        <v>9.8290598251481036</v>
      </c>
      <c r="AO23" s="8">
        <f t="shared" si="61"/>
        <v>9.4277534804278549</v>
      </c>
      <c r="AP23" s="8">
        <f t="shared" ref="AP23:AP29" si="62">AVERAGE(AB23:AO23)</f>
        <v>8.7531469679238114</v>
      </c>
      <c r="AQ23" s="8">
        <f t="shared" si="50"/>
        <v>6.9549873222096323</v>
      </c>
      <c r="AR23" s="8">
        <f t="shared" ref="AR23:AR29" si="63">MAX(AB23:AO23)</f>
        <v>10.000545539863442</v>
      </c>
      <c r="AS23" s="8">
        <f t="shared" si="51"/>
        <v>0.92696878380067294</v>
      </c>
      <c r="AT23" s="8">
        <f t="shared" si="52"/>
        <v>8.6523726853936722</v>
      </c>
      <c r="AU23" s="32">
        <f t="shared" si="53"/>
        <v>6.9549873222096323</v>
      </c>
      <c r="AV23" s="32">
        <f t="shared" si="54"/>
        <v>10.000545539863442</v>
      </c>
      <c r="AW23" s="8">
        <f t="shared" si="55"/>
        <v>1.0511321014718229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5">
      <c r="A24" s="1">
        <v>3</v>
      </c>
      <c r="C24" s="8">
        <f t="shared" si="56"/>
        <v>-0.73643968726048648</v>
      </c>
      <c r="E24" s="8">
        <f t="shared" si="57"/>
        <v>-18.339369671806853</v>
      </c>
      <c r="F24" s="8">
        <f t="shared" si="57"/>
        <v>-16.554507708099823</v>
      </c>
      <c r="G24" s="8">
        <f t="shared" ref="G24:I24" si="64">(G4-$W4)/$W4*100</f>
        <v>25.072630741303652</v>
      </c>
      <c r="H24" s="8">
        <f t="shared" si="64"/>
        <v>5.0361518380168828</v>
      </c>
      <c r="I24" s="8">
        <f t="shared" si="64"/>
        <v>13.183899316228482</v>
      </c>
      <c r="K24" s="8">
        <f t="shared" si="59"/>
        <v>12.827621764596122</v>
      </c>
      <c r="M24" s="8">
        <f t="shared" si="60"/>
        <v>-20.489986592978113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1" t="s">
        <v>5</v>
      </c>
      <c r="AB24" s="8">
        <f t="shared" ref="AB24:AO24" si="65">AB4/AB$10*100</f>
        <v>14.597694292915117</v>
      </c>
      <c r="AC24" s="8">
        <f t="shared" si="65"/>
        <v>12.903054034852572</v>
      </c>
      <c r="AD24" s="8">
        <f t="shared" si="65"/>
        <v>8.6371614886819721</v>
      </c>
      <c r="AE24" s="8">
        <f t="shared" si="65"/>
        <v>7.3069395902972509</v>
      </c>
      <c r="AF24" s="8">
        <f t="shared" si="65"/>
        <v>11.090794724987738</v>
      </c>
      <c r="AG24" s="8">
        <f t="shared" si="65"/>
        <v>9.4700624549556949</v>
      </c>
      <c r="AH24" s="8">
        <f t="shared" si="65"/>
        <v>12.213883238462738</v>
      </c>
      <c r="AI24" s="8">
        <f t="shared" si="65"/>
        <v>11.210459295380703</v>
      </c>
      <c r="AJ24" s="8">
        <f t="shared" si="65"/>
        <v>11.720992561455443</v>
      </c>
      <c r="AK24" s="8">
        <f t="shared" si="65"/>
        <v>11.834669225154075</v>
      </c>
      <c r="AL24" s="8">
        <f t="shared" si="65"/>
        <v>12.827455497972295</v>
      </c>
      <c r="AM24" s="8">
        <f t="shared" si="65"/>
        <v>11.753639548949947</v>
      </c>
      <c r="AN24" s="8">
        <f t="shared" si="65"/>
        <v>9.7827206239217901</v>
      </c>
      <c r="AO24" s="8">
        <f t="shared" si="65"/>
        <v>10.074558782448145</v>
      </c>
      <c r="AP24" s="8">
        <f t="shared" si="62"/>
        <v>11.101720382888248</v>
      </c>
      <c r="AQ24" s="8">
        <f t="shared" si="50"/>
        <v>7.3069395902972509</v>
      </c>
      <c r="AR24" s="8">
        <f t="shared" si="63"/>
        <v>14.597694292915117</v>
      </c>
      <c r="AS24" s="8">
        <f t="shared" si="51"/>
        <v>1.9008277404436906</v>
      </c>
      <c r="AT24" s="8">
        <f t="shared" si="52"/>
        <v>10.972937764130089</v>
      </c>
      <c r="AU24" s="32">
        <f t="shared" si="53"/>
        <v>7.3069395902972509</v>
      </c>
      <c r="AV24" s="32">
        <f t="shared" si="54"/>
        <v>12.903054034852572</v>
      </c>
      <c r="AW24" s="8">
        <f t="shared" si="55"/>
        <v>1.7882894629472035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1" t="s">
        <v>6</v>
      </c>
      <c r="AB25" s="8">
        <f t="shared" ref="AB25:AO25" si="66">AB5/AB$10*100</f>
        <v>6.9742874733483244</v>
      </c>
      <c r="AC25" s="8">
        <f t="shared" si="66"/>
        <v>8.7542914259298623</v>
      </c>
      <c r="AD25" s="8">
        <f t="shared" si="66"/>
        <v>7.762036106952408</v>
      </c>
      <c r="AE25" s="8">
        <f t="shared" si="66"/>
        <v>5.164105359245907</v>
      </c>
      <c r="AF25" s="8">
        <f t="shared" si="66"/>
        <v>11.084397723633515</v>
      </c>
      <c r="AG25" s="8">
        <f t="shared" si="66"/>
        <v>8.9181767052651786</v>
      </c>
      <c r="AH25" s="8">
        <f t="shared" si="66"/>
        <v>8.6192877293610604</v>
      </c>
      <c r="AI25" s="8">
        <f t="shared" si="66"/>
        <v>8.8289575262352251</v>
      </c>
      <c r="AJ25" s="8">
        <f t="shared" si="66"/>
        <v>5.9783734327774747</v>
      </c>
      <c r="AK25" s="8">
        <f t="shared" si="66"/>
        <v>6.778894099830203</v>
      </c>
      <c r="AL25" s="8">
        <f t="shared" si="66"/>
        <v>7.4691817654316841</v>
      </c>
      <c r="AM25" s="8">
        <f t="shared" si="66"/>
        <v>7.3254030275288233</v>
      </c>
      <c r="AN25" s="8">
        <f t="shared" si="66"/>
        <v>5.8696323800296231</v>
      </c>
      <c r="AO25" s="8">
        <f t="shared" si="66"/>
        <v>6.7172114371793228</v>
      </c>
      <c r="AP25" s="8">
        <f t="shared" si="62"/>
        <v>7.5888740137677582</v>
      </c>
      <c r="AQ25" s="8">
        <f t="shared" si="50"/>
        <v>5.164105359245907</v>
      </c>
      <c r="AR25" s="8">
        <f t="shared" si="63"/>
        <v>11.084397723633515</v>
      </c>
      <c r="AS25" s="8">
        <f t="shared" si="51"/>
        <v>1.5511733502687737</v>
      </c>
      <c r="AT25" s="8">
        <f t="shared" si="52"/>
        <v>8.1841891996287224</v>
      </c>
      <c r="AU25" s="32">
        <f t="shared" si="53"/>
        <v>5.164105359245907</v>
      </c>
      <c r="AV25" s="32">
        <f t="shared" si="54"/>
        <v>11.084397723633515</v>
      </c>
      <c r="AW25" s="8">
        <f t="shared" si="55"/>
        <v>1.7612201543651171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5">
      <c r="A26" s="35" t="s">
        <v>39</v>
      </c>
      <c r="B26" s="27" t="s">
        <v>7</v>
      </c>
      <c r="C26" s="9" t="s">
        <v>8</v>
      </c>
      <c r="D26" s="9" t="s">
        <v>9</v>
      </c>
      <c r="E26" s="9" t="s">
        <v>10</v>
      </c>
      <c r="F26" s="9" t="s">
        <v>11</v>
      </c>
      <c r="G26" s="27" t="s">
        <v>12</v>
      </c>
      <c r="H26" s="9" t="s">
        <v>13</v>
      </c>
      <c r="I26" s="9" t="s">
        <v>14</v>
      </c>
      <c r="J26" s="9" t="s">
        <v>15</v>
      </c>
      <c r="K26" s="9" t="s">
        <v>16</v>
      </c>
      <c r="L26" s="14" t="s">
        <v>17</v>
      </c>
      <c r="M26" s="14" t="s">
        <v>18</v>
      </c>
      <c r="N26" s="14" t="s">
        <v>19</v>
      </c>
      <c r="O26" s="14" t="s">
        <v>20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1" t="s">
        <v>53</v>
      </c>
      <c r="AB26" s="8">
        <f t="shared" ref="AB26:AO26" si="67">AB6/AB$10*100</f>
        <v>3.3773774419744842</v>
      </c>
      <c r="AC26" s="8">
        <f t="shared" si="67"/>
        <v>5.606923681356899</v>
      </c>
      <c r="AD26" s="8">
        <f t="shared" si="67"/>
        <v>6.8706118329832204</v>
      </c>
      <c r="AE26" s="8">
        <f t="shared" si="67"/>
        <v>18.941897395207778</v>
      </c>
      <c r="AF26" s="8">
        <f t="shared" si="67"/>
        <v>4.3321889807121323</v>
      </c>
      <c r="AG26" s="8">
        <f t="shared" si="67"/>
        <v>8.4781525346211062</v>
      </c>
      <c r="AH26" s="8">
        <f t="shared" si="67"/>
        <v>6.1269447857453931</v>
      </c>
      <c r="AI26" s="8">
        <f t="shared" si="67"/>
        <v>6.369317019608105</v>
      </c>
      <c r="AJ26" s="8">
        <f t="shared" si="67"/>
        <v>8.3270201409197622</v>
      </c>
      <c r="AK26" s="8">
        <f t="shared" si="67"/>
        <v>2.7287334290487486</v>
      </c>
      <c r="AL26" s="8">
        <f t="shared" si="67"/>
        <v>4.4107493390624581</v>
      </c>
      <c r="AM26" s="8">
        <f t="shared" si="67"/>
        <v>3.9159503363761088</v>
      </c>
      <c r="AN26" s="8">
        <f t="shared" si="67"/>
        <v>3.7689218369233348</v>
      </c>
      <c r="AO26" s="8">
        <f t="shared" si="67"/>
        <v>4.4672350351951815</v>
      </c>
      <c r="AP26" s="8">
        <f t="shared" si="62"/>
        <v>6.265858842123909</v>
      </c>
      <c r="AQ26" s="8">
        <f t="shared" si="50"/>
        <v>2.7287334290487486</v>
      </c>
      <c r="AR26" s="8">
        <f t="shared" si="63"/>
        <v>18.941897395207778</v>
      </c>
      <c r="AS26" s="8">
        <f t="shared" si="51"/>
        <v>4.0542608972315533</v>
      </c>
      <c r="AT26" s="8">
        <f t="shared" si="52"/>
        <v>7.0625135203345328</v>
      </c>
      <c r="AU26" s="32">
        <f t="shared" si="53"/>
        <v>2.7287334290487486</v>
      </c>
      <c r="AV26" s="32">
        <f t="shared" si="54"/>
        <v>18.941897395207778</v>
      </c>
      <c r="AW26" s="8">
        <f t="shared" si="55"/>
        <v>5.1093126310464525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5">
      <c r="A27" s="6">
        <v>1</v>
      </c>
      <c r="B27" s="8">
        <f>(B2-$P2)/$P2*100</f>
        <v>1.3223457154596632</v>
      </c>
      <c r="C27" s="8">
        <f t="shared" ref="C27:O27" si="68">(C2-$P2)/$P2*100</f>
        <v>-0.6707536585494166</v>
      </c>
      <c r="D27" s="8">
        <f t="shared" si="68"/>
        <v>-5.5606812458922272</v>
      </c>
      <c r="E27" s="8">
        <f t="shared" si="68"/>
        <v>1.1649241871680205</v>
      </c>
      <c r="F27" s="8">
        <f t="shared" si="68"/>
        <v>-12.207065903928997</v>
      </c>
      <c r="G27" s="8">
        <f t="shared" si="68"/>
        <v>14.458713524996899</v>
      </c>
      <c r="H27" s="8">
        <f t="shared" si="68"/>
        <v>29.106056018325493</v>
      </c>
      <c r="I27" s="8">
        <f t="shared" si="68"/>
        <v>8.4773753294706342</v>
      </c>
      <c r="J27" s="8">
        <f t="shared" si="68"/>
        <v>15.15504029481232</v>
      </c>
      <c r="K27" s="8">
        <f t="shared" si="68"/>
        <v>-6.7415127266996233</v>
      </c>
      <c r="L27" s="8">
        <f t="shared" si="68"/>
        <v>-3.1408777039642981</v>
      </c>
      <c r="M27" s="8">
        <f t="shared" si="68"/>
        <v>-18.758249626038012</v>
      </c>
      <c r="N27" s="8">
        <f t="shared" si="68"/>
        <v>-14.417087400555905</v>
      </c>
      <c r="O27" s="8">
        <f t="shared" si="68"/>
        <v>-8.188226804604632</v>
      </c>
      <c r="Q27" s="23"/>
      <c r="R27" s="23"/>
      <c r="S27" s="7"/>
      <c r="T27" s="7"/>
      <c r="U27" s="7"/>
      <c r="V27" s="7"/>
      <c r="W27" s="7"/>
      <c r="X27" s="7"/>
      <c r="Y27" s="7"/>
      <c r="AA27" s="1" t="s">
        <v>0</v>
      </c>
      <c r="AB27" s="8">
        <f t="shared" ref="AB27:AO27" si="69">AB7/AB$10*100</f>
        <v>22.841785186019784</v>
      </c>
      <c r="AC27" s="8">
        <f t="shared" si="69"/>
        <v>23.496243654286488</v>
      </c>
      <c r="AD27" s="8">
        <f t="shared" si="69"/>
        <v>22.640421268512167</v>
      </c>
      <c r="AE27" s="8">
        <f t="shared" si="69"/>
        <v>21.087298280498921</v>
      </c>
      <c r="AF27" s="8">
        <f t="shared" si="69"/>
        <v>25.155837970650353</v>
      </c>
      <c r="AG27" s="8">
        <f t="shared" si="69"/>
        <v>21.447732549035287</v>
      </c>
      <c r="AH27" s="8">
        <f t="shared" si="69"/>
        <v>20.70198135266844</v>
      </c>
      <c r="AI27" s="8">
        <f t="shared" si="69"/>
        <v>21.407133218334167</v>
      </c>
      <c r="AJ27" s="8">
        <f t="shared" si="69"/>
        <v>19.847843944242726</v>
      </c>
      <c r="AK27" s="8">
        <f t="shared" si="69"/>
        <v>23.659642446124899</v>
      </c>
      <c r="AL27" s="8">
        <f t="shared" si="69"/>
        <v>23.720902250277454</v>
      </c>
      <c r="AM27" s="8">
        <f t="shared" si="69"/>
        <v>25.646146273122213</v>
      </c>
      <c r="AN27" s="8">
        <f t="shared" si="69"/>
        <v>25.135477810286744</v>
      </c>
      <c r="AO27" s="8">
        <f t="shared" si="69"/>
        <v>25.300909178041831</v>
      </c>
      <c r="AP27" s="8">
        <f t="shared" si="62"/>
        <v>23.00638252729296</v>
      </c>
      <c r="AQ27" s="8">
        <f t="shared" si="50"/>
        <v>19.847843944242726</v>
      </c>
      <c r="AR27" s="8">
        <f t="shared" si="63"/>
        <v>25.646146273122213</v>
      </c>
      <c r="AS27" s="8">
        <f t="shared" si="51"/>
        <v>1.8949565577889049</v>
      </c>
      <c r="AT27" s="8">
        <f t="shared" si="52"/>
        <v>22.825251968090097</v>
      </c>
      <c r="AU27" s="32">
        <f t="shared" si="53"/>
        <v>20.70198135266844</v>
      </c>
      <c r="AV27" s="32">
        <f t="shared" si="54"/>
        <v>25.646146273122213</v>
      </c>
      <c r="AW27" s="8">
        <f t="shared" si="55"/>
        <v>1.9262433748130987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5">
      <c r="A28" s="6">
        <v>2</v>
      </c>
      <c r="B28" s="8">
        <f t="shared" ref="B28:O29" si="70">(B3-$P3)/$P3*100</f>
        <v>4.3802347161430877</v>
      </c>
      <c r="C28" s="8">
        <f t="shared" si="70"/>
        <v>11.68666076044868</v>
      </c>
      <c r="D28" s="8">
        <f t="shared" si="70"/>
        <v>10.375822766195482</v>
      </c>
      <c r="E28" s="8">
        <f t="shared" si="70"/>
        <v>-2.6770777299581474</v>
      </c>
      <c r="F28" s="8">
        <f t="shared" si="70"/>
        <v>-16.001936353031841</v>
      </c>
      <c r="G28" s="8">
        <f t="shared" si="70"/>
        <v>4.8974990078215299</v>
      </c>
      <c r="H28" s="8">
        <f t="shared" si="70"/>
        <v>9.4337599507888115</v>
      </c>
      <c r="I28" s="8">
        <f t="shared" si="70"/>
        <v>-7.0066505492369275</v>
      </c>
      <c r="J28" s="8">
        <f t="shared" si="70"/>
        <v>-3.9226457929398597</v>
      </c>
      <c r="K28" s="8">
        <f t="shared" si="70"/>
        <v>-6.1820736245108785</v>
      </c>
      <c r="L28" s="8">
        <f t="shared" si="70"/>
        <v>-2.3490962821430257</v>
      </c>
      <c r="M28" s="8">
        <f t="shared" si="70"/>
        <v>-7.0817109654017569</v>
      </c>
      <c r="N28" s="8">
        <f t="shared" si="70"/>
        <v>1.2989495483112343</v>
      </c>
      <c r="O28" s="8">
        <f t="shared" si="70"/>
        <v>3.1482645475140334</v>
      </c>
      <c r="Q28" s="23"/>
      <c r="R28" s="23"/>
      <c r="S28" s="7"/>
      <c r="T28" s="7"/>
      <c r="U28" s="7"/>
      <c r="V28" s="7"/>
      <c r="W28" s="7"/>
      <c r="X28" s="7"/>
      <c r="Y28" s="7"/>
      <c r="AA28" s="1" t="s">
        <v>1</v>
      </c>
      <c r="AB28" s="8">
        <f t="shared" ref="AB28:AO28" si="71">AB8/AB$10*100</f>
        <v>6.4962384425322943</v>
      </c>
      <c r="AC28" s="8">
        <f t="shared" si="71"/>
        <v>6.8766391042533224</v>
      </c>
      <c r="AD28" s="8">
        <f t="shared" si="71"/>
        <v>9.1624874576802284</v>
      </c>
      <c r="AE28" s="8">
        <f t="shared" si="71"/>
        <v>7.6159004140169699</v>
      </c>
      <c r="AF28" s="8">
        <f t="shared" si="71"/>
        <v>2.2858605007387047</v>
      </c>
      <c r="AG28" s="8">
        <f t="shared" si="71"/>
        <v>4.1129006639917449</v>
      </c>
      <c r="AH28" s="8">
        <f t="shared" si="71"/>
        <v>5.4315099286227682</v>
      </c>
      <c r="AI28" s="8">
        <f t="shared" si="71"/>
        <v>3.2411721395538344</v>
      </c>
      <c r="AJ28" s="8">
        <f t="shared" si="71"/>
        <v>4.7061898043088757</v>
      </c>
      <c r="AK28" s="8">
        <f t="shared" si="71"/>
        <v>2.8867937293036725</v>
      </c>
      <c r="AL28" s="8">
        <f t="shared" si="71"/>
        <v>3.2852726807660391</v>
      </c>
      <c r="AM28" s="8">
        <f t="shared" si="71"/>
        <v>5.2559983860071355</v>
      </c>
      <c r="AN28" s="8">
        <f t="shared" si="71"/>
        <v>4.8305401085774369</v>
      </c>
      <c r="AO28" s="8">
        <f t="shared" si="71"/>
        <v>4.5288954562472732</v>
      </c>
      <c r="AP28" s="8">
        <f t="shared" si="62"/>
        <v>5.0511713440428787</v>
      </c>
      <c r="AQ28" s="8">
        <f t="shared" si="50"/>
        <v>2.2858605007387047</v>
      </c>
      <c r="AR28" s="8">
        <f t="shared" si="63"/>
        <v>9.1624874576802284</v>
      </c>
      <c r="AS28" s="8">
        <f t="shared" si="51"/>
        <v>1.94411740925718</v>
      </c>
      <c r="AT28" s="8">
        <f t="shared" si="52"/>
        <v>4.7133468583110192</v>
      </c>
      <c r="AU28" s="32">
        <f t="shared" si="53"/>
        <v>2.2858605007387047</v>
      </c>
      <c r="AV28" s="32">
        <f t="shared" si="54"/>
        <v>7.6159004140169699</v>
      </c>
      <c r="AW28" s="8">
        <f t="shared" si="55"/>
        <v>1.9150419519937567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5">
      <c r="A29" s="6">
        <v>3</v>
      </c>
      <c r="B29" s="8">
        <f t="shared" si="70"/>
        <v>-8.9494709410693201</v>
      </c>
      <c r="C29" s="8">
        <f t="shared" si="70"/>
        <v>-0.98210607191965593</v>
      </c>
      <c r="D29" s="8">
        <f t="shared" si="70"/>
        <v>-12.728826426435555</v>
      </c>
      <c r="E29" s="8">
        <f t="shared" si="70"/>
        <v>-18.541470742517099</v>
      </c>
      <c r="F29" s="8">
        <f t="shared" si="70"/>
        <v>-16.761026115689369</v>
      </c>
      <c r="G29" s="8">
        <f t="shared" si="70"/>
        <v>24.763089748443619</v>
      </c>
      <c r="H29" s="8">
        <f t="shared" si="70"/>
        <v>4.7761989247901191</v>
      </c>
      <c r="I29" s="8">
        <f t="shared" si="70"/>
        <v>12.903781624912137</v>
      </c>
      <c r="J29" s="8">
        <f t="shared" si="70"/>
        <v>13.15055424879527</v>
      </c>
      <c r="K29" s="8">
        <f t="shared" si="70"/>
        <v>12.548385821000382</v>
      </c>
      <c r="L29" s="8">
        <f t="shared" si="70"/>
        <v>11.104512310017958</v>
      </c>
      <c r="M29" s="8">
        <f t="shared" si="70"/>
        <v>-20.68676512355232</v>
      </c>
      <c r="N29" s="8">
        <f t="shared" si="70"/>
        <v>1.7764464014106232</v>
      </c>
      <c r="O29" s="8">
        <f t="shared" si="70"/>
        <v>-2.3733036581868356</v>
      </c>
      <c r="Q29" s="23"/>
      <c r="R29" s="23"/>
      <c r="S29" s="7"/>
      <c r="T29" s="7"/>
      <c r="U29" s="7"/>
      <c r="V29" s="7"/>
      <c r="W29" s="7"/>
      <c r="X29" s="7"/>
      <c r="Y29" s="7"/>
      <c r="AA29" s="1">
        <v>3</v>
      </c>
      <c r="AB29" s="8">
        <f t="shared" ref="AB29:AO29" si="72">AB9/AB$10*100</f>
        <v>25.103765840308483</v>
      </c>
      <c r="AC29" s="8">
        <f t="shared" si="72"/>
        <v>26.414488716675137</v>
      </c>
      <c r="AD29" s="8">
        <f t="shared" si="72"/>
        <v>24.666499500242388</v>
      </c>
      <c r="AE29" s="8">
        <f t="shared" si="72"/>
        <v>23.566524429466192</v>
      </c>
      <c r="AF29" s="8">
        <f t="shared" si="72"/>
        <v>26.67548031140965</v>
      </c>
      <c r="AG29" s="8">
        <f t="shared" si="72"/>
        <v>29.821975759150387</v>
      </c>
      <c r="AH29" s="8">
        <f t="shared" si="72"/>
        <v>24.544408335657582</v>
      </c>
      <c r="AI29" s="8">
        <f t="shared" si="72"/>
        <v>29.355364710856229</v>
      </c>
      <c r="AJ29" s="8">
        <f t="shared" si="72"/>
        <v>28.366275456831712</v>
      </c>
      <c r="AK29" s="8">
        <f t="shared" si="72"/>
        <v>31.239457518520393</v>
      </c>
      <c r="AL29" s="8">
        <f t="shared" si="72"/>
        <v>30.141323884189219</v>
      </c>
      <c r="AM29" s="8">
        <f t="shared" si="72"/>
        <v>25.874793775565742</v>
      </c>
      <c r="AN29" s="8">
        <f t="shared" si="72"/>
        <v>29.533518690862</v>
      </c>
      <c r="AO29" s="8">
        <f t="shared" si="72"/>
        <v>27.694969646089451</v>
      </c>
      <c r="AP29" s="8">
        <f t="shared" si="62"/>
        <v>27.357060469701757</v>
      </c>
      <c r="AQ29" s="8">
        <f t="shared" si="50"/>
        <v>23.566524429466192</v>
      </c>
      <c r="AR29" s="8">
        <f t="shared" si="63"/>
        <v>31.239457518520393</v>
      </c>
      <c r="AS29" s="8">
        <f t="shared" si="51"/>
        <v>2.4323075908015053</v>
      </c>
      <c r="AT29" s="8">
        <f t="shared" si="52"/>
        <v>27.186561694662664</v>
      </c>
      <c r="AU29" s="32">
        <f t="shared" si="53"/>
        <v>23.566524429466192</v>
      </c>
      <c r="AV29" s="32">
        <f t="shared" si="54"/>
        <v>31.239457518520393</v>
      </c>
      <c r="AW29" s="8">
        <f t="shared" si="55"/>
        <v>2.6922841731915677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20" t="s">
        <v>24</v>
      </c>
      <c r="AB30" s="16">
        <f>SUM(AB22:AB29)</f>
        <v>99.999999999999986</v>
      </c>
      <c r="AC30" s="16">
        <f t="shared" ref="AC30:AP30" si="73">SUM(AC22:AC29)</f>
        <v>100</v>
      </c>
      <c r="AD30" s="16">
        <f t="shared" si="73"/>
        <v>100</v>
      </c>
      <c r="AE30" s="16">
        <f t="shared" si="73"/>
        <v>100.00000000000003</v>
      </c>
      <c r="AF30" s="16">
        <f t="shared" si="73"/>
        <v>100</v>
      </c>
      <c r="AG30" s="16">
        <f t="shared" si="73"/>
        <v>100.00000000000001</v>
      </c>
      <c r="AH30" s="16">
        <f t="shared" si="73"/>
        <v>100</v>
      </c>
      <c r="AI30" s="16">
        <f t="shared" si="73"/>
        <v>100</v>
      </c>
      <c r="AJ30" s="16">
        <f t="shared" si="73"/>
        <v>100</v>
      </c>
      <c r="AK30" s="16">
        <f t="shared" si="73"/>
        <v>99.999999999999986</v>
      </c>
      <c r="AL30" s="16">
        <f t="shared" si="73"/>
        <v>100.00000000000001</v>
      </c>
      <c r="AM30" s="16">
        <f t="shared" si="73"/>
        <v>100</v>
      </c>
      <c r="AN30" s="16">
        <f t="shared" si="73"/>
        <v>99.999999999999986</v>
      </c>
      <c r="AO30" s="16">
        <f t="shared" si="73"/>
        <v>100</v>
      </c>
      <c r="AP30" s="16">
        <f t="shared" si="73"/>
        <v>100</v>
      </c>
      <c r="AQ30" s="8"/>
      <c r="AR30" s="8"/>
      <c r="AS30" s="8"/>
      <c r="AT30" s="8"/>
      <c r="AU30" s="32"/>
      <c r="AV30" s="32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5">
      <c r="A31" s="35" t="s">
        <v>40</v>
      </c>
      <c r="B31" s="27"/>
      <c r="C31" s="9" t="s">
        <v>8</v>
      </c>
      <c r="D31" s="9"/>
      <c r="E31" s="9" t="s">
        <v>10</v>
      </c>
      <c r="F31" s="9" t="s">
        <v>11</v>
      </c>
      <c r="G31" s="27" t="s">
        <v>12</v>
      </c>
      <c r="H31" s="9" t="s">
        <v>13</v>
      </c>
      <c r="I31" s="9" t="s">
        <v>14</v>
      </c>
      <c r="J31" s="9"/>
      <c r="K31" s="9" t="s">
        <v>16</v>
      </c>
      <c r="L31" s="14"/>
      <c r="M31" s="14" t="s">
        <v>18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1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2"/>
      <c r="AV31" s="32"/>
      <c r="AW31" s="8"/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5">
      <c r="A32" s="6">
        <v>1</v>
      </c>
      <c r="B32" s="8"/>
      <c r="C32" s="8">
        <f>C9-$W9</f>
        <v>-2.062210954151162</v>
      </c>
      <c r="D32" s="8"/>
      <c r="E32" s="8">
        <f t="shared" ref="E32:K32" si="74">E9-$W9</f>
        <v>2.4554373970816954</v>
      </c>
      <c r="F32" s="8">
        <f t="shared" si="74"/>
        <v>0.60798173826506741</v>
      </c>
      <c r="G32" s="8">
        <f t="shared" si="74"/>
        <v>-0.65744845111363759</v>
      </c>
      <c r="H32" s="8">
        <f t="shared" si="74"/>
        <v>4.0472609041149852</v>
      </c>
      <c r="I32" s="8">
        <f t="shared" si="74"/>
        <v>0.7214904523195429</v>
      </c>
      <c r="J32" s="8"/>
      <c r="K32" s="8">
        <f t="shared" si="74"/>
        <v>-3.0607331728851861</v>
      </c>
      <c r="L32" s="8"/>
      <c r="M32" s="8">
        <f>M9-$W9</f>
        <v>-2.0517779136313052</v>
      </c>
      <c r="N32" s="8"/>
      <c r="O32" s="8"/>
      <c r="P32" s="32">
        <f>T9-$W9</f>
        <v>-1.974839478936218</v>
      </c>
      <c r="Q32" s="10"/>
      <c r="R32" s="10"/>
      <c r="Y32" s="7"/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5">
      <c r="A33" s="6">
        <v>2</v>
      </c>
      <c r="B33" s="8"/>
      <c r="C33" s="8">
        <f t="shared" ref="C33:M34" si="75">C10-$W10</f>
        <v>2.8342839321386926</v>
      </c>
      <c r="D33" s="8"/>
      <c r="E33" s="8">
        <f t="shared" si="75"/>
        <v>1.1645998681147773</v>
      </c>
      <c r="F33" s="8">
        <f t="shared" si="75"/>
        <v>-9.6900355012053296E-2</v>
      </c>
      <c r="G33" s="8">
        <f t="shared" si="75"/>
        <v>-1.9779656133740779</v>
      </c>
      <c r="H33" s="8">
        <f t="shared" si="75"/>
        <v>-1.4051075451099031</v>
      </c>
      <c r="I33" s="8">
        <f t="shared" si="75"/>
        <v>-2.8902934685131108</v>
      </c>
      <c r="J33" s="8"/>
      <c r="K33" s="8">
        <f t="shared" si="75"/>
        <v>-0.99216265097254208</v>
      </c>
      <c r="L33" s="8"/>
      <c r="M33" s="8">
        <f>M10-$W10</f>
        <v>3.363545832728235</v>
      </c>
      <c r="N33" s="8"/>
      <c r="O33" s="8"/>
      <c r="P33" s="32">
        <f>T10-$W10</f>
        <v>2.2614011735988875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5">
      <c r="A34" s="6">
        <v>3</v>
      </c>
      <c r="B34" s="8"/>
      <c r="C34" s="8">
        <f>C11-$W11</f>
        <v>-0.77207297798752705</v>
      </c>
      <c r="D34" s="8"/>
      <c r="E34" s="8">
        <f t="shared" si="75"/>
        <v>-3.6200372651964727</v>
      </c>
      <c r="F34" s="8">
        <f t="shared" si="75"/>
        <v>-0.51108138325301411</v>
      </c>
      <c r="G34" s="8">
        <f t="shared" si="75"/>
        <v>2.6354140644877226</v>
      </c>
      <c r="H34" s="8">
        <f t="shared" si="75"/>
        <v>-2.6421533590050821</v>
      </c>
      <c r="I34" s="8">
        <f t="shared" si="75"/>
        <v>2.1688030161935643</v>
      </c>
      <c r="J34" s="8"/>
      <c r="K34" s="8">
        <f t="shared" si="75"/>
        <v>4.0528958238577317</v>
      </c>
      <c r="L34" s="8"/>
      <c r="M34" s="8">
        <f t="shared" si="75"/>
        <v>-1.3117679190969227</v>
      </c>
      <c r="N34" s="8"/>
      <c r="O34" s="8"/>
      <c r="P34" s="32">
        <f>T11-$W11</f>
        <v>-0.18656169466266448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5">
      <c r="A36" s="35" t="s">
        <v>41</v>
      </c>
      <c r="B36" s="27" t="s">
        <v>7</v>
      </c>
      <c r="C36" s="9" t="s">
        <v>8</v>
      </c>
      <c r="D36" s="9" t="s">
        <v>9</v>
      </c>
      <c r="E36" s="9" t="s">
        <v>10</v>
      </c>
      <c r="F36" s="9" t="s">
        <v>11</v>
      </c>
      <c r="G36" s="27" t="s">
        <v>12</v>
      </c>
      <c r="H36" s="9" t="s">
        <v>13</v>
      </c>
      <c r="I36" s="9" t="s">
        <v>14</v>
      </c>
      <c r="J36" s="9" t="s">
        <v>15</v>
      </c>
      <c r="K36" s="9" t="s">
        <v>16</v>
      </c>
      <c r="L36" s="14" t="s">
        <v>17</v>
      </c>
      <c r="M36" s="14" t="s">
        <v>18</v>
      </c>
      <c r="N36" s="14" t="s">
        <v>19</v>
      </c>
      <c r="O36" s="14" t="s">
        <v>20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5">
      <c r="A37" s="6">
        <v>1</v>
      </c>
      <c r="B37" s="8">
        <f>B9-$P9</f>
        <v>0.97282487217702851</v>
      </c>
      <c r="C37" s="8">
        <f>C9-$P9</f>
        <v>-1.3727571341773483</v>
      </c>
      <c r="D37" s="8">
        <f t="shared" ref="D37:M37" si="76">D9-$P9</f>
        <v>-1.0547938853971957</v>
      </c>
      <c r="E37" s="8">
        <f t="shared" si="76"/>
        <v>3.144891217055509</v>
      </c>
      <c r="F37" s="8">
        <f t="shared" si="76"/>
        <v>1.297435558238881</v>
      </c>
      <c r="G37" s="8">
        <f t="shared" si="76"/>
        <v>3.200536886017602E-2</v>
      </c>
      <c r="H37" s="8">
        <f t="shared" si="76"/>
        <v>4.7367147240887988</v>
      </c>
      <c r="I37" s="8">
        <f t="shared" si="76"/>
        <v>1.4109442722933565</v>
      </c>
      <c r="J37" s="8">
        <f t="shared" si="76"/>
        <v>2.4943051356542796</v>
      </c>
      <c r="K37" s="8">
        <f t="shared" si="76"/>
        <v>-2.3712793529113725</v>
      </c>
      <c r="L37" s="8">
        <f t="shared" si="76"/>
        <v>-1.7328844741951173</v>
      </c>
      <c r="M37" s="8">
        <f t="shared" si="76"/>
        <v>-1.3623240936574916</v>
      </c>
      <c r="N37" s="8">
        <f>N9-$P9</f>
        <v>-4.0849222686885867</v>
      </c>
      <c r="O37" s="8">
        <f>O9-$P9</f>
        <v>-2.11015993934096</v>
      </c>
      <c r="P37" s="13">
        <f>T9-$P$9</f>
        <v>-1.2853856589624044</v>
      </c>
      <c r="Q37" s="10"/>
      <c r="R37" s="10"/>
      <c r="Y37" s="7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5">
      <c r="A38" s="6">
        <v>2</v>
      </c>
      <c r="B38" s="8">
        <f t="shared" ref="B38:N39" si="77">B10-$P10</f>
        <v>1.2804697572162418</v>
      </c>
      <c r="C38" s="8">
        <f t="shared" si="77"/>
        <v>2.3153288872039681</v>
      </c>
      <c r="D38" s="8">
        <f t="shared" si="77"/>
        <v>3.7453548548565578</v>
      </c>
      <c r="E38" s="8">
        <f t="shared" si="77"/>
        <v>0.6456448231800529</v>
      </c>
      <c r="F38" s="8">
        <f t="shared" si="77"/>
        <v>-0.61585539994677774</v>
      </c>
      <c r="G38" s="8">
        <f t="shared" si="77"/>
        <v>-2.4969206583088024</v>
      </c>
      <c r="H38" s="8">
        <f t="shared" si="77"/>
        <v>-1.9240625900446275</v>
      </c>
      <c r="I38" s="8">
        <f t="shared" si="77"/>
        <v>-3.4092485134478352</v>
      </c>
      <c r="J38" s="8">
        <f t="shared" si="77"/>
        <v>-3.5035201227842308</v>
      </c>
      <c r="K38" s="8">
        <f t="shared" si="77"/>
        <v>-1.5111176959072665</v>
      </c>
      <c r="L38" s="8">
        <f t="shared" si="77"/>
        <v>-1.0513789402923521</v>
      </c>
      <c r="M38" s="8">
        <f t="shared" si="77"/>
        <v>2.8445907877935106</v>
      </c>
      <c r="N38" s="8">
        <f t="shared" si="77"/>
        <v>1.9084640475283408</v>
      </c>
      <c r="O38" s="8">
        <f>O10-$P10</f>
        <v>1.7722507629532664</v>
      </c>
      <c r="P38" s="13">
        <f>T10-$P$10</f>
        <v>1.742446128664163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5">
      <c r="A39" s="6">
        <v>3</v>
      </c>
      <c r="B39" s="8">
        <f t="shared" si="77"/>
        <v>-2.2532946293932667</v>
      </c>
      <c r="C39" s="8">
        <f t="shared" si="77"/>
        <v>-0.94257175302661977</v>
      </c>
      <c r="D39" s="8">
        <f t="shared" si="77"/>
        <v>-2.6905609694593693</v>
      </c>
      <c r="E39" s="8">
        <f t="shared" si="77"/>
        <v>-3.7905360402355655</v>
      </c>
      <c r="F39" s="8">
        <f t="shared" si="77"/>
        <v>-0.68158015829210683</v>
      </c>
      <c r="G39" s="8">
        <f t="shared" si="77"/>
        <v>2.4649152894486299</v>
      </c>
      <c r="H39" s="8">
        <f t="shared" si="77"/>
        <v>-2.8126521340441748</v>
      </c>
      <c r="I39" s="8">
        <f t="shared" si="77"/>
        <v>1.9983042411544716</v>
      </c>
      <c r="J39" s="8">
        <f t="shared" si="77"/>
        <v>1.0092149871299618</v>
      </c>
      <c r="K39" s="8">
        <f t="shared" si="77"/>
        <v>3.882397048818639</v>
      </c>
      <c r="L39" s="8">
        <f t="shared" si="77"/>
        <v>2.7842634144874552</v>
      </c>
      <c r="M39" s="8">
        <f t="shared" si="77"/>
        <v>-1.4822666941360154</v>
      </c>
      <c r="N39" s="8">
        <f t="shared" si="77"/>
        <v>2.1764582211602423</v>
      </c>
      <c r="O39" s="8">
        <f>O11-$P11</f>
        <v>0.33790917638769358</v>
      </c>
      <c r="P39" s="13">
        <f>T11-$P$11</f>
        <v>-0.3570604697017572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5">
      <c r="Q40" s="10"/>
      <c r="R40" s="10"/>
      <c r="Y40" s="7"/>
      <c r="AA40" s="1" t="s">
        <v>22</v>
      </c>
      <c r="AB40" s="27" t="s">
        <v>7</v>
      </c>
      <c r="AC40" s="27" t="s">
        <v>8</v>
      </c>
      <c r="AD40" s="27" t="s">
        <v>9</v>
      </c>
      <c r="AE40" s="27" t="s">
        <v>10</v>
      </c>
      <c r="AF40" s="27" t="s">
        <v>11</v>
      </c>
      <c r="AG40" s="27" t="s">
        <v>12</v>
      </c>
      <c r="AH40" s="27" t="s">
        <v>13</v>
      </c>
      <c r="AI40" s="27" t="s">
        <v>14</v>
      </c>
      <c r="AJ40" s="27" t="s">
        <v>15</v>
      </c>
      <c r="AK40" s="27" t="s">
        <v>16</v>
      </c>
      <c r="AL40" s="12" t="s">
        <v>17</v>
      </c>
      <c r="AM40" s="12" t="s">
        <v>18</v>
      </c>
      <c r="AN40" s="12" t="s">
        <v>19</v>
      </c>
      <c r="AO40" s="12" t="s">
        <v>20</v>
      </c>
      <c r="AP40" s="6" t="s">
        <v>26</v>
      </c>
      <c r="AQ40" s="1" t="s">
        <v>27</v>
      </c>
      <c r="AR40" s="6" t="s">
        <v>28</v>
      </c>
      <c r="AS40" s="6" t="s">
        <v>29</v>
      </c>
      <c r="AT40" s="6" t="s">
        <v>30</v>
      </c>
      <c r="AU40" s="6" t="s">
        <v>33</v>
      </c>
      <c r="AV40" s="1" t="s">
        <v>31</v>
      </c>
      <c r="AW40" s="6" t="s">
        <v>32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5">
      <c r="AA41" s="1" t="s">
        <v>3</v>
      </c>
      <c r="AB41" s="23">
        <f>AB2/86400</f>
        <v>1.9463340891203703E-5</v>
      </c>
      <c r="AC41" s="23">
        <f t="shared" ref="AC41:AO41" si="78">AC2/86400</f>
        <v>1.4644746793981481E-5</v>
      </c>
      <c r="AD41" s="23">
        <f t="shared" si="78"/>
        <v>1.9543125891203704E-5</v>
      </c>
      <c r="AE41" s="23">
        <f t="shared" si="78"/>
        <v>1.5317407835648149E-5</v>
      </c>
      <c r="AF41" s="23">
        <f t="shared" si="78"/>
        <v>1.6287687905092591E-5</v>
      </c>
      <c r="AG41" s="23">
        <f t="shared" si="78"/>
        <v>1.8546338298611111E-5</v>
      </c>
      <c r="AH41" s="23">
        <f t="shared" si="78"/>
        <v>2.4976904351851851E-5</v>
      </c>
      <c r="AI41" s="23">
        <f t="shared" si="78"/>
        <v>1.8347138240740739E-5</v>
      </c>
      <c r="AJ41" s="23">
        <f t="shared" si="78"/>
        <v>2.3414798020833337E-5</v>
      </c>
      <c r="AK41" s="23">
        <f t="shared" si="78"/>
        <v>1.8959173171296295E-5</v>
      </c>
      <c r="AL41" s="23">
        <f t="shared" si="78"/>
        <v>1.8478101111111113E-5</v>
      </c>
      <c r="AM41" s="23">
        <f t="shared" si="78"/>
        <v>1.6910220879629632E-5</v>
      </c>
      <c r="AN41" s="23">
        <f t="shared" si="78"/>
        <v>1.8350550104166669E-5</v>
      </c>
      <c r="AO41" s="23">
        <f t="shared" si="78"/>
        <v>1.9669102210648149E-5</v>
      </c>
      <c r="AP41" s="23">
        <f>AP2/86400</f>
        <v>1.8779188264715609E-5</v>
      </c>
      <c r="AQ41" s="23">
        <f>AQ2/86400</f>
        <v>1.4644746793981481E-5</v>
      </c>
      <c r="AR41" s="23">
        <f>AR2/86400</f>
        <v>2.4976904351851851E-5</v>
      </c>
      <c r="AS41" s="8">
        <f>AS2</f>
        <v>14.847816938514868</v>
      </c>
      <c r="AT41" s="23">
        <f>AT2/86400</f>
        <v>1.7998702184606484E-5</v>
      </c>
      <c r="AU41" s="23">
        <f>AU2/86400</f>
        <v>1.4644746793981481E-5</v>
      </c>
      <c r="AV41" s="23">
        <f>AV2/86400</f>
        <v>2.4976904351851851E-5</v>
      </c>
      <c r="AW41" s="8">
        <f>AW2</f>
        <v>17.891539446394624</v>
      </c>
    </row>
    <row r="42" spans="1:66" x14ac:dyDescent="0.35">
      <c r="AA42" s="1" t="s">
        <v>4</v>
      </c>
      <c r="AB42" s="23">
        <f t="shared" ref="AB42:AQ48" si="79">AB3/86400</f>
        <v>1.5916582685185185E-5</v>
      </c>
      <c r="AC42" s="23">
        <f t="shared" si="79"/>
        <v>1.3652683287037037E-5</v>
      </c>
      <c r="AD42" s="23">
        <f t="shared" si="79"/>
        <v>1.4386495335648147E-5</v>
      </c>
      <c r="AE42" s="23">
        <f t="shared" si="79"/>
        <v>1.137881077546296E-5</v>
      </c>
      <c r="AF42" s="23">
        <f t="shared" si="79"/>
        <v>1.2329407071759259E-5</v>
      </c>
      <c r="AG42" s="23">
        <f t="shared" si="79"/>
        <v>1.6604203402777777E-5</v>
      </c>
      <c r="AH42" s="23">
        <f t="shared" si="79"/>
        <v>2.0206601157407409E-5</v>
      </c>
      <c r="AI42" s="23">
        <f t="shared" si="79"/>
        <v>1.7311245474537033E-5</v>
      </c>
      <c r="AJ42" s="23">
        <f t="shared" si="79"/>
        <v>1.6334929027777776E-5</v>
      </c>
      <c r="AK42" s="23">
        <f t="shared" si="79"/>
        <v>1.6633072986111114E-5</v>
      </c>
      <c r="AL42" s="23">
        <f t="shared" si="79"/>
        <v>1.3180272106481481E-5</v>
      </c>
      <c r="AM42" s="23">
        <f t="shared" si="79"/>
        <v>1.2438061643518511E-5</v>
      </c>
      <c r="AN42" s="23">
        <f t="shared" si="79"/>
        <v>1.6032585868055558E-5</v>
      </c>
      <c r="AO42" s="23">
        <f t="shared" si="79"/>
        <v>1.573024270833333E-5</v>
      </c>
      <c r="AP42" s="23">
        <f t="shared" si="79"/>
        <v>1.5152513823578039E-5</v>
      </c>
      <c r="AQ42" s="23">
        <f t="shared" si="79"/>
        <v>1.137881077546296E-5</v>
      </c>
      <c r="AR42" s="23">
        <f t="shared" ref="AR42:AR48" si="80">AR3/86400</f>
        <v>2.0206601157407409E-5</v>
      </c>
      <c r="AS42" s="8">
        <f t="shared" ref="AS42:AS48" si="81">AS3</f>
        <v>15.734820087716232</v>
      </c>
      <c r="AT42" s="23">
        <f t="shared" ref="AT42:AV48" si="82">AT3/86400</f>
        <v>1.5069260724826387E-5</v>
      </c>
      <c r="AU42" s="23">
        <f t="shared" si="82"/>
        <v>1.137881077546296E-5</v>
      </c>
      <c r="AV42" s="23">
        <f t="shared" si="82"/>
        <v>2.0206601157407409E-5</v>
      </c>
      <c r="AW42" s="8">
        <f t="shared" ref="AW42:AW48" si="83">AW3</f>
        <v>20.419195010593775</v>
      </c>
    </row>
    <row r="43" spans="1:66" x14ac:dyDescent="0.35">
      <c r="AA43" s="1" t="s">
        <v>5</v>
      </c>
      <c r="AB43" s="23">
        <f t="shared" si="79"/>
        <v>2.5060363645833332E-5</v>
      </c>
      <c r="AC43" s="23">
        <f t="shared" si="79"/>
        <v>2.2894095914351858E-5</v>
      </c>
      <c r="AD43" s="23">
        <f t="shared" si="79"/>
        <v>1.4464180740740737E-5</v>
      </c>
      <c r="AE43" s="23">
        <f t="shared" si="79"/>
        <v>1.1954627534722224E-5</v>
      </c>
      <c r="AF43" s="23">
        <f t="shared" si="79"/>
        <v>1.6380857905092594E-5</v>
      </c>
      <c r="AG43" s="23">
        <f t="shared" si="79"/>
        <v>1.8752624513888892E-5</v>
      </c>
      <c r="AH43" s="23">
        <f t="shared" si="79"/>
        <v>2.4678760393518516E-5</v>
      </c>
      <c r="AI43" s="23">
        <f t="shared" si="79"/>
        <v>2.0408163275462966E-5</v>
      </c>
      <c r="AJ43" s="23">
        <f t="shared" si="79"/>
        <v>2.2129839594907407E-5</v>
      </c>
      <c r="AK43" s="23">
        <f t="shared" si="79"/>
        <v>2.0181405891203703E-5</v>
      </c>
      <c r="AL43" s="23">
        <f t="shared" si="79"/>
        <v>2.2380479976851852E-5</v>
      </c>
      <c r="AM43" s="23">
        <f t="shared" si="79"/>
        <v>1.7052994039351854E-5</v>
      </c>
      <c r="AN43" s="23">
        <f t="shared" si="79"/>
        <v>1.5957000081018518E-5</v>
      </c>
      <c r="AO43" s="23">
        <f t="shared" si="79"/>
        <v>1.680943982638889E-5</v>
      </c>
      <c r="AP43" s="23">
        <f t="shared" si="79"/>
        <v>1.9221773809523813E-5</v>
      </c>
      <c r="AQ43" s="23">
        <f t="shared" si="79"/>
        <v>1.1954627534722224E-5</v>
      </c>
      <c r="AR43" s="23">
        <f t="shared" si="80"/>
        <v>2.5060363645833332E-5</v>
      </c>
      <c r="AS43" s="8">
        <f t="shared" si="81"/>
        <v>20.559877244175581</v>
      </c>
      <c r="AT43" s="23">
        <f t="shared" si="82"/>
        <v>1.9037941183449076E-5</v>
      </c>
      <c r="AU43" s="23">
        <f t="shared" si="82"/>
        <v>1.1954627534722224E-5</v>
      </c>
      <c r="AV43" s="23">
        <f t="shared" si="82"/>
        <v>2.4678760393518516E-5</v>
      </c>
      <c r="AW43" s="8">
        <f t="shared" si="83"/>
        <v>20.928783715314879</v>
      </c>
    </row>
    <row r="44" spans="1:66" x14ac:dyDescent="0.35">
      <c r="AA44" s="1" t="s">
        <v>6</v>
      </c>
      <c r="AB44" s="23">
        <f t="shared" si="79"/>
        <v>1.1972999074074079E-5</v>
      </c>
      <c r="AC44" s="23">
        <f t="shared" si="79"/>
        <v>1.5532879814814813E-5</v>
      </c>
      <c r="AD44" s="23">
        <f t="shared" si="79"/>
        <v>1.2998656250000002E-5</v>
      </c>
      <c r="AE44" s="23">
        <f t="shared" si="79"/>
        <v>8.4488116203703708E-6</v>
      </c>
      <c r="AF44" s="23">
        <f t="shared" si="79"/>
        <v>1.6371409675925924E-5</v>
      </c>
      <c r="AG44" s="23">
        <f t="shared" si="79"/>
        <v>1.7659779953703702E-5</v>
      </c>
      <c r="AH44" s="23">
        <f t="shared" si="79"/>
        <v>1.7415700844907403E-5</v>
      </c>
      <c r="AI44" s="23">
        <f t="shared" si="79"/>
        <v>1.6072740821759265E-5</v>
      </c>
      <c r="AJ44" s="23">
        <f t="shared" si="79"/>
        <v>1.1287477951388887E-5</v>
      </c>
      <c r="AK44" s="23">
        <f t="shared" si="79"/>
        <v>1.1559901736111108E-5</v>
      </c>
      <c r="AL44" s="23">
        <f t="shared" si="79"/>
        <v>1.3031725034722223E-5</v>
      </c>
      <c r="AM44" s="23">
        <f t="shared" si="79"/>
        <v>1.0628201898148154E-5</v>
      </c>
      <c r="AN44" s="23">
        <f t="shared" si="79"/>
        <v>9.5742000578703639E-6</v>
      </c>
      <c r="AO44" s="23">
        <f t="shared" si="79"/>
        <v>1.1207692951388884E-5</v>
      </c>
      <c r="AP44" s="23">
        <f t="shared" si="79"/>
        <v>1.3125869834656084E-5</v>
      </c>
      <c r="AQ44" s="23">
        <f t="shared" si="79"/>
        <v>8.4488116203703708E-6</v>
      </c>
      <c r="AR44" s="23">
        <f t="shared" si="80"/>
        <v>1.7659779953703702E-5</v>
      </c>
      <c r="AS44" s="8">
        <f t="shared" si="81"/>
        <v>22.714871252673529</v>
      </c>
      <c r="AT44" s="23">
        <f t="shared" si="82"/>
        <v>1.4211178295717593E-5</v>
      </c>
      <c r="AU44" s="23">
        <f t="shared" si="82"/>
        <v>8.4488116203703708E-6</v>
      </c>
      <c r="AV44" s="23">
        <f t="shared" si="82"/>
        <v>1.7659779953703702E-5</v>
      </c>
      <c r="AW44" s="8">
        <f t="shared" si="83"/>
        <v>24.536792002924731</v>
      </c>
    </row>
    <row r="45" spans="1:66" x14ac:dyDescent="0.35">
      <c r="AA45" s="1" t="s">
        <v>53</v>
      </c>
      <c r="AB45" s="23">
        <f t="shared" si="79"/>
        <v>5.7980599652777709E-6</v>
      </c>
      <c r="AC45" s="23">
        <f t="shared" si="79"/>
        <v>9.9484546990740661E-6</v>
      </c>
      <c r="AD45" s="23">
        <f t="shared" si="79"/>
        <v>1.1505836898148156E-5</v>
      </c>
      <c r="AE45" s="23">
        <f t="shared" si="79"/>
        <v>3.0990173842592597E-5</v>
      </c>
      <c r="AF45" s="23">
        <f t="shared" si="79"/>
        <v>6.3985470717592625E-6</v>
      </c>
      <c r="AG45" s="23">
        <f t="shared" si="79"/>
        <v>1.6788443773148145E-5</v>
      </c>
      <c r="AH45" s="23">
        <f t="shared" si="79"/>
        <v>1.2379797592592606E-5</v>
      </c>
      <c r="AI45" s="23">
        <f t="shared" si="79"/>
        <v>1.1595070127314805E-5</v>
      </c>
      <c r="AJ45" s="23">
        <f t="shared" si="79"/>
        <v>1.572184429398148E-5</v>
      </c>
      <c r="AK45" s="23">
        <f t="shared" si="79"/>
        <v>4.6532501967592551E-6</v>
      </c>
      <c r="AL45" s="23">
        <f t="shared" si="79"/>
        <v>7.6955782291666692E-6</v>
      </c>
      <c r="AM45" s="23">
        <f t="shared" si="79"/>
        <v>5.6815318749999935E-6</v>
      </c>
      <c r="AN45" s="23">
        <f t="shared" si="79"/>
        <v>6.147644236111114E-6</v>
      </c>
      <c r="AO45" s="23">
        <f t="shared" si="79"/>
        <v>7.4535987268518542E-6</v>
      </c>
      <c r="AP45" s="23">
        <f t="shared" si="79"/>
        <v>1.0911273680555553E-5</v>
      </c>
      <c r="AQ45" s="23">
        <f t="shared" si="79"/>
        <v>4.6532501967592551E-6</v>
      </c>
      <c r="AR45" s="23">
        <f t="shared" si="80"/>
        <v>3.0990173842592597E-5</v>
      </c>
      <c r="AS45" s="8">
        <f t="shared" si="81"/>
        <v>63.432740757598282</v>
      </c>
      <c r="AT45" s="23">
        <f t="shared" si="82"/>
        <v>1.2304408647280092E-5</v>
      </c>
      <c r="AU45" s="23">
        <f t="shared" si="82"/>
        <v>4.6532501967592551E-6</v>
      </c>
      <c r="AV45" s="23">
        <f t="shared" si="82"/>
        <v>3.0990173842592597E-5</v>
      </c>
      <c r="AW45" s="8">
        <f t="shared" si="83"/>
        <v>69.547566806043108</v>
      </c>
    </row>
    <row r="46" spans="1:66" x14ac:dyDescent="0.35">
      <c r="AA46" s="1" t="s">
        <v>0</v>
      </c>
      <c r="AB46" s="23">
        <f t="shared" si="79"/>
        <v>3.9213277905092593E-5</v>
      </c>
      <c r="AC46" s="23">
        <f t="shared" si="79"/>
        <v>4.1689762314814816E-5</v>
      </c>
      <c r="AD46" s="23">
        <f t="shared" si="79"/>
        <v>3.7914672048611107E-5</v>
      </c>
      <c r="AE46" s="23">
        <f t="shared" si="79"/>
        <v>3.4500188969907408E-5</v>
      </c>
      <c r="AF46" s="23">
        <f t="shared" si="79"/>
        <v>3.7154614930555563E-5</v>
      </c>
      <c r="AG46" s="23">
        <f t="shared" si="79"/>
        <v>4.2470815486111119E-5</v>
      </c>
      <c r="AH46" s="23">
        <f t="shared" si="79"/>
        <v>4.1829386076388878E-5</v>
      </c>
      <c r="AI46" s="23">
        <f t="shared" si="79"/>
        <v>3.8970773495370369E-5</v>
      </c>
      <c r="AJ46" s="23">
        <f t="shared" si="79"/>
        <v>3.7473754930555554E-5</v>
      </c>
      <c r="AK46" s="23">
        <f t="shared" si="79"/>
        <v>4.034627739583333E-5</v>
      </c>
      <c r="AL46" s="23">
        <f t="shared" si="79"/>
        <v>4.1386631817129627E-5</v>
      </c>
      <c r="AM46" s="23">
        <f t="shared" si="79"/>
        <v>3.7209204664351854E-5</v>
      </c>
      <c r="AN46" s="23">
        <f t="shared" si="79"/>
        <v>4.0999517094907405E-5</v>
      </c>
      <c r="AO46" s="23">
        <f t="shared" si="79"/>
        <v>4.2214663645833328E-5</v>
      </c>
      <c r="AP46" s="23">
        <f t="shared" si="79"/>
        <v>3.9526681483961636E-5</v>
      </c>
      <c r="AQ46" s="23">
        <f t="shared" si="79"/>
        <v>3.4500188969907408E-5</v>
      </c>
      <c r="AR46" s="23">
        <f t="shared" si="80"/>
        <v>4.2470815486111119E-5</v>
      </c>
      <c r="AS46" s="8">
        <f t="shared" si="81"/>
        <v>6.1033216852866188</v>
      </c>
      <c r="AT46" s="23">
        <f t="shared" si="82"/>
        <v>3.9271377916666667E-5</v>
      </c>
      <c r="AU46" s="23">
        <f t="shared" si="82"/>
        <v>3.4500188969907408E-5</v>
      </c>
      <c r="AV46" s="23">
        <f t="shared" si="82"/>
        <v>4.2470815486111119E-5</v>
      </c>
      <c r="AW46" s="8">
        <f t="shared" si="83"/>
        <v>7.1617403423282724</v>
      </c>
    </row>
    <row r="47" spans="1:66" x14ac:dyDescent="0.35">
      <c r="AA47" s="1" t="s">
        <v>1</v>
      </c>
      <c r="AB47" s="23">
        <f t="shared" si="79"/>
        <v>1.1152315868055552E-5</v>
      </c>
      <c r="AC47" s="23">
        <f t="shared" si="79"/>
        <v>1.2201331157407418E-5</v>
      </c>
      <c r="AD47" s="23">
        <f t="shared" si="79"/>
        <v>1.534391533564815E-5</v>
      </c>
      <c r="AE47" s="23">
        <f t="shared" si="79"/>
        <v>1.2460107499999995E-5</v>
      </c>
      <c r="AF47" s="23">
        <f t="shared" si="79"/>
        <v>3.3761652777777771E-6</v>
      </c>
      <c r="AG47" s="23">
        <f t="shared" si="79"/>
        <v>8.1443688657407408E-6</v>
      </c>
      <c r="AH47" s="23">
        <f t="shared" si="79"/>
        <v>1.097463677083334E-5</v>
      </c>
      <c r="AI47" s="23">
        <f t="shared" si="79"/>
        <v>5.9004157175925932E-6</v>
      </c>
      <c r="AJ47" s="23">
        <f t="shared" si="79"/>
        <v>8.885529525462963E-6</v>
      </c>
      <c r="AK47" s="23">
        <f t="shared" si="79"/>
        <v>4.9227870138888966E-6</v>
      </c>
      <c r="AL47" s="23">
        <f t="shared" si="79"/>
        <v>5.7319223958333273E-6</v>
      </c>
      <c r="AM47" s="23">
        <f t="shared" si="79"/>
        <v>7.6257663657407368E-6</v>
      </c>
      <c r="AN47" s="23">
        <f t="shared" si="79"/>
        <v>7.879293692129627E-6</v>
      </c>
      <c r="AO47" s="23">
        <f t="shared" si="79"/>
        <v>7.5564793750000074E-6</v>
      </c>
      <c r="AP47" s="23">
        <f t="shared" si="79"/>
        <v>8.7253596329365089E-6</v>
      </c>
      <c r="AQ47" s="23">
        <f t="shared" si="79"/>
        <v>3.3761652777777771E-6</v>
      </c>
      <c r="AR47" s="23">
        <f t="shared" si="80"/>
        <v>1.534391533564815E-5</v>
      </c>
      <c r="AS47" s="8">
        <f t="shared" si="81"/>
        <v>38.204108300267627</v>
      </c>
      <c r="AT47" s="23">
        <f t="shared" si="82"/>
        <v>8.2006973336226874E-6</v>
      </c>
      <c r="AU47" s="23">
        <f t="shared" si="82"/>
        <v>3.3761652777777771E-6</v>
      </c>
      <c r="AV47" s="23">
        <f t="shared" si="82"/>
        <v>1.2460107499999995E-5</v>
      </c>
      <c r="AW47" s="8">
        <f t="shared" si="83"/>
        <v>41.605196143993766</v>
      </c>
    </row>
    <row r="48" spans="1:66" x14ac:dyDescent="0.35">
      <c r="B48" s="37" t="s">
        <v>43</v>
      </c>
      <c r="C48" s="6">
        <v>1</v>
      </c>
      <c r="D48" s="6">
        <v>2</v>
      </c>
      <c r="E48" s="6">
        <v>3</v>
      </c>
      <c r="F48" s="6" t="s">
        <v>24</v>
      </c>
      <c r="H48" s="35" t="s">
        <v>47</v>
      </c>
      <c r="I48" s="1" t="s">
        <v>3</v>
      </c>
      <c r="J48" s="1" t="s">
        <v>4</v>
      </c>
      <c r="K48" s="1" t="s">
        <v>5</v>
      </c>
      <c r="L48" s="1" t="s">
        <v>6</v>
      </c>
      <c r="M48" s="1" t="s">
        <v>53</v>
      </c>
      <c r="N48" s="1" t="s">
        <v>0</v>
      </c>
      <c r="O48" s="1" t="s">
        <v>1</v>
      </c>
      <c r="P48" s="1">
        <v>3</v>
      </c>
      <c r="Q48" s="20" t="s">
        <v>24</v>
      </c>
      <c r="R48" s="6"/>
      <c r="S48" s="20"/>
      <c r="T48" s="20"/>
      <c r="U48" s="20"/>
      <c r="V48" s="20"/>
      <c r="W48" s="20"/>
      <c r="X48" s="20"/>
      <c r="AA48" s="1">
        <v>3</v>
      </c>
      <c r="AB48" s="23">
        <f t="shared" si="79"/>
        <v>4.3096497858796305E-5</v>
      </c>
      <c r="AC48" s="23">
        <f t="shared" si="79"/>
        <v>4.6867651377314809E-5</v>
      </c>
      <c r="AD48" s="23">
        <f t="shared" si="79"/>
        <v>4.1307634166666665E-5</v>
      </c>
      <c r="AE48" s="23">
        <f t="shared" si="79"/>
        <v>3.8556363900462953E-5</v>
      </c>
      <c r="AF48" s="23">
        <f t="shared" si="79"/>
        <v>3.9399092974537025E-5</v>
      </c>
      <c r="AG48" s="23">
        <f t="shared" si="79"/>
        <v>5.9053497939814813E-5</v>
      </c>
      <c r="AH48" s="23">
        <f t="shared" si="79"/>
        <v>4.9593201481481473E-5</v>
      </c>
      <c r="AI48" s="23">
        <f t="shared" si="79"/>
        <v>5.3440190115740733E-5</v>
      </c>
      <c r="AJ48" s="23">
        <f t="shared" si="79"/>
        <v>5.3556993784722225E-5</v>
      </c>
      <c r="AK48" s="23">
        <f t="shared" si="79"/>
        <v>5.327197237268517E-5</v>
      </c>
      <c r="AL48" s="23">
        <f t="shared" si="79"/>
        <v>5.258855084490742E-5</v>
      </c>
      <c r="AM48" s="23">
        <f t="shared" si="79"/>
        <v>3.7540942291666674E-5</v>
      </c>
      <c r="AN48" s="23">
        <f t="shared" si="79"/>
        <v>4.8173343414351848E-5</v>
      </c>
      <c r="AO48" s="23">
        <f t="shared" si="79"/>
        <v>4.6209162685185179E-5</v>
      </c>
      <c r="AP48" s="23">
        <f t="shared" si="79"/>
        <v>4.7332506800595238E-5</v>
      </c>
      <c r="AQ48" s="23">
        <f t="shared" si="79"/>
        <v>3.7540942291666674E-5</v>
      </c>
      <c r="AR48" s="23">
        <f t="shared" si="80"/>
        <v>5.9053497939814813E-5</v>
      </c>
      <c r="AS48" s="8">
        <f t="shared" si="81"/>
        <v>14.03503536330234</v>
      </c>
      <c r="AT48" s="23">
        <f t="shared" si="82"/>
        <v>4.7215364056712966E-5</v>
      </c>
      <c r="AU48" s="23">
        <f t="shared" si="82"/>
        <v>3.7540942291666674E-5</v>
      </c>
      <c r="AV48" s="23">
        <f t="shared" si="82"/>
        <v>5.9053497939814813E-5</v>
      </c>
      <c r="AW48" s="8">
        <f t="shared" si="83"/>
        <v>17.00054124496129</v>
      </c>
    </row>
    <row r="49" spans="2:49" x14ac:dyDescent="0.35">
      <c r="B49" s="9" t="s">
        <v>7</v>
      </c>
      <c r="C49" s="23">
        <v>7.8211346261574074E-5</v>
      </c>
      <c r="D49" s="23">
        <v>5.0365593773148146E-5</v>
      </c>
      <c r="E49" s="23">
        <v>4.3096497858796305E-5</v>
      </c>
      <c r="F49" s="42">
        <v>1.7167343789351852E-4</v>
      </c>
      <c r="H49" s="9" t="s">
        <v>7</v>
      </c>
      <c r="I49" s="42">
        <v>1.9463340891203703E-5</v>
      </c>
      <c r="J49" s="42">
        <v>1.5916582685185185E-5</v>
      </c>
      <c r="K49" s="42">
        <v>2.5060363645833332E-5</v>
      </c>
      <c r="L49" s="42">
        <v>1.1972999074074079E-5</v>
      </c>
      <c r="M49" s="42">
        <v>5.7980599652777709E-6</v>
      </c>
      <c r="N49" s="42">
        <v>3.9213277905092593E-5</v>
      </c>
      <c r="O49" s="42">
        <v>1.1152315868055552E-5</v>
      </c>
      <c r="P49" s="42">
        <v>4.3096497858796305E-5</v>
      </c>
      <c r="Q49" s="42">
        <v>1.7167343789351852E-4</v>
      </c>
      <c r="R49" s="42"/>
      <c r="S49" s="42"/>
      <c r="T49" s="42"/>
      <c r="U49" s="42"/>
      <c r="V49" s="42"/>
      <c r="W49" s="42"/>
      <c r="X49" s="42"/>
      <c r="AA49" s="20" t="s">
        <v>24</v>
      </c>
      <c r="AB49" s="23">
        <f t="shared" ref="AB49:AR49" si="84">AB10/86400</f>
        <v>1.7167343789351852E-4</v>
      </c>
      <c r="AC49" s="23">
        <f t="shared" si="84"/>
        <v>1.774316053587963E-4</v>
      </c>
      <c r="AD49" s="23">
        <f t="shared" si="84"/>
        <v>1.6746451666666668E-4</v>
      </c>
      <c r="AE49" s="23">
        <f t="shared" si="84"/>
        <v>1.6360649197916664E-4</v>
      </c>
      <c r="AF49" s="23">
        <f t="shared" si="84"/>
        <v>1.4769778281250001E-4</v>
      </c>
      <c r="AG49" s="23">
        <f t="shared" si="84"/>
        <v>1.9802007223379629E-4</v>
      </c>
      <c r="AH49" s="23">
        <f t="shared" si="84"/>
        <v>2.020549886689815E-4</v>
      </c>
      <c r="AI49" s="23">
        <f t="shared" si="84"/>
        <v>1.8204573726851849E-4</v>
      </c>
      <c r="AJ49" s="23">
        <f t="shared" si="84"/>
        <v>1.8880516712962964E-4</v>
      </c>
      <c r="AK49" s="23">
        <f t="shared" si="84"/>
        <v>1.7052784076388889E-4</v>
      </c>
      <c r="AL49" s="23">
        <f t="shared" si="84"/>
        <v>1.7447326151620371E-4</v>
      </c>
      <c r="AM49" s="23">
        <f t="shared" si="84"/>
        <v>1.4508692365740739E-4</v>
      </c>
      <c r="AN49" s="23">
        <f t="shared" si="84"/>
        <v>1.6311413454861111E-4</v>
      </c>
      <c r="AO49" s="23">
        <f t="shared" si="84"/>
        <v>1.6685038212962961E-4</v>
      </c>
      <c r="AP49" s="23">
        <f t="shared" si="84"/>
        <v>1.727751673305225E-4</v>
      </c>
      <c r="AQ49" s="23">
        <f t="shared" si="84"/>
        <v>1.4508692365740739E-4</v>
      </c>
      <c r="AR49" s="23">
        <f t="shared" si="84"/>
        <v>2.020549886689815E-4</v>
      </c>
      <c r="AS49" s="8">
        <f>AS10</f>
        <v>9.5030770439410155</v>
      </c>
      <c r="AT49" s="23">
        <f>AT10/86400</f>
        <v>1.7330893034288194E-4</v>
      </c>
      <c r="AU49" s="23">
        <f>AU10/86400</f>
        <v>1.4508692365740739E-4</v>
      </c>
      <c r="AV49" s="23">
        <f>AV10/86400</f>
        <v>2.020549886689815E-4</v>
      </c>
      <c r="AW49" s="8">
        <f>AW10</f>
        <v>12.112357699436531</v>
      </c>
    </row>
    <row r="50" spans="2:49" x14ac:dyDescent="0.35">
      <c r="B50" s="9" t="s">
        <v>8</v>
      </c>
      <c r="C50" s="23">
        <v>7.6672860509259254E-5</v>
      </c>
      <c r="D50" s="23">
        <v>5.3891093472222234E-5</v>
      </c>
      <c r="E50" s="23">
        <v>4.6867651377314809E-5</v>
      </c>
      <c r="F50" s="42">
        <v>1.774316053587963E-4</v>
      </c>
      <c r="H50" s="9" t="s">
        <v>8</v>
      </c>
      <c r="I50" s="42">
        <v>1.4644746793981481E-5</v>
      </c>
      <c r="J50" s="42">
        <v>1.3652683287037037E-5</v>
      </c>
      <c r="K50" s="42">
        <v>2.2894095914351858E-5</v>
      </c>
      <c r="L50" s="42">
        <v>1.5532879814814813E-5</v>
      </c>
      <c r="M50" s="42">
        <v>9.9484546990740661E-6</v>
      </c>
      <c r="N50" s="42">
        <v>4.1689762314814816E-5</v>
      </c>
      <c r="O50" s="42">
        <v>1.2201331157407418E-5</v>
      </c>
      <c r="P50" s="42">
        <v>4.6867651377314809E-5</v>
      </c>
      <c r="Q50" s="42">
        <v>1.774316053587963E-4</v>
      </c>
      <c r="R50" s="42"/>
      <c r="S50" s="42"/>
      <c r="T50" s="42"/>
      <c r="U50" s="42"/>
      <c r="V50" s="42"/>
      <c r="W50" s="42"/>
      <c r="X50" s="42"/>
      <c r="AA50" s="1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8"/>
      <c r="AT50" s="23"/>
      <c r="AU50" s="23"/>
      <c r="AV50" s="23"/>
      <c r="AW50" s="8"/>
    </row>
    <row r="51" spans="2:49" x14ac:dyDescent="0.35">
      <c r="B51" s="9" t="s">
        <v>9</v>
      </c>
      <c r="C51" s="23">
        <v>7.2898295115740756E-5</v>
      </c>
      <c r="D51" s="23">
        <v>5.3258587384259258E-5</v>
      </c>
      <c r="E51" s="23">
        <v>4.1307634166666665E-5</v>
      </c>
      <c r="F51" s="42">
        <v>1.6746451666666668E-4</v>
      </c>
      <c r="H51" s="9" t="s">
        <v>9</v>
      </c>
      <c r="I51" s="42">
        <v>1.9543125891203704E-5</v>
      </c>
      <c r="J51" s="42">
        <v>1.4386495335648147E-5</v>
      </c>
      <c r="K51" s="42">
        <v>1.4464180740740737E-5</v>
      </c>
      <c r="L51" s="42">
        <v>1.2998656250000002E-5</v>
      </c>
      <c r="M51" s="42">
        <v>1.1505836898148156E-5</v>
      </c>
      <c r="N51" s="42">
        <v>3.7914672048611107E-5</v>
      </c>
      <c r="O51" s="42">
        <v>1.534391533564815E-5</v>
      </c>
      <c r="P51" s="42">
        <v>4.1307634166666665E-5</v>
      </c>
      <c r="Q51" s="42">
        <v>1.6746451666666668E-4</v>
      </c>
      <c r="R51" s="42"/>
      <c r="S51" s="42"/>
      <c r="T51" s="42"/>
      <c r="U51" s="42"/>
      <c r="V51" s="42"/>
      <c r="W51" s="42"/>
      <c r="X51" s="42"/>
    </row>
    <row r="52" spans="2:49" x14ac:dyDescent="0.35">
      <c r="B52" s="9" t="s">
        <v>10</v>
      </c>
      <c r="C52" s="23">
        <v>7.8089831608796288E-5</v>
      </c>
      <c r="D52" s="23">
        <v>4.6960296469907405E-5</v>
      </c>
      <c r="E52" s="23">
        <v>3.8556363900462953E-5</v>
      </c>
      <c r="F52" s="42">
        <v>1.6360649197916664E-4</v>
      </c>
      <c r="H52" s="9" t="s">
        <v>10</v>
      </c>
      <c r="I52" s="42">
        <v>1.5317407835648149E-5</v>
      </c>
      <c r="J52" s="42">
        <v>1.137881077546296E-5</v>
      </c>
      <c r="K52" s="42">
        <v>1.1954627534722224E-5</v>
      </c>
      <c r="L52" s="42">
        <v>8.4488116203703708E-6</v>
      </c>
      <c r="M52" s="42">
        <v>3.0990173842592597E-5</v>
      </c>
      <c r="N52" s="42">
        <v>3.4500188969907408E-5</v>
      </c>
      <c r="O52" s="42">
        <v>1.2460107499999995E-5</v>
      </c>
      <c r="P52" s="42">
        <v>3.8556363900462953E-5</v>
      </c>
      <c r="Q52" s="42">
        <v>1.6360649197916664E-4</v>
      </c>
      <c r="R52" s="42"/>
      <c r="S52" s="42"/>
      <c r="T52" s="42"/>
      <c r="U52" s="42"/>
      <c r="V52" s="42"/>
      <c r="W52" s="42"/>
      <c r="X52" s="42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5">
      <c r="B53" s="9" t="s">
        <v>11</v>
      </c>
      <c r="C53" s="23">
        <v>6.7767909629629626E-5</v>
      </c>
      <c r="D53" s="23">
        <v>4.0530780208333344E-5</v>
      </c>
      <c r="E53" s="23">
        <v>3.9399092974537025E-5</v>
      </c>
      <c r="F53" s="42">
        <v>1.4769778281250001E-4</v>
      </c>
      <c r="H53" s="9" t="s">
        <v>11</v>
      </c>
      <c r="I53" s="42">
        <v>1.6287687905092591E-5</v>
      </c>
      <c r="J53" s="42">
        <v>1.2329407071759259E-5</v>
      </c>
      <c r="K53" s="42">
        <v>1.6380857905092594E-5</v>
      </c>
      <c r="L53" s="42">
        <v>1.6371409675925924E-5</v>
      </c>
      <c r="M53" s="42">
        <v>6.3985470717592625E-6</v>
      </c>
      <c r="N53" s="42">
        <v>3.7154614930555563E-5</v>
      </c>
      <c r="O53" s="42">
        <v>3.3761652777777771E-6</v>
      </c>
      <c r="P53" s="42">
        <v>3.9399092974537025E-5</v>
      </c>
      <c r="Q53" s="42">
        <v>1.4769778281250001E-4</v>
      </c>
      <c r="R53" s="42"/>
      <c r="S53" s="42"/>
      <c r="T53" s="42"/>
      <c r="U53" s="42"/>
      <c r="V53" s="42"/>
      <c r="W53" s="42"/>
      <c r="X53" s="42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5">
      <c r="B54" s="9" t="s">
        <v>12</v>
      </c>
      <c r="C54" s="23">
        <v>8.835138994212962E-5</v>
      </c>
      <c r="D54" s="23">
        <v>5.0615184351851854E-5</v>
      </c>
      <c r="E54" s="23">
        <v>5.9053497939814813E-5</v>
      </c>
      <c r="F54" s="42">
        <v>1.9802007223379629E-4</v>
      </c>
      <c r="H54" s="9" t="s">
        <v>12</v>
      </c>
      <c r="I54" s="42">
        <v>1.8546338298611111E-5</v>
      </c>
      <c r="J54" s="42">
        <v>1.6604203402777777E-5</v>
      </c>
      <c r="K54" s="42">
        <v>1.8752624513888892E-5</v>
      </c>
      <c r="L54" s="42">
        <v>1.7659779953703702E-5</v>
      </c>
      <c r="M54" s="42">
        <v>1.6788443773148145E-5</v>
      </c>
      <c r="N54" s="42">
        <v>4.2470815486111119E-5</v>
      </c>
      <c r="O54" s="42">
        <v>8.1443688657407408E-6</v>
      </c>
      <c r="P54" s="42">
        <v>5.9053497939814813E-5</v>
      </c>
      <c r="Q54" s="42">
        <v>1.9802007223379629E-4</v>
      </c>
      <c r="R54" s="42"/>
      <c r="S54" s="42"/>
      <c r="T54" s="42"/>
      <c r="U54" s="42"/>
      <c r="V54" s="42"/>
      <c r="W54" s="42"/>
      <c r="X54" s="42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5">
      <c r="B55" s="9" t="s">
        <v>13</v>
      </c>
      <c r="C55" s="23">
        <v>9.9657764340277795E-5</v>
      </c>
      <c r="D55" s="23">
        <v>5.280402284722222E-5</v>
      </c>
      <c r="E55" s="23">
        <v>4.9593201481481473E-5</v>
      </c>
      <c r="F55" s="42">
        <v>2.020549886689815E-4</v>
      </c>
      <c r="H55" s="9" t="s">
        <v>13</v>
      </c>
      <c r="I55" s="42">
        <v>2.4976904351851851E-5</v>
      </c>
      <c r="J55" s="42">
        <v>2.0206601157407409E-5</v>
      </c>
      <c r="K55" s="42">
        <v>2.4678760393518516E-5</v>
      </c>
      <c r="L55" s="42">
        <v>1.7415700844907403E-5</v>
      </c>
      <c r="M55" s="42">
        <v>1.2379797592592606E-5</v>
      </c>
      <c r="N55" s="42">
        <v>4.1829386076388878E-5</v>
      </c>
      <c r="O55" s="42">
        <v>1.097463677083334E-5</v>
      </c>
      <c r="P55" s="42">
        <v>4.9593201481481473E-5</v>
      </c>
      <c r="Q55" s="42">
        <v>2.020549886689815E-4</v>
      </c>
      <c r="R55" s="42"/>
      <c r="S55" s="42"/>
      <c r="T55" s="42"/>
      <c r="U55" s="42"/>
      <c r="V55" s="42"/>
      <c r="W55" s="42"/>
      <c r="X55" s="42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5">
      <c r="B56" s="9" t="s">
        <v>14</v>
      </c>
      <c r="C56" s="23">
        <v>8.37343579398148E-5</v>
      </c>
      <c r="D56" s="23">
        <v>4.4871189212962963E-5</v>
      </c>
      <c r="E56" s="23">
        <v>5.3440190115740733E-5</v>
      </c>
      <c r="F56" s="42">
        <v>1.8204573726851849E-4</v>
      </c>
      <c r="H56" s="9" t="s">
        <v>14</v>
      </c>
      <c r="I56" s="42">
        <v>1.8347138240740739E-5</v>
      </c>
      <c r="J56" s="42">
        <v>1.7311245474537033E-5</v>
      </c>
      <c r="K56" s="42">
        <v>2.0408163275462966E-5</v>
      </c>
      <c r="L56" s="42">
        <v>1.6072740821759265E-5</v>
      </c>
      <c r="M56" s="42">
        <v>1.1595070127314805E-5</v>
      </c>
      <c r="N56" s="42">
        <v>3.8970773495370369E-5</v>
      </c>
      <c r="O56" s="42">
        <v>5.9004157175925932E-6</v>
      </c>
      <c r="P56" s="42">
        <v>5.3440190115740733E-5</v>
      </c>
      <c r="Q56" s="42">
        <v>1.8204573726851849E-4</v>
      </c>
      <c r="R56" s="42"/>
      <c r="S56" s="42"/>
      <c r="T56" s="42"/>
      <c r="U56" s="42"/>
      <c r="V56" s="42"/>
      <c r="W56" s="42"/>
      <c r="X56" s="42"/>
    </row>
    <row r="57" spans="2:49" x14ac:dyDescent="0.35">
      <c r="B57" s="9" t="s">
        <v>15</v>
      </c>
      <c r="C57" s="23">
        <v>8.888888888888888E-5</v>
      </c>
      <c r="D57" s="23">
        <v>4.6359284456018515E-5</v>
      </c>
      <c r="E57" s="23">
        <v>5.3556993784722225E-5</v>
      </c>
      <c r="F57" s="42">
        <v>1.8880516712962959E-4</v>
      </c>
      <c r="H57" s="9" t="s">
        <v>15</v>
      </c>
      <c r="I57" s="42">
        <v>2.3414798020833337E-5</v>
      </c>
      <c r="J57" s="42">
        <v>1.6334929027777776E-5</v>
      </c>
      <c r="K57" s="42">
        <v>2.2129839594907407E-5</v>
      </c>
      <c r="L57" s="42">
        <v>1.1287477951388887E-5</v>
      </c>
      <c r="M57" s="42">
        <v>1.572184429398148E-5</v>
      </c>
      <c r="N57" s="42">
        <v>3.7473754930555554E-5</v>
      </c>
      <c r="O57" s="42">
        <v>8.885529525462963E-6</v>
      </c>
      <c r="P57" s="42">
        <v>5.3556993784722225E-5</v>
      </c>
      <c r="Q57" s="42">
        <v>1.8880516712962964E-4</v>
      </c>
      <c r="R57" s="42"/>
      <c r="S57" s="42"/>
      <c r="T57" s="42"/>
      <c r="U57" s="42"/>
      <c r="V57" s="42"/>
      <c r="W57" s="42"/>
      <c r="X57" s="42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5">
      <c r="B58" s="9" t="s">
        <v>16</v>
      </c>
      <c r="C58" s="23">
        <v>7.1986803981481472E-5</v>
      </c>
      <c r="D58" s="23">
        <v>4.5269064409722229E-5</v>
      </c>
      <c r="E58" s="23">
        <v>5.327197237268517E-5</v>
      </c>
      <c r="F58" s="42">
        <v>1.7052784076388886E-4</v>
      </c>
      <c r="H58" s="9" t="s">
        <v>16</v>
      </c>
      <c r="I58" s="42">
        <v>1.8959173171296295E-5</v>
      </c>
      <c r="J58" s="42">
        <v>1.6633072986111114E-5</v>
      </c>
      <c r="K58" s="42">
        <v>2.0181405891203703E-5</v>
      </c>
      <c r="L58" s="42">
        <v>1.1559901736111108E-5</v>
      </c>
      <c r="M58" s="42">
        <v>4.6532501967592551E-6</v>
      </c>
      <c r="N58" s="42">
        <v>4.034627739583333E-5</v>
      </c>
      <c r="O58" s="42">
        <v>4.9227870138888966E-6</v>
      </c>
      <c r="P58" s="42">
        <v>5.327197237268517E-5</v>
      </c>
      <c r="Q58" s="42">
        <v>1.7052784076388889E-4</v>
      </c>
      <c r="R58" s="42"/>
      <c r="S58" s="42"/>
      <c r="T58" s="42"/>
      <c r="U58" s="42"/>
      <c r="V58" s="42"/>
      <c r="W58" s="42"/>
      <c r="X58" s="42"/>
      <c r="AA58" s="20" t="s">
        <v>25</v>
      </c>
      <c r="AB58" s="27" t="s">
        <v>7</v>
      </c>
      <c r="AC58" s="27" t="s">
        <v>8</v>
      </c>
      <c r="AD58" s="27" t="s">
        <v>9</v>
      </c>
      <c r="AE58" s="27" t="s">
        <v>10</v>
      </c>
      <c r="AF58" s="27" t="s">
        <v>11</v>
      </c>
      <c r="AG58" s="27" t="s">
        <v>12</v>
      </c>
      <c r="AH58" s="27" t="s">
        <v>13</v>
      </c>
      <c r="AI58" s="27" t="s">
        <v>14</v>
      </c>
      <c r="AJ58" s="27" t="s">
        <v>15</v>
      </c>
      <c r="AK58" s="27" t="s">
        <v>16</v>
      </c>
      <c r="AL58" s="12" t="s">
        <v>17</v>
      </c>
      <c r="AM58" s="12" t="s">
        <v>18</v>
      </c>
      <c r="AN58" s="12" t="s">
        <v>19</v>
      </c>
      <c r="AO58" s="12" t="s">
        <v>20</v>
      </c>
      <c r="AP58" s="7"/>
      <c r="AQ58" s="7"/>
      <c r="AR58" s="7"/>
      <c r="AT58" s="7"/>
      <c r="AU58" s="7"/>
      <c r="AV58" s="7"/>
      <c r="AW58" s="7"/>
    </row>
    <row r="59" spans="2:49" x14ac:dyDescent="0.35">
      <c r="B59" s="14" t="s">
        <v>17</v>
      </c>
      <c r="C59" s="23">
        <v>7.4766156458333331E-5</v>
      </c>
      <c r="D59" s="23">
        <v>4.7118554212962955E-5</v>
      </c>
      <c r="E59" s="23">
        <v>5.258855084490742E-5</v>
      </c>
      <c r="F59" s="42">
        <v>1.7447326151620373E-4</v>
      </c>
      <c r="H59" s="14" t="s">
        <v>17</v>
      </c>
      <c r="I59" s="42">
        <v>1.8478101111111113E-5</v>
      </c>
      <c r="J59" s="42">
        <v>1.3180272106481481E-5</v>
      </c>
      <c r="K59" s="42">
        <v>2.2380479976851852E-5</v>
      </c>
      <c r="L59" s="42">
        <v>1.3031725034722223E-5</v>
      </c>
      <c r="M59" s="42">
        <v>7.6955782291666692E-6</v>
      </c>
      <c r="N59" s="42">
        <v>4.1386631817129627E-5</v>
      </c>
      <c r="O59" s="42">
        <v>5.7319223958333273E-6</v>
      </c>
      <c r="P59" s="42">
        <v>5.258855084490742E-5</v>
      </c>
      <c r="Q59" s="42">
        <v>1.7447326151620371E-4</v>
      </c>
      <c r="R59" s="42"/>
      <c r="S59" s="42"/>
      <c r="T59" s="42"/>
      <c r="U59" s="42"/>
      <c r="V59" s="42"/>
      <c r="W59" s="42"/>
      <c r="X59" s="42"/>
      <c r="AA59" s="1" t="s">
        <v>3</v>
      </c>
      <c r="AB59" s="13">
        <f>AB2-$AP2</f>
        <v>5.9110786928571191E-2</v>
      </c>
      <c r="AC59" s="13">
        <f t="shared" ref="AC59:AO59" si="85">AC2-$AP2</f>
        <v>-0.35721574307142867</v>
      </c>
      <c r="AD59" s="13">
        <f t="shared" si="85"/>
        <v>6.6004210928571228E-2</v>
      </c>
      <c r="AE59" s="13">
        <f t="shared" si="85"/>
        <v>-0.29909782907142857</v>
      </c>
      <c r="AF59" s="13">
        <f t="shared" si="85"/>
        <v>-0.21526563107142871</v>
      </c>
      <c r="AG59" s="13">
        <f t="shared" si="85"/>
        <v>-2.0118237071428569E-2</v>
      </c>
      <c r="AH59" s="13">
        <f t="shared" si="85"/>
        <v>0.5354826699285713</v>
      </c>
      <c r="AI59" s="13">
        <f t="shared" si="85"/>
        <v>-3.7329122071428689E-2</v>
      </c>
      <c r="AJ59" s="13">
        <f t="shared" si="85"/>
        <v>0.40051668292857157</v>
      </c>
      <c r="AK59" s="13">
        <f t="shared" si="85"/>
        <v>1.555069592857139E-2</v>
      </c>
      <c r="AL59" s="13">
        <f t="shared" si="85"/>
        <v>-2.6013930071428604E-2</v>
      </c>
      <c r="AM59" s="13">
        <f t="shared" si="85"/>
        <v>-0.16147878207142852</v>
      </c>
      <c r="AN59" s="13">
        <f t="shared" si="85"/>
        <v>-3.7034337071428558E-2</v>
      </c>
      <c r="AO59" s="13">
        <f t="shared" si="85"/>
        <v>7.6888564928571324E-2</v>
      </c>
      <c r="AP59" s="7"/>
      <c r="AQ59" s="7"/>
      <c r="AR59" s="7"/>
      <c r="AT59" s="7"/>
      <c r="AU59" s="7"/>
      <c r="AV59" s="7"/>
      <c r="AW59" s="7"/>
    </row>
    <row r="60" spans="2:49" x14ac:dyDescent="0.35">
      <c r="B60" s="14" t="s">
        <v>18</v>
      </c>
      <c r="C60" s="23">
        <v>6.2711010335648153E-5</v>
      </c>
      <c r="D60" s="23">
        <v>4.4834971030092595E-5</v>
      </c>
      <c r="E60" s="23">
        <v>3.7540942291666674E-5</v>
      </c>
      <c r="F60" s="42">
        <v>1.4508692365740739E-4</v>
      </c>
      <c r="H60" s="14" t="s">
        <v>18</v>
      </c>
      <c r="I60" s="42">
        <v>1.6910220879629632E-5</v>
      </c>
      <c r="J60" s="42">
        <v>1.2438061643518511E-5</v>
      </c>
      <c r="K60" s="42">
        <v>1.7052994039351854E-5</v>
      </c>
      <c r="L60" s="42">
        <v>1.0628201898148154E-5</v>
      </c>
      <c r="M60" s="42">
        <v>5.6815318749999935E-6</v>
      </c>
      <c r="N60" s="42">
        <v>3.7209204664351854E-5</v>
      </c>
      <c r="O60" s="42">
        <v>7.6257663657407368E-6</v>
      </c>
      <c r="P60" s="42">
        <v>3.7540942291666674E-5</v>
      </c>
      <c r="Q60" s="42">
        <v>1.4508692365740739E-4</v>
      </c>
      <c r="R60" s="42"/>
      <c r="S60" s="42"/>
      <c r="T60" s="42"/>
      <c r="U60" s="42"/>
      <c r="V60" s="42"/>
      <c r="W60" s="42"/>
      <c r="X60" s="42"/>
      <c r="AA60" s="1" t="s">
        <v>4</v>
      </c>
      <c r="AB60" s="13">
        <f t="shared" ref="AB60:AO66" si="86">AB3-$AP3</f>
        <v>6.6015549642857385E-2</v>
      </c>
      <c r="AC60" s="13">
        <f t="shared" si="86"/>
        <v>-0.12958535835714269</v>
      </c>
      <c r="AD60" s="13">
        <f t="shared" si="86"/>
        <v>-6.6183997357142754E-2</v>
      </c>
      <c r="AE60" s="13">
        <f t="shared" si="86"/>
        <v>-0.32604794335714282</v>
      </c>
      <c r="AF60" s="13">
        <f t="shared" si="86"/>
        <v>-0.2439164233571427</v>
      </c>
      <c r="AG60" s="13">
        <f t="shared" si="86"/>
        <v>0.1254259796428574</v>
      </c>
      <c r="AH60" s="13">
        <f t="shared" si="86"/>
        <v>0.43667314564285742</v>
      </c>
      <c r="AI60" s="13">
        <f t="shared" si="86"/>
        <v>0.18651441464285701</v>
      </c>
      <c r="AJ60" s="13">
        <f t="shared" si="86"/>
        <v>0.1021606736428573</v>
      </c>
      <c r="AK60" s="13">
        <f t="shared" si="86"/>
        <v>0.12792031164285755</v>
      </c>
      <c r="AL60" s="13">
        <f t="shared" si="86"/>
        <v>-0.17040168435714276</v>
      </c>
      <c r="AM60" s="13">
        <f t="shared" si="86"/>
        <v>-0.23452866835714326</v>
      </c>
      <c r="AN60" s="13">
        <f t="shared" si="86"/>
        <v>7.6038224642857477E-2</v>
      </c>
      <c r="AO60" s="13">
        <f t="shared" si="86"/>
        <v>4.9915775642857207E-2</v>
      </c>
      <c r="AP60" s="7"/>
      <c r="AQ60" s="7"/>
      <c r="AR60" s="7"/>
      <c r="AT60" s="7"/>
      <c r="AU60" s="7"/>
      <c r="AV60" s="7"/>
      <c r="AW60" s="7"/>
    </row>
    <row r="61" spans="2:49" x14ac:dyDescent="0.35">
      <c r="B61" s="14" t="s">
        <v>19</v>
      </c>
      <c r="C61" s="23">
        <v>6.6061980347222228E-5</v>
      </c>
      <c r="D61" s="23">
        <v>4.8878810787037032E-5</v>
      </c>
      <c r="E61" s="23">
        <v>4.8173343414351848E-5</v>
      </c>
      <c r="F61" s="42">
        <v>1.6311413454861111E-4</v>
      </c>
      <c r="H61" s="14" t="s">
        <v>19</v>
      </c>
      <c r="I61" s="42">
        <v>1.8350550104166669E-5</v>
      </c>
      <c r="J61" s="42">
        <v>1.6032585868055558E-5</v>
      </c>
      <c r="K61" s="42">
        <v>1.5957000081018518E-5</v>
      </c>
      <c r="L61" s="42">
        <v>9.5742000578703639E-6</v>
      </c>
      <c r="M61" s="42">
        <v>6.147644236111114E-6</v>
      </c>
      <c r="N61" s="42">
        <v>4.0999517094907405E-5</v>
      </c>
      <c r="O61" s="42">
        <v>7.879293692129627E-6</v>
      </c>
      <c r="P61" s="42">
        <v>4.8173343414351848E-5</v>
      </c>
      <c r="Q61" s="42">
        <v>1.6311413454861111E-4</v>
      </c>
      <c r="R61" s="42"/>
      <c r="S61" s="42"/>
      <c r="T61" s="42"/>
      <c r="U61" s="42"/>
      <c r="V61" s="42"/>
      <c r="W61" s="42"/>
      <c r="X61" s="42"/>
      <c r="AA61" s="1" t="s">
        <v>5</v>
      </c>
      <c r="AB61" s="13">
        <f t="shared" si="86"/>
        <v>0.50445416185714254</v>
      </c>
      <c r="AC61" s="13">
        <f t="shared" si="86"/>
        <v>0.31728862985714312</v>
      </c>
      <c r="AD61" s="13">
        <f t="shared" si="86"/>
        <v>-0.41105604114285765</v>
      </c>
      <c r="AE61" s="13">
        <f t="shared" si="86"/>
        <v>-0.62788143814285724</v>
      </c>
      <c r="AF61" s="13">
        <f t="shared" si="86"/>
        <v>-0.24545513414285725</v>
      </c>
      <c r="AG61" s="13">
        <f t="shared" si="86"/>
        <v>-4.0534499142857117E-2</v>
      </c>
      <c r="AH61" s="13">
        <f t="shared" si="86"/>
        <v>0.47148364085714234</v>
      </c>
      <c r="AI61" s="13">
        <f t="shared" si="86"/>
        <v>0.10250404985714279</v>
      </c>
      <c r="AJ61" s="13">
        <f t="shared" si="86"/>
        <v>0.25125688385714251</v>
      </c>
      <c r="AK61" s="13">
        <f t="shared" si="86"/>
        <v>8.2912211857142593E-2</v>
      </c>
      <c r="AL61" s="13">
        <f t="shared" si="86"/>
        <v>0.27291221285714262</v>
      </c>
      <c r="AM61" s="13">
        <f t="shared" si="86"/>
        <v>-0.18738257214285725</v>
      </c>
      <c r="AN61" s="13">
        <f t="shared" si="86"/>
        <v>-0.28207645014285743</v>
      </c>
      <c r="AO61" s="13">
        <f t="shared" si="86"/>
        <v>-0.20842565614285724</v>
      </c>
    </row>
    <row r="62" spans="2:49" x14ac:dyDescent="0.35">
      <c r="B62" s="14" t="s">
        <v>20</v>
      </c>
      <c r="C62" s="23">
        <v>7.087007642361111E-5</v>
      </c>
      <c r="D62" s="23">
        <v>4.9771143020833331E-5</v>
      </c>
      <c r="E62" s="23">
        <v>4.6209162685185179E-5</v>
      </c>
      <c r="F62" s="42">
        <v>1.6685038212962961E-4</v>
      </c>
      <c r="H62" s="14" t="s">
        <v>20</v>
      </c>
      <c r="I62" s="42">
        <v>1.9669102210648149E-5</v>
      </c>
      <c r="J62" s="42">
        <v>1.573024270833333E-5</v>
      </c>
      <c r="K62" s="42">
        <v>1.680943982638889E-5</v>
      </c>
      <c r="L62" s="42">
        <v>1.1207692951388884E-5</v>
      </c>
      <c r="M62" s="42">
        <v>7.4535987268518542E-6</v>
      </c>
      <c r="N62" s="42">
        <v>4.2214663645833328E-5</v>
      </c>
      <c r="O62" s="42">
        <v>7.5564793750000074E-6</v>
      </c>
      <c r="P62" s="42">
        <v>4.6209162685185179E-5</v>
      </c>
      <c r="Q62" s="42">
        <v>1.6685038212962961E-4</v>
      </c>
      <c r="R62" s="42"/>
      <c r="S62" s="42"/>
      <c r="T62" s="42"/>
      <c r="U62" s="42"/>
      <c r="V62" s="42"/>
      <c r="W62" s="42"/>
      <c r="X62" s="42"/>
      <c r="AA62" s="1" t="s">
        <v>6</v>
      </c>
      <c r="AB62" s="13">
        <f t="shared" si="86"/>
        <v>-9.9608033714285282E-2</v>
      </c>
      <c r="AC62" s="13">
        <f t="shared" si="86"/>
        <v>0.20796566228571423</v>
      </c>
      <c r="AD62" s="13">
        <f t="shared" si="86"/>
        <v>-1.0991253714285554E-2</v>
      </c>
      <c r="AE62" s="13">
        <f t="shared" si="86"/>
        <v>-0.40409782971428565</v>
      </c>
      <c r="AF62" s="13">
        <f t="shared" si="86"/>
        <v>0.28041464228571411</v>
      </c>
      <c r="AG62" s="13">
        <f t="shared" si="86"/>
        <v>0.39172983428571428</v>
      </c>
      <c r="AH62" s="13">
        <f t="shared" si="86"/>
        <v>0.37064139928571405</v>
      </c>
      <c r="AI62" s="13">
        <f t="shared" si="86"/>
        <v>0.25460965328571494</v>
      </c>
      <c r="AJ62" s="13">
        <f t="shared" si="86"/>
        <v>-0.15883705871428577</v>
      </c>
      <c r="AK62" s="13">
        <f t="shared" si="86"/>
        <v>-0.13529964371428593</v>
      </c>
      <c r="AL62" s="13">
        <f t="shared" si="86"/>
        <v>-8.1341107142856028E-3</v>
      </c>
      <c r="AM62" s="13">
        <f t="shared" si="86"/>
        <v>-0.21579850971428516</v>
      </c>
      <c r="AN62" s="13">
        <f t="shared" si="86"/>
        <v>-0.30686426871428618</v>
      </c>
      <c r="AO62" s="13">
        <f t="shared" si="86"/>
        <v>-0.16573048271428603</v>
      </c>
    </row>
    <row r="63" spans="2:49" x14ac:dyDescent="0.35">
      <c r="B63" s="6" t="s">
        <v>26</v>
      </c>
      <c r="C63" s="23">
        <v>7.7190619413029099E-5</v>
      </c>
      <c r="D63" s="23">
        <v>4.8252041116898133E-5</v>
      </c>
      <c r="E63" s="23">
        <v>4.7332506800595238E-5</v>
      </c>
      <c r="F63" s="42">
        <v>1.7277516733052247E-4</v>
      </c>
      <c r="H63" s="6" t="s">
        <v>26</v>
      </c>
      <c r="I63" s="42">
        <v>1.8779188264715609E-5</v>
      </c>
      <c r="J63" s="42">
        <v>1.5152513823578039E-5</v>
      </c>
      <c r="K63" s="42">
        <v>1.9221773809523813E-5</v>
      </c>
      <c r="L63" s="42">
        <v>1.3125869834656084E-5</v>
      </c>
      <c r="M63" s="42">
        <v>1.0911273680555553E-5</v>
      </c>
      <c r="N63" s="42">
        <v>3.9526681483961636E-5</v>
      </c>
      <c r="O63" s="42">
        <v>8.7253596329365089E-6</v>
      </c>
      <c r="P63" s="42">
        <v>4.7332506800595238E-5</v>
      </c>
      <c r="Q63" s="42">
        <v>1.727751673305225E-4</v>
      </c>
      <c r="R63" s="42"/>
      <c r="S63" s="42"/>
      <c r="T63" s="42"/>
      <c r="U63" s="42"/>
      <c r="V63" s="42"/>
      <c r="W63" s="42"/>
      <c r="X63" s="42"/>
      <c r="AA63" s="1" t="s">
        <v>53</v>
      </c>
      <c r="AB63" s="13">
        <f t="shared" si="86"/>
        <v>-0.44178166500000038</v>
      </c>
      <c r="AC63" s="13">
        <f t="shared" si="86"/>
        <v>-8.3187560000000493E-2</v>
      </c>
      <c r="AD63" s="13">
        <f t="shared" si="86"/>
        <v>5.1370262000000944E-2</v>
      </c>
      <c r="AE63" s="13">
        <f t="shared" si="86"/>
        <v>1.7348169740000003</v>
      </c>
      <c r="AF63" s="13">
        <f t="shared" si="86"/>
        <v>-0.3898995789999995</v>
      </c>
      <c r="AG63" s="13">
        <f t="shared" si="86"/>
        <v>0.50778749599999995</v>
      </c>
      <c r="AH63" s="13">
        <f t="shared" si="86"/>
        <v>0.12688046600000136</v>
      </c>
      <c r="AI63" s="13">
        <f t="shared" si="86"/>
        <v>5.9080012999999321E-2</v>
      </c>
      <c r="AJ63" s="13">
        <f t="shared" si="86"/>
        <v>0.41563330099999996</v>
      </c>
      <c r="AK63" s="13">
        <f t="shared" si="86"/>
        <v>-0.54069322900000016</v>
      </c>
      <c r="AL63" s="13">
        <f t="shared" si="86"/>
        <v>-0.27783608699999962</v>
      </c>
      <c r="AM63" s="13">
        <f t="shared" si="86"/>
        <v>-0.45184969200000036</v>
      </c>
      <c r="AN63" s="13">
        <f t="shared" si="86"/>
        <v>-0.41157758399999955</v>
      </c>
      <c r="AO63" s="13">
        <f t="shared" si="86"/>
        <v>-0.29874311599999959</v>
      </c>
    </row>
    <row r="64" spans="2:49" x14ac:dyDescent="0.35">
      <c r="B64" s="6" t="s">
        <v>27</v>
      </c>
      <c r="C64" s="23">
        <v>6.2711010335648153E-5</v>
      </c>
      <c r="D64" s="23">
        <v>4.0530780208333344E-5</v>
      </c>
      <c r="E64" s="23">
        <v>3.7540942291666674E-5</v>
      </c>
      <c r="F64" s="42">
        <v>1.4508692365740739E-4</v>
      </c>
      <c r="G64" s="31" t="s">
        <v>54</v>
      </c>
      <c r="H64" s="6" t="s">
        <v>27</v>
      </c>
      <c r="I64" s="42">
        <v>1.4644746793981481E-5</v>
      </c>
      <c r="J64" s="42">
        <v>1.137881077546296E-5</v>
      </c>
      <c r="K64" s="42">
        <v>1.1954627534722224E-5</v>
      </c>
      <c r="L64" s="42">
        <v>8.4488116203703708E-6</v>
      </c>
      <c r="M64" s="42">
        <v>4.6532501967592551E-6</v>
      </c>
      <c r="N64" s="42">
        <v>3.4500188969907408E-5</v>
      </c>
      <c r="O64" s="42">
        <v>3.3761652777777771E-6</v>
      </c>
      <c r="P64" s="42">
        <v>3.7540942291666674E-5</v>
      </c>
      <c r="Q64" s="42">
        <v>1.4508692365740739E-4</v>
      </c>
      <c r="R64" s="31" t="s">
        <v>54</v>
      </c>
      <c r="S64" s="42"/>
      <c r="U64" s="42"/>
      <c r="V64" s="42"/>
      <c r="W64" s="42"/>
      <c r="X64" s="42"/>
      <c r="AA64" s="1" t="s">
        <v>0</v>
      </c>
      <c r="AB64" s="13">
        <f t="shared" si="86"/>
        <v>-2.707806921428535E-2</v>
      </c>
      <c r="AC64" s="13">
        <f t="shared" si="86"/>
        <v>0.18689018378571465</v>
      </c>
      <c r="AD64" s="13">
        <f t="shared" si="86"/>
        <v>-0.13927761521428561</v>
      </c>
      <c r="AE64" s="13">
        <f t="shared" si="86"/>
        <v>-0.43428895321428485</v>
      </c>
      <c r="AF64" s="13">
        <f t="shared" si="86"/>
        <v>-0.20494655021428443</v>
      </c>
      <c r="AG64" s="13">
        <f t="shared" si="86"/>
        <v>0.25437317778571522</v>
      </c>
      <c r="AH64" s="13">
        <f t="shared" si="86"/>
        <v>0.19895367678571407</v>
      </c>
      <c r="AI64" s="13">
        <f t="shared" si="86"/>
        <v>-4.8030450214285203E-2</v>
      </c>
      <c r="AJ64" s="13">
        <f t="shared" si="86"/>
        <v>-0.17737285421428517</v>
      </c>
      <c r="AK64" s="13">
        <f t="shared" si="86"/>
        <v>7.0813086785714852E-2</v>
      </c>
      <c r="AL64" s="13">
        <f t="shared" si="86"/>
        <v>0.16069970878571471</v>
      </c>
      <c r="AM64" s="13">
        <f t="shared" si="86"/>
        <v>-0.20022999721428469</v>
      </c>
      <c r="AN64" s="13">
        <f t="shared" si="86"/>
        <v>0.12725299678571478</v>
      </c>
      <c r="AO64" s="13">
        <f t="shared" si="86"/>
        <v>0.23224165878571412</v>
      </c>
    </row>
    <row r="65" spans="2:41" x14ac:dyDescent="0.35">
      <c r="B65" s="6" t="s">
        <v>28</v>
      </c>
      <c r="C65" s="23">
        <v>9.9657764340277795E-5</v>
      </c>
      <c r="D65" s="23">
        <v>5.3891093472222234E-5</v>
      </c>
      <c r="E65" s="23">
        <v>5.9053497939814813E-5</v>
      </c>
      <c r="F65" s="42">
        <v>2.020549886689815E-4</v>
      </c>
      <c r="G65" s="31" t="s">
        <v>52</v>
      </c>
      <c r="H65" s="6" t="s">
        <v>28</v>
      </c>
      <c r="I65" s="42">
        <v>2.4976904351851851E-5</v>
      </c>
      <c r="J65" s="42">
        <v>2.0206601157407409E-5</v>
      </c>
      <c r="K65" s="42">
        <v>2.5060363645833332E-5</v>
      </c>
      <c r="L65" s="42">
        <v>1.7659779953703702E-5</v>
      </c>
      <c r="M65" s="42">
        <v>3.0990173842592597E-5</v>
      </c>
      <c r="N65" s="42">
        <v>4.2470815486111119E-5</v>
      </c>
      <c r="O65" s="42">
        <v>1.534391533564815E-5</v>
      </c>
      <c r="P65" s="42">
        <v>5.9053497939814813E-5</v>
      </c>
      <c r="Q65" s="42">
        <v>2.020549886689815E-4</v>
      </c>
      <c r="R65" s="31" t="s">
        <v>52</v>
      </c>
      <c r="S65" s="42"/>
      <c r="U65" s="42"/>
      <c r="V65" s="42"/>
      <c r="W65" s="42"/>
      <c r="X65" s="42"/>
      <c r="AA65" s="1" t="s">
        <v>1</v>
      </c>
      <c r="AB65" s="13">
        <f t="shared" si="86"/>
        <v>0.20968901871428536</v>
      </c>
      <c r="AC65" s="13">
        <f t="shared" si="86"/>
        <v>0.30032393971428661</v>
      </c>
      <c r="AD65" s="13">
        <f t="shared" si="86"/>
        <v>0.57184321271428573</v>
      </c>
      <c r="AE65" s="13">
        <f t="shared" si="86"/>
        <v>0.32268221571428513</v>
      </c>
      <c r="AF65" s="13">
        <f t="shared" si="86"/>
        <v>-0.46217039228571444</v>
      </c>
      <c r="AG65" s="13">
        <f t="shared" si="86"/>
        <v>-5.0197602285714349E-2</v>
      </c>
      <c r="AH65" s="13">
        <f t="shared" si="86"/>
        <v>0.19433754471428621</v>
      </c>
      <c r="AI65" s="13">
        <f t="shared" si="86"/>
        <v>-0.24407515428571436</v>
      </c>
      <c r="AJ65" s="13">
        <f t="shared" si="86"/>
        <v>1.3838678714285568E-2</v>
      </c>
      <c r="AK65" s="13">
        <f t="shared" si="86"/>
        <v>-0.3285422742857137</v>
      </c>
      <c r="AL65" s="13">
        <f t="shared" si="86"/>
        <v>-0.25863297728571488</v>
      </c>
      <c r="AM65" s="13">
        <f t="shared" si="86"/>
        <v>-9.5004858285714699E-2</v>
      </c>
      <c r="AN65" s="13">
        <f t="shared" si="86"/>
        <v>-7.3100097285714649E-2</v>
      </c>
      <c r="AO65" s="13">
        <f t="shared" si="86"/>
        <v>-0.10099125428571376</v>
      </c>
    </row>
    <row r="66" spans="2:41" x14ac:dyDescent="0.35">
      <c r="B66" s="6" t="s">
        <v>29</v>
      </c>
      <c r="C66" s="8">
        <v>13.07767247706475</v>
      </c>
      <c r="D66" s="8">
        <v>7.8915645757819801</v>
      </c>
      <c r="E66" s="8">
        <v>14.035035363302484</v>
      </c>
      <c r="F66" s="30">
        <v>9.5030770439410155</v>
      </c>
      <c r="H66" s="6" t="s">
        <v>29</v>
      </c>
      <c r="I66" s="8">
        <v>14.847816938514868</v>
      </c>
      <c r="J66" s="8">
        <v>15.734820087716232</v>
      </c>
      <c r="K66" s="8">
        <v>20.559877244175581</v>
      </c>
      <c r="L66" s="8">
        <v>22.714871252673529</v>
      </c>
      <c r="M66" s="8">
        <v>63.432740757598282</v>
      </c>
      <c r="N66" s="8">
        <v>6.1033216852866188</v>
      </c>
      <c r="O66" s="8">
        <v>38.204108300267627</v>
      </c>
      <c r="P66" s="8">
        <v>14.03503536330234</v>
      </c>
      <c r="Q66" s="32">
        <v>9.5030770439410155</v>
      </c>
      <c r="S66" s="32"/>
      <c r="U66" s="32"/>
      <c r="V66" s="32"/>
      <c r="W66" s="32"/>
      <c r="X66" s="32"/>
      <c r="AA66" s="1">
        <v>3</v>
      </c>
      <c r="AB66" s="13">
        <f t="shared" si="86"/>
        <v>-0.36599117257142755</v>
      </c>
      <c r="AC66" s="13">
        <f t="shared" si="86"/>
        <v>-4.0163508571429141E-2</v>
      </c>
      <c r="AD66" s="13">
        <f t="shared" si="86"/>
        <v>-0.52054899557142864</v>
      </c>
      <c r="AE66" s="13">
        <f t="shared" si="86"/>
        <v>-0.75825874657142922</v>
      </c>
      <c r="AF66" s="13">
        <f t="shared" si="86"/>
        <v>-0.68544695457142968</v>
      </c>
      <c r="AG66" s="13">
        <f t="shared" si="86"/>
        <v>1.0126936344285715</v>
      </c>
      <c r="AH66" s="13">
        <f t="shared" si="86"/>
        <v>0.19532402042857111</v>
      </c>
      <c r="AI66" s="13">
        <f t="shared" si="86"/>
        <v>0.52770383842857083</v>
      </c>
      <c r="AJ66" s="13">
        <f t="shared" si="86"/>
        <v>0.53779567542857176</v>
      </c>
      <c r="AK66" s="13">
        <f t="shared" si="86"/>
        <v>0.51316982542857037</v>
      </c>
      <c r="AL66" s="13">
        <f t="shared" si="86"/>
        <v>0.45412220542857273</v>
      </c>
      <c r="AM66" s="13">
        <f t="shared" si="86"/>
        <v>-0.84599117357142806</v>
      </c>
      <c r="AN66" s="13">
        <f t="shared" si="86"/>
        <v>7.2648283428571325E-2</v>
      </c>
      <c r="AO66" s="13">
        <f t="shared" si="86"/>
        <v>-9.7056931571429139E-2</v>
      </c>
    </row>
    <row r="67" spans="2:41" x14ac:dyDescent="0.35">
      <c r="P67"/>
      <c r="Q67" s="2"/>
      <c r="AA67" s="20" t="s">
        <v>24</v>
      </c>
      <c r="AB67" s="13">
        <f t="shared" ref="AB67:AO67" si="87">AB10-$AP10</f>
        <v>-9.5189423357142644E-2</v>
      </c>
      <c r="AC67" s="13">
        <f t="shared" si="87"/>
        <v>0.40231624564285617</v>
      </c>
      <c r="AD67" s="13">
        <f t="shared" si="87"/>
        <v>-0.45884021735714242</v>
      </c>
      <c r="AE67" s="13">
        <f t="shared" si="87"/>
        <v>-0.79217355035714476</v>
      </c>
      <c r="AF67" s="13">
        <f t="shared" si="87"/>
        <v>-2.166686022357144</v>
      </c>
      <c r="AG67" s="13">
        <f t="shared" si="87"/>
        <v>2.1811597836428565</v>
      </c>
      <c r="AH67" s="13">
        <f t="shared" si="87"/>
        <v>2.5297765636428569</v>
      </c>
      <c r="AI67" s="13">
        <f t="shared" si="87"/>
        <v>0.80097724264285475</v>
      </c>
      <c r="AJ67" s="13">
        <f t="shared" si="87"/>
        <v>1.3849919826428572</v>
      </c>
      <c r="AK67" s="13">
        <f t="shared" si="87"/>
        <v>-0.19416901535714359</v>
      </c>
      <c r="AL67" s="13">
        <f t="shared" si="87"/>
        <v>0.14671533764285627</v>
      </c>
      <c r="AM67" s="13">
        <f t="shared" si="87"/>
        <v>-2.3922642533571441</v>
      </c>
      <c r="AN67" s="13">
        <f t="shared" si="87"/>
        <v>-0.83471323235714401</v>
      </c>
      <c r="AO67" s="13">
        <f t="shared" si="87"/>
        <v>-0.51190144135714455</v>
      </c>
    </row>
    <row r="68" spans="2:41" x14ac:dyDescent="0.35">
      <c r="B68" s="37" t="s">
        <v>44</v>
      </c>
      <c r="C68" s="6">
        <v>1</v>
      </c>
      <c r="D68" s="6">
        <v>2</v>
      </c>
      <c r="E68" s="6">
        <v>3</v>
      </c>
      <c r="F68" s="6" t="s">
        <v>24</v>
      </c>
      <c r="H68" s="35" t="s">
        <v>48</v>
      </c>
      <c r="I68" s="1" t="s">
        <v>3</v>
      </c>
      <c r="J68" s="1" t="s">
        <v>4</v>
      </c>
      <c r="K68" s="1" t="s">
        <v>5</v>
      </c>
      <c r="L68" s="1" t="s">
        <v>6</v>
      </c>
      <c r="M68" s="1" t="s">
        <v>53</v>
      </c>
      <c r="N68" s="1" t="s">
        <v>0</v>
      </c>
      <c r="O68" s="1" t="s">
        <v>1</v>
      </c>
      <c r="P68" s="1">
        <v>3</v>
      </c>
      <c r="Q68" s="20" t="s">
        <v>24</v>
      </c>
      <c r="S68" s="20"/>
      <c r="U68" s="20"/>
      <c r="V68" s="20"/>
      <c r="W68" s="20"/>
      <c r="X68" s="20"/>
      <c r="AA68" s="1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2:41" x14ac:dyDescent="0.35">
      <c r="B69" s="9" t="s">
        <v>8</v>
      </c>
      <c r="C69" s="23">
        <v>7.6672860509259254E-5</v>
      </c>
      <c r="D69" s="23">
        <v>5.3891093472222234E-5</v>
      </c>
      <c r="E69" s="23">
        <v>4.6867651377314809E-5</v>
      </c>
      <c r="F69" s="42">
        <v>1.774316053587963E-4</v>
      </c>
      <c r="H69" s="9" t="s">
        <v>8</v>
      </c>
      <c r="I69" s="42">
        <v>1.4644746793981481E-5</v>
      </c>
      <c r="J69" s="42">
        <v>1.3652683287037037E-5</v>
      </c>
      <c r="K69" s="42">
        <v>2.2894095914351858E-5</v>
      </c>
      <c r="L69" s="42">
        <v>1.5532879814814813E-5</v>
      </c>
      <c r="M69" s="42">
        <v>9.9484546990740661E-6</v>
      </c>
      <c r="N69" s="42">
        <v>4.1689762314814816E-5</v>
      </c>
      <c r="O69" s="42">
        <v>1.2201331157407418E-5</v>
      </c>
      <c r="P69" s="42">
        <v>4.6867651377314809E-5</v>
      </c>
      <c r="Q69" s="42">
        <v>1.774316053587963E-4</v>
      </c>
      <c r="R69" s="42"/>
      <c r="S69" s="42"/>
      <c r="U69" s="42"/>
      <c r="V69" s="42"/>
      <c r="W69" s="42"/>
      <c r="X69" s="42"/>
    </row>
    <row r="70" spans="2:41" x14ac:dyDescent="0.35">
      <c r="B70" s="9" t="s">
        <v>10</v>
      </c>
      <c r="C70" s="23">
        <v>7.8089831608796288E-5</v>
      </c>
      <c r="D70" s="23">
        <v>4.6960296469907405E-5</v>
      </c>
      <c r="E70" s="23">
        <v>3.8556363900462953E-5</v>
      </c>
      <c r="F70" s="42">
        <v>1.6360649197916664E-4</v>
      </c>
      <c r="H70" s="9" t="s">
        <v>10</v>
      </c>
      <c r="I70" s="42">
        <v>1.5317407835648149E-5</v>
      </c>
      <c r="J70" s="42">
        <v>1.137881077546296E-5</v>
      </c>
      <c r="K70" s="42">
        <v>1.1954627534722224E-5</v>
      </c>
      <c r="L70" s="42">
        <v>8.4488116203703708E-6</v>
      </c>
      <c r="M70" s="42">
        <v>3.0990173842592597E-5</v>
      </c>
      <c r="N70" s="42">
        <v>3.4500188969907408E-5</v>
      </c>
      <c r="O70" s="42">
        <v>1.2460107499999995E-5</v>
      </c>
      <c r="P70" s="42">
        <v>3.8556363900462953E-5</v>
      </c>
      <c r="Q70" s="42">
        <v>1.6360649197916664E-4</v>
      </c>
      <c r="R70" s="42"/>
      <c r="S70" s="42"/>
      <c r="U70" s="42"/>
      <c r="V70" s="42"/>
      <c r="W70" s="42"/>
      <c r="X70" s="42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5">
      <c r="B71" s="9" t="s">
        <v>11</v>
      </c>
      <c r="C71" s="23">
        <v>6.7767909629629626E-5</v>
      </c>
      <c r="D71" s="23">
        <v>4.0530780208333344E-5</v>
      </c>
      <c r="E71" s="23">
        <v>3.9399092974537025E-5</v>
      </c>
      <c r="F71" s="42">
        <v>1.4769778281250001E-4</v>
      </c>
      <c r="H71" s="9" t="s">
        <v>11</v>
      </c>
      <c r="I71" s="42">
        <v>1.6287687905092591E-5</v>
      </c>
      <c r="J71" s="42">
        <v>1.2329407071759259E-5</v>
      </c>
      <c r="K71" s="42">
        <v>1.6380857905092594E-5</v>
      </c>
      <c r="L71" s="42">
        <v>1.6371409675925924E-5</v>
      </c>
      <c r="M71" s="42">
        <v>6.3985470717592625E-6</v>
      </c>
      <c r="N71" s="42">
        <v>3.7154614930555563E-5</v>
      </c>
      <c r="O71" s="42">
        <v>3.3761652777777771E-6</v>
      </c>
      <c r="P71" s="42">
        <v>3.9399092974537025E-5</v>
      </c>
      <c r="Q71" s="42">
        <v>1.4769778281250001E-4</v>
      </c>
      <c r="R71" s="42"/>
      <c r="S71" s="42"/>
      <c r="U71" s="42"/>
      <c r="V71" s="42"/>
      <c r="W71" s="42"/>
      <c r="X71" s="42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5">
      <c r="B72" s="9" t="s">
        <v>12</v>
      </c>
      <c r="C72" s="23">
        <v>8.835138994212962E-5</v>
      </c>
      <c r="D72" s="23">
        <v>5.0615184351851854E-5</v>
      </c>
      <c r="E72" s="23">
        <v>5.9053497939814813E-5</v>
      </c>
      <c r="F72" s="42">
        <v>1.9802007223379629E-4</v>
      </c>
      <c r="H72" s="9" t="s">
        <v>12</v>
      </c>
      <c r="I72" s="42">
        <v>1.8546338298611111E-5</v>
      </c>
      <c r="J72" s="42">
        <v>1.6604203402777777E-5</v>
      </c>
      <c r="K72" s="42">
        <v>1.8752624513888892E-5</v>
      </c>
      <c r="L72" s="42">
        <v>1.7659779953703702E-5</v>
      </c>
      <c r="M72" s="42">
        <v>1.6788443773148145E-5</v>
      </c>
      <c r="N72" s="42">
        <v>4.2470815486111119E-5</v>
      </c>
      <c r="O72" s="42">
        <v>8.1443688657407408E-6</v>
      </c>
      <c r="P72" s="42">
        <v>5.9053497939814813E-5</v>
      </c>
      <c r="Q72" s="42">
        <v>1.9802007223379629E-4</v>
      </c>
      <c r="R72" s="42"/>
      <c r="S72" s="42"/>
      <c r="U72" s="42"/>
      <c r="V72" s="42"/>
      <c r="W72" s="42"/>
      <c r="X72" s="42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5">
      <c r="B73" s="9" t="s">
        <v>13</v>
      </c>
      <c r="C73" s="23">
        <v>9.9657764340277795E-5</v>
      </c>
      <c r="D73" s="23">
        <v>5.280402284722222E-5</v>
      </c>
      <c r="E73" s="23">
        <v>4.9593201481481473E-5</v>
      </c>
      <c r="F73" s="42">
        <v>2.020549886689815E-4</v>
      </c>
      <c r="H73" s="9" t="s">
        <v>13</v>
      </c>
      <c r="I73" s="42">
        <v>2.4976904351851851E-5</v>
      </c>
      <c r="J73" s="42">
        <v>2.0206601157407409E-5</v>
      </c>
      <c r="K73" s="42">
        <v>2.4678760393518516E-5</v>
      </c>
      <c r="L73" s="42">
        <v>1.7415700844907403E-5</v>
      </c>
      <c r="M73" s="42">
        <v>1.2379797592592606E-5</v>
      </c>
      <c r="N73" s="42">
        <v>4.1829386076388878E-5</v>
      </c>
      <c r="O73" s="42">
        <v>1.097463677083334E-5</v>
      </c>
      <c r="P73" s="42">
        <v>4.9593201481481473E-5</v>
      </c>
      <c r="Q73" s="42">
        <v>2.020549886689815E-4</v>
      </c>
      <c r="R73" s="42"/>
      <c r="S73" s="42"/>
      <c r="U73" s="42"/>
      <c r="V73" s="42"/>
      <c r="W73" s="42"/>
      <c r="X73" s="42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5">
      <c r="B74" s="9" t="s">
        <v>14</v>
      </c>
      <c r="C74" s="23">
        <v>8.37343579398148E-5</v>
      </c>
      <c r="D74" s="23">
        <v>4.4871189212962963E-5</v>
      </c>
      <c r="E74" s="23">
        <v>5.3440190115740733E-5</v>
      </c>
      <c r="F74" s="42">
        <v>1.8204573726851849E-4</v>
      </c>
      <c r="H74" s="9" t="s">
        <v>14</v>
      </c>
      <c r="I74" s="42">
        <v>1.8347138240740739E-5</v>
      </c>
      <c r="J74" s="42">
        <v>1.7311245474537033E-5</v>
      </c>
      <c r="K74" s="42">
        <v>2.0408163275462966E-5</v>
      </c>
      <c r="L74" s="42">
        <v>1.6072740821759265E-5</v>
      </c>
      <c r="M74" s="42">
        <v>1.1595070127314805E-5</v>
      </c>
      <c r="N74" s="42">
        <v>3.8970773495370369E-5</v>
      </c>
      <c r="O74" s="42">
        <v>5.9004157175925932E-6</v>
      </c>
      <c r="P74" s="42">
        <v>5.3440190115740733E-5</v>
      </c>
      <c r="Q74" s="42">
        <v>1.8204573726851849E-4</v>
      </c>
      <c r="R74" s="42"/>
      <c r="S74" s="42"/>
      <c r="U74" s="42"/>
      <c r="V74" s="42"/>
      <c r="W74" s="42"/>
      <c r="X74" s="42"/>
    </row>
    <row r="75" spans="2:41" x14ac:dyDescent="0.35">
      <c r="B75" s="9" t="s">
        <v>16</v>
      </c>
      <c r="C75" s="23">
        <v>7.1986803981481472E-5</v>
      </c>
      <c r="D75" s="23">
        <v>4.5269064409722229E-5</v>
      </c>
      <c r="E75" s="23">
        <v>5.327197237268517E-5</v>
      </c>
      <c r="F75" s="42">
        <v>1.7052784076388886E-4</v>
      </c>
      <c r="H75" s="9" t="s">
        <v>16</v>
      </c>
      <c r="I75" s="42">
        <v>1.8959173171296295E-5</v>
      </c>
      <c r="J75" s="42">
        <v>1.6633072986111114E-5</v>
      </c>
      <c r="K75" s="42">
        <v>2.0181405891203703E-5</v>
      </c>
      <c r="L75" s="42">
        <v>1.1559901736111108E-5</v>
      </c>
      <c r="M75" s="42">
        <v>4.6532501967592551E-6</v>
      </c>
      <c r="N75" s="42">
        <v>4.034627739583333E-5</v>
      </c>
      <c r="O75" s="42">
        <v>4.9227870138888966E-6</v>
      </c>
      <c r="P75" s="42">
        <v>5.327197237268517E-5</v>
      </c>
      <c r="Q75" s="42">
        <v>1.7052784076388889E-4</v>
      </c>
      <c r="R75" s="42"/>
      <c r="S75" s="42"/>
      <c r="U75" s="42"/>
      <c r="V75" s="42"/>
      <c r="W75" s="42"/>
      <c r="X75" s="42"/>
    </row>
    <row r="76" spans="2:41" x14ac:dyDescent="0.35">
      <c r="B76" s="14" t="s">
        <v>18</v>
      </c>
      <c r="C76" s="23">
        <v>6.2711010335648153E-5</v>
      </c>
      <c r="D76" s="23">
        <v>4.4834971030092595E-5</v>
      </c>
      <c r="E76" s="23">
        <v>3.7540942291666674E-5</v>
      </c>
      <c r="F76" s="42">
        <v>1.4508692365740739E-4</v>
      </c>
      <c r="H76" s="14" t="s">
        <v>18</v>
      </c>
      <c r="I76" s="42">
        <v>1.6910220879629632E-5</v>
      </c>
      <c r="J76" s="42">
        <v>1.2438061643518511E-5</v>
      </c>
      <c r="K76" s="42">
        <v>1.7052994039351854E-5</v>
      </c>
      <c r="L76" s="42">
        <v>1.0628201898148154E-5</v>
      </c>
      <c r="M76" s="42">
        <v>5.6815318749999935E-6</v>
      </c>
      <c r="N76" s="42">
        <v>3.7209204664351854E-5</v>
      </c>
      <c r="O76" s="42">
        <v>7.6257663657407368E-6</v>
      </c>
      <c r="P76" s="42">
        <v>3.7540942291666674E-5</v>
      </c>
      <c r="Q76" s="42">
        <v>1.4508692365740739E-4</v>
      </c>
      <c r="R76" s="42"/>
      <c r="S76" s="42"/>
      <c r="U76" s="42"/>
      <c r="V76" s="42"/>
      <c r="W76" s="42"/>
      <c r="X76" s="42"/>
      <c r="AA76" s="1" t="s">
        <v>21</v>
      </c>
      <c r="AB76" s="9" t="s">
        <v>7</v>
      </c>
      <c r="AC76" s="9" t="s">
        <v>8</v>
      </c>
      <c r="AD76" s="9" t="s">
        <v>9</v>
      </c>
      <c r="AE76" s="9" t="s">
        <v>10</v>
      </c>
      <c r="AF76" s="9" t="s">
        <v>11</v>
      </c>
      <c r="AG76" s="9" t="s">
        <v>12</v>
      </c>
      <c r="AH76" s="9" t="s">
        <v>13</v>
      </c>
      <c r="AI76" s="9" t="s">
        <v>14</v>
      </c>
      <c r="AJ76" s="9" t="s">
        <v>15</v>
      </c>
      <c r="AK76" s="9" t="s">
        <v>16</v>
      </c>
      <c r="AL76" s="14" t="s">
        <v>17</v>
      </c>
      <c r="AM76" s="14" t="s">
        <v>18</v>
      </c>
      <c r="AN76" s="14" t="s">
        <v>19</v>
      </c>
      <c r="AO76" s="14" t="s">
        <v>20</v>
      </c>
    </row>
    <row r="77" spans="2:41" x14ac:dyDescent="0.35">
      <c r="B77" s="6" t="s">
        <v>30</v>
      </c>
      <c r="C77" s="23">
        <v>7.8621491035879633E-5</v>
      </c>
      <c r="D77" s="23">
        <v>4.7472075250289353E-5</v>
      </c>
      <c r="E77" s="23">
        <v>4.7215364056712966E-5</v>
      </c>
      <c r="F77" s="42">
        <v>1.7330893034288194E-4</v>
      </c>
      <c r="H77" s="6" t="s">
        <v>30</v>
      </c>
      <c r="I77" s="42">
        <v>1.7998702184606484E-5</v>
      </c>
      <c r="J77" s="42">
        <v>1.5069260724826387E-5</v>
      </c>
      <c r="K77" s="42">
        <v>1.9037941183449076E-5</v>
      </c>
      <c r="L77" s="42">
        <v>1.4211178295717593E-5</v>
      </c>
      <c r="M77" s="42">
        <v>1.2304408647280092E-5</v>
      </c>
      <c r="N77" s="42">
        <v>3.9271377916666667E-5</v>
      </c>
      <c r="O77" s="42">
        <v>8.2006973336226874E-6</v>
      </c>
      <c r="P77" s="42">
        <v>4.7215364056712966E-5</v>
      </c>
      <c r="Q77" s="42">
        <v>1.7330893034288194E-4</v>
      </c>
      <c r="R77" s="42"/>
      <c r="S77" s="42"/>
      <c r="U77" s="42"/>
      <c r="V77" s="42"/>
      <c r="W77" s="42"/>
      <c r="X77" s="42"/>
      <c r="AA77" s="1" t="s">
        <v>3</v>
      </c>
      <c r="AB77" s="17">
        <v>0.57070294799999999</v>
      </c>
      <c r="AC77" s="17">
        <v>0.23877551</v>
      </c>
      <c r="AD77" s="17">
        <v>9.4331066000000005E-2</v>
      </c>
      <c r="AE77" s="17">
        <v>0.33222222200000001</v>
      </c>
      <c r="AF77" s="17">
        <v>0.58340136099999995</v>
      </c>
      <c r="AG77" s="17">
        <v>0.35918367299999998</v>
      </c>
      <c r="AH77" s="17">
        <v>1.134875283</v>
      </c>
      <c r="AI77" s="17">
        <v>1.471746032</v>
      </c>
      <c r="AJ77" s="17">
        <v>0.226394558</v>
      </c>
      <c r="AK77" s="17">
        <v>2.0680498869999999</v>
      </c>
      <c r="AL77" s="17">
        <v>1.0903854879999999</v>
      </c>
      <c r="AM77" s="17">
        <v>1.5836734690000001</v>
      </c>
      <c r="AN77" s="17">
        <v>1.5281632650000001</v>
      </c>
      <c r="AO77" s="17">
        <v>0.70312925199999998</v>
      </c>
    </row>
    <row r="78" spans="2:41" x14ac:dyDescent="0.35">
      <c r="B78" s="6" t="s">
        <v>33</v>
      </c>
      <c r="C78" s="23">
        <v>6.2711010335648153E-5</v>
      </c>
      <c r="D78" s="23">
        <v>4.0530780208333344E-5</v>
      </c>
      <c r="E78" s="23">
        <v>3.7540942291666674E-5</v>
      </c>
      <c r="F78" s="42">
        <v>1.4508692365740739E-4</v>
      </c>
      <c r="G78" s="31" t="s">
        <v>54</v>
      </c>
      <c r="H78" s="6" t="s">
        <v>33</v>
      </c>
      <c r="I78" s="42">
        <v>1.4644746793981481E-5</v>
      </c>
      <c r="J78" s="42">
        <v>1.137881077546296E-5</v>
      </c>
      <c r="K78" s="42">
        <v>1.1954627534722224E-5</v>
      </c>
      <c r="L78" s="42">
        <v>8.4488116203703708E-6</v>
      </c>
      <c r="M78" s="42">
        <v>4.6532501967592551E-6</v>
      </c>
      <c r="N78" s="42">
        <v>3.4500188969907408E-5</v>
      </c>
      <c r="O78" s="42">
        <v>3.3761652777777771E-6</v>
      </c>
      <c r="P78" s="42">
        <v>3.7540942291666674E-5</v>
      </c>
      <c r="Q78" s="42">
        <v>1.4508692365740739E-4</v>
      </c>
      <c r="R78" s="31" t="s">
        <v>54</v>
      </c>
      <c r="S78" s="42"/>
      <c r="U78" s="42"/>
      <c r="V78" s="42"/>
      <c r="W78" s="42"/>
      <c r="X78" s="42"/>
      <c r="AA78" s="1" t="s">
        <v>4</v>
      </c>
      <c r="AB78" s="17">
        <v>2.252335601</v>
      </c>
      <c r="AC78" s="17">
        <v>1.504081633</v>
      </c>
      <c r="AD78" s="17">
        <v>1.782857143</v>
      </c>
      <c r="AE78" s="17">
        <v>1.6556462590000001</v>
      </c>
      <c r="AF78" s="17">
        <v>1.9906575959999999</v>
      </c>
      <c r="AG78" s="17">
        <v>1.9615873020000001</v>
      </c>
      <c r="AH78" s="17">
        <v>3.2928798189999999</v>
      </c>
      <c r="AI78" s="17">
        <v>3.056938776</v>
      </c>
      <c r="AJ78" s="17">
        <v>2.2494331070000002</v>
      </c>
      <c r="AK78" s="17">
        <v>3.706122449</v>
      </c>
      <c r="AL78" s="17">
        <v>2.686893424</v>
      </c>
      <c r="AM78" s="17">
        <v>3.0447165530000002</v>
      </c>
      <c r="AN78" s="17">
        <v>3.1136507940000002</v>
      </c>
      <c r="AO78" s="17">
        <v>2.4025396830000001</v>
      </c>
    </row>
    <row r="79" spans="2:41" x14ac:dyDescent="0.35">
      <c r="B79" s="6" t="s">
        <v>31</v>
      </c>
      <c r="C79" s="23">
        <v>9.9657764340277795E-5</v>
      </c>
      <c r="D79" s="23">
        <v>5.3891093472222234E-5</v>
      </c>
      <c r="E79" s="23">
        <v>5.9053497939814813E-5</v>
      </c>
      <c r="F79" s="42">
        <v>2.020549886689815E-4</v>
      </c>
      <c r="G79" s="31" t="s">
        <v>52</v>
      </c>
      <c r="H79" s="6" t="s">
        <v>31</v>
      </c>
      <c r="I79" s="42">
        <v>2.4976904351851851E-5</v>
      </c>
      <c r="J79" s="42">
        <v>2.0206601157407409E-5</v>
      </c>
      <c r="K79" s="42">
        <v>2.4678760393518516E-5</v>
      </c>
      <c r="L79" s="42">
        <v>1.7659779953703702E-5</v>
      </c>
      <c r="M79" s="42">
        <v>3.0990173842592597E-5</v>
      </c>
      <c r="N79" s="42">
        <v>4.2470815486111119E-5</v>
      </c>
      <c r="O79" s="42">
        <v>1.2460107499999995E-5</v>
      </c>
      <c r="P79" s="42">
        <v>5.9053497939814813E-5</v>
      </c>
      <c r="Q79" s="42">
        <v>2.020549886689815E-4</v>
      </c>
      <c r="R79" s="31" t="s">
        <v>52</v>
      </c>
      <c r="S79" s="42"/>
      <c r="U79" s="42"/>
      <c r="V79" s="42"/>
      <c r="W79" s="42"/>
      <c r="X79" s="42"/>
      <c r="AA79" s="1" t="s">
        <v>5</v>
      </c>
      <c r="AB79" s="17">
        <v>3.627528345</v>
      </c>
      <c r="AC79" s="17">
        <v>2.6836734689999999</v>
      </c>
      <c r="AD79" s="17">
        <v>3.0258503399999999</v>
      </c>
      <c r="AE79" s="17">
        <v>2.6387755099999999</v>
      </c>
      <c r="AF79" s="17">
        <v>3.0559183669999999</v>
      </c>
      <c r="AG79" s="17">
        <v>3.3961904760000001</v>
      </c>
      <c r="AH79" s="17">
        <v>5.038730159</v>
      </c>
      <c r="AI79" s="17">
        <v>4.5526303849999996</v>
      </c>
      <c r="AJ79" s="17">
        <v>3.6607709750000001</v>
      </c>
      <c r="AK79" s="17">
        <v>5.1432199550000002</v>
      </c>
      <c r="AL79" s="17">
        <v>3.8256689339999999</v>
      </c>
      <c r="AM79" s="17">
        <v>4.1193650789999996</v>
      </c>
      <c r="AN79" s="17">
        <v>4.4988662130000003</v>
      </c>
      <c r="AO79" s="17">
        <v>3.7616326529999999</v>
      </c>
    </row>
    <row r="80" spans="2:41" x14ac:dyDescent="0.35">
      <c r="B80" s="6" t="s">
        <v>42</v>
      </c>
      <c r="C80" s="8">
        <v>15.067783940178044</v>
      </c>
      <c r="D80" s="8">
        <v>9.6377016515234235</v>
      </c>
      <c r="E80" s="8">
        <v>17.000541244961397</v>
      </c>
      <c r="F80" s="30">
        <v>12.112357699436483</v>
      </c>
      <c r="H80" s="6" t="s">
        <v>32</v>
      </c>
      <c r="I80" s="8">
        <v>17.891539446394624</v>
      </c>
      <c r="J80" s="8">
        <v>20.419195010593775</v>
      </c>
      <c r="K80" s="8">
        <v>20.928783715314879</v>
      </c>
      <c r="L80" s="8">
        <v>24.536792002924731</v>
      </c>
      <c r="M80" s="8">
        <v>69.547566806043108</v>
      </c>
      <c r="N80" s="8">
        <v>7.1617403423282724</v>
      </c>
      <c r="O80" s="8">
        <v>41.605196143993766</v>
      </c>
      <c r="P80" s="8">
        <v>17.00054124496129</v>
      </c>
      <c r="Q80" s="32">
        <v>12.112357699436531</v>
      </c>
      <c r="S80" s="32"/>
      <c r="T80"/>
      <c r="U80" s="32"/>
      <c r="V80" s="32"/>
      <c r="W80" s="32"/>
      <c r="X80" s="32"/>
      <c r="AA80" s="1" t="s">
        <v>6</v>
      </c>
      <c r="AB80" s="17">
        <v>5.7927437639999999</v>
      </c>
      <c r="AC80" s="17">
        <v>4.6617233560000004</v>
      </c>
      <c r="AD80" s="17">
        <v>4.2755555559999996</v>
      </c>
      <c r="AE80" s="17">
        <v>3.671655329</v>
      </c>
      <c r="AF80" s="17">
        <v>4.47122449</v>
      </c>
      <c r="AG80" s="17">
        <v>5.0164172340000004</v>
      </c>
      <c r="AH80" s="17">
        <v>7.1709750569999997</v>
      </c>
      <c r="AI80" s="17">
        <v>6.3158956919999998</v>
      </c>
      <c r="AJ80" s="17">
        <v>5.572789116</v>
      </c>
      <c r="AK80" s="17">
        <v>6.8868934240000002</v>
      </c>
      <c r="AL80" s="17">
        <v>5.7593424039999999</v>
      </c>
      <c r="AM80" s="17">
        <v>5.5927437639999997</v>
      </c>
      <c r="AN80" s="17">
        <v>5.8775510200000003</v>
      </c>
      <c r="AO80" s="17">
        <v>5.2139682540000001</v>
      </c>
    </row>
    <row r="81" spans="2:41" x14ac:dyDescent="0.35">
      <c r="P81"/>
      <c r="Q81" s="2"/>
      <c r="AA81" s="1" t="s">
        <v>53</v>
      </c>
      <c r="AB81" s="17">
        <v>6.8272108840000003</v>
      </c>
      <c r="AC81" s="17">
        <v>6.0037641720000003</v>
      </c>
      <c r="AD81" s="17">
        <v>5.3986394559999997</v>
      </c>
      <c r="AE81" s="17">
        <v>4.4016326530000001</v>
      </c>
      <c r="AF81" s="17">
        <v>5.8857142859999998</v>
      </c>
      <c r="AG81" s="17">
        <v>6.5422222220000004</v>
      </c>
      <c r="AH81" s="17">
        <v>8.6756916099999994</v>
      </c>
      <c r="AI81" s="17">
        <v>7.7045804990000004</v>
      </c>
      <c r="AJ81" s="17">
        <v>6.548027211</v>
      </c>
      <c r="AK81" s="17">
        <v>7.8856689339999999</v>
      </c>
      <c r="AL81" s="17">
        <v>6.8852834469999999</v>
      </c>
      <c r="AM81" s="17">
        <v>6.5110204080000003</v>
      </c>
      <c r="AN81" s="17">
        <v>6.7047619049999998</v>
      </c>
      <c r="AO81" s="17">
        <v>6.1823129249999997</v>
      </c>
    </row>
    <row r="82" spans="2:41" x14ac:dyDescent="0.35">
      <c r="B82" s="35" t="s">
        <v>45</v>
      </c>
      <c r="C82" s="6">
        <v>1</v>
      </c>
      <c r="D82" s="6">
        <v>2</v>
      </c>
      <c r="E82" s="6">
        <v>3</v>
      </c>
      <c r="H82" s="35" t="s">
        <v>49</v>
      </c>
      <c r="I82" s="1" t="s">
        <v>3</v>
      </c>
      <c r="J82" s="1" t="s">
        <v>4</v>
      </c>
      <c r="K82" s="1" t="s">
        <v>5</v>
      </c>
      <c r="L82" s="1" t="s">
        <v>6</v>
      </c>
      <c r="M82" s="1" t="s">
        <v>53</v>
      </c>
      <c r="N82" s="1" t="s">
        <v>0</v>
      </c>
      <c r="O82" s="1" t="s">
        <v>1</v>
      </c>
      <c r="P82" s="1">
        <v>3</v>
      </c>
      <c r="Q82" s="1"/>
      <c r="R82" s="6"/>
      <c r="S82" s="20"/>
      <c r="T82" s="20"/>
      <c r="U82" s="20"/>
      <c r="V82" s="20"/>
      <c r="W82" s="20"/>
      <c r="AA82" s="1" t="s">
        <v>0</v>
      </c>
      <c r="AB82" s="17">
        <v>7.3281632649999997</v>
      </c>
      <c r="AC82" s="17">
        <v>6.8633106579999996</v>
      </c>
      <c r="AD82" s="17">
        <v>6.3927437640000004</v>
      </c>
      <c r="AE82" s="17">
        <v>7.0791836730000002</v>
      </c>
      <c r="AF82" s="17">
        <v>6.4385487530000001</v>
      </c>
      <c r="AG82" s="17">
        <v>7.9927437640000001</v>
      </c>
      <c r="AH82" s="17">
        <v>9.7453061220000006</v>
      </c>
      <c r="AI82" s="17">
        <v>8.7063945579999995</v>
      </c>
      <c r="AJ82" s="17">
        <v>7.9063945579999997</v>
      </c>
      <c r="AK82" s="17">
        <v>8.2877097509999995</v>
      </c>
      <c r="AL82" s="17">
        <v>7.5501814060000001</v>
      </c>
      <c r="AM82" s="17">
        <v>7.0019047619999997</v>
      </c>
      <c r="AN82" s="17">
        <v>7.235918367</v>
      </c>
      <c r="AO82" s="17">
        <v>6.8263038549999999</v>
      </c>
    </row>
    <row r="83" spans="2:41" x14ac:dyDescent="0.35">
      <c r="B83" s="38" t="s">
        <v>2</v>
      </c>
      <c r="C83" s="30">
        <v>43.300000000000004</v>
      </c>
      <c r="D83" s="30">
        <v>29.8</v>
      </c>
      <c r="E83" s="8">
        <v>27</v>
      </c>
      <c r="AA83" s="1" t="s">
        <v>1</v>
      </c>
      <c r="AB83" s="17">
        <v>10.716190476</v>
      </c>
      <c r="AC83" s="17">
        <v>10.465306121999999</v>
      </c>
      <c r="AD83" s="17">
        <v>9.668571429</v>
      </c>
      <c r="AE83" s="17">
        <v>10.06</v>
      </c>
      <c r="AF83" s="17">
        <v>9.6487074830000008</v>
      </c>
      <c r="AG83" s="17">
        <v>11.662222222</v>
      </c>
      <c r="AH83" s="17">
        <v>13.359365079</v>
      </c>
      <c r="AI83" s="17">
        <v>12.073469387999999</v>
      </c>
      <c r="AJ83" s="17">
        <v>11.144126984</v>
      </c>
      <c r="AK83" s="17">
        <v>11.773628118</v>
      </c>
      <c r="AL83" s="17">
        <v>11.125986395</v>
      </c>
      <c r="AM83" s="17">
        <v>10.216780045</v>
      </c>
      <c r="AN83" s="17">
        <v>10.778276644</v>
      </c>
      <c r="AO83" s="17">
        <v>10.473650793999999</v>
      </c>
    </row>
    <row r="84" spans="2:41" x14ac:dyDescent="0.35">
      <c r="B84" s="9" t="s">
        <v>7</v>
      </c>
      <c r="C84" s="8">
        <v>45.558210531139437</v>
      </c>
      <c r="D84" s="8">
        <v>29.338023628552079</v>
      </c>
      <c r="E84" s="8">
        <v>25.10376584030849</v>
      </c>
      <c r="H84" s="9" t="s">
        <v>7</v>
      </c>
      <c r="I84" s="8">
        <v>11.337421286615088</v>
      </c>
      <c r="J84" s="8">
        <v>9.2714300362864162</v>
      </c>
      <c r="K84" s="8">
        <v>14.597694292915117</v>
      </c>
      <c r="L84" s="8">
        <v>6.9742874733483244</v>
      </c>
      <c r="M84" s="8">
        <v>3.3773774419744842</v>
      </c>
      <c r="N84" s="8">
        <v>22.841785186019784</v>
      </c>
      <c r="O84" s="8">
        <v>6.4962384425322943</v>
      </c>
      <c r="P84" s="8">
        <v>25.103765840308483</v>
      </c>
      <c r="Q84" s="8"/>
      <c r="R84" s="8"/>
      <c r="S84" s="8"/>
      <c r="T84" s="8"/>
      <c r="U84" s="8"/>
      <c r="V84" s="8"/>
      <c r="W84" s="8"/>
      <c r="AA84" s="1">
        <v>3</v>
      </c>
      <c r="AB84" s="17">
        <v>11.679750566999999</v>
      </c>
      <c r="AC84" s="17">
        <v>11.519501134</v>
      </c>
      <c r="AD84" s="17">
        <v>10.994285714</v>
      </c>
      <c r="AE84" s="17">
        <v>11.136553288</v>
      </c>
      <c r="AF84" s="17">
        <v>9.9404081630000007</v>
      </c>
      <c r="AG84" s="17">
        <v>12.365895692</v>
      </c>
      <c r="AH84" s="17">
        <v>14.307573696</v>
      </c>
      <c r="AI84" s="17">
        <v>12.583265305999999</v>
      </c>
      <c r="AJ84" s="17">
        <v>11.911836735</v>
      </c>
      <c r="AK84" s="17">
        <v>12.198956916</v>
      </c>
      <c r="AL84" s="17">
        <v>11.621224489999999</v>
      </c>
      <c r="AM84" s="17">
        <v>10.875646259</v>
      </c>
      <c r="AN84" s="17">
        <v>11.459047619</v>
      </c>
      <c r="AO84" s="17">
        <v>11.126530612</v>
      </c>
    </row>
    <row r="85" spans="2:41" x14ac:dyDescent="0.35">
      <c r="B85" s="9" t="s">
        <v>8</v>
      </c>
      <c r="C85" s="8">
        <v>43.21262852478506</v>
      </c>
      <c r="D85" s="8">
        <v>30.372882758539806</v>
      </c>
      <c r="E85" s="8">
        <v>26.414488716675137</v>
      </c>
      <c r="H85" s="9" t="s">
        <v>8</v>
      </c>
      <c r="I85" s="8">
        <v>8.2537419217773298</v>
      </c>
      <c r="J85" s="8">
        <v>7.6946174608683915</v>
      </c>
      <c r="K85" s="8">
        <v>12.903054034852572</v>
      </c>
      <c r="L85" s="8">
        <v>8.7542914259298623</v>
      </c>
      <c r="M85" s="8">
        <v>5.606923681356899</v>
      </c>
      <c r="N85" s="8">
        <v>23.496243654286488</v>
      </c>
      <c r="O85" s="8">
        <v>6.8766391042533224</v>
      </c>
      <c r="P85" s="8">
        <v>26.414488716675137</v>
      </c>
      <c r="Q85" s="8"/>
      <c r="R85" s="8"/>
      <c r="S85" s="8"/>
      <c r="T85" s="8"/>
      <c r="U85" s="8"/>
      <c r="V85" s="8"/>
      <c r="W85" s="8"/>
      <c r="AA85" s="45"/>
      <c r="AB85" s="17">
        <v>15.403287982</v>
      </c>
      <c r="AC85" s="17">
        <v>15.568866213</v>
      </c>
      <c r="AD85" s="17">
        <v>14.563265306</v>
      </c>
      <c r="AE85" s="17">
        <v>14.467823128999999</v>
      </c>
      <c r="AF85" s="17">
        <v>13.344489796</v>
      </c>
      <c r="AG85" s="17">
        <v>17.468117914</v>
      </c>
      <c r="AH85" s="17">
        <v>18.592426304</v>
      </c>
      <c r="AI85" s="17">
        <v>17.200497731999999</v>
      </c>
      <c r="AJ85" s="17">
        <v>16.539160998</v>
      </c>
      <c r="AK85" s="17">
        <v>16.801655328999999</v>
      </c>
      <c r="AL85" s="17">
        <v>16.164875283000001</v>
      </c>
      <c r="AM85" s="17">
        <v>14.119183673</v>
      </c>
      <c r="AN85" s="17">
        <v>15.621224489999999</v>
      </c>
      <c r="AO85" s="17">
        <v>15.119002267999999</v>
      </c>
    </row>
    <row r="86" spans="2:41" x14ac:dyDescent="0.35">
      <c r="B86" s="9" t="s">
        <v>9</v>
      </c>
      <c r="C86" s="8">
        <v>43.530591773565213</v>
      </c>
      <c r="D86" s="8">
        <v>31.802908726192396</v>
      </c>
      <c r="E86" s="8">
        <v>24.666499500242388</v>
      </c>
      <c r="H86" s="9" t="s">
        <v>9</v>
      </c>
      <c r="I86" s="8">
        <v>11.670010029709001</v>
      </c>
      <c r="J86" s="8">
        <v>8.590772315238608</v>
      </c>
      <c r="K86" s="8">
        <v>8.6371614886819721</v>
      </c>
      <c r="L86" s="8">
        <v>7.762036106952408</v>
      </c>
      <c r="M86" s="8">
        <v>6.8706118329832204</v>
      </c>
      <c r="N86" s="8">
        <v>22.640421268512167</v>
      </c>
      <c r="O86" s="8">
        <v>9.1624874576802284</v>
      </c>
      <c r="P86" s="8">
        <v>24.666499500242388</v>
      </c>
      <c r="Q86" s="8"/>
      <c r="R86" s="8"/>
      <c r="S86" s="8"/>
      <c r="T86" s="8"/>
      <c r="U86" s="8"/>
      <c r="V86" s="8"/>
      <c r="W86" s="8"/>
      <c r="AA86" s="45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2:41" x14ac:dyDescent="0.35">
      <c r="B87" s="9" t="s">
        <v>10</v>
      </c>
      <c r="C87" s="8">
        <v>47.730276876017918</v>
      </c>
      <c r="D87" s="8">
        <v>28.703198694515891</v>
      </c>
      <c r="E87" s="8">
        <v>23.566524429466192</v>
      </c>
      <c r="H87" s="9" t="s">
        <v>10</v>
      </c>
      <c r="I87" s="8">
        <v>9.3623472090573525</v>
      </c>
      <c r="J87" s="8">
        <v>6.9549873222096323</v>
      </c>
      <c r="K87" s="8">
        <v>7.3069395902972509</v>
      </c>
      <c r="L87" s="8">
        <v>5.164105359245907</v>
      </c>
      <c r="M87" s="8">
        <v>18.941897395207778</v>
      </c>
      <c r="N87" s="8">
        <v>21.087298280498921</v>
      </c>
      <c r="O87" s="8">
        <v>7.6159004140169699</v>
      </c>
      <c r="P87" s="8">
        <v>23.566524429466192</v>
      </c>
      <c r="Q87" s="8"/>
      <c r="R87" s="8"/>
      <c r="S87" s="8"/>
      <c r="T87" s="8"/>
      <c r="U87" s="8"/>
      <c r="V87" s="8"/>
      <c r="W87" s="8"/>
      <c r="AA87" s="44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</row>
    <row r="88" spans="2:41" x14ac:dyDescent="0.35">
      <c r="B88" s="9" t="s">
        <v>11</v>
      </c>
      <c r="C88" s="8">
        <v>45.88282121720129</v>
      </c>
      <c r="D88" s="8">
        <v>27.44169847138906</v>
      </c>
      <c r="E88" s="8">
        <v>26.67548031140965</v>
      </c>
      <c r="H88" s="9" t="s">
        <v>11</v>
      </c>
      <c r="I88" s="8">
        <v>11.027713209323904</v>
      </c>
      <c r="J88" s="8">
        <v>8.3477265785440036</v>
      </c>
      <c r="K88" s="8">
        <v>11.090794724987738</v>
      </c>
      <c r="L88" s="8">
        <v>11.084397723633515</v>
      </c>
      <c r="M88" s="8">
        <v>4.3321889807121323</v>
      </c>
      <c r="N88" s="8">
        <v>25.155837970650353</v>
      </c>
      <c r="O88" s="8">
        <v>2.2858605007387047</v>
      </c>
      <c r="P88" s="8">
        <v>26.67548031140965</v>
      </c>
      <c r="Q88" s="8"/>
      <c r="R88" s="8"/>
      <c r="S88" s="8"/>
      <c r="T88" s="8"/>
      <c r="U88" s="8"/>
      <c r="V88" s="8"/>
      <c r="W88" s="8"/>
      <c r="AA88" s="46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5">
      <c r="B89" s="9" t="s">
        <v>12</v>
      </c>
      <c r="C89" s="8">
        <v>44.617391027822585</v>
      </c>
      <c r="D89" s="8">
        <v>25.560633213027035</v>
      </c>
      <c r="E89" s="8">
        <v>29.821975759150387</v>
      </c>
      <c r="H89" s="9" t="s">
        <v>12</v>
      </c>
      <c r="I89" s="8">
        <v>9.365888058415619</v>
      </c>
      <c r="J89" s="8">
        <v>8.3851112745649843</v>
      </c>
      <c r="K89" s="8">
        <v>9.4700624549556949</v>
      </c>
      <c r="L89" s="8">
        <v>8.9181767052651786</v>
      </c>
      <c r="M89" s="8">
        <v>8.4781525346211062</v>
      </c>
      <c r="N89" s="8">
        <v>21.447732549035287</v>
      </c>
      <c r="O89" s="8">
        <v>4.1129006639917449</v>
      </c>
      <c r="P89" s="8">
        <v>29.821975759150387</v>
      </c>
      <c r="Q89" s="8"/>
      <c r="R89" s="8"/>
      <c r="S89" s="8"/>
      <c r="T89" s="8"/>
      <c r="U89" s="8"/>
      <c r="V89" s="8"/>
      <c r="W89" s="8"/>
      <c r="AA89" s="46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5">
      <c r="B90" s="9" t="s">
        <v>13</v>
      </c>
      <c r="C90" s="8">
        <v>49.322100383051207</v>
      </c>
      <c r="D90" s="8">
        <v>26.13349128129121</v>
      </c>
      <c r="E90" s="8">
        <v>24.544408335657582</v>
      </c>
      <c r="H90" s="9" t="s">
        <v>13</v>
      </c>
      <c r="I90" s="8">
        <v>12.361439089618571</v>
      </c>
      <c r="J90" s="8">
        <v>10.000545539863442</v>
      </c>
      <c r="K90" s="8">
        <v>12.213883238462738</v>
      </c>
      <c r="L90" s="8">
        <v>8.6192877293610604</v>
      </c>
      <c r="M90" s="8">
        <v>6.1269447857453931</v>
      </c>
      <c r="N90" s="8">
        <v>20.70198135266844</v>
      </c>
      <c r="O90" s="8">
        <v>5.4315099286227682</v>
      </c>
      <c r="P90" s="8">
        <v>24.544408335657582</v>
      </c>
      <c r="Q90" s="8"/>
      <c r="R90" s="8"/>
      <c r="S90" s="8"/>
      <c r="T90" s="8"/>
      <c r="U90" s="8"/>
      <c r="V90" s="8"/>
      <c r="W90" s="8"/>
      <c r="AA90" s="46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5">
      <c r="B91" s="9" t="s">
        <v>14</v>
      </c>
      <c r="C91" s="8">
        <v>45.996329931255765</v>
      </c>
      <c r="D91" s="8">
        <v>24.648305357888002</v>
      </c>
      <c r="E91" s="8">
        <v>29.355364710856229</v>
      </c>
      <c r="H91" s="9" t="s">
        <v>14</v>
      </c>
      <c r="I91" s="8">
        <v>10.078312470276964</v>
      </c>
      <c r="J91" s="8">
        <v>9.5092836197547683</v>
      </c>
      <c r="K91" s="8">
        <v>11.210459295380703</v>
      </c>
      <c r="L91" s="8">
        <v>8.8289575262352251</v>
      </c>
      <c r="M91" s="8">
        <v>6.369317019608105</v>
      </c>
      <c r="N91" s="8">
        <v>21.407133218334167</v>
      </c>
      <c r="O91" s="8">
        <v>3.2411721395538344</v>
      </c>
      <c r="P91" s="8">
        <v>29.355364710856229</v>
      </c>
      <c r="Q91" s="8"/>
      <c r="R91" s="8"/>
      <c r="S91" s="8"/>
      <c r="T91" s="8"/>
      <c r="U91" s="8"/>
      <c r="V91" s="8"/>
      <c r="W91" s="8"/>
      <c r="AA91" s="45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5">
      <c r="B92" s="9" t="s">
        <v>15</v>
      </c>
      <c r="C92" s="8">
        <v>47.079690794616688</v>
      </c>
      <c r="D92" s="8">
        <v>24.554033748551607</v>
      </c>
      <c r="E92" s="8">
        <v>28.366275456831719</v>
      </c>
      <c r="H92" s="9" t="s">
        <v>15</v>
      </c>
      <c r="I92" s="8">
        <v>12.401566321941408</v>
      </c>
      <c r="J92" s="8">
        <v>8.6517383375225947</v>
      </c>
      <c r="K92" s="8">
        <v>11.720992561455443</v>
      </c>
      <c r="L92" s="8">
        <v>5.9783734327774747</v>
      </c>
      <c r="M92" s="8">
        <v>8.3270201409197622</v>
      </c>
      <c r="N92" s="8">
        <v>19.847843944242726</v>
      </c>
      <c r="O92" s="8">
        <v>4.7061898043088757</v>
      </c>
      <c r="P92" s="8">
        <v>28.366275456831712</v>
      </c>
      <c r="Q92" s="8"/>
      <c r="R92" s="8"/>
      <c r="S92" s="8"/>
      <c r="T92" s="8"/>
      <c r="U92" s="8"/>
      <c r="V92" s="8"/>
      <c r="W92" s="8"/>
      <c r="AA92" s="45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5">
      <c r="B93" s="9" t="s">
        <v>16</v>
      </c>
      <c r="C93" s="8">
        <v>42.214106306051036</v>
      </c>
      <c r="D93" s="8">
        <v>26.546436175428571</v>
      </c>
      <c r="E93" s="8">
        <v>31.239457518520396</v>
      </c>
      <c r="H93" s="9" t="s">
        <v>16</v>
      </c>
      <c r="I93" s="8">
        <v>11.117934224914613</v>
      </c>
      <c r="J93" s="8">
        <v>9.7538753271033887</v>
      </c>
      <c r="K93" s="8">
        <v>11.834669225154075</v>
      </c>
      <c r="L93" s="8">
        <v>6.778894099830203</v>
      </c>
      <c r="M93" s="8">
        <v>2.7287334290487486</v>
      </c>
      <c r="N93" s="8">
        <v>23.659642446124899</v>
      </c>
      <c r="O93" s="8">
        <v>2.8867937293036725</v>
      </c>
      <c r="P93" s="8">
        <v>31.239457518520393</v>
      </c>
      <c r="Q93" s="8"/>
      <c r="R93" s="8"/>
      <c r="S93" s="8"/>
      <c r="T93" s="8"/>
      <c r="U93" s="8"/>
      <c r="V93" s="8"/>
      <c r="W93" s="8"/>
      <c r="AA93" s="45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2:41" x14ac:dyDescent="0.35">
      <c r="B94" s="14" t="s">
        <v>17</v>
      </c>
      <c r="C94" s="8">
        <v>42.852501184767291</v>
      </c>
      <c r="D94" s="8">
        <v>27.006174931043486</v>
      </c>
      <c r="E94" s="8">
        <v>30.141323884189212</v>
      </c>
      <c r="H94" s="14" t="s">
        <v>17</v>
      </c>
      <c r="I94" s="8">
        <v>10.59079250914044</v>
      </c>
      <c r="J94" s="8">
        <v>7.5543220731604199</v>
      </c>
      <c r="K94" s="8">
        <v>12.827455497972295</v>
      </c>
      <c r="L94" s="8">
        <v>7.4691817654316841</v>
      </c>
      <c r="M94" s="8">
        <v>4.4107493390624581</v>
      </c>
      <c r="N94" s="8">
        <v>23.720902250277454</v>
      </c>
      <c r="O94" s="8">
        <v>3.2852726807660391</v>
      </c>
      <c r="P94" s="8">
        <v>30.141323884189219</v>
      </c>
      <c r="Q94" s="8"/>
      <c r="R94" s="8"/>
      <c r="S94" s="8"/>
      <c r="T94" s="8"/>
      <c r="U94" s="8"/>
      <c r="V94" s="8"/>
      <c r="W94" s="8"/>
      <c r="AA94" s="45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2:41" x14ac:dyDescent="0.35">
      <c r="B95" s="14" t="s">
        <v>18</v>
      </c>
      <c r="C95" s="8">
        <v>43.223061565304917</v>
      </c>
      <c r="D95" s="8">
        <v>30.902144659129348</v>
      </c>
      <c r="E95" s="8">
        <v>25.874793775565742</v>
      </c>
      <c r="H95" s="14" t="s">
        <v>18</v>
      </c>
      <c r="I95" s="8">
        <v>11.65523429220927</v>
      </c>
      <c r="J95" s="8">
        <v>8.5728343602407655</v>
      </c>
      <c r="K95" s="8">
        <v>11.753639548949947</v>
      </c>
      <c r="L95" s="8">
        <v>7.3254030275288233</v>
      </c>
      <c r="M95" s="8">
        <v>3.9159503363761088</v>
      </c>
      <c r="N95" s="8">
        <v>25.646146273122213</v>
      </c>
      <c r="O95" s="8">
        <v>5.2559983860071355</v>
      </c>
      <c r="P95" s="8">
        <v>25.874793775565742</v>
      </c>
      <c r="Q95" s="8"/>
      <c r="R95" s="8"/>
      <c r="S95" s="8"/>
      <c r="T95" s="8"/>
      <c r="U95" s="8"/>
      <c r="V95" s="8"/>
      <c r="W95" s="8"/>
      <c r="AA95" s="45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x14ac:dyDescent="0.35">
      <c r="B96" s="14" t="s">
        <v>19</v>
      </c>
      <c r="C96" s="8">
        <v>40.500463390273822</v>
      </c>
      <c r="D96" s="8">
        <v>29.966017918864178</v>
      </c>
      <c r="E96" s="8">
        <v>29.533518690862</v>
      </c>
      <c r="H96" s="14" t="s">
        <v>19</v>
      </c>
      <c r="I96" s="8">
        <v>11.250128724250967</v>
      </c>
      <c r="J96" s="8">
        <v>9.8290598251481036</v>
      </c>
      <c r="K96" s="8">
        <v>9.7827206239217901</v>
      </c>
      <c r="L96" s="8">
        <v>5.8696323800296231</v>
      </c>
      <c r="M96" s="8">
        <v>3.7689218369233348</v>
      </c>
      <c r="N96" s="8">
        <v>25.135477810286744</v>
      </c>
      <c r="O96" s="8">
        <v>4.8305401085774369</v>
      </c>
      <c r="P96" s="8">
        <v>29.533518690862</v>
      </c>
      <c r="Q96" s="8"/>
      <c r="R96" s="8"/>
      <c r="S96" s="8"/>
      <c r="T96" s="8"/>
      <c r="U96" s="8"/>
      <c r="V96" s="8"/>
      <c r="W96" s="8"/>
      <c r="AA96" s="45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4" x14ac:dyDescent="0.35">
      <c r="B97" s="14" t="s">
        <v>20</v>
      </c>
      <c r="C97" s="8">
        <v>42.475225719621449</v>
      </c>
      <c r="D97" s="8">
        <v>29.829804634289104</v>
      </c>
      <c r="E97" s="8">
        <v>27.694969646089451</v>
      </c>
      <c r="H97" s="14" t="s">
        <v>20</v>
      </c>
      <c r="I97" s="8">
        <v>11.788466984370945</v>
      </c>
      <c r="J97" s="8">
        <v>9.4277534804278549</v>
      </c>
      <c r="K97" s="8">
        <v>10.074558782448145</v>
      </c>
      <c r="L97" s="8">
        <v>6.7172114371793228</v>
      </c>
      <c r="M97" s="8">
        <v>4.4672350351951815</v>
      </c>
      <c r="N97" s="8">
        <v>25.300909178041831</v>
      </c>
      <c r="O97" s="8">
        <v>4.5288954562472732</v>
      </c>
      <c r="P97" s="8">
        <v>27.694969646089451</v>
      </c>
      <c r="Q97" s="8"/>
      <c r="R97" s="8"/>
      <c r="S97" s="8"/>
      <c r="T97" s="8"/>
      <c r="U97" s="8"/>
      <c r="V97" s="8"/>
      <c r="W97" s="8"/>
      <c r="AA97" s="45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4"/>
      <c r="AR97" s="4"/>
    </row>
    <row r="98" spans="2:44" x14ac:dyDescent="0.35">
      <c r="B98" s="6" t="s">
        <v>26</v>
      </c>
      <c r="C98" s="8">
        <v>44.585385658962409</v>
      </c>
      <c r="D98" s="8">
        <v>28.057553871335838</v>
      </c>
      <c r="E98" s="8">
        <v>27.357060469701757</v>
      </c>
      <c r="H98" s="6" t="s">
        <v>26</v>
      </c>
      <c r="I98" s="8">
        <v>10.875785452258677</v>
      </c>
      <c r="J98" s="8">
        <v>8.7531469679238114</v>
      </c>
      <c r="K98" s="8">
        <v>11.101720382888248</v>
      </c>
      <c r="L98" s="8">
        <v>7.5888740137677582</v>
      </c>
      <c r="M98" s="8">
        <v>6.265858842123909</v>
      </c>
      <c r="N98" s="8">
        <v>23.00638252729296</v>
      </c>
      <c r="O98" s="8">
        <v>5.0511713440428787</v>
      </c>
      <c r="P98" s="8">
        <v>27.357060469701757</v>
      </c>
      <c r="Q98" s="8"/>
      <c r="R98" s="8"/>
      <c r="S98" s="8"/>
      <c r="T98" s="8"/>
      <c r="U98" s="8"/>
      <c r="V98" s="8"/>
      <c r="W98" s="8"/>
      <c r="AA98" s="45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4" x14ac:dyDescent="0.35">
      <c r="B99" s="6" t="s">
        <v>27</v>
      </c>
      <c r="C99" s="8">
        <v>40.500463390273822</v>
      </c>
      <c r="D99" s="8">
        <v>24.554033748551607</v>
      </c>
      <c r="E99" s="8">
        <v>23.566524429466192</v>
      </c>
      <c r="H99" s="6" t="s">
        <v>27</v>
      </c>
      <c r="I99" s="8">
        <v>8.2537419217773298</v>
      </c>
      <c r="J99" s="8">
        <v>6.9549873222096323</v>
      </c>
      <c r="K99" s="8">
        <v>7.3069395902972509</v>
      </c>
      <c r="L99" s="8">
        <v>5.164105359245907</v>
      </c>
      <c r="M99" s="8">
        <v>2.7287334290487486</v>
      </c>
      <c r="N99" s="8">
        <v>19.847843944242726</v>
      </c>
      <c r="O99" s="8">
        <v>2.2858605007387047</v>
      </c>
      <c r="P99" s="8">
        <v>23.566524429466192</v>
      </c>
      <c r="Q99" s="8"/>
      <c r="R99" s="8"/>
      <c r="S99" s="8"/>
      <c r="T99" s="8"/>
      <c r="U99" s="8"/>
      <c r="V99" s="8"/>
      <c r="W99" s="8"/>
      <c r="AA99" s="45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4" x14ac:dyDescent="0.35">
      <c r="B100" s="6" t="s">
        <v>28</v>
      </c>
      <c r="C100" s="8">
        <v>49.322100383051207</v>
      </c>
      <c r="D100" s="8">
        <v>31.802908726192396</v>
      </c>
      <c r="E100" s="8">
        <v>31.239457518520396</v>
      </c>
      <c r="H100" s="6" t="s">
        <v>28</v>
      </c>
      <c r="I100" s="8">
        <v>12.401566321941408</v>
      </c>
      <c r="J100" s="8">
        <v>10.000545539863442</v>
      </c>
      <c r="K100" s="8">
        <v>14.597694292915117</v>
      </c>
      <c r="L100" s="8">
        <v>11.084397723633515</v>
      </c>
      <c r="M100" s="8">
        <v>18.941897395207778</v>
      </c>
      <c r="N100" s="8">
        <v>25.646146273122213</v>
      </c>
      <c r="O100" s="8">
        <v>9.1624874576802284</v>
      </c>
      <c r="P100" s="8">
        <v>31.239457518520393</v>
      </c>
      <c r="Q100" s="8"/>
      <c r="R100" s="8"/>
      <c r="S100" s="8"/>
      <c r="T100" s="8"/>
      <c r="U100" s="8"/>
      <c r="V100" s="8"/>
      <c r="W100" s="8"/>
      <c r="AA100" s="1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</row>
    <row r="101" spans="2:44" x14ac:dyDescent="0.35">
      <c r="B101" s="6" t="s">
        <v>34</v>
      </c>
      <c r="C101" s="8">
        <v>2.446159927859763</v>
      </c>
      <c r="D101" s="8">
        <v>2.3845997238881469</v>
      </c>
      <c r="E101" s="8">
        <v>2.4323075908015048</v>
      </c>
      <c r="H101" s="6" t="s">
        <v>34</v>
      </c>
      <c r="I101" s="8">
        <v>1.2154149405945172</v>
      </c>
      <c r="J101" s="8">
        <v>0.92696878380067294</v>
      </c>
      <c r="K101" s="8">
        <v>1.9008277404436906</v>
      </c>
      <c r="L101" s="8">
        <v>1.5511733502687737</v>
      </c>
      <c r="M101" s="8">
        <v>4.0542608972315533</v>
      </c>
      <c r="N101" s="8">
        <v>1.8949565577889049</v>
      </c>
      <c r="O101" s="8">
        <v>1.94411740925718</v>
      </c>
      <c r="P101" s="8">
        <v>2.4323075908015053</v>
      </c>
      <c r="Q101" s="8"/>
      <c r="R101" s="8"/>
      <c r="S101" s="8"/>
      <c r="T101" s="8"/>
      <c r="U101" s="8"/>
      <c r="V101" s="8"/>
      <c r="W101" s="8"/>
      <c r="AA101" s="1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</row>
    <row r="102" spans="2:44" x14ac:dyDescent="0.35">
      <c r="H102" s="38"/>
      <c r="I102" s="6"/>
      <c r="J102" s="6"/>
      <c r="K102" s="6"/>
      <c r="L102" s="6"/>
      <c r="M102" s="6"/>
      <c r="N102" s="6"/>
      <c r="O102" s="6"/>
      <c r="P102"/>
      <c r="Q102" s="2"/>
      <c r="AA102" s="1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</row>
    <row r="103" spans="2:44" x14ac:dyDescent="0.35">
      <c r="B103" s="35" t="s">
        <v>46</v>
      </c>
      <c r="C103" s="6">
        <v>1</v>
      </c>
      <c r="D103" s="6">
        <v>2</v>
      </c>
      <c r="E103" s="6">
        <v>3</v>
      </c>
      <c r="H103" s="35" t="s">
        <v>50</v>
      </c>
      <c r="I103" s="1" t="s">
        <v>3</v>
      </c>
      <c r="J103" s="1" t="s">
        <v>4</v>
      </c>
      <c r="K103" s="1" t="s">
        <v>5</v>
      </c>
      <c r="L103" s="1" t="s">
        <v>6</v>
      </c>
      <c r="M103" s="1" t="s">
        <v>53</v>
      </c>
      <c r="N103" s="1" t="s">
        <v>0</v>
      </c>
      <c r="O103" s="1" t="s">
        <v>1</v>
      </c>
      <c r="P103" s="1">
        <v>3</v>
      </c>
      <c r="Q103" s="1"/>
      <c r="R103" s="6"/>
      <c r="S103" s="20"/>
      <c r="T103" s="20"/>
      <c r="U103" s="20"/>
      <c r="V103" s="20"/>
      <c r="W103" s="20"/>
      <c r="AA103" s="1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</row>
    <row r="104" spans="2:44" x14ac:dyDescent="0.35">
      <c r="B104" s="38" t="s">
        <v>2</v>
      </c>
      <c r="C104" s="30">
        <v>43.300000000000004</v>
      </c>
      <c r="D104" s="30">
        <v>29.8</v>
      </c>
      <c r="E104" s="8">
        <v>27</v>
      </c>
      <c r="AA104" s="1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</row>
    <row r="105" spans="2:44" x14ac:dyDescent="0.35">
      <c r="B105" s="9" t="s">
        <v>8</v>
      </c>
      <c r="C105" s="8">
        <v>43.21262852478506</v>
      </c>
      <c r="D105" s="8">
        <v>30.372882758539806</v>
      </c>
      <c r="E105" s="8">
        <v>26.414488716675137</v>
      </c>
      <c r="H105" s="9" t="s">
        <v>8</v>
      </c>
      <c r="I105" s="8">
        <v>8.2537419217773298</v>
      </c>
      <c r="J105" s="8">
        <v>7.6946174608683915</v>
      </c>
      <c r="K105" s="8">
        <v>12.903054034852572</v>
      </c>
      <c r="L105" s="8">
        <v>8.7542914259298623</v>
      </c>
      <c r="M105" s="8">
        <v>5.606923681356899</v>
      </c>
      <c r="N105" s="8">
        <v>23.496243654286488</v>
      </c>
      <c r="O105" s="8">
        <v>6.8766391042533224</v>
      </c>
      <c r="P105" s="8">
        <v>26.414488716675137</v>
      </c>
      <c r="Q105" s="8"/>
      <c r="R105" s="8"/>
      <c r="S105" s="8"/>
      <c r="T105" s="8"/>
      <c r="U105" s="8"/>
      <c r="V105" s="8"/>
      <c r="W105" s="8"/>
      <c r="AA105" s="1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</row>
    <row r="106" spans="2:44" x14ac:dyDescent="0.35">
      <c r="B106" s="9" t="s">
        <v>10</v>
      </c>
      <c r="C106" s="8">
        <v>47.730276876017918</v>
      </c>
      <c r="D106" s="8">
        <v>28.703198694515891</v>
      </c>
      <c r="E106" s="8">
        <v>23.566524429466192</v>
      </c>
      <c r="H106" s="9" t="s">
        <v>10</v>
      </c>
      <c r="I106" s="8">
        <v>9.3623472090573525</v>
      </c>
      <c r="J106" s="8">
        <v>6.9549873222096323</v>
      </c>
      <c r="K106" s="8">
        <v>7.3069395902972509</v>
      </c>
      <c r="L106" s="8">
        <v>5.164105359245907</v>
      </c>
      <c r="M106" s="8">
        <v>18.941897395207778</v>
      </c>
      <c r="N106" s="8">
        <v>21.087298280498921</v>
      </c>
      <c r="O106" s="8">
        <v>7.6159004140169699</v>
      </c>
      <c r="P106" s="8">
        <v>23.566524429466192</v>
      </c>
      <c r="Q106" s="8"/>
      <c r="R106" s="8"/>
      <c r="S106" s="8"/>
      <c r="T106" s="8"/>
      <c r="U106" s="8"/>
      <c r="V106" s="8"/>
      <c r="W106" s="8"/>
      <c r="AA106" s="44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</row>
    <row r="107" spans="2:44" x14ac:dyDescent="0.35">
      <c r="B107" s="9" t="s">
        <v>11</v>
      </c>
      <c r="C107" s="8">
        <v>45.88282121720129</v>
      </c>
      <c r="D107" s="8">
        <v>27.44169847138906</v>
      </c>
      <c r="E107" s="8">
        <v>26.67548031140965</v>
      </c>
      <c r="H107" s="9" t="s">
        <v>11</v>
      </c>
      <c r="I107" s="8">
        <v>11.027713209323904</v>
      </c>
      <c r="J107" s="8">
        <v>8.3477265785440036</v>
      </c>
      <c r="K107" s="8">
        <v>11.090794724987738</v>
      </c>
      <c r="L107" s="8">
        <v>11.084397723633515</v>
      </c>
      <c r="M107" s="8">
        <v>4.3321889807121323</v>
      </c>
      <c r="N107" s="8">
        <v>25.155837970650353</v>
      </c>
      <c r="O107" s="8">
        <v>2.2858605007387047</v>
      </c>
      <c r="P107" s="8">
        <v>26.67548031140965</v>
      </c>
      <c r="Q107" s="8"/>
      <c r="R107" s="8"/>
      <c r="S107" s="8"/>
      <c r="T107" s="8"/>
      <c r="U107" s="8"/>
      <c r="V107" s="8"/>
      <c r="W107" s="8"/>
    </row>
    <row r="108" spans="2:44" x14ac:dyDescent="0.35">
      <c r="B108" s="9" t="s">
        <v>12</v>
      </c>
      <c r="C108" s="8">
        <v>44.617391027822585</v>
      </c>
      <c r="D108" s="8">
        <v>25.560633213027035</v>
      </c>
      <c r="E108" s="8">
        <v>29.821975759150387</v>
      </c>
      <c r="H108" s="9" t="s">
        <v>12</v>
      </c>
      <c r="I108" s="8">
        <v>9.365888058415619</v>
      </c>
      <c r="J108" s="8">
        <v>8.3851112745649843</v>
      </c>
      <c r="K108" s="8">
        <v>9.4700624549556949</v>
      </c>
      <c r="L108" s="8">
        <v>8.9181767052651786</v>
      </c>
      <c r="M108" s="8">
        <v>8.4781525346211062</v>
      </c>
      <c r="N108" s="8">
        <v>21.447732549035287</v>
      </c>
      <c r="O108" s="8">
        <v>4.1129006639917449</v>
      </c>
      <c r="P108" s="8">
        <v>29.821975759150387</v>
      </c>
      <c r="Q108" s="8"/>
      <c r="R108" s="8"/>
      <c r="S108" s="8"/>
      <c r="T108" s="8"/>
      <c r="U108" s="8"/>
      <c r="V108" s="8"/>
      <c r="W108" s="8"/>
    </row>
    <row r="109" spans="2:44" x14ac:dyDescent="0.35">
      <c r="B109" s="9" t="s">
        <v>13</v>
      </c>
      <c r="C109" s="8">
        <v>49.322100383051207</v>
      </c>
      <c r="D109" s="8">
        <v>26.13349128129121</v>
      </c>
      <c r="E109" s="8">
        <v>24.544408335657582</v>
      </c>
      <c r="H109" s="9" t="s">
        <v>13</v>
      </c>
      <c r="I109" s="8">
        <v>12.361439089618571</v>
      </c>
      <c r="J109" s="8">
        <v>10.000545539863442</v>
      </c>
      <c r="K109" s="8">
        <v>12.213883238462738</v>
      </c>
      <c r="L109" s="8">
        <v>8.6192877293610604</v>
      </c>
      <c r="M109" s="8">
        <v>6.1269447857453931</v>
      </c>
      <c r="N109" s="8">
        <v>20.70198135266844</v>
      </c>
      <c r="O109" s="8">
        <v>5.4315099286227682</v>
      </c>
      <c r="P109" s="8">
        <v>24.544408335657582</v>
      </c>
      <c r="Q109" s="8"/>
      <c r="R109" s="8"/>
      <c r="S109" s="8"/>
      <c r="T109" s="8"/>
      <c r="U109" s="8"/>
      <c r="V109" s="8"/>
      <c r="W109" s="8"/>
    </row>
    <row r="110" spans="2:44" x14ac:dyDescent="0.35">
      <c r="B110" s="9" t="s">
        <v>14</v>
      </c>
      <c r="C110" s="8">
        <v>45.996329931255765</v>
      </c>
      <c r="D110" s="8">
        <v>24.648305357888002</v>
      </c>
      <c r="E110" s="8">
        <v>29.355364710856229</v>
      </c>
      <c r="H110" s="9" t="s">
        <v>14</v>
      </c>
      <c r="I110" s="8">
        <v>10.078312470276964</v>
      </c>
      <c r="J110" s="8">
        <v>9.5092836197547683</v>
      </c>
      <c r="K110" s="8">
        <v>11.210459295380703</v>
      </c>
      <c r="L110" s="8">
        <v>8.8289575262352251</v>
      </c>
      <c r="M110" s="8">
        <v>6.369317019608105</v>
      </c>
      <c r="N110" s="8">
        <v>21.407133218334167</v>
      </c>
      <c r="O110" s="8">
        <v>3.2411721395538344</v>
      </c>
      <c r="P110" s="8">
        <v>29.355364710856229</v>
      </c>
      <c r="Q110" s="8"/>
      <c r="R110" s="8"/>
      <c r="S110" s="8"/>
      <c r="T110" s="8"/>
      <c r="U110" s="8"/>
      <c r="V110" s="8"/>
      <c r="W110" s="8"/>
    </row>
    <row r="111" spans="2:44" x14ac:dyDescent="0.35">
      <c r="B111" s="9" t="s">
        <v>16</v>
      </c>
      <c r="C111" s="8">
        <v>42.214106306051036</v>
      </c>
      <c r="D111" s="8">
        <v>26.546436175428571</v>
      </c>
      <c r="E111" s="8">
        <v>31.239457518520396</v>
      </c>
      <c r="H111" s="9" t="s">
        <v>16</v>
      </c>
      <c r="I111" s="8">
        <v>11.117934224914613</v>
      </c>
      <c r="J111" s="8">
        <v>9.7538753271033887</v>
      </c>
      <c r="K111" s="8">
        <v>11.834669225154075</v>
      </c>
      <c r="L111" s="8">
        <v>6.778894099830203</v>
      </c>
      <c r="M111" s="8">
        <v>2.7287334290487486</v>
      </c>
      <c r="N111" s="8">
        <v>23.659642446124899</v>
      </c>
      <c r="O111" s="8">
        <v>2.8867937293036725</v>
      </c>
      <c r="P111" s="8">
        <v>31.239457518520393</v>
      </c>
      <c r="Q111" s="8"/>
      <c r="R111" s="8"/>
      <c r="S111" s="8"/>
      <c r="T111" s="8"/>
      <c r="U111" s="8"/>
      <c r="V111" s="8"/>
      <c r="W111" s="8"/>
    </row>
    <row r="112" spans="2:44" x14ac:dyDescent="0.35">
      <c r="B112" s="14" t="s">
        <v>18</v>
      </c>
      <c r="C112" s="8">
        <v>43.223061565304917</v>
      </c>
      <c r="D112" s="8">
        <v>30.902144659129348</v>
      </c>
      <c r="E112" s="8">
        <v>25.874793775565742</v>
      </c>
      <c r="H112" s="14" t="s">
        <v>18</v>
      </c>
      <c r="I112" s="8">
        <v>11.65523429220927</v>
      </c>
      <c r="J112" s="8">
        <v>8.5728343602407655</v>
      </c>
      <c r="K112" s="8">
        <v>11.753639548949947</v>
      </c>
      <c r="L112" s="8">
        <v>7.3254030275288233</v>
      </c>
      <c r="M112" s="8">
        <v>3.9159503363761088</v>
      </c>
      <c r="N112" s="8">
        <v>25.646146273122213</v>
      </c>
      <c r="O112" s="8">
        <v>5.2559983860071355</v>
      </c>
      <c r="P112" s="8">
        <v>25.874793775565742</v>
      </c>
      <c r="Q112" s="8"/>
      <c r="R112" s="8"/>
      <c r="S112" s="8"/>
      <c r="T112" s="8"/>
      <c r="U112" s="8"/>
      <c r="V112" s="8"/>
      <c r="W112" s="8"/>
    </row>
    <row r="113" spans="2:23" x14ac:dyDescent="0.35">
      <c r="B113" s="6" t="s">
        <v>30</v>
      </c>
      <c r="C113" s="8">
        <v>45.274839478936222</v>
      </c>
      <c r="D113" s="8">
        <v>27.538598826401113</v>
      </c>
      <c r="E113" s="8">
        <v>27.186561694662664</v>
      </c>
      <c r="H113" s="6" t="s">
        <v>30</v>
      </c>
      <c r="I113" s="8">
        <v>10.402826309449203</v>
      </c>
      <c r="J113" s="8">
        <v>8.6523726853936722</v>
      </c>
      <c r="K113" s="8">
        <v>10.972937764130089</v>
      </c>
      <c r="L113" s="8">
        <v>8.1841891996287224</v>
      </c>
      <c r="M113" s="8">
        <v>7.0625135203345328</v>
      </c>
      <c r="N113" s="8">
        <v>22.825251968090097</v>
      </c>
      <c r="O113" s="8">
        <v>4.7133468583110192</v>
      </c>
      <c r="P113" s="8">
        <v>27.186561694662664</v>
      </c>
      <c r="Q113" s="8"/>
      <c r="R113" s="8"/>
      <c r="S113" s="8"/>
      <c r="T113" s="8"/>
      <c r="U113" s="8"/>
      <c r="V113" s="8"/>
      <c r="W113" s="8"/>
    </row>
    <row r="114" spans="2:23" x14ac:dyDescent="0.35">
      <c r="B114" s="6" t="s">
        <v>33</v>
      </c>
      <c r="C114" s="8">
        <v>42.214106306051036</v>
      </c>
      <c r="D114" s="8">
        <v>24.648305357888002</v>
      </c>
      <c r="E114" s="8">
        <v>23.566524429466192</v>
      </c>
      <c r="H114" s="6" t="s">
        <v>33</v>
      </c>
      <c r="I114" s="8">
        <v>8.2537419217773298</v>
      </c>
      <c r="J114" s="8">
        <v>6.9549873222096323</v>
      </c>
      <c r="K114" s="8">
        <v>7.3069395902972509</v>
      </c>
      <c r="L114" s="8">
        <v>5.164105359245907</v>
      </c>
      <c r="M114" s="8">
        <v>2.7287334290487486</v>
      </c>
      <c r="N114" s="8">
        <v>20.70198135266844</v>
      </c>
      <c r="O114" s="8">
        <v>2.2858605007387047</v>
      </c>
      <c r="P114" s="8">
        <v>23.566524429466192</v>
      </c>
      <c r="Q114" s="8"/>
      <c r="R114" s="8"/>
      <c r="S114" s="8"/>
      <c r="T114" s="8"/>
      <c r="U114" s="8"/>
      <c r="V114" s="8"/>
      <c r="W114" s="8"/>
    </row>
    <row r="115" spans="2:23" x14ac:dyDescent="0.35">
      <c r="B115" s="6" t="s">
        <v>31</v>
      </c>
      <c r="C115" s="8">
        <v>49.322100383051207</v>
      </c>
      <c r="D115" s="8">
        <v>30.902144659129348</v>
      </c>
      <c r="E115" s="8">
        <v>31.239457518520396</v>
      </c>
      <c r="H115" s="6" t="s">
        <v>31</v>
      </c>
      <c r="I115" s="8">
        <v>12.361439089618571</v>
      </c>
      <c r="J115" s="8">
        <v>10.000545539863442</v>
      </c>
      <c r="K115" s="8">
        <v>12.903054034852572</v>
      </c>
      <c r="L115" s="8">
        <v>11.084397723633515</v>
      </c>
      <c r="M115" s="8">
        <v>18.941897395207778</v>
      </c>
      <c r="N115" s="8">
        <v>25.646146273122213</v>
      </c>
      <c r="O115" s="8">
        <v>7.6159004140169699</v>
      </c>
      <c r="P115" s="8">
        <v>31.239457518520393</v>
      </c>
      <c r="Q115" s="8"/>
      <c r="R115" s="8"/>
      <c r="S115" s="8"/>
      <c r="T115" s="8"/>
      <c r="U115" s="8"/>
      <c r="V115" s="8"/>
      <c r="W115" s="8"/>
    </row>
    <row r="116" spans="2:23" x14ac:dyDescent="0.35">
      <c r="B116" s="6" t="s">
        <v>51</v>
      </c>
      <c r="C116" s="8">
        <v>2.4366990713895502</v>
      </c>
      <c r="D116" s="8">
        <v>2.2658062818969871</v>
      </c>
      <c r="E116" s="8">
        <v>2.6922841731915685</v>
      </c>
      <c r="H116" s="6" t="s">
        <v>35</v>
      </c>
      <c r="I116" s="8">
        <v>1.3726025008968648</v>
      </c>
      <c r="J116" s="8">
        <v>1.0511321014718229</v>
      </c>
      <c r="K116" s="8">
        <v>1.7882894629472035</v>
      </c>
      <c r="L116" s="8">
        <v>1.7612201543651171</v>
      </c>
      <c r="M116" s="8">
        <v>5.1093126310464525</v>
      </c>
      <c r="N116" s="8">
        <v>1.9262433748130987</v>
      </c>
      <c r="O116" s="8">
        <v>1.9150419519937567</v>
      </c>
      <c r="P116" s="8">
        <v>2.6922841731915677</v>
      </c>
      <c r="Q116" s="8"/>
      <c r="R116" s="8"/>
    </row>
  </sheetData>
  <conditionalFormatting sqref="BK26:BK2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:AW12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7">
    <cfRule type="colorScale" priority="1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2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4"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4">
    <cfRule type="colorScale" priority="2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4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4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4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73</vt:i4>
      </vt:variant>
    </vt:vector>
  </HeadingPairs>
  <TitlesOfParts>
    <vt:vector size="83" baseType="lpstr">
      <vt:lpstr>score</vt:lpstr>
      <vt:lpstr>KF_25_dur+rat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'KF_25_dur+rat'!AP_27</vt:lpstr>
      <vt:lpstr>'KF_25_dur+rat'!AP_28</vt:lpstr>
      <vt:lpstr>'KF_25_dur+rat'!Arnold_Pogossian_2006__live_DVD__14_dur</vt:lpstr>
      <vt:lpstr>'KF_25_dur+rat'!Arnold_Pogossian_2006__live_DVD__19_dur</vt:lpstr>
      <vt:lpstr>'KF_25_dur+rat'!Arnold_Pogossian_2006__live_DVD__19_dur_1</vt:lpstr>
      <vt:lpstr>'KF_25_dur+rat'!Arnold_Pogossian_2006__live_DVD__25_dur_1</vt:lpstr>
      <vt:lpstr>'KF_25_dur+rat'!Arnold_Pogossian_2006__live_DVD__27_dur</vt:lpstr>
      <vt:lpstr>'KF_25_dur+rat'!Arnold_Pogossian_2009_14</vt:lpstr>
      <vt:lpstr>'KF_25_dur+rat'!Arnold_Pogossian_2009_19</vt:lpstr>
      <vt:lpstr>'KF_25_dur+rat'!Arnold_Pogossian_2009_20</vt:lpstr>
      <vt:lpstr>'KF_25_dur+rat'!Banse_Keller_2005_14</vt:lpstr>
      <vt:lpstr>'KF_25_dur+rat'!Banse_Keller_2005_19</vt:lpstr>
      <vt:lpstr>'KF_25_dur+rat'!Banse_Keller_2005_20</vt:lpstr>
      <vt:lpstr>'KF_25_dur+rat'!BK_27</vt:lpstr>
      <vt:lpstr>'KF_25_dur+rat'!BK_28</vt:lpstr>
      <vt:lpstr>'KF_25_dur+rat'!CK_1990_32_dur</vt:lpstr>
      <vt:lpstr>'KF_25_dur+rat'!CK_27</vt:lpstr>
      <vt:lpstr>'KF_25_dur+rat'!CK_28</vt:lpstr>
      <vt:lpstr>'KF_25_dur+rat'!CK87_27</vt:lpstr>
      <vt:lpstr>'KF_25_dur+rat'!CK87_28</vt:lpstr>
      <vt:lpstr>'KF_25_dur+rat'!Csengery_Keller_1987_12__Umpanzert</vt:lpstr>
      <vt:lpstr>'KF_25_dur+rat'!Csengery_Keller_1987_17__Nichts_dergleichen</vt:lpstr>
      <vt:lpstr>'KF_25_dur+rat'!Csengery_Keller_1987_17__Nichts_dergleichen__2</vt:lpstr>
      <vt:lpstr>'KF_25_dur+rat'!Csengery_Keller_1987_17__Nichts_dergleichen__3</vt:lpstr>
      <vt:lpstr>'KF_25_dur+rat'!Csengery_Keller_1987_17__Nichts_dergleichen__4</vt:lpstr>
      <vt:lpstr>'KF_25_dur+rat'!Csengery_Keller_1990_14</vt:lpstr>
      <vt:lpstr>'KF_25_dur+rat'!Csengery_Keller_1990_19</vt:lpstr>
      <vt:lpstr>'KF_25_dur+rat'!Csengery_Keller_1990_20</vt:lpstr>
      <vt:lpstr>'KF_25_dur+rat'!Kammer_Widmann_2017_14_Abschnitte_Dauern</vt:lpstr>
      <vt:lpstr>'KF_25_dur+rat'!Kammer_Widmann_2017_19_Abschnitte_Dauern</vt:lpstr>
      <vt:lpstr>'KF_25_dur+rat'!Kammer_Widmann_2017_19_Abschnitte_Dauern_1</vt:lpstr>
      <vt:lpstr>'KF_25_dur+rat'!Kammer_Widmann_2017_25_Abschnitte_Dauern_1</vt:lpstr>
      <vt:lpstr>'KF_25_dur+rat'!Kammer_Widmann_2017_27_Abschnitte_Dauern</vt:lpstr>
      <vt:lpstr>'KF_25_dur+rat'!KO_27</vt:lpstr>
      <vt:lpstr>'KF_25_dur+rat'!KO_28</vt:lpstr>
      <vt:lpstr>'KF_25_dur+rat'!KO_94_27</vt:lpstr>
      <vt:lpstr>'KF_25_dur+rat'!KO_94_28</vt:lpstr>
      <vt:lpstr>'KF_25_dur+rat'!Komsi_Oramo_1994_14</vt:lpstr>
      <vt:lpstr>'KF_25_dur+rat'!Komsi_Oramo_1994_19</vt:lpstr>
      <vt:lpstr>'KF_25_dur+rat'!Komsi_Oramo_1994_20</vt:lpstr>
      <vt:lpstr>'KF_25_dur+rat'!Komsi_Oramo_1996_14</vt:lpstr>
      <vt:lpstr>'KF_25_dur+rat'!Komsi_Oramo_1996_19</vt:lpstr>
      <vt:lpstr>'KF_25_dur+rat'!Komsi_Oramo_1996_20</vt:lpstr>
      <vt:lpstr>'KF_25_dur+rat'!Melzer_Stark_2012_14</vt:lpstr>
      <vt:lpstr>'KF_25_dur+rat'!Melzer_Stark_2012_19</vt:lpstr>
      <vt:lpstr>'KF_25_dur+rat'!Melzer_Stark_2012_20</vt:lpstr>
      <vt:lpstr>'KF_25_dur+rat'!Melzer_Stark_2013_19</vt:lpstr>
      <vt:lpstr>'KF_25_dur+rat'!Melzer_Stark_2013_20</vt:lpstr>
      <vt:lpstr>'KF_25_dur+rat'!Melzer_Stark_2014_14</vt:lpstr>
      <vt:lpstr>'KF_25_dur+rat'!Melzer_Stark_2017_Wien_modern_14_dur</vt:lpstr>
      <vt:lpstr>'KF_25_dur+rat'!Melzer_Stark_2017_Wien_modern_19_dur</vt:lpstr>
      <vt:lpstr>'KF_25_dur+rat'!Melzer_Stark_2017_Wien_modern_19_dur_1</vt:lpstr>
      <vt:lpstr>'KF_25_dur+rat'!Melzer_Stark_2017_Wien_modern_25_dur_1</vt:lpstr>
      <vt:lpstr>'KF_25_dur+rat'!Melzer_Stark_2017_Wien_modern_27_dur</vt:lpstr>
      <vt:lpstr>'KF_25_dur+rat'!Melzer_Stark_2019_14</vt:lpstr>
      <vt:lpstr>'KF_25_dur+rat'!Melzer_Stark_2019_19</vt:lpstr>
      <vt:lpstr>'KF_25_dur+rat'!Melzer_Stark_2019_20</vt:lpstr>
      <vt:lpstr>'KF_25_dur+rat'!MS_27</vt:lpstr>
      <vt:lpstr>'KF_25_dur+rat'!MS_28</vt:lpstr>
      <vt:lpstr>'KF_25_dur+rat'!MS13_27</vt:lpstr>
      <vt:lpstr>'KF_25_dur+rat'!MS13_28</vt:lpstr>
      <vt:lpstr>'KF_25_dur+rat'!MS19_27</vt:lpstr>
      <vt:lpstr>'KF_25_dur+rat'!MS19_28</vt:lpstr>
      <vt:lpstr>'KF_25_dur+rat'!Pammer_Kopatchinskaja_2004_12</vt:lpstr>
      <vt:lpstr>'KF_25_dur+rat'!Pammer_Kopatchinskaja_2004_19</vt:lpstr>
      <vt:lpstr>'KF_25_dur+rat'!Pammer_Kopatchinskaja_2004_20</vt:lpstr>
      <vt:lpstr>'KF_25_dur+rat'!PK_27</vt:lpstr>
      <vt:lpstr>'KF_25_dur+rat'!PK_28</vt:lpstr>
      <vt:lpstr>'KF_25_dur+rat'!Whittlesey_Sallaberger_1997_14</vt:lpstr>
      <vt:lpstr>'KF_25_dur+rat'!Whittlesey_Sallaberger_1997_19</vt:lpstr>
      <vt:lpstr>'KF_25_dur+rat'!Whittlesey_Sallaberger_1997_20</vt:lpstr>
      <vt:lpstr>'KF_25_dur+rat'!WS_27</vt:lpstr>
      <vt:lpstr>'KF_25_dur+rat'!WS_28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2020-12-08T15:31:25Z</dcterms:modified>
</cp:coreProperties>
</file>