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80" windowHeight="9480" tabRatio="809" activeTab="1"/>
  </bookViews>
  <sheets>
    <sheet name="score" sheetId="35" r:id="rId1"/>
    <sheet name="KF_26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'KF_26_dur+rat'!#REF!</definedName>
    <definedName name="AP_27" localSheetId="1">'KF_26_dur+rat'!$AH$77:$AH$92</definedName>
    <definedName name="AP_28" localSheetId="1">'KF_26_dur+rat'!$AH$77:$AH$85</definedName>
    <definedName name="AP_29" localSheetId="1">'KF_26_dur+rat'!$AH$77:$AH$84</definedName>
    <definedName name="Arnold_Pogossian_2006__live_DVD__14_dur" localSheetId="1">'KF_26_dur+rat'!$AJ$77:$AJ$92</definedName>
    <definedName name="Arnold_Pogossian_2006__live_DVD__19_dur" localSheetId="1">'KF_26_dur+rat'!$AJ$96:$AJ$106</definedName>
    <definedName name="Arnold_Pogossian_2006__live_DVD__19_dur_1" localSheetId="1">'KF_26_dur+rat'!$AJ$77:$AJ$87</definedName>
    <definedName name="Arnold_Pogossian_2006__live_DVD__25_dur_1" localSheetId="1">'KF_26_dur+rat'!$AJ$77:$AJ$85</definedName>
    <definedName name="Arnold_Pogossian_2006__live_DVD__26_dur_1" localSheetId="1">'KF_26_dur+rat'!$AJ$77:$AJ$84</definedName>
    <definedName name="Arnold_Pogossian_2006__live_DVD__27_dur" localSheetId="1">'KF_26_dur+rat'!$AJ$77:$AJ$92</definedName>
    <definedName name="Arnold_Pogossian_2009_14" localSheetId="1">'KF_26_dur+rat'!$AH$77:$AH$92</definedName>
    <definedName name="Arnold_Pogossian_2009_19" localSheetId="1">'KF_26_dur+rat'!$AH$96:$AH$106</definedName>
    <definedName name="Arnold_Pogossian_2009_20" localSheetId="1">'KF_26_dur+rat'!$AH$77:$AH$87</definedName>
    <definedName name="Arnold_Pogossian_2009_6" localSheetId="1">'KF_26_dur+rat'!#REF!</definedName>
    <definedName name="Banse_Keller_2005_06" localSheetId="1">'KF_26_dur+rat'!#REF!</definedName>
    <definedName name="Banse_Keller_2005_14" localSheetId="1">'KF_26_dur+rat'!$AI$77:$AI$92</definedName>
    <definedName name="Banse_Keller_2005_19" localSheetId="1">'KF_26_dur+rat'!$AI$96:$AI$106</definedName>
    <definedName name="Banse_Keller_2005_20" localSheetId="1">'KF_26_dur+rat'!$AI$77:$AI$87</definedName>
    <definedName name="BK_2005_20" localSheetId="1">'KF_26_dur+rat'!#REF!</definedName>
    <definedName name="BK_27" localSheetId="1">'KF_26_dur+rat'!$AI$77:$AI$92</definedName>
    <definedName name="BK_28" localSheetId="1">'KF_26_dur+rat'!$AI$77:$AI$85</definedName>
    <definedName name="BK_29" localSheetId="1">'KF_26_dur+rat'!$AI$77:$AI$84</definedName>
    <definedName name="CK_1987_20" localSheetId="1">'KF_26_dur+rat'!#REF!</definedName>
    <definedName name="CK_1990_20" localSheetId="1">'KF_26_dur+rat'!#REF!</definedName>
    <definedName name="CK_1990_32_dur" localSheetId="1">'KF_26_dur+rat'!$AA$2:$AA$20</definedName>
    <definedName name="CK_27" localSheetId="1">'KF_26_dur+rat'!$AC$77:$AC$92</definedName>
    <definedName name="CK_28" localSheetId="1">'KF_26_dur+rat'!$AC$77:$AC$85</definedName>
    <definedName name="CK_29" localSheetId="1">'KF_26_dur+rat'!$AC$77:$AC$84</definedName>
    <definedName name="CK87_27" localSheetId="1">'KF_26_dur+rat'!$AB$77:$AB$92</definedName>
    <definedName name="CK87_28" localSheetId="1">'KF_26_dur+rat'!$AB$77:$AB$85</definedName>
    <definedName name="CK87_29" localSheetId="1">'KF_26_dur+rat'!$AB$77:$AB$84</definedName>
    <definedName name="Csengery_Keller_1987_04__Nimmermehr" localSheetId="1">'KF_26_dur+rat'!#REF!</definedName>
    <definedName name="Csengery_Keller_1987_12__Umpanzert" localSheetId="1">'KF_26_dur+rat'!$AB$77:$AB$92</definedName>
    <definedName name="Csengery_Keller_1987_17__Nichts_dergleichen" localSheetId="1">'KF_26_dur+rat'!$AB$96:$AB$105</definedName>
    <definedName name="Csengery_Keller_1987_17__Nichts_dergleichen__2" localSheetId="1">'KF_26_dur+rat'!$AB$96:$AB$106</definedName>
    <definedName name="Csengery_Keller_1987_17__Nichts_dergleichen__3" localSheetId="1">'KF_26_dur+rat'!$AB$77:$AB$86</definedName>
    <definedName name="Csengery_Keller_1987_17__Nichts_dergleichen__4" localSheetId="1">'KF_26_dur+rat'!$AB$77:$AB$87</definedName>
    <definedName name="Csengery_Keller_1990_06" localSheetId="1">'KF_26_dur+rat'!#REF!</definedName>
    <definedName name="Csengery_Keller_1990_14" localSheetId="1">'KF_26_dur+rat'!$AC$77:$AC$92</definedName>
    <definedName name="Csengery_Keller_1990_19" localSheetId="1">'KF_26_dur+rat'!$AC$96:$AC$106</definedName>
    <definedName name="Csengery_Keller_1990_20" localSheetId="1">'KF_26_dur+rat'!$AC$77:$AC$87</definedName>
    <definedName name="Kammer_Widmann_2017_14_Abschnitte_Dauern" localSheetId="1">'KF_26_dur+rat'!$AM$77:$AM$92</definedName>
    <definedName name="Kammer_Widmann_2017_19_Abschnitte_Dauern" localSheetId="1">'KF_26_dur+rat'!$AM$96:$AM$106</definedName>
    <definedName name="Kammer_Widmann_2017_19_Abschnitte_Dauern_1" localSheetId="1">'KF_26_dur+rat'!$AM$77:$AM$87</definedName>
    <definedName name="Kammer_Widmann_2017_25_Abschnitte_Dauern_1" localSheetId="1">'KF_26_dur+rat'!$AM$77:$AM$85</definedName>
    <definedName name="Kammer_Widmann_2017_26_Abschnitte_Dauern_1" localSheetId="1">'KF_26_dur+rat'!$AM$77:$AM$84</definedName>
    <definedName name="Kammer_Widmann_2017_27_Abschnitte_Dauern" localSheetId="1">'KF_26_dur+rat'!$AM$77:$AM$92</definedName>
    <definedName name="KO_1996_20" localSheetId="1">'KF_26_dur+rat'!#REF!</definedName>
    <definedName name="KO_27" localSheetId="1">'KF_26_dur+rat'!$AE$77:$AE$92</definedName>
    <definedName name="KO_28" localSheetId="1">'KF_26_dur+rat'!$AE$77:$AE$85</definedName>
    <definedName name="KO_29" localSheetId="1">'KF_26_dur+rat'!$AE$77:$AE$84</definedName>
    <definedName name="KO_94_27" localSheetId="1">'KF_26_dur+rat'!$AD$77:$AD$92</definedName>
    <definedName name="KO_94_28" localSheetId="1">'KF_26_dur+rat'!$AD$77:$AD$85</definedName>
    <definedName name="KO_94_29" localSheetId="1">'KF_26_dur+rat'!$AD$77:$AD$84</definedName>
    <definedName name="Komsi_Oramo_1994_14" localSheetId="1">'KF_26_dur+rat'!$AD$77:$AD$92</definedName>
    <definedName name="Komsi_Oramo_1994_19" localSheetId="1">'KF_26_dur+rat'!$AD$96:$AD$106</definedName>
    <definedName name="Komsi_Oramo_1994_20" localSheetId="1">'KF_26_dur+rat'!$AD$77:$AD$87</definedName>
    <definedName name="Komsi_Oramo_1996_06" localSheetId="1">'KF_26_dur+rat'!#REF!</definedName>
    <definedName name="Komsi_Oramo_1996_14" localSheetId="1">'KF_26_dur+rat'!$AE$77:$AE$92</definedName>
    <definedName name="Komsi_Oramo_1996_19" localSheetId="1">'KF_26_dur+rat'!$AE$96:$AE$106</definedName>
    <definedName name="Komsi_Oramo_1996_20" localSheetId="1">'KF_26_dur+rat'!$AE$77:$AE$87</definedName>
    <definedName name="Melzer_Stark_2012_06" localSheetId="1">'KF_26_dur+rat'!#REF!</definedName>
    <definedName name="Melzer_Stark_2012_14" localSheetId="1">'KF_26_dur+rat'!$AK$77:$AK$92</definedName>
    <definedName name="Melzer_Stark_2012_19" localSheetId="1">'KF_26_dur+rat'!$AK$96:$AK$106</definedName>
    <definedName name="Melzer_Stark_2012_20" localSheetId="1">'KF_26_dur+rat'!$AK$77:$AK$87</definedName>
    <definedName name="Melzer_Stark_2013_06" localSheetId="1">'KF_26_dur+rat'!#REF!</definedName>
    <definedName name="Melzer_Stark_2013_19" localSheetId="1">'KF_26_dur+rat'!$AL$96:$AL$106</definedName>
    <definedName name="Melzer_Stark_2013_20" localSheetId="1">'KF_26_dur+rat'!$AL$77:$AL$87</definedName>
    <definedName name="Melzer_Stark_2014_14" localSheetId="1">'KF_26_dur+rat'!$AL$77:$AL$92</definedName>
    <definedName name="Melzer_Stark_2017_Wien_modern_14_dur" localSheetId="1">'KF_26_dur+rat'!$AN$77:$AN$92</definedName>
    <definedName name="Melzer_Stark_2017_Wien_modern_19_dur" localSheetId="1">'KF_26_dur+rat'!$AN$96:$AN$106</definedName>
    <definedName name="Melzer_Stark_2017_Wien_modern_19_dur_1" localSheetId="1">'KF_26_dur+rat'!$AN$77:$AN$87</definedName>
    <definedName name="Melzer_Stark_2017_Wien_modern_25_dur_1" localSheetId="1">'KF_26_dur+rat'!$AN$77:$AN$85</definedName>
    <definedName name="Melzer_Stark_2017_Wien_modern_26_dur_1" localSheetId="1">'KF_26_dur+rat'!$AN$77:$AN$84</definedName>
    <definedName name="Melzer_Stark_2017_Wien_modern_27_dur" localSheetId="1">'KF_26_dur+rat'!$AN$77:$AN$92</definedName>
    <definedName name="Melzer_Stark_2019_14" localSheetId="1">'KF_26_dur+rat'!$AO$77:$AO$92</definedName>
    <definedName name="Melzer_Stark_2019_19" localSheetId="1">'KF_26_dur+rat'!$AO$96:$AO$106</definedName>
    <definedName name="Melzer_Stark_2019_20" localSheetId="1">'KF_26_dur+rat'!$AO$77:$AO$87</definedName>
    <definedName name="MS_2012_20" localSheetId="1">'KF_26_dur+rat'!#REF!</definedName>
    <definedName name="MS_2013_20" localSheetId="1">'KF_26_dur+rat'!#REF!</definedName>
    <definedName name="MS_27" localSheetId="1">'KF_26_dur+rat'!$AK$77:$AK$92</definedName>
    <definedName name="MS_28" localSheetId="1">'KF_26_dur+rat'!$AK$77:$AK$85</definedName>
    <definedName name="MS_29" localSheetId="1">'KF_26_dur+rat'!$AK$77:$AK$84</definedName>
    <definedName name="MS13_27" localSheetId="1">'KF_26_dur+rat'!$AL$77:$AL$92</definedName>
    <definedName name="MS13_28" localSheetId="1">'KF_26_dur+rat'!$AL$77:$AL$85</definedName>
    <definedName name="MS13_29" localSheetId="1">'KF_26_dur+rat'!$AL$77:$AL$84</definedName>
    <definedName name="MS19_27" localSheetId="1">'KF_26_dur+rat'!$AO$77:$AO$92</definedName>
    <definedName name="MS19_28" localSheetId="1">'KF_26_dur+rat'!$AO$77:$AO$85</definedName>
    <definedName name="MS19_29" localSheetId="1">'KF_26_dur+rat'!$AO$77:$AO$84</definedName>
    <definedName name="Pammer_Kopatchinskaja_2004_06" localSheetId="1">'KF_26_dur+rat'!#REF!</definedName>
    <definedName name="Pammer_Kopatchinskaja_2004_12" localSheetId="1">'KF_26_dur+rat'!$AG$77:$AG$92</definedName>
    <definedName name="Pammer_Kopatchinskaja_2004_19" localSheetId="1">'KF_26_dur+rat'!$AG$96:$AG$106</definedName>
    <definedName name="Pammer_Kopatchinskaja_2004_20" localSheetId="1">'KF_26_dur+rat'!$AG$77:$AG$87</definedName>
    <definedName name="PK_2004_20" localSheetId="1">'KF_26_dur+rat'!#REF!</definedName>
    <definedName name="PK_27" localSheetId="1">'KF_26_dur+rat'!$AG$77:$AG$92</definedName>
    <definedName name="PK_28" localSheetId="1">'KF_26_dur+rat'!$AG$77:$AG$85</definedName>
    <definedName name="PK_29" localSheetId="1">'KF_26_dur+rat'!$AG$77:$AG$84</definedName>
    <definedName name="Whittlesey_Sallaberger_1997_06" localSheetId="1">'KF_26_dur+rat'!#REF!</definedName>
    <definedName name="Whittlesey_Sallaberger_1997_14" localSheetId="1">'KF_26_dur+rat'!$AF$77:$AF$92</definedName>
    <definedName name="Whittlesey_Sallaberger_1997_19" localSheetId="1">'KF_26_dur+rat'!$AF$96:$AF$106</definedName>
    <definedName name="Whittlesey_Sallaberger_1997_20" localSheetId="1">'KF_26_dur+rat'!$AF$77:$AF$87</definedName>
    <definedName name="WS_1997_20" localSheetId="1">'KF_26_dur+rat'!#REF!</definedName>
    <definedName name="WS_27" localSheetId="1">'KF_26_dur+rat'!$AF$77:$AF$92</definedName>
    <definedName name="WS_28" localSheetId="1">'KF_26_dur+rat'!$AF$77:$AF$85</definedName>
    <definedName name="WS_29" localSheetId="1">'KF_26_dur+rat'!$AF$77:$AF$84</definedName>
  </definedNames>
  <calcPr calcId="145621" concurrentCalc="0"/>
</workbook>
</file>

<file path=xl/calcChain.xml><?xml version="1.0" encoding="utf-8"?>
<calcChain xmlns="http://schemas.openxmlformats.org/spreadsheetml/2006/main">
  <c r="C32" i="3" l="1"/>
  <c r="C22" i="3"/>
  <c r="AC2" i="3"/>
  <c r="AC3" i="3"/>
  <c r="C2" i="3"/>
  <c r="AC4" i="3"/>
  <c r="AC5" i="3"/>
  <c r="AC6" i="3"/>
  <c r="AC7" i="3"/>
  <c r="C3" i="3"/>
  <c r="AC8" i="3"/>
  <c r="C4" i="3"/>
  <c r="C5" i="3"/>
  <c r="AD2" i="3"/>
  <c r="AD3" i="3"/>
  <c r="D2" i="3"/>
  <c r="AD4" i="3"/>
  <c r="AD5" i="3"/>
  <c r="AD6" i="3"/>
  <c r="AD7" i="3"/>
  <c r="D3" i="3"/>
  <c r="AD8" i="3"/>
  <c r="D4" i="3"/>
  <c r="D5" i="3"/>
  <c r="AE2" i="3"/>
  <c r="AE3" i="3"/>
  <c r="E2" i="3"/>
  <c r="AE4" i="3"/>
  <c r="AE5" i="3"/>
  <c r="AE6" i="3"/>
  <c r="AE7" i="3"/>
  <c r="E3" i="3"/>
  <c r="AE8" i="3"/>
  <c r="E4" i="3"/>
  <c r="E5" i="3"/>
  <c r="AF2" i="3"/>
  <c r="AF3" i="3"/>
  <c r="F2" i="3"/>
  <c r="AF4" i="3"/>
  <c r="AF5" i="3"/>
  <c r="AF6" i="3"/>
  <c r="AF7" i="3"/>
  <c r="F3" i="3"/>
  <c r="AF8" i="3"/>
  <c r="F4" i="3"/>
  <c r="F5" i="3"/>
  <c r="AG2" i="3"/>
  <c r="AG3" i="3"/>
  <c r="G2" i="3"/>
  <c r="AG4" i="3"/>
  <c r="AG5" i="3"/>
  <c r="AG6" i="3"/>
  <c r="AG7" i="3"/>
  <c r="G3" i="3"/>
  <c r="AG8" i="3"/>
  <c r="G4" i="3"/>
  <c r="G5" i="3"/>
  <c r="AH2" i="3"/>
  <c r="AH3" i="3"/>
  <c r="H2" i="3"/>
  <c r="AH4" i="3"/>
  <c r="AH5" i="3"/>
  <c r="AH6" i="3"/>
  <c r="AH7" i="3"/>
  <c r="H3" i="3"/>
  <c r="AH8" i="3"/>
  <c r="H4" i="3"/>
  <c r="H5" i="3"/>
  <c r="AI2" i="3"/>
  <c r="AI3" i="3"/>
  <c r="I2" i="3"/>
  <c r="AI4" i="3"/>
  <c r="AI5" i="3"/>
  <c r="AI6" i="3"/>
  <c r="AI7" i="3"/>
  <c r="I3" i="3"/>
  <c r="AI8" i="3"/>
  <c r="I4" i="3"/>
  <c r="I5" i="3"/>
  <c r="AJ2" i="3"/>
  <c r="AJ3" i="3"/>
  <c r="J2" i="3"/>
  <c r="AJ4" i="3"/>
  <c r="AJ5" i="3"/>
  <c r="AJ6" i="3"/>
  <c r="AJ7" i="3"/>
  <c r="J3" i="3"/>
  <c r="AJ8" i="3"/>
  <c r="J4" i="3"/>
  <c r="J5" i="3"/>
  <c r="AK2" i="3"/>
  <c r="AK3" i="3"/>
  <c r="K2" i="3"/>
  <c r="AK4" i="3"/>
  <c r="AK5" i="3"/>
  <c r="AK6" i="3"/>
  <c r="AK7" i="3"/>
  <c r="K3" i="3"/>
  <c r="AK8" i="3"/>
  <c r="K4" i="3"/>
  <c r="K5" i="3"/>
  <c r="AL2" i="3"/>
  <c r="AL3" i="3"/>
  <c r="L2" i="3"/>
  <c r="AL4" i="3"/>
  <c r="AL5" i="3"/>
  <c r="AL6" i="3"/>
  <c r="AL7" i="3"/>
  <c r="L3" i="3"/>
  <c r="AL8" i="3"/>
  <c r="L4" i="3"/>
  <c r="L5" i="3"/>
  <c r="AM2" i="3"/>
  <c r="AM3" i="3"/>
  <c r="M2" i="3"/>
  <c r="AM4" i="3"/>
  <c r="AM5" i="3"/>
  <c r="AM6" i="3"/>
  <c r="AM7" i="3"/>
  <c r="M3" i="3"/>
  <c r="AM8" i="3"/>
  <c r="M4" i="3"/>
  <c r="M5" i="3"/>
  <c r="AN2" i="3"/>
  <c r="AN3" i="3"/>
  <c r="N2" i="3"/>
  <c r="AN4" i="3"/>
  <c r="AN5" i="3"/>
  <c r="AN6" i="3"/>
  <c r="AN7" i="3"/>
  <c r="N3" i="3"/>
  <c r="AN8" i="3"/>
  <c r="N4" i="3"/>
  <c r="N5" i="3"/>
  <c r="AO2" i="3"/>
  <c r="AO3" i="3"/>
  <c r="O2" i="3"/>
  <c r="AO4" i="3"/>
  <c r="AO5" i="3"/>
  <c r="AO6" i="3"/>
  <c r="AO7" i="3"/>
  <c r="O3" i="3"/>
  <c r="AO8" i="3"/>
  <c r="O4" i="3"/>
  <c r="O5" i="3"/>
  <c r="AB8" i="3"/>
  <c r="B4" i="3"/>
  <c r="AB4" i="3"/>
  <c r="AB5" i="3"/>
  <c r="AB6" i="3"/>
  <c r="AB7" i="3"/>
  <c r="B3" i="3"/>
  <c r="AB2" i="3"/>
  <c r="AB3" i="3"/>
  <c r="B2" i="3"/>
  <c r="T11" i="3"/>
  <c r="T10" i="3"/>
  <c r="T9" i="3"/>
  <c r="AB9" i="3"/>
  <c r="AP2" i="3"/>
  <c r="AP3" i="3"/>
  <c r="AP4" i="3"/>
  <c r="AP5" i="3"/>
  <c r="AP6" i="3"/>
  <c r="AP7" i="3"/>
  <c r="AP8" i="3"/>
  <c r="AP9" i="3"/>
  <c r="AB66" i="3"/>
  <c r="AB23" i="3"/>
  <c r="AC9" i="3"/>
  <c r="AC23" i="3"/>
  <c r="AD9" i="3"/>
  <c r="AD23" i="3"/>
  <c r="AE9" i="3"/>
  <c r="AE23" i="3"/>
  <c r="AF9" i="3"/>
  <c r="AF23" i="3"/>
  <c r="AG9" i="3"/>
  <c r="AG23" i="3"/>
  <c r="AH9" i="3"/>
  <c r="AH23" i="3"/>
  <c r="AI9" i="3"/>
  <c r="AI23" i="3"/>
  <c r="AJ9" i="3"/>
  <c r="AJ23" i="3"/>
  <c r="AK9" i="3"/>
  <c r="AK23" i="3"/>
  <c r="AL9" i="3"/>
  <c r="AL23" i="3"/>
  <c r="AM9" i="3"/>
  <c r="AM23" i="3"/>
  <c r="AN9" i="3"/>
  <c r="AN23" i="3"/>
  <c r="AO9" i="3"/>
  <c r="AO23" i="3"/>
  <c r="AS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S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S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S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S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S28" i="3"/>
  <c r="AR23" i="3"/>
  <c r="AR24" i="3"/>
  <c r="AR25" i="3"/>
  <c r="AR26" i="3"/>
  <c r="AR27" i="3"/>
  <c r="AR28" i="3"/>
  <c r="AB22" i="3"/>
  <c r="AB29" i="3"/>
  <c r="AC22" i="3"/>
  <c r="AC29" i="3"/>
  <c r="AD22" i="3"/>
  <c r="AD29" i="3"/>
  <c r="AE22" i="3"/>
  <c r="AE29" i="3"/>
  <c r="AF22" i="3"/>
  <c r="AF29" i="3"/>
  <c r="AG22" i="3"/>
  <c r="AG29" i="3"/>
  <c r="AH22" i="3"/>
  <c r="AH29" i="3"/>
  <c r="AI22" i="3"/>
  <c r="AI29" i="3"/>
  <c r="AJ22" i="3"/>
  <c r="AJ29" i="3"/>
  <c r="AK22" i="3"/>
  <c r="AK29" i="3"/>
  <c r="AL22" i="3"/>
  <c r="AL29" i="3"/>
  <c r="AM22" i="3"/>
  <c r="AM29" i="3"/>
  <c r="AN22" i="3"/>
  <c r="AN29" i="3"/>
  <c r="AO22" i="3"/>
  <c r="AO29" i="3"/>
  <c r="AR29" i="3"/>
  <c r="AQ23" i="3"/>
  <c r="AQ24" i="3"/>
  <c r="AQ25" i="3"/>
  <c r="AQ26" i="3"/>
  <c r="AQ27" i="3"/>
  <c r="AQ28" i="3"/>
  <c r="AQ29" i="3"/>
  <c r="AP22" i="3"/>
  <c r="AP23" i="3"/>
  <c r="AP24" i="3"/>
  <c r="AP25" i="3"/>
  <c r="AP26" i="3"/>
  <c r="AP27" i="3"/>
  <c r="AP28" i="3"/>
  <c r="AP29" i="3"/>
  <c r="P2" i="3"/>
  <c r="P3" i="3"/>
  <c r="P4" i="3"/>
  <c r="P5" i="3"/>
  <c r="C9" i="3"/>
  <c r="E9" i="3"/>
  <c r="F9" i="3"/>
  <c r="G9" i="3"/>
  <c r="H9" i="3"/>
  <c r="I9" i="3"/>
  <c r="K9" i="3"/>
  <c r="M9" i="3"/>
  <c r="W9" i="3"/>
  <c r="C10" i="3"/>
  <c r="E10" i="3"/>
  <c r="F10" i="3"/>
  <c r="G10" i="3"/>
  <c r="H10" i="3"/>
  <c r="I10" i="3"/>
  <c r="K10" i="3"/>
  <c r="M10" i="3"/>
  <c r="W10" i="3"/>
  <c r="C11" i="3"/>
  <c r="E11" i="3"/>
  <c r="F11" i="3"/>
  <c r="G11" i="3"/>
  <c r="H11" i="3"/>
  <c r="I11" i="3"/>
  <c r="K11" i="3"/>
  <c r="M11" i="3"/>
  <c r="W11" i="3"/>
  <c r="W12" i="3"/>
  <c r="B5" i="3"/>
  <c r="B9" i="3"/>
  <c r="D9" i="3"/>
  <c r="J9" i="3"/>
  <c r="L9" i="3"/>
  <c r="N9" i="3"/>
  <c r="O9" i="3"/>
  <c r="P9" i="3"/>
  <c r="B10" i="3"/>
  <c r="D10" i="3"/>
  <c r="J10" i="3"/>
  <c r="L10" i="3"/>
  <c r="N10" i="3"/>
  <c r="O10" i="3"/>
  <c r="P10" i="3"/>
  <c r="B11" i="3"/>
  <c r="D11" i="3"/>
  <c r="J11" i="3"/>
  <c r="L11" i="3"/>
  <c r="N11" i="3"/>
  <c r="O11" i="3"/>
  <c r="P11" i="3"/>
  <c r="P12" i="3"/>
  <c r="C34" i="3"/>
  <c r="B19" i="3"/>
  <c r="AP11" i="3"/>
  <c r="AX9" i="3"/>
  <c r="AE45" i="3"/>
  <c r="AE47" i="3"/>
  <c r="AF47" i="3"/>
  <c r="AH45" i="3"/>
  <c r="AH46" i="3"/>
  <c r="AI45" i="3"/>
  <c r="AI46" i="3"/>
  <c r="AI47" i="3"/>
  <c r="AK46" i="3"/>
  <c r="AM46" i="3"/>
  <c r="AC43" i="3"/>
  <c r="AC44" i="3"/>
  <c r="AE43" i="3"/>
  <c r="AE44" i="3"/>
  <c r="AF43" i="3"/>
  <c r="AH43" i="3"/>
  <c r="AH44" i="3"/>
  <c r="AI43" i="3"/>
  <c r="AI44" i="3"/>
  <c r="AK43" i="3"/>
  <c r="AM43" i="3"/>
  <c r="AE41" i="3"/>
  <c r="AE42" i="3"/>
  <c r="AH42" i="3"/>
  <c r="AJ42" i="3"/>
  <c r="AJ43" i="3"/>
  <c r="AJ44" i="3"/>
  <c r="AJ45" i="3"/>
  <c r="AJ46" i="3"/>
  <c r="AJ47" i="3"/>
  <c r="AK41" i="3"/>
  <c r="AK42" i="3"/>
  <c r="AO41" i="3"/>
  <c r="AO44" i="3"/>
  <c r="AO46" i="3"/>
  <c r="AO47" i="3"/>
  <c r="AC42" i="3"/>
  <c r="AF42" i="3"/>
  <c r="AB43" i="3"/>
  <c r="AB44" i="3"/>
  <c r="AB46" i="3"/>
  <c r="AD43" i="3"/>
  <c r="AD45" i="3"/>
  <c r="AD42" i="3"/>
  <c r="AD47" i="3"/>
  <c r="AL43" i="3"/>
  <c r="AL44" i="3"/>
  <c r="AL46" i="3"/>
  <c r="AL41" i="3"/>
  <c r="AL47" i="3"/>
  <c r="AN43" i="3"/>
  <c r="AN44" i="3"/>
  <c r="AN42" i="3"/>
  <c r="AN47" i="3"/>
  <c r="AN41" i="3"/>
  <c r="AI42" i="3"/>
  <c r="AO42" i="3"/>
  <c r="AG43" i="3"/>
  <c r="AD44" i="3"/>
  <c r="AG44" i="3"/>
  <c r="AM44" i="3"/>
  <c r="AC45" i="3"/>
  <c r="AL45" i="3"/>
  <c r="AM45" i="3"/>
  <c r="AO45" i="3"/>
  <c r="AE46" i="3"/>
  <c r="AF46" i="3"/>
  <c r="AN46" i="3"/>
  <c r="AK47" i="3"/>
  <c r="AB42" i="3"/>
  <c r="AB47" i="3"/>
  <c r="AT2" i="3"/>
  <c r="AW2" i="3"/>
  <c r="AW41" i="3"/>
  <c r="AC41" i="3"/>
  <c r="AT7" i="3"/>
  <c r="AW7" i="3"/>
  <c r="AW46" i="3"/>
  <c r="AT46" i="3"/>
  <c r="D16" i="3"/>
  <c r="AV7" i="3"/>
  <c r="AV46" i="3"/>
  <c r="AG46" i="3"/>
  <c r="AR2" i="3"/>
  <c r="AR41" i="3"/>
  <c r="AQ2" i="3"/>
  <c r="AQ41" i="3"/>
  <c r="AD41" i="3"/>
  <c r="L16" i="3"/>
  <c r="N16" i="3"/>
  <c r="J16" i="3"/>
  <c r="AB41" i="3"/>
  <c r="AL42" i="3"/>
  <c r="I17" i="3"/>
  <c r="J17" i="3"/>
  <c r="AB45" i="3"/>
  <c r="AU7" i="3"/>
  <c r="AU46" i="3"/>
  <c r="AG45" i="3"/>
  <c r="AC46" i="3"/>
  <c r="AH41" i="3"/>
  <c r="AQ7" i="3"/>
  <c r="AQ46" i="3"/>
  <c r="E17" i="3"/>
  <c r="AT8" i="3"/>
  <c r="AT47" i="3"/>
  <c r="AK44" i="3"/>
  <c r="AU5" i="3"/>
  <c r="AU44" i="3"/>
  <c r="AQ5" i="3"/>
  <c r="AQ44" i="3"/>
  <c r="AF44" i="3"/>
  <c r="AT5" i="3"/>
  <c r="AR5" i="3"/>
  <c r="AR44" i="3"/>
  <c r="AH47" i="3"/>
  <c r="AF45" i="3"/>
  <c r="AQ6" i="3"/>
  <c r="AQ45" i="3"/>
  <c r="AV6" i="3"/>
  <c r="AV45" i="3"/>
  <c r="AF63" i="3"/>
  <c r="AU6" i="3"/>
  <c r="AU45" i="3"/>
  <c r="AM41" i="3"/>
  <c r="AV3" i="3"/>
  <c r="AV42" i="3"/>
  <c r="AE60" i="3"/>
  <c r="AQ3" i="3"/>
  <c r="AQ42" i="3"/>
  <c r="AG42" i="3"/>
  <c r="AU3" i="3"/>
  <c r="AU42" i="3"/>
  <c r="AT41" i="3"/>
  <c r="AK63" i="3"/>
  <c r="AK45" i="3"/>
  <c r="AC47" i="3"/>
  <c r="AU8" i="3"/>
  <c r="AU47" i="3"/>
  <c r="AV8" i="3"/>
  <c r="AV47" i="3"/>
  <c r="AO61" i="3"/>
  <c r="AQ4" i="3"/>
  <c r="AQ43" i="3"/>
  <c r="AO43" i="3"/>
  <c r="AN45" i="3"/>
  <c r="AN63" i="3"/>
  <c r="AI41" i="3"/>
  <c r="AV2" i="3"/>
  <c r="AV41" i="3"/>
  <c r="AR8" i="3"/>
  <c r="AR47" i="3"/>
  <c r="AK65" i="3"/>
  <c r="AQ8" i="3"/>
  <c r="AQ47" i="3"/>
  <c r="AR4" i="3"/>
  <c r="AR43" i="3"/>
  <c r="AM42" i="3"/>
  <c r="AV4" i="3"/>
  <c r="AV43" i="3"/>
  <c r="AU4" i="3"/>
  <c r="AU43" i="3"/>
  <c r="AM47" i="3"/>
  <c r="AG41" i="3"/>
  <c r="AB61" i="3"/>
  <c r="AD64" i="3"/>
  <c r="AR7" i="3"/>
  <c r="AR46" i="3"/>
  <c r="AD46" i="3"/>
  <c r="AF41" i="3"/>
  <c r="AU2" i="3"/>
  <c r="AU41" i="3"/>
  <c r="AJ41" i="3"/>
  <c r="AG47" i="3"/>
  <c r="AO63" i="3"/>
  <c r="AT4" i="3"/>
  <c r="AC63" i="3"/>
  <c r="AT6" i="3"/>
  <c r="AR6" i="3"/>
  <c r="AR45" i="3"/>
  <c r="L17" i="3"/>
  <c r="AR3" i="3"/>
  <c r="AR42" i="3"/>
  <c r="AD63" i="3"/>
  <c r="AJ59" i="3"/>
  <c r="AT3" i="3"/>
  <c r="AM62" i="3"/>
  <c r="AV5" i="3"/>
  <c r="AV44" i="3"/>
  <c r="AG61" i="3"/>
  <c r="AW8" i="3"/>
  <c r="AW47" i="3"/>
  <c r="AE61" i="3"/>
  <c r="AF65" i="3"/>
  <c r="AB65" i="3"/>
  <c r="AG59" i="3"/>
  <c r="AE59" i="3"/>
  <c r="AN65" i="3"/>
  <c r="AC65" i="3"/>
  <c r="AO64" i="3"/>
  <c r="AF64" i="3"/>
  <c r="AO60" i="3"/>
  <c r="AF62" i="3"/>
  <c r="AG65" i="3"/>
  <c r="Q3" i="3"/>
  <c r="Q17" i="3"/>
  <c r="R3" i="3"/>
  <c r="G17" i="3"/>
  <c r="N17" i="3"/>
  <c r="B17" i="3"/>
  <c r="N28" i="3"/>
  <c r="B28" i="3"/>
  <c r="R17" i="3"/>
  <c r="AK59" i="3"/>
  <c r="AD59" i="3"/>
  <c r="AH59" i="3"/>
  <c r="AO59" i="3"/>
  <c r="AS2" i="3"/>
  <c r="AS41" i="3"/>
  <c r="AB59" i="3"/>
  <c r="AP41" i="3"/>
  <c r="AN59" i="3"/>
  <c r="C16" i="3"/>
  <c r="W2" i="3"/>
  <c r="I22" i="3"/>
  <c r="Y2" i="3"/>
  <c r="Y16" i="3"/>
  <c r="X2" i="3"/>
  <c r="X16" i="3"/>
  <c r="AN64" i="3"/>
  <c r="AC59" i="3"/>
  <c r="C17" i="3"/>
  <c r="W3" i="3"/>
  <c r="M23" i="3"/>
  <c r="Y3" i="3"/>
  <c r="Y17" i="3"/>
  <c r="C28" i="3"/>
  <c r="X3" i="3"/>
  <c r="X17" i="3"/>
  <c r="AI59" i="3"/>
  <c r="AM59" i="3"/>
  <c r="AH65" i="3"/>
  <c r="AH60" i="3"/>
  <c r="G16" i="3"/>
  <c r="AL63" i="3"/>
  <c r="AE63" i="3"/>
  <c r="AS6" i="3"/>
  <c r="AS45" i="3"/>
  <c r="AI63" i="3"/>
  <c r="AB63" i="3"/>
  <c r="AM63" i="3"/>
  <c r="AG63" i="3"/>
  <c r="AP45" i="3"/>
  <c r="AH63" i="3"/>
  <c r="AJ63" i="3"/>
  <c r="M17" i="3"/>
  <c r="K17" i="3"/>
  <c r="B16" i="3"/>
  <c r="Q2" i="3"/>
  <c r="Q16" i="3"/>
  <c r="R2" i="3"/>
  <c r="R16" i="3"/>
  <c r="C27" i="3"/>
  <c r="D17" i="3"/>
  <c r="O17" i="3"/>
  <c r="AE64" i="3"/>
  <c r="AM64" i="3"/>
  <c r="AK64" i="3"/>
  <c r="AG64" i="3"/>
  <c r="AL64" i="3"/>
  <c r="AC64" i="3"/>
  <c r="AJ64" i="3"/>
  <c r="AP46" i="3"/>
  <c r="AB64" i="3"/>
  <c r="AS7" i="3"/>
  <c r="AS46" i="3"/>
  <c r="AI64" i="3"/>
  <c r="AH64" i="3"/>
  <c r="M16" i="3"/>
  <c r="AJ62" i="3"/>
  <c r="AG62" i="3"/>
  <c r="AB62" i="3"/>
  <c r="AC62" i="3"/>
  <c r="AE62" i="3"/>
  <c r="AL62" i="3"/>
  <c r="AN62" i="3"/>
  <c r="AD62" i="3"/>
  <c r="AP44" i="3"/>
  <c r="AS5" i="3"/>
  <c r="AS44" i="3"/>
  <c r="AH62" i="3"/>
  <c r="AO62" i="3"/>
  <c r="H23" i="3"/>
  <c r="H17" i="3"/>
  <c r="AL59" i="3"/>
  <c r="AI62" i="3"/>
  <c r="AW6" i="3"/>
  <c r="AW45" i="3"/>
  <c r="AT45" i="3"/>
  <c r="AF59" i="3"/>
  <c r="I16" i="3"/>
  <c r="AH61" i="3"/>
  <c r="AK61" i="3"/>
  <c r="AS4" i="3"/>
  <c r="AS43" i="3"/>
  <c r="AD61" i="3"/>
  <c r="AL61" i="3"/>
  <c r="AP43" i="3"/>
  <c r="AI61" i="3"/>
  <c r="AN61" i="3"/>
  <c r="AF61" i="3"/>
  <c r="AC61" i="3"/>
  <c r="AM61" i="3"/>
  <c r="AJ61" i="3"/>
  <c r="AK62" i="3"/>
  <c r="AW3" i="3"/>
  <c r="AW42" i="3"/>
  <c r="AT42" i="3"/>
  <c r="AN60" i="3"/>
  <c r="AC60" i="3"/>
  <c r="AI60" i="3"/>
  <c r="AD60" i="3"/>
  <c r="AK60" i="3"/>
  <c r="AJ60" i="3"/>
  <c r="AS3" i="3"/>
  <c r="AS42" i="3"/>
  <c r="AL60" i="3"/>
  <c r="AB60" i="3"/>
  <c r="AP42" i="3"/>
  <c r="AF60" i="3"/>
  <c r="H16" i="3"/>
  <c r="O16" i="3"/>
  <c r="F16" i="3"/>
  <c r="AM60" i="3"/>
  <c r="AO65" i="3"/>
  <c r="AL65" i="3"/>
  <c r="AS8" i="3"/>
  <c r="AS47" i="3"/>
  <c r="AD65" i="3"/>
  <c r="AP47" i="3"/>
  <c r="AI65" i="3"/>
  <c r="AE65" i="3"/>
  <c r="AM65" i="3"/>
  <c r="AJ65" i="3"/>
  <c r="AG60" i="3"/>
  <c r="F17" i="3"/>
  <c r="AT44" i="3"/>
  <c r="AW5" i="3"/>
  <c r="AW44" i="3"/>
  <c r="K16" i="3"/>
  <c r="E16" i="3"/>
  <c r="AW4" i="3"/>
  <c r="AW43" i="3"/>
  <c r="AT43" i="3"/>
  <c r="K23" i="3"/>
  <c r="Z3" i="3"/>
  <c r="E27" i="3"/>
  <c r="H22" i="3"/>
  <c r="F27" i="3"/>
  <c r="M27" i="3"/>
  <c r="K22" i="3"/>
  <c r="F22" i="3"/>
  <c r="O27" i="3"/>
  <c r="I27" i="3"/>
  <c r="K27" i="3"/>
  <c r="G22" i="3"/>
  <c r="G27" i="3"/>
  <c r="E22" i="3"/>
  <c r="M22" i="3"/>
  <c r="B27" i="3"/>
  <c r="H27" i="3"/>
  <c r="O28" i="3"/>
  <c r="K28" i="3"/>
  <c r="G28" i="3"/>
  <c r="D28" i="3"/>
  <c r="H28" i="3"/>
  <c r="M28" i="3"/>
  <c r="F28" i="3"/>
  <c r="C23" i="3"/>
  <c r="G23" i="3"/>
  <c r="P16" i="3"/>
  <c r="S16" i="3"/>
  <c r="S2" i="3"/>
  <c r="J27" i="3"/>
  <c r="L27" i="3"/>
  <c r="D27" i="3"/>
  <c r="N27" i="3"/>
  <c r="W17" i="3"/>
  <c r="Z17" i="3"/>
  <c r="I23" i="3"/>
  <c r="E23" i="3"/>
  <c r="F23" i="3"/>
  <c r="S3" i="3"/>
  <c r="L28" i="3"/>
  <c r="P17" i="3"/>
  <c r="S17" i="3"/>
  <c r="E28" i="3"/>
  <c r="J28" i="3"/>
  <c r="I28" i="3"/>
  <c r="W16" i="3"/>
  <c r="Z16" i="3"/>
  <c r="Z2" i="3"/>
  <c r="T12" i="3"/>
  <c r="AB10" i="3"/>
  <c r="B12" i="3"/>
  <c r="B18" i="3"/>
  <c r="AB48" i="3"/>
  <c r="AL10" i="3"/>
  <c r="L18" i="3"/>
  <c r="AD10" i="3"/>
  <c r="AJ10" i="3"/>
  <c r="J18" i="3"/>
  <c r="J19" i="3"/>
  <c r="AD48" i="3"/>
  <c r="AL48" i="3"/>
  <c r="AC10" i="3"/>
  <c r="AE10" i="3"/>
  <c r="AF10" i="3"/>
  <c r="AG10" i="3"/>
  <c r="AH10" i="3"/>
  <c r="AI10" i="3"/>
  <c r="AK10" i="3"/>
  <c r="AM10" i="3"/>
  <c r="AN10" i="3"/>
  <c r="AH48" i="3"/>
  <c r="I18" i="3"/>
  <c r="D18" i="3"/>
  <c r="E18" i="3"/>
  <c r="X4" i="3"/>
  <c r="X18" i="3"/>
  <c r="W4" i="3"/>
  <c r="E24" i="3"/>
  <c r="AN48" i="3"/>
  <c r="K18" i="3"/>
  <c r="H18" i="3"/>
  <c r="G19" i="3"/>
  <c r="N18" i="3"/>
  <c r="AM48" i="3"/>
  <c r="F18" i="3"/>
  <c r="AE48" i="3"/>
  <c r="AK48" i="3"/>
  <c r="G18" i="3"/>
  <c r="AV9" i="3"/>
  <c r="AV48" i="3"/>
  <c r="AC48" i="3"/>
  <c r="AU9" i="3"/>
  <c r="AU48" i="3"/>
  <c r="M19" i="3"/>
  <c r="AI48" i="3"/>
  <c r="M24" i="3"/>
  <c r="M18" i="3"/>
  <c r="AG48" i="3"/>
  <c r="AJ48" i="3"/>
  <c r="AF48" i="3"/>
  <c r="H19" i="3"/>
  <c r="F19" i="3"/>
  <c r="K19" i="3"/>
  <c r="Y4" i="3"/>
  <c r="Y18" i="3"/>
  <c r="AW28" i="3"/>
  <c r="H24" i="3"/>
  <c r="L19" i="3"/>
  <c r="AV28" i="3"/>
  <c r="Z4" i="3"/>
  <c r="F24" i="3"/>
  <c r="G24" i="3"/>
  <c r="K24" i="3"/>
  <c r="AU26" i="3"/>
  <c r="AW26" i="3"/>
  <c r="AV26" i="3"/>
  <c r="AT26" i="3"/>
  <c r="C18" i="3"/>
  <c r="D19" i="3"/>
  <c r="AT28" i="3"/>
  <c r="AU28" i="3"/>
  <c r="L12" i="3"/>
  <c r="I19" i="3"/>
  <c r="AU25" i="3"/>
  <c r="AW25" i="3"/>
  <c r="AT25" i="3"/>
  <c r="AV25" i="3"/>
  <c r="W18" i="3"/>
  <c r="Z18" i="3"/>
  <c r="C24" i="3"/>
  <c r="N19" i="3"/>
  <c r="I24" i="3"/>
  <c r="AT27" i="3"/>
  <c r="AV27" i="3"/>
  <c r="AU27" i="3"/>
  <c r="AW27" i="3"/>
  <c r="AT24" i="3"/>
  <c r="AV24" i="3"/>
  <c r="AW24" i="3"/>
  <c r="AU24" i="3"/>
  <c r="E19" i="3"/>
  <c r="AT9" i="3"/>
  <c r="AW9" i="3"/>
  <c r="AW48" i="3"/>
  <c r="AT48" i="3"/>
  <c r="W5" i="3"/>
  <c r="Z5" i="3"/>
  <c r="X5" i="3"/>
  <c r="X19" i="3"/>
  <c r="Y5" i="3"/>
  <c r="Y19" i="3"/>
  <c r="AU22" i="3"/>
  <c r="AT22" i="3"/>
  <c r="AV22" i="3"/>
  <c r="AW22" i="3"/>
  <c r="AV23" i="3"/>
  <c r="AT23" i="3"/>
  <c r="AW23" i="3"/>
  <c r="AU23" i="3"/>
  <c r="K12" i="3"/>
  <c r="H12" i="3"/>
  <c r="G12" i="3"/>
  <c r="J12" i="3"/>
  <c r="Y10" i="3"/>
  <c r="W19" i="3"/>
  <c r="C19" i="3"/>
  <c r="Z19" i="3"/>
  <c r="P33" i="3"/>
  <c r="M12" i="3"/>
  <c r="Y9" i="3"/>
  <c r="D12" i="3"/>
  <c r="N12" i="3"/>
  <c r="F12" i="3"/>
  <c r="X9" i="3"/>
  <c r="F34" i="3"/>
  <c r="Y11" i="3"/>
  <c r="Z11" i="3"/>
  <c r="X11" i="3"/>
  <c r="Z9" i="3"/>
  <c r="Z10" i="3"/>
  <c r="I33" i="3"/>
  <c r="X10" i="3"/>
  <c r="E12" i="3"/>
  <c r="I12" i="3"/>
  <c r="C33" i="3"/>
  <c r="G33" i="3"/>
  <c r="E33" i="3"/>
  <c r="K33" i="3"/>
  <c r="H33" i="3"/>
  <c r="F33" i="3"/>
  <c r="M33" i="3"/>
  <c r="C12" i="3"/>
  <c r="Y12" i="3"/>
  <c r="P32" i="3"/>
  <c r="K32" i="3"/>
  <c r="I32" i="3"/>
  <c r="G32" i="3"/>
  <c r="M32" i="3"/>
  <c r="E32" i="3"/>
  <c r="H32" i="3"/>
  <c r="P34" i="3"/>
  <c r="E34" i="3"/>
  <c r="H34" i="3"/>
  <c r="M34" i="3"/>
  <c r="X12" i="3"/>
  <c r="K34" i="3"/>
  <c r="I34" i="3"/>
  <c r="G34" i="3"/>
  <c r="F32" i="3"/>
  <c r="AO10" i="3"/>
  <c r="E37" i="3"/>
  <c r="H37" i="3"/>
  <c r="K37" i="3"/>
  <c r="I37" i="3"/>
  <c r="G37" i="3"/>
  <c r="M37" i="3"/>
  <c r="O37" i="3"/>
  <c r="B37" i="3"/>
  <c r="L37" i="3"/>
  <c r="J37" i="3"/>
  <c r="U9" i="3"/>
  <c r="P37" i="3"/>
  <c r="I39" i="3"/>
  <c r="O12" i="3"/>
  <c r="Q12" i="3"/>
  <c r="R12" i="3"/>
  <c r="O39" i="3"/>
  <c r="E38" i="3"/>
  <c r="C38" i="3"/>
  <c r="K38" i="3"/>
  <c r="H38" i="3"/>
  <c r="N38" i="3"/>
  <c r="F38" i="3"/>
  <c r="J38" i="3"/>
  <c r="L38" i="3"/>
  <c r="U10" i="3"/>
  <c r="P38" i="3"/>
  <c r="C39" i="3"/>
  <c r="B39" i="3"/>
  <c r="J39" i="3"/>
  <c r="N39" i="3"/>
  <c r="L39" i="3"/>
  <c r="H39" i="3"/>
  <c r="M39" i="3"/>
  <c r="E39" i="3"/>
  <c r="P39" i="3"/>
  <c r="U11" i="3"/>
  <c r="N37" i="3"/>
  <c r="D39" i="3"/>
  <c r="F39" i="3"/>
  <c r="D37" i="3"/>
  <c r="G39" i="3"/>
  <c r="O38" i="3"/>
  <c r="D38" i="3"/>
  <c r="B38" i="3"/>
  <c r="C37" i="3"/>
  <c r="G38" i="3"/>
  <c r="Q9" i="3"/>
  <c r="F37" i="3"/>
  <c r="I38" i="3"/>
  <c r="K39" i="3"/>
  <c r="S11" i="3"/>
  <c r="S9" i="3"/>
  <c r="S5" i="3"/>
  <c r="O19" i="3"/>
  <c r="P19" i="3"/>
  <c r="S19" i="3"/>
  <c r="Q11" i="3"/>
  <c r="R9" i="3"/>
  <c r="S10" i="3"/>
  <c r="Q10" i="3"/>
  <c r="R10" i="3"/>
  <c r="M38" i="3"/>
  <c r="R11" i="3"/>
  <c r="I29" i="3"/>
  <c r="AO66" i="3"/>
  <c r="AE66" i="3"/>
  <c r="AK66" i="3"/>
  <c r="E29" i="3"/>
  <c r="H29" i="3"/>
  <c r="N29" i="3"/>
  <c r="B29" i="3"/>
  <c r="D29" i="3"/>
  <c r="AN66" i="3"/>
  <c r="K29" i="3"/>
  <c r="AJ66" i="3"/>
  <c r="AR22" i="3"/>
  <c r="AS22" i="3"/>
  <c r="AQ22" i="3"/>
  <c r="F29" i="3"/>
  <c r="P6" i="3"/>
  <c r="AC66" i="3"/>
  <c r="AI66" i="3"/>
  <c r="AG66" i="3"/>
  <c r="Q5" i="3"/>
  <c r="Q19" i="3"/>
  <c r="R5" i="3"/>
  <c r="R19" i="3"/>
  <c r="AM66" i="3"/>
  <c r="C29" i="3"/>
  <c r="J29" i="3"/>
  <c r="L29" i="3"/>
  <c r="O18" i="3"/>
  <c r="P18" i="3"/>
  <c r="S18" i="3"/>
  <c r="S4" i="3"/>
  <c r="AH66" i="3"/>
  <c r="AF66" i="3"/>
  <c r="AD66" i="3"/>
  <c r="AP10" i="3"/>
  <c r="AP48" i="3"/>
  <c r="AL66" i="3"/>
  <c r="AS9" i="3"/>
  <c r="AS48" i="3"/>
  <c r="G29" i="3"/>
  <c r="O29" i="3"/>
  <c r="AR9" i="3"/>
  <c r="AR48" i="3"/>
  <c r="AQ9" i="3"/>
  <c r="AQ48" i="3"/>
  <c r="AO48" i="3"/>
  <c r="M29" i="3"/>
  <c r="R4" i="3"/>
  <c r="R18" i="3"/>
  <c r="Q4" i="3"/>
  <c r="Q18" i="3"/>
</calcChain>
</file>

<file path=xl/connections.xml><?xml version="1.0" encoding="utf-8"?>
<connections xmlns="http://schemas.openxmlformats.org/spreadsheetml/2006/main">
  <connection id="1" name="AP_251" type="6" refreshedVersion="6" background="1" saveData="1">
    <textPr codePage="850" sourceFile="D:\Dropbox (PETAL)\Team-Ordner „PETAL“\Audio\Kurtag_Kafka-Fragmente\_tempo mapping\25_Elendes Leben (Double)\_data_KF25\AP_25.txt" decimal="," thousands=".">
      <textFields count="2">
        <textField type="text"/>
        <textField type="skip"/>
      </textFields>
    </textPr>
  </connection>
  <connection id="2" name="AP_261" type="6" refreshedVersion="6" background="1" saveData="1">
    <textPr codePage="850" sourceFile="D:\Dropbox (PETAL)\Team-Ordner „PETAL“\Audio\Kurtag_Kafka-Fragmente\_tempo mapping\26_Der begrenzte Kreis\_data_KF26\AP_26.txt" decimal="," thousands=".">
      <textFields count="2">
        <textField type="text"/>
        <textField type="skip"/>
      </textFields>
    </textPr>
  </connection>
  <connection id="3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4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5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name="Arnold_Pogossian_2009_19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7" name="Arnold_Pogossian_2009_191" type="6" refreshedVersion="4" background="1" saveData="1">
    <textPr codePage="850" sourceFile="C:\Users\p3039\Dropbox (PETAL)\Team-Ordner „PETAL“\Audio\Kurtag_Kafka-Fragmente\_tempo mapping\19_Nichts dergleichen\data_KF19\Arnold_Pogossian_2009_19.txt" decimal="," thousands=" " comma="1">
      <textFields count="2">
        <textField type="text"/>
        <textField type="skip"/>
      </textFields>
    </textPr>
  </connection>
  <connection id="8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name="Arnold+Pogossian_2006 [live DVD]_19_dur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10" name="Arnold+Pogossian_2006 [live DVD]_19_dur1" type="6" refreshedVersion="4" background="1" saveData="1">
    <textPr codePage="850" sourceFile="C:\Users\p3039\Dropbox (PETAL)\Team-Ordner „PETAL“\Audio\Kurtag_Kafka-Fragmente\_tempo mapping\19_Nichts dergleichen\data_KF19\Arnold+Pogossian_2006 [live DVD]_19_dur.txt" decimal="," thousands=" " comma="1">
      <textFields count="2">
        <textField type="text"/>
        <textField type="skip"/>
      </textFields>
    </textPr>
  </connection>
  <connection id="11" name="Arnold+Pogossian_2006 [live DVD]_25_dur1" type="6" refreshedVersion="4" background="1" saveData="1">
    <textPr codePage="850" sourceFile="C:\Users\p3039\Dropbox (PETAL)\Team-Ordner „PETAL“\Audio\Kurtag_Kafka-Fragmente\_tempo mapping\25_Elendes Leben (Double)\_data_KF25\Arnold+Pogossian_2006 [live DVD]_25_dur.txt" decimal="," thousands=" " comma="1">
      <textFields count="2">
        <textField type="text"/>
        <textField type="skip"/>
      </textFields>
    </textPr>
  </connection>
  <connection id="12" name="Arnold+Pogossian_2006 [live DVD]_26_dur1" type="6" refreshedVersion="4" background="1" saveData="1">
    <textPr codePage="850" sourceFile="C:\Users\p3039\Dropbox (PETAL)\Team-Ordner „PETAL“\Audio\Kurtag_Kafka-Fragmente\_tempo mapping\26_Der begrenzte Kreis\_data_KF26\Arnold+Pogossian_2006 [live DVD]_26_dur.txt" decimal="," thousands=" " comma="1">
      <textFields count="2">
        <textField type="text"/>
        <textField type="skip"/>
      </textFields>
    </textPr>
  </connection>
  <connection id="13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4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5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6" name="Banse_Keller_2005_19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7" name="Banse_Keller_2005_191" type="6" refreshedVersion="4" background="1" saveData="1">
    <textPr codePage="850" sourceFile="C:\Users\p3039\Dropbox (PETAL)\Team-Ordner „PETAL“\Audio\Kurtag_Kafka-Fragmente\_tempo mapping\19_Nichts dergleichen\data_KF19\Banse_Keller_2005_19.txt" decimal="," thousands=" " comma="1">
      <textFields count="2">
        <textField type="text"/>
        <textField type="skip"/>
      </textFields>
    </textPr>
  </connection>
  <connection id="18" name="BK_251" type="6" refreshedVersion="6" background="1" saveData="1">
    <textPr codePage="850" sourceFile="D:\Dropbox (PETAL)\Team-Ordner „PETAL“\Audio\Kurtag_Kafka-Fragmente\_tempo mapping\25_Elendes Leben (Double)\_data_KF25\BK_25.txt" decimal="," thousands=".">
      <textFields count="2">
        <textField type="text"/>
        <textField type="skip"/>
      </textFields>
    </textPr>
  </connection>
  <connection id="19" name="BK_261" type="6" refreshedVersion="6" background="1" saveData="1">
    <textPr codePage="850" sourceFile="D:\Dropbox (PETAL)\Team-Ordner „PETAL“\Audio\Kurtag_Kafka-Fragmente\_tempo mapping\26_Der begrenzte Kreis\_data_KF26\BK_26.txt" decimal="," thousands=".">
      <textFields count="2">
        <textField type="text"/>
        <textField type="skip"/>
      </textFields>
    </textPr>
  </connection>
  <connection id="20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1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2" name="CK_251" type="6" refreshedVersion="6" background="1" saveData="1">
    <textPr codePage="850" sourceFile="D:\Dropbox (PETAL)\Team-Ordner „PETAL“\Audio\Kurtag_Kafka-Fragmente\_tempo mapping\25_Elendes Leben (Double)\_data_KF25\CK_25.txt" decimal="," thousands=".">
      <textFields count="2">
        <textField type="text"/>
        <textField type="skip"/>
      </textFields>
    </textPr>
  </connection>
  <connection id="23" name="CK_261" type="6" refreshedVersion="6" background="1" saveData="1">
    <textPr codePage="850" sourceFile="D:\Dropbox (PETAL)\Team-Ordner „PETAL“\Audio\Kurtag_Kafka-Fragmente\_tempo mapping\26_Der begrenzte Kreis\_data_KF26\CK_26.txt" decimal="," thousands=".">
      <textFields count="2">
        <textField type="text"/>
        <textField type="skip"/>
      </textFields>
    </textPr>
  </connection>
  <connection id="24" name="CK_27" type="6" refreshedVersion="6" background="1" saveData="1">
    <textPr codePage="850" sourceFile="D:\Dropbox (PETAL)\Team-Ordner „PETAL“\Audio\Kurtag_Kafka-Fragmente\_tempo mapping\27_Ziel, Weg, Zögern\_data_KF27\CK_27.txt" decimal="," thousands=".">
      <textFields count="2">
        <textField type="text"/>
        <textField type="skip"/>
      </textFields>
    </textPr>
  </connection>
  <connection id="25" name="CK87_251" type="6" refreshedVersion="6" background="1" saveData="1">
    <textPr codePage="850" sourceFile="D:\Dropbox (PETAL)\Team-Ordner „PETAL“\Audio\Kurtag_Kafka-Fragmente\_tempo mapping\25_Elendes Leben (Double)\_data_KF25\CK87_25.txt" decimal="," thousands=".">
      <textFields count="2">
        <textField type="text"/>
        <textField type="skip"/>
      </textFields>
    </textPr>
  </connection>
  <connection id="26" name="CK87_261" type="6" refreshedVersion="6" background="1" saveData="1">
    <textPr codePage="850" sourceFile="D:\Dropbox (PETAL)\Team-Ordner „PETAL“\Audio\Kurtag_Kafka-Fragmente\_tempo mapping\26_Der begrenzte Kreis\_data_KF26\CK87_26.txt" decimal="," thousands=".">
      <textFields count="2">
        <textField type="text"/>
        <textField type="skip"/>
      </textFields>
    </textPr>
  </connection>
  <connection id="27" name="CK87_27" type="6" refreshedVersion="6" background="1" saveData="1">
    <textPr codePage="850" sourceFile="D:\Dropbox (PETAL)\Team-Ordner „PETAL“\Audio\Kurtag_Kafka-Fragmente\_tempo mapping\27_Ziel, Weg, Zögern\_data_KF27\CK87_27.txt" decimal="," thousands=".">
      <textFields count="2">
        <textField type="text"/>
        <textField type="skip"/>
      </textFields>
    </textPr>
  </connection>
  <connection id="28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9" name="Csengery_Keller_1987_12 (Umpanzert)" type="6" refreshedVersion="4" background="1" saveData="1">
    <textPr codePage="850" sourceFile="C:\Users\p3401\Dropbox (PETAL)\Team-Ordner „PETAL“\Audio\Kurtag_Kafka-Fragmente\_tempo mapping\---14_Umpanzert\data_KF14\Csengery_Keller_1987_12 (Umpanzert).txt" decimal="," thousands=" ">
      <textFields count="2">
        <textField type="text"/>
        <textField type="skip"/>
      </textFields>
    </textPr>
  </connection>
  <connection id="30" name="Csengery_Keller_1987_17 (Nichts dergleichen)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31" name="Csengery_Keller_1987_17 (Nichts dergleichen)1" type="6" refreshedVersion="4" background="1" saveData="1">
    <textPr codePage="850" sourceFile="C:\Users\p3401\Dropbox (PETAL)\Team-Ordner „PETAL“\Audio\Kurtag_Kafka-Fragmente\_tempo mapping\19_Nichts dergleichen\data_KF19\Csengery_Keller_1987_17 (Nichts dergleichen).txt" decimal="," thousands=" ">
      <textFields count="2">
        <textField type="text"/>
        <textField type="skip"/>
      </textFields>
    </textPr>
  </connection>
  <connection id="32" name="Csengery_Keller_1987_17 (Nichts dergleichen)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33" name="Csengery_Keller_1987_17 (Nichts dergleichen)111" type="6" refreshedVersion="4" background="1" saveData="1">
    <textPr codePage="850" sourceFile="C:\Users\p3039\Dropbox (PETAL)\Team-Ordner „PETAL“\Audio\Kurtag_Kafka-Fragmente\_tempo mapping\19_Nichts dergleichen\data_KF19\Csengery_Keller_1987_17 (Nichts dergleichen).txt" decimal="," thousands=" " comma="1">
      <textFields count="2">
        <textField type="text"/>
        <textField type="skip"/>
      </textFields>
    </textPr>
  </connection>
  <connection id="34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35" name="Csengery_Keller_1990_14" type="6" refreshedVersion="4" background="1" saveData="1">
    <textPr codePage="850" sourceFile="C:\Users\p3401\Dropbox (PETAL)\Team-Ordner „PETAL“\Audio\Kurtag_Kafka-Fragmente\_tempo mapping\---14_Umpanzert\data_KF14\Csengery_Keller_1990_14.txt" decimal="," thousands=" ">
      <textFields count="2">
        <textField type="text"/>
        <textField type="skip"/>
      </textFields>
    </textPr>
  </connection>
  <connection id="36" name="Csengery_Keller_1990_19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37" name="Csengery_Keller_1990_191" type="6" refreshedVersion="4" background="1" saveData="1">
    <textPr codePage="850" sourceFile="C:\Users\p3039\Dropbox (PETAL)\Team-Ordner „PETAL“\Audio\Kurtag_Kafka-Fragmente\_tempo mapping\19_Nichts dergleichen\data_KF19\Csengery_Keller_1990_19.txt" decimal="," thousands=" " comma="1">
      <textFields count="2">
        <textField type="text"/>
        <textField type="skip"/>
      </textFields>
    </textPr>
  </connection>
  <connection id="38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39" name="Kammer+Widmann_2017_19_Abschnitte-Dauern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40" name="Kammer+Widmann_2017_19_Abschnitte-Dauern1" type="6" refreshedVersion="4" background="1" saveData="1">
    <textPr codePage="850" sourceFile="C:\Users\p3039\Dropbox (PETAL)\Team-Ordner „PETAL“\Audio\Kurtag_Kafka-Fragmente\_tempo mapping\19_Nichts dergleichen\data_KF19\Kammer+Widmann_2017_19_Abschnitte-Dauern.txt" decimal="," thousands=" " comma="1">
      <textFields count="2">
        <textField type="text"/>
        <textField type="skip"/>
      </textFields>
    </textPr>
  </connection>
  <connection id="41" name="Kammer+Widmann_2017_25_Abschnitte-Dauern1" type="6" refreshedVersion="4" background="1" saveData="1">
    <textPr codePage="850" sourceFile="C:\Users\p3039\Dropbox (PETAL)\Team-Ordner „PETAL“\Audio\Kurtag_Kafka-Fragmente\_tempo mapping\25_Elendes Leben (Double)\_data_KF25\Kammer+Widmann_2017_25_Abschnitte-Dauern.txt" decimal="," thousands=" " comma="1">
      <textFields count="2">
        <textField type="text"/>
        <textField type="skip"/>
      </textFields>
    </textPr>
  </connection>
  <connection id="42" name="Kammer+Widmann_2017_26_Abschnitte-Dauern1" type="6" refreshedVersion="4" background="1" saveData="1">
    <textPr codePage="850" sourceFile="C:\Users\p3039\Dropbox (PETAL)\Team-Ordner „PETAL“\Audio\Kurtag_Kafka-Fragmente\_tempo mapping\26_Der begrenzte Kreis\_data_KF26\Kammer+Widmann_2017_26_Abschnitte-Dauern.txt" decimal="," thousands=" " comma="1">
      <textFields count="2">
        <textField type="text"/>
        <textField type="skip"/>
      </textFields>
    </textPr>
  </connection>
  <connection id="43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4" name="KO_251" type="6" refreshedVersion="6" background="1" saveData="1">
    <textPr codePage="850" sourceFile="D:\Dropbox (PETAL)\Team-Ordner „PETAL“\Audio\Kurtag_Kafka-Fragmente\_tempo mapping\25_Elendes Leben (Double)\_data_KF25\KO_25.txt" decimal="," thousands=".">
      <textFields count="2">
        <textField type="text"/>
        <textField type="skip"/>
      </textFields>
    </textPr>
  </connection>
  <connection id="45" name="KO_261" type="6" refreshedVersion="6" background="1" saveData="1">
    <textPr codePage="850" sourceFile="D:\Dropbox (PETAL)\Team-Ordner „PETAL“\Audio\Kurtag_Kafka-Fragmente\_tempo mapping\26_Der begrenzte Kreis\_data_KF26\KO_26.txt" decimal="," thousands=".">
      <textFields count="2">
        <textField type="text"/>
        <textField type="skip"/>
      </textFields>
    </textPr>
  </connection>
  <connection id="46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7" name="KO_94_251" type="6" refreshedVersion="4" background="1" saveData="1">
    <textPr codePage="850" sourceFile="C:\Users\p3039\Dropbox (PETAL)\Team-Ordner „PETAL“\Audio\Kurtag_Kafka-Fragmente\_tempo mapping\25_Elendes Leben (Double)\_data_KF25\KO_94_25.txt" decimal="," thousands=" " comma="1">
      <textFields count="2">
        <textField type="text"/>
        <textField type="skip"/>
      </textFields>
    </textPr>
  </connection>
  <connection id="48" name="KO_94_261" type="6" refreshedVersion="4" background="1" saveData="1">
    <textPr codePage="850" sourceFile="C:\Users\p3039\Dropbox (PETAL)\Team-Ordner „PETAL“\Audio\Kurtag_Kafka-Fragmente\_tempo mapping\26_Der begrenzte Kreis\_data_KF26\KO_94_26.txt" decimal="," thousands=" " comma="1">
      <textFields count="2">
        <textField type="text"/>
        <textField type="skip"/>
      </textFields>
    </textPr>
  </connection>
  <connection id="49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50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51" name="Komsi_Oramo_1994_19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52" name="Komsi_Oramo_1994_191" type="6" refreshedVersion="4" background="1" saveData="1">
    <textPr codePage="850" sourceFile="C:\Users\p3039\Dropbox (PETAL)\Team-Ordner „PETAL“\Audio\Kurtag_Kafka-Fragmente\_tempo mapping\19_Nichts dergleichen\data_KF19\Komsi_Oramo_1994_19.txt" decimal="," thousands=" " comma="1">
      <textFields count="2">
        <textField type="text"/>
        <textField type="skip"/>
      </textFields>
    </textPr>
  </connection>
  <connection id="53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54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5" name="Komsi_Oramo_1996_19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56" name="Komsi_Oramo_1996_191" type="6" refreshedVersion="4" background="1" saveData="1">
    <textPr codePage="850" sourceFile="C:\Users\p3039\Dropbox (PETAL)\Team-Ordner „PETAL“\Audio\Kurtag_Kafka-Fragmente\_tempo mapping\19_Nichts dergleichen\data_KF19\Komsi_Oramo_1996_19.txt" decimal="," thousands=" " comma="1">
      <textFields count="2">
        <textField type="text"/>
        <textField type="skip"/>
      </textFields>
    </textPr>
  </connection>
  <connection id="57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8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9" name="Melzer_Stark_2012_19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60" name="Melzer_Stark_2012_191" type="6" refreshedVersion="4" background="1" saveData="1">
    <textPr codePage="850" sourceFile="C:\Users\p3039\Dropbox (PETAL)\Team-Ordner „PETAL“\Audio\Kurtag_Kafka-Fragmente\_tempo mapping\19_Nichts dergleichen\data_KF19\Melzer_Stark_2012_19.txt" decimal="," thousands=" " comma="1">
      <textFields count="2">
        <textField type="text"/>
        <textField type="skip"/>
      </textFields>
    </textPr>
  </connection>
  <connection id="61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62" name="Melzer_Stark_2013_19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63" name="Melzer_Stark_2013_191" type="6" refreshedVersion="4" background="1" saveData="1">
    <textPr codePage="850" sourceFile="C:\Users\p3039\Dropbox (PETAL)\Team-Ordner „PETAL“\Audio\Kurtag_Kafka-Fragmente\_tempo mapping\19_Nichts dergleichen\data_KF19\Melzer_Stark_2013_19.txt" decimal="," thousands=" " comma="1">
      <textFields count="2">
        <textField type="text"/>
        <textField type="skip"/>
      </textFields>
    </textPr>
  </connection>
  <connection id="64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65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66" name="Melzer_Stark_2017_Wien modern_19_dur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67" name="Melzer_Stark_2017_Wien modern_19_dur1" type="6" refreshedVersion="4" background="1" saveData="1">
    <textPr codePage="850" sourceFile="C:\Users\p3039\Dropbox (PETAL)\Team-Ordner „PETAL“\Audio\Kurtag_Kafka-Fragmente\_tempo mapping\19_Nichts dergleichen\data_KF19\Melzer_Stark_2017_Wien modern_19_dur.txt" decimal="," thousands=" " comma="1">
      <textFields count="2">
        <textField type="text"/>
        <textField type="skip"/>
      </textFields>
    </textPr>
  </connection>
  <connection id="68" name="Melzer_Stark_2017_Wien modern_25_dur1" type="6" refreshedVersion="4" background="1" saveData="1">
    <textPr codePage="850" sourceFile="C:\Users\p3039\Dropbox (PETAL)\Team-Ordner „PETAL“\Audio\Kurtag_Kafka-Fragmente\_tempo mapping\25_Elendes Leben (Double)\_data_KF25\Melzer_Stark_2017_Wien modern_25_dur.txt" decimal="," thousands=" " comma="1">
      <textFields count="2">
        <textField type="text"/>
        <textField type="skip"/>
      </textFields>
    </textPr>
  </connection>
  <connection id="69" name="Melzer_Stark_2017_Wien modern_26_dur1" type="6" refreshedVersion="4" background="1" saveData="1">
    <textPr codePage="850" sourceFile="C:\Users\p3039\Dropbox (PETAL)\Team-Ordner „PETAL“\Audio\Kurtag_Kafka-Fragmente\_tempo mapping\26_Der begrenzte Kreis\_data_KF26\Melzer_Stark_2017_Wien modern_26_dur.txt" decimal="," thousands=" " comma="1">
      <textFields count="2">
        <textField type="text"/>
        <textField type="skip"/>
      </textFields>
    </textPr>
  </connection>
  <connection id="70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71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72" name="Melzer_Stark_2019_19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73" name="Melzer_Stark_2019_191" type="6" refreshedVersion="4" background="1" saveData="1">
    <textPr codePage="850" sourceFile="C:\Users\p3039\Dropbox (PETAL)\Team-Ordner „PETAL“\Audio\Kurtag_Kafka-Fragmente\_tempo mapping\19_Nichts dergleichen\data_KF19\Melzer_Stark_2019_19.txt" decimal="," thousands=" " comma="1">
      <textFields count="2">
        <textField type="text"/>
        <textField type="skip"/>
      </textFields>
    </textPr>
  </connection>
  <connection id="74" name="MS_251" type="6" refreshedVersion="6" background="1" saveData="1">
    <textPr codePage="850" sourceFile="D:\Dropbox (PETAL)\Team-Ordner „PETAL“\Audio\Kurtag_Kafka-Fragmente\_tempo mapping\25_Elendes Leben (Double)\_data_KF25\MS_25.txt" decimal="," thousands=".">
      <textFields count="2">
        <textField type="text"/>
        <textField type="skip"/>
      </textFields>
    </textPr>
  </connection>
  <connection id="75" name="MS_261" type="6" refreshedVersion="6" background="1" saveData="1">
    <textPr codePage="850" sourceFile="D:\Dropbox (PETAL)\Team-Ordner „PETAL“\Audio\Kurtag_Kafka-Fragmente\_tempo mapping\26_Der begrenzte Kreis\_data_KF26\MS_26.txt" decimal="," thousands=".">
      <textFields count="2">
        <textField type="text"/>
        <textField type="skip"/>
      </textFields>
    </textPr>
  </connection>
  <connection id="76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7" name="MS13_251" type="6" refreshedVersion="6" background="1" saveData="1">
    <textPr codePage="850" sourceFile="D:\Dropbox (PETAL)\Team-Ordner „PETAL“\Audio\Kurtag_Kafka-Fragmente\_tempo mapping\25_Elendes Leben (Double)\_data_KF25\MS13_25.txt" decimal="," thousands=".">
      <textFields count="2">
        <textField type="text"/>
        <textField type="skip"/>
      </textFields>
    </textPr>
  </connection>
  <connection id="78" name="MS13_261" type="6" refreshedVersion="6" background="1" saveData="1">
    <textPr codePage="850" sourceFile="D:\Dropbox (PETAL)\Team-Ordner „PETAL“\Audio\Kurtag_Kafka-Fragmente\_tempo mapping\26_Der begrenzte Kreis\_data_KF26\MS13_26.txt" decimal="," thousands=".">
      <textFields count="2">
        <textField type="text"/>
        <textField type="skip"/>
      </textFields>
    </textPr>
  </connection>
  <connection id="79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80" name="MS19_251" type="6" refreshedVersion="4" background="1" saveData="1">
    <textPr codePage="850" sourceFile="C:\Users\p3039\Dropbox (PETAL)\Team-Ordner „PETAL“\Audio\Kurtag_Kafka-Fragmente\_tempo mapping\25_Elendes Leben (Double)\_data_KF25\MS19_25.txt" decimal="," thousands=" " comma="1">
      <textFields count="2">
        <textField type="text"/>
        <textField type="skip"/>
      </textFields>
    </textPr>
  </connection>
  <connection id="81" name="MS19_261" type="6" refreshedVersion="4" background="1" saveData="1">
    <textPr codePage="850" sourceFile="C:\Users\p3039\Dropbox (PETAL)\Team-Ordner „PETAL“\Audio\Kurtag_Kafka-Fragmente\_tempo mapping\26_Der begrenzte Kreis\_data_KF26\MS19_26.txt" decimal="," thousands=" " comma="1">
      <textFields count="2">
        <textField type="text"/>
        <textField type="skip"/>
      </textFields>
    </textPr>
  </connection>
  <connection id="82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83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84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5" name="Pammer_Kopatchinskaja_2004_19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86" name="Pammer_Kopatchinskaja_2004_191" type="6" refreshedVersion="4" background="1" saveData="1">
    <textPr codePage="850" sourceFile="C:\Users\p3039\Dropbox (PETAL)\Team-Ordner „PETAL“\Audio\Kurtag_Kafka-Fragmente\_tempo mapping\19_Nichts dergleichen\data_KF19\Pammer_Kopatchinskaja_2004_19.txt" decimal="," thousands=" " comma="1">
      <textFields count="2">
        <textField type="text"/>
        <textField type="skip"/>
      </textFields>
    </textPr>
  </connection>
  <connection id="87" name="PK_251" type="6" refreshedVersion="6" background="1" saveData="1">
    <textPr codePage="850" sourceFile="D:\Dropbox (PETAL)\Team-Ordner „PETAL“\Audio\Kurtag_Kafka-Fragmente\_tempo mapping\25_Elendes Leben (Double)\_data_KF25\PK_25.txt" decimal="," thousands=".">
      <textFields count="2">
        <textField type="text"/>
        <textField type="skip"/>
      </textFields>
    </textPr>
  </connection>
  <connection id="88" name="PK_261" type="6" refreshedVersion="6" background="1" saveData="1">
    <textPr codePage="850" sourceFile="D:\Dropbox (PETAL)\Team-Ordner „PETAL“\Audio\Kurtag_Kafka-Fragmente\_tempo mapping\26_Der begrenzte Kreis\_data_KF26\PK_26.txt" decimal="," thousands=".">
      <textFields count="2">
        <textField type="text"/>
        <textField type="skip"/>
      </textFields>
    </textPr>
  </connection>
  <connection id="89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90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91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2" name="Whittlesey_Sallaberger_1997_19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93" name="Whittlesey_Sallaberger_1997_191" type="6" refreshedVersion="4" background="1" saveData="1">
    <textPr codePage="850" sourceFile="C:\Users\p3039\Dropbox (PETAL)\Team-Ordner „PETAL“\Audio\Kurtag_Kafka-Fragmente\_tempo mapping\19_Nichts dergleichen\data_KF19\Whittlesey_Sallaberger_1997_19.txt" decimal="," thousands=" " comma="1">
      <textFields count="2">
        <textField type="text"/>
        <textField type="skip"/>
      </textFields>
    </textPr>
  </connection>
  <connection id="94" name="WS_251" type="6" refreshedVersion="6" background="1" saveData="1">
    <textPr codePage="850" sourceFile="D:\Dropbox (PETAL)\Team-Ordner „PETAL“\Audio\Kurtag_Kafka-Fragmente\_tempo mapping\25_Elendes Leben (Double)\_data_KF25\WS_25.txt" decimal="," thousands=".">
      <textFields count="2">
        <textField type="text"/>
        <textField type="skip"/>
      </textFields>
    </textPr>
  </connection>
  <connection id="95" name="WS_261" type="6" refreshedVersion="6" background="1" saveData="1">
    <textPr codePage="850" sourceFile="D:\Dropbox (PETAL)\Team-Ordner „PETAL“\Audio\Kurtag_Kafka-Fragmente\_tempo mapping\26_Der begrenzte Kreis\_data_KF26\WS_26.txt" decimal="," thousands=".">
      <textFields count="2">
        <textField type="text"/>
        <textField type="skip"/>
      </textFields>
    </textPr>
  </connection>
  <connection id="96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<sst xmlns="http://schemas.openxmlformats.org/spreadsheetml/2006/main" count="445" uniqueCount="57">
  <si>
    <t>2a</t>
  </si>
  <si>
    <t>2b</t>
  </si>
  <si>
    <t>score</t>
  </si>
  <si>
    <t>1a</t>
  </si>
  <si>
    <t>1b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</si>
  <si>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</si>
  <si>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</si>
  <si>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</si>
  <si>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</si>
  <si>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</si>
  <si>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</si>
  <si>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</si>
  <si>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</si>
  <si>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</si>
  <si>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</si>
  <si>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</si>
  <si>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</si>
  <si>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</si>
  <si>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</si>
  <si>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</si>
  <si>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</si>
  <si>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</si>
  <si>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</si>
  <si>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</si>
  <si>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</si>
  <si>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</si>
  <si>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</si>
  <si>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</si>
  <si>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</si>
  <si>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</si>
  <si>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</si>
  <si>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</si>
  <si>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</si>
  <si>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</si>
  <si>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</si>
  <si>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</si>
  <si>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</si>
  <si>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</si>
  <si>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</si>
  <si>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</si>
  <si>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</si>
  <si>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</si>
  <si>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</si>
  <si>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</si>
  <si>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</si>
  <si>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</si>
  <si>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</si>
  <si>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</si>
  <si>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</si>
  <si>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</si>
  <si>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KW 2017</t>
  </si>
  <si>
    <t>2c</t>
  </si>
  <si>
    <t>2d</t>
  </si>
  <si>
    <t>CS 1990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</si>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</sst>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5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'KF_26_dur+rat'!$B$16:$P$16</c:f>
              <c:numCache>
                <c:formatCode>mm:ss</c:formatCode>
                <c:ptCount val="15"/>
                <c:pt idx="0">
                  <c:v>9.4620286388888894E-5</c:v>
                </c:pt>
                <c:pt idx="1">
                  <c:v>1.1003611321759261E-4</c:v>
                </c:pt>
                <c:pt idx="2">
                  <c:v>8.3950617280092595E-5</c:v>
                </c:pt>
                <c:pt idx="3">
                  <c:v>8.1827653900462953E-5</c:v>
                </c:pt>
                <c:pt idx="4">
                  <c:v>9.6454816493055548E-5</c:v>
                </c:pt>
                <c:pt idx="5">
                  <c:v>8.8231712442129627E-5</c:v>
                </c:pt>
                <c:pt idx="6">
                  <c:v>9.1766660370370368E-5</c:v>
                </c:pt>
                <c:pt idx="7">
                  <c:v>9.7039556562499989E-5</c:v>
                </c:pt>
                <c:pt idx="8">
                  <c:v>8.2170152013888898E-5</c:v>
                </c:pt>
                <c:pt idx="9">
                  <c:v>9.8127152094907406E-5</c:v>
                </c:pt>
                <c:pt idx="10">
                  <c:v>1.0621903082175927E-4</c:v>
                </c:pt>
                <c:pt idx="11">
                  <c:v>5.1171579733796296E-5</c:v>
                </c:pt>
                <c:pt idx="12">
                  <c:v>1.0528260686342593E-4</c:v>
                </c:pt>
                <c:pt idx="13">
                  <c:v>1.0200722265046297E-4</c:v>
                </c:pt>
                <c:pt idx="14">
                  <c:v>9.2064654345238087E-5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'KF_26_dur+rat'!$B$17:$P$17</c:f>
              <c:numCache>
                <c:formatCode>mm:ss</c:formatCode>
                <c:ptCount val="15"/>
                <c:pt idx="0">
                  <c:v>1.1640684050925928E-4</c:v>
                </c:pt>
                <c:pt idx="1">
                  <c:v>1.5018161585648147E-4</c:v>
                </c:pt>
                <c:pt idx="2">
                  <c:v>1.2958763752314817E-4</c:v>
                </c:pt>
                <c:pt idx="3">
                  <c:v>1.083671894675926E-4</c:v>
                </c:pt>
                <c:pt idx="4">
                  <c:v>1.0349479297453705E-4</c:v>
                </c:pt>
                <c:pt idx="5">
                  <c:v>8.5884353738425941E-5</c:v>
                </c:pt>
                <c:pt idx="6">
                  <c:v>1.0521620685185185E-4</c:v>
                </c:pt>
                <c:pt idx="7">
                  <c:v>1.2528344671296299E-4</c:v>
                </c:pt>
                <c:pt idx="8">
                  <c:v>1.1267321744212962E-4</c:v>
                </c:pt>
                <c:pt idx="9">
                  <c:v>1.4231964391203704E-4</c:v>
                </c:pt>
                <c:pt idx="10">
                  <c:v>1.2535483328703702E-4</c:v>
                </c:pt>
                <c:pt idx="11">
                  <c:v>7.4090870925925918E-5</c:v>
                </c:pt>
                <c:pt idx="12">
                  <c:v>1.3345930965277778E-4</c:v>
                </c:pt>
                <c:pt idx="13">
                  <c:v>1.3595364070601853E-4</c:v>
                </c:pt>
                <c:pt idx="14">
                  <c:v>1.1773382854001323E-4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'KF_26_dur+rat'!$B$18:$P$18</c:f>
              <c:numCache>
                <c:formatCode>mm:ss</c:formatCode>
                <c:ptCount val="15"/>
                <c:pt idx="0">
                  <c:v>9.0857006377314801E-5</c:v>
                </c:pt>
                <c:pt idx="1">
                  <c:v>1.1791960611111112E-4</c:v>
                </c:pt>
                <c:pt idx="2">
                  <c:v>9.0098261527777763E-5</c:v>
                </c:pt>
                <c:pt idx="3">
                  <c:v>1.0084902788194443E-4</c:v>
                </c:pt>
                <c:pt idx="4">
                  <c:v>7.9700491307870349E-5</c:v>
                </c:pt>
                <c:pt idx="5">
                  <c:v>7.690854119212962E-5</c:v>
                </c:pt>
                <c:pt idx="6">
                  <c:v>1.3649507642361111E-4</c:v>
                </c:pt>
                <c:pt idx="7">
                  <c:v>1.2741638321759257E-4</c:v>
                </c:pt>
                <c:pt idx="8">
                  <c:v>1.2295288484953705E-4</c:v>
                </c:pt>
                <c:pt idx="9">
                  <c:v>1.2621724615740742E-4</c:v>
                </c:pt>
                <c:pt idx="10">
                  <c:v>1.1135099101851855E-4</c:v>
                </c:pt>
                <c:pt idx="11">
                  <c:v>6.1585621898148146E-5</c:v>
                </c:pt>
                <c:pt idx="12">
                  <c:v>1.2259175275462962E-4</c:v>
                </c:pt>
                <c:pt idx="13">
                  <c:v>1.2782396909722223E-4</c:v>
                </c:pt>
                <c:pt idx="14">
                  <c:v>1.0662620427248676E-4</c:v>
                </c:pt>
              </c:numCache>
            </c:numRef>
          </c:val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'KF_26_dur+rat'!$B$19:$P$19</c:f>
              <c:numCache>
                <c:formatCode>mm:ss</c:formatCode>
                <c:ptCount val="15"/>
                <c:pt idx="0">
                  <c:v>3.0188413327546297E-4</c:v>
                </c:pt>
                <c:pt idx="1">
                  <c:v>3.7813733518518523E-4</c:v>
                </c:pt>
                <c:pt idx="2">
                  <c:v>3.036365163310185E-4</c:v>
                </c:pt>
                <c:pt idx="3">
                  <c:v>2.9104387124999999E-4</c:v>
                </c:pt>
                <c:pt idx="4">
                  <c:v>2.7965010077546295E-4</c:v>
                </c:pt>
                <c:pt idx="5">
                  <c:v>2.5102460737268516E-4</c:v>
                </c:pt>
                <c:pt idx="6">
                  <c:v>3.3347794364583334E-4</c:v>
                </c:pt>
                <c:pt idx="7">
                  <c:v>3.4973938649305556E-4</c:v>
                </c:pt>
                <c:pt idx="8">
                  <c:v>3.1779625430555558E-4</c:v>
                </c:pt>
                <c:pt idx="9">
                  <c:v>3.6666404216435187E-4</c:v>
                </c:pt>
                <c:pt idx="10">
                  <c:v>3.4292485512731481E-4</c:v>
                </c:pt>
                <c:pt idx="11">
                  <c:v>1.8684807255787037E-4</c:v>
                </c:pt>
                <c:pt idx="12">
                  <c:v>3.6133366927083334E-4</c:v>
                </c:pt>
                <c:pt idx="13">
                  <c:v>3.657848324537037E-4</c:v>
                </c:pt>
                <c:pt idx="14">
                  <c:v>3.1642468715773815E-4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9792"/>
        <c:axId val="199262208"/>
      </c:barChart>
      <c:catAx>
        <c:axId val="1994897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99262208"/>
        <c:crosses val="autoZero"/>
        <c:auto val="1"/>
        <c:lblAlgn val="ctr"/>
        <c:lblOffset val="100"/>
        <c:noMultiLvlLbl val="0"/>
      </c:catAx>
      <c:valAx>
        <c:axId val="199262208"/>
        <c:scaling>
          <c:orientation val="minMax"/>
          <c:max val="4.0460000000000013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99489792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'KF_26_dur+rat'!$C$69:$C$77</c:f>
              <c:numCache>
                <c:formatCode>mm:ss</c:formatCode>
                <c:ptCount val="9"/>
                <c:pt idx="0">
                  <c:v>1.1003611321759261E-4</c:v>
                </c:pt>
                <c:pt idx="1">
                  <c:v>8.1827653900462953E-5</c:v>
                </c:pt>
                <c:pt idx="2">
                  <c:v>9.6454816493055548E-5</c:v>
                </c:pt>
                <c:pt idx="3">
                  <c:v>8.8231712442129627E-5</c:v>
                </c:pt>
                <c:pt idx="4">
                  <c:v>9.1766660370370368E-5</c:v>
                </c:pt>
                <c:pt idx="5">
                  <c:v>9.7039556562499989E-5</c:v>
                </c:pt>
                <c:pt idx="6">
                  <c:v>9.8127152094907406E-5</c:v>
                </c:pt>
                <c:pt idx="7">
                  <c:v>5.1171579733796296E-5</c:v>
                </c:pt>
                <c:pt idx="8">
                  <c:v>8.9331905601851866E-5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'KF_26_dur+rat'!$D$69:$D$77</c:f>
              <c:numCache>
                <c:formatCode>mm:ss</c:formatCode>
                <c:ptCount val="9"/>
                <c:pt idx="0">
                  <c:v>1.5018161585648147E-4</c:v>
                </c:pt>
                <c:pt idx="1">
                  <c:v>1.083671894675926E-4</c:v>
                </c:pt>
                <c:pt idx="2">
                  <c:v>1.0349479297453705E-4</c:v>
                </c:pt>
                <c:pt idx="3">
                  <c:v>8.5884353738425941E-5</c:v>
                </c:pt>
                <c:pt idx="4">
                  <c:v>1.0521620685185185E-4</c:v>
                </c:pt>
                <c:pt idx="5">
                  <c:v>1.2528344671296299E-4</c:v>
                </c:pt>
                <c:pt idx="6">
                  <c:v>1.4231964391203704E-4</c:v>
                </c:pt>
                <c:pt idx="7">
                  <c:v>7.4090870925925918E-5</c:v>
                </c:pt>
                <c:pt idx="8">
                  <c:v>1.1185476505497685E-4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'KF_26_dur+rat'!$E$69:$E$77</c:f>
              <c:numCache>
                <c:formatCode>mm:ss</c:formatCode>
                <c:ptCount val="9"/>
                <c:pt idx="0">
                  <c:v>1.1791960611111112E-4</c:v>
                </c:pt>
                <c:pt idx="1">
                  <c:v>1.0084902788194443E-4</c:v>
                </c:pt>
                <c:pt idx="2">
                  <c:v>7.9700491307870349E-5</c:v>
                </c:pt>
                <c:pt idx="3">
                  <c:v>7.690854119212962E-5</c:v>
                </c:pt>
                <c:pt idx="4">
                  <c:v>1.3649507642361111E-4</c:v>
                </c:pt>
                <c:pt idx="5">
                  <c:v>1.2741638321759257E-4</c:v>
                </c:pt>
                <c:pt idx="6">
                  <c:v>1.2621724615740742E-4</c:v>
                </c:pt>
                <c:pt idx="7">
                  <c:v>6.1585621898148146E-5</c:v>
                </c:pt>
                <c:pt idx="8">
                  <c:v>1.0338649927372683E-4</c:v>
                </c:pt>
              </c:numCache>
            </c:numRef>
          </c:val>
        </c:ser>
        <c:ser>
          <c:idx val="3"/>
          <c:order val="3"/>
          <c:spPr>
            <a:noFill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'KF_26_dur+rat'!$F$69:$F$77</c:f>
              <c:numCache>
                <c:formatCode>mm:ss</c:formatCode>
                <c:ptCount val="9"/>
                <c:pt idx="0">
                  <c:v>3.7813733518518523E-4</c:v>
                </c:pt>
                <c:pt idx="1">
                  <c:v>2.9104387124999999E-4</c:v>
                </c:pt>
                <c:pt idx="2">
                  <c:v>2.7965010077546295E-4</c:v>
                </c:pt>
                <c:pt idx="3">
                  <c:v>2.5102460737268516E-4</c:v>
                </c:pt>
                <c:pt idx="4">
                  <c:v>3.3347794364583334E-4</c:v>
                </c:pt>
                <c:pt idx="5">
                  <c:v>3.4973938649305556E-4</c:v>
                </c:pt>
                <c:pt idx="6">
                  <c:v>3.6666404216435187E-4</c:v>
                </c:pt>
                <c:pt idx="7">
                  <c:v>1.8684807255787037E-4</c:v>
                </c:pt>
                <c:pt idx="8">
                  <c:v>3.0457316993055562E-4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580544"/>
        <c:axId val="201582080"/>
      </c:barChart>
      <c:catAx>
        <c:axId val="2015805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582080"/>
        <c:crosses val="autoZero"/>
        <c:auto val="1"/>
        <c:lblAlgn val="ctr"/>
        <c:lblOffset val="100"/>
        <c:noMultiLvlLbl val="0"/>
      </c:catAx>
      <c:valAx>
        <c:axId val="201582080"/>
        <c:scaling>
          <c:orientation val="minMax"/>
          <c:max val="4.0460000000000013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580544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'KF_26_dur+rat'!$B$9:$P$9</c:f>
              <c:numCache>
                <c:formatCode>0.00</c:formatCode>
                <c:ptCount val="15"/>
                <c:pt idx="0">
                  <c:v>31.343245954085919</c:v>
                </c:pt>
                <c:pt idx="1">
                  <c:v>29.099510410339303</c:v>
                </c:pt>
                <c:pt idx="2">
                  <c:v>27.648392984647234</c:v>
                </c:pt>
                <c:pt idx="3">
                  <c:v>28.115230033541884</c:v>
                </c:pt>
                <c:pt idx="4">
                  <c:v>34.491250396688102</c:v>
                </c:pt>
                <c:pt idx="5">
                  <c:v>35.148630791855354</c:v>
                </c:pt>
                <c:pt idx="6">
                  <c:v>27.518059925375503</c:v>
                </c:pt>
                <c:pt idx="7">
                  <c:v>27.746247723353516</c:v>
                </c:pt>
                <c:pt idx="8">
                  <c:v>25.856236787134602</c:v>
                </c:pt>
                <c:pt idx="9">
                  <c:v>26.762142127621917</c:v>
                </c:pt>
                <c:pt idx="10">
                  <c:v>30.974433387840676</c:v>
                </c:pt>
                <c:pt idx="11">
                  <c:v>27.386731387313347</c:v>
                </c:pt>
                <c:pt idx="12">
                  <c:v>29.137225732626813</c:v>
                </c:pt>
                <c:pt idx="13">
                  <c:v>27.887220464061674</c:v>
                </c:pt>
                <c:pt idx="14">
                  <c:v>29.222468436177557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'KF_26_dur+rat'!$B$10:$P$10</c:f>
              <c:numCache>
                <c:formatCode>0.00</c:formatCode>
                <c:ptCount val="15"/>
                <c:pt idx="0">
                  <c:v>38.560105576347226</c:v>
                </c:pt>
                <c:pt idx="1">
                  <c:v>39.716156507775949</c:v>
                </c:pt>
                <c:pt idx="2">
                  <c:v>42.678541793660379</c:v>
                </c:pt>
                <c:pt idx="3">
                  <c:v>37.233970604557989</c:v>
                </c:pt>
                <c:pt idx="4">
                  <c:v>37.008673584435869</c:v>
                </c:pt>
                <c:pt idx="5">
                  <c:v>34.213519796852914</c:v>
                </c:pt>
                <c:pt idx="6">
                  <c:v>31.551174180081787</c:v>
                </c:pt>
                <c:pt idx="7">
                  <c:v>35.821943867752118</c:v>
                </c:pt>
                <c:pt idx="8">
                  <c:v>35.454545456598204</c:v>
                </c:pt>
                <c:pt idx="9">
                  <c:v>38.814726165115559</c:v>
                </c:pt>
                <c:pt idx="10">
                  <c:v>36.55460705538465</c:v>
                </c:pt>
                <c:pt idx="11">
                  <c:v>39.653002523201614</c:v>
                </c:pt>
                <c:pt idx="12">
                  <c:v>36.935198959481674</c:v>
                </c:pt>
                <c:pt idx="13">
                  <c:v>37.1676539439961</c:v>
                </c:pt>
                <c:pt idx="14">
                  <c:v>37.24027285823157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'KF_26_dur+rat'!$B$11:$P$11</c:f>
              <c:numCache>
                <c:formatCode>0.00</c:formatCode>
                <c:ptCount val="15"/>
                <c:pt idx="0">
                  <c:v>30.096648469566855</c:v>
                </c:pt>
                <c:pt idx="1">
                  <c:v>31.184333081884745</c:v>
                </c:pt>
                <c:pt idx="2">
                  <c:v>29.673065221692379</c:v>
                </c:pt>
                <c:pt idx="3">
                  <c:v>34.650799361900134</c:v>
                </c:pt>
                <c:pt idx="4">
                  <c:v>28.500076018876026</c:v>
                </c:pt>
                <c:pt idx="5">
                  <c:v>30.637849411291739</c:v>
                </c:pt>
                <c:pt idx="6">
                  <c:v>40.930765894542716</c:v>
                </c:pt>
                <c:pt idx="7">
                  <c:v>36.431808408894369</c:v>
                </c:pt>
                <c:pt idx="8">
                  <c:v>38.689217756267198</c:v>
                </c:pt>
                <c:pt idx="9">
                  <c:v>34.423131707262513</c:v>
                </c:pt>
                <c:pt idx="10">
                  <c:v>32.470959556774673</c:v>
                </c:pt>
                <c:pt idx="11">
                  <c:v>32.960266089485039</c:v>
                </c:pt>
                <c:pt idx="12">
                  <c:v>33.927575307891509</c:v>
                </c:pt>
                <c:pt idx="13">
                  <c:v>34.945125591942237</c:v>
                </c:pt>
                <c:pt idx="14">
                  <c:v>33.537258705590872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86112"/>
        <c:axId val="201787648"/>
      </c:barChart>
      <c:catAx>
        <c:axId val="2017861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787648"/>
        <c:crosses val="autoZero"/>
        <c:auto val="1"/>
        <c:lblAlgn val="ctr"/>
        <c:lblOffset val="100"/>
        <c:noMultiLvlLbl val="0"/>
      </c:catAx>
      <c:valAx>
        <c:axId val="20178764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78611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'KF_26_dur+rat'!$C$105:$C$113</c:f>
              <c:numCache>
                <c:formatCode>0.00</c:formatCode>
                <c:ptCount val="9"/>
                <c:pt idx="0">
                  <c:v>29.099510410339303</c:v>
                </c:pt>
                <c:pt idx="1">
                  <c:v>28.115230033541884</c:v>
                </c:pt>
                <c:pt idx="2">
                  <c:v>34.491250396688102</c:v>
                </c:pt>
                <c:pt idx="3">
                  <c:v>35.148630791855354</c:v>
                </c:pt>
                <c:pt idx="4">
                  <c:v>27.518059925375503</c:v>
                </c:pt>
                <c:pt idx="5">
                  <c:v>27.746247723353516</c:v>
                </c:pt>
                <c:pt idx="6">
                  <c:v>26.762142127621917</c:v>
                </c:pt>
                <c:pt idx="7">
                  <c:v>27.386731387313347</c:v>
                </c:pt>
                <c:pt idx="8">
                  <c:v>29.533475349511118</c:v>
                </c:pt>
              </c:numCache>
            </c:numRef>
          </c:val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'KF_26_dur+rat'!$D$105:$D$113</c:f>
              <c:numCache>
                <c:formatCode>0.00</c:formatCode>
                <c:ptCount val="9"/>
                <c:pt idx="0">
                  <c:v>39.716156507775949</c:v>
                </c:pt>
                <c:pt idx="1">
                  <c:v>37.233970604557989</c:v>
                </c:pt>
                <c:pt idx="2">
                  <c:v>37.008673584435869</c:v>
                </c:pt>
                <c:pt idx="3">
                  <c:v>34.213519796852914</c:v>
                </c:pt>
                <c:pt idx="4">
                  <c:v>31.551174180081787</c:v>
                </c:pt>
                <c:pt idx="5">
                  <c:v>35.821943867752118</c:v>
                </c:pt>
                <c:pt idx="6">
                  <c:v>38.814726165115559</c:v>
                </c:pt>
                <c:pt idx="7">
                  <c:v>39.653002523201614</c:v>
                </c:pt>
                <c:pt idx="8">
                  <c:v>36.751645903721723</c:v>
                </c:pt>
              </c:numCache>
            </c:numRef>
          </c:val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'KF_26_dur+rat'!$B$105:$B$113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'KF_26_dur+rat'!$E$105:$E$113</c:f>
              <c:numCache>
                <c:formatCode>0.00</c:formatCode>
                <c:ptCount val="9"/>
                <c:pt idx="0">
                  <c:v>31.184333081884745</c:v>
                </c:pt>
                <c:pt idx="1">
                  <c:v>34.650799361900134</c:v>
                </c:pt>
                <c:pt idx="2">
                  <c:v>28.500076018876026</c:v>
                </c:pt>
                <c:pt idx="3">
                  <c:v>30.637849411291739</c:v>
                </c:pt>
                <c:pt idx="4">
                  <c:v>40.930765894542716</c:v>
                </c:pt>
                <c:pt idx="5">
                  <c:v>36.431808408894369</c:v>
                </c:pt>
                <c:pt idx="6">
                  <c:v>34.423131707262513</c:v>
                </c:pt>
                <c:pt idx="7">
                  <c:v>32.960266089485039</c:v>
                </c:pt>
                <c:pt idx="8">
                  <c:v>33.714878746767162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95392"/>
        <c:axId val="201996928"/>
      </c:barChart>
      <c:catAx>
        <c:axId val="2019953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996928"/>
        <c:crosses val="autoZero"/>
        <c:auto val="1"/>
        <c:lblAlgn val="ctr"/>
        <c:lblOffset val="100"/>
        <c:noMultiLvlLbl val="0"/>
      </c:catAx>
      <c:valAx>
        <c:axId val="20199692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199539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'KF_26_dur+rat'!$B$26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'KF_26_dur+rat'!$B$27:$B$29</c:f>
              <c:numCache>
                <c:formatCode>0.00</c:formatCode>
                <c:ptCount val="3"/>
                <c:pt idx="0">
                  <c:v>2.7759101055952518</c:v>
                </c:pt>
                <c:pt idx="1">
                  <c:v>-1.1271085355921815</c:v>
                </c:pt>
                <c:pt idx="2">
                  <c:v>-14.789233099654622</c:v>
                </c:pt>
              </c:numCache>
            </c:numRef>
          </c:val>
        </c:ser>
        <c:ser>
          <c:idx val="1"/>
          <c:order val="1"/>
          <c:tx>
            <c:strRef>
              <c:f>'KF_26_dur+rat'!$C$26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'KF_26_dur+rat'!$C$27:$C$29</c:f>
              <c:numCache>
                <c:formatCode>0.00</c:formatCode>
                <c:ptCount val="3"/>
                <c:pt idx="0">
                  <c:v>19.520476126443054</c:v>
                </c:pt>
                <c:pt idx="1">
                  <c:v>27.560292329608977</c:v>
                </c:pt>
                <c:pt idx="2">
                  <c:v>10.59158198088315</c:v>
                </c:pt>
              </c:numCache>
            </c:numRef>
          </c:val>
        </c:ser>
        <c:ser>
          <c:idx val="2"/>
          <c:order val="2"/>
          <c:tx>
            <c:strRef>
              <c:f>'KF_26_dur+rat'!$D$26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'KF_26_dur+rat'!$D$27:$D$29</c:f>
              <c:numCache>
                <c:formatCode>0.00</c:formatCode>
                <c:ptCount val="3"/>
                <c:pt idx="0">
                  <c:v>-8.8134117516134349</c:v>
                </c:pt>
                <c:pt idx="1">
                  <c:v>10.06831182688183</c:v>
                </c:pt>
                <c:pt idx="2">
                  <c:v>-15.500826328274139</c:v>
                </c:pt>
              </c:numCache>
            </c:numRef>
          </c:val>
        </c:ser>
        <c:ser>
          <c:idx val="3"/>
          <c:order val="3"/>
          <c:tx>
            <c:strRef>
              <c:f>'KF_26_dur+rat'!$E$26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'KF_26_dur+rat'!$E$27:$E$29</c:f>
              <c:numCache>
                <c:formatCode>0.00</c:formatCode>
                <c:ptCount val="3"/>
                <c:pt idx="0">
                  <c:v>-11.119360103592921</c:v>
                </c:pt>
                <c:pt idx="1">
                  <c:v>-7.9557754882975482</c:v>
                </c:pt>
                <c:pt idx="2">
                  <c:v>-5.4181581628645175</c:v>
                </c:pt>
              </c:numCache>
            </c:numRef>
          </c:val>
        </c:ser>
        <c:ser>
          <c:idx val="4"/>
          <c:order val="4"/>
          <c:tx>
            <c:strRef>
              <c:f>'KF_26_dur+rat'!$F$26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'KF_26_dur+rat'!$F$27:$F$29</c:f>
              <c:numCache>
                <c:formatCode>0.00</c:formatCode>
                <c:ptCount val="3"/>
                <c:pt idx="0">
                  <c:v>4.768564199844338</c:v>
                </c:pt>
                <c:pt idx="1">
                  <c:v>-12.094260198662344</c:v>
                </c:pt>
                <c:pt idx="2">
                  <c:v>-25.252435035394178</c:v>
                </c:pt>
              </c:numCache>
            </c:numRef>
          </c:val>
        </c:ser>
        <c:ser>
          <c:idx val="5"/>
          <c:order val="5"/>
          <c:tx>
            <c:strRef>
              <c:f>'KF_26_dur+rat'!$G$26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'KF_26_dur+rat'!$G$27:$G$29</c:f>
              <c:numCache>
                <c:formatCode>0.00</c:formatCode>
                <c:ptCount val="3"/>
                <c:pt idx="0">
                  <c:v>-4.1633153682792452</c:v>
                </c:pt>
                <c:pt idx="1">
                  <c:v>-27.052101504337706</c:v>
                </c:pt>
                <c:pt idx="2">
                  <c:v>-27.870881537161985</c:v>
                </c:pt>
              </c:numCache>
            </c:numRef>
          </c:val>
        </c:ser>
        <c:ser>
          <c:idx val="6"/>
          <c:order val="6"/>
          <c:tx>
            <c:strRef>
              <c:f>'KF_26_dur+rat'!$H$26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'KF_26_dur+rat'!$H$27:$H$29</c:f>
              <c:numCache>
                <c:formatCode>0.00</c:formatCode>
                <c:ptCount val="3"/>
                <c:pt idx="0">
                  <c:v>-0.32367902425425582</c:v>
                </c:pt>
                <c:pt idx="1">
                  <c:v>-10.632136781237108</c:v>
                </c:pt>
                <c:pt idx="2">
                  <c:v>28.012693835366658</c:v>
                </c:pt>
              </c:numCache>
            </c:numRef>
          </c:val>
        </c:ser>
        <c:ser>
          <c:idx val="7"/>
          <c:order val="7"/>
          <c:tx>
            <c:strRef>
              <c:f>'KF_26_dur+rat'!$I$26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'KF_26_dur+rat'!$I$27:$I$29</c:f>
              <c:numCache>
                <c:formatCode>0.00</c:formatCode>
                <c:ptCount val="3"/>
                <c:pt idx="0">
                  <c:v>5.4037048774508589</c:v>
                </c:pt>
                <c:pt idx="1">
                  <c:v>6.4124459949791932</c:v>
                </c:pt>
                <c:pt idx="2">
                  <c:v>19.498189105537175</c:v>
                </c:pt>
              </c:numCache>
            </c:numRef>
          </c:val>
        </c:ser>
        <c:ser>
          <c:idx val="8"/>
          <c:order val="8"/>
          <c:tx>
            <c:strRef>
              <c:f>'KF_26_dur+rat'!$J$26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'KF_26_dur+rat'!$J$27:$J$29</c:f>
              <c:numCache>
                <c:formatCode>0.00</c:formatCode>
                <c:ptCount val="3"/>
                <c:pt idx="0">
                  <c:v>-10.74734098739488</c:v>
                </c:pt>
                <c:pt idx="1">
                  <c:v>-4.298349217585927</c:v>
                </c:pt>
                <c:pt idx="2">
                  <c:v>15.312071444770678</c:v>
                </c:pt>
              </c:numCache>
            </c:numRef>
          </c:val>
        </c:ser>
        <c:ser>
          <c:idx val="9"/>
          <c:order val="9"/>
          <c:tx>
            <c:strRef>
              <c:f>'KF_26_dur+rat'!$K$26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'KF_26_dur+rat'!$K$27:$K$29</c:f>
              <c:numCache>
                <c:formatCode>0.00</c:formatCode>
                <c:ptCount val="3"/>
                <c:pt idx="0">
                  <c:v>6.5850437312621981</c:v>
                </c:pt>
                <c:pt idx="1">
                  <c:v>20.882541302619767</c:v>
                </c:pt>
                <c:pt idx="2">
                  <c:v>18.373571504857381</c:v>
                </c:pt>
              </c:numCache>
            </c:numRef>
          </c:val>
        </c:ser>
        <c:ser>
          <c:idx val="10"/>
          <c:order val="10"/>
          <c:tx>
            <c:strRef>
              <c:f>'KF_26_dur+rat'!$L$26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'KF_26_dur+rat'!$L$27:$L$29</c:f>
              <c:numCache>
                <c:formatCode>0.00</c:formatCode>
                <c:ptCount val="3"/>
                <c:pt idx="0">
                  <c:v>15.374387246861254</c:v>
                </c:pt>
                <c:pt idx="1">
                  <c:v>6.4730798628821402</c:v>
                </c:pt>
                <c:pt idx="2">
                  <c:v>4.4311684714551367</c:v>
                </c:pt>
              </c:numCache>
            </c:numRef>
          </c:val>
        </c:ser>
        <c:ser>
          <c:idx val="11"/>
          <c:order val="11"/>
          <c:tx>
            <c:strRef>
              <c:f>'KF_26_dur+rat'!$M$26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'KF_26_dur+rat'!$M$27:$M$29</c:f>
              <c:numCache>
                <c:formatCode>0.00</c:formatCode>
                <c:ptCount val="3"/>
                <c:pt idx="0">
                  <c:v>-44.417778899266494</c:v>
                </c:pt>
                <c:pt idx="1">
                  <c:v>-37.069173877459313</c:v>
                </c:pt>
                <c:pt idx="2">
                  <c:v>-42.241569679471965</c:v>
                </c:pt>
              </c:numCache>
            </c:numRef>
          </c:val>
        </c:ser>
        <c:ser>
          <c:idx val="12"/>
          <c:order val="12"/>
          <c:tx>
            <c:strRef>
              <c:f>'KF_26_dur+rat'!$N$26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'KF_26_dur+rat'!$N$27:$N$29</c:f>
              <c:numCache>
                <c:formatCode>0.00</c:formatCode>
                <c:ptCount val="3"/>
                <c:pt idx="0">
                  <c:v>14.357249926362774</c:v>
                </c:pt>
                <c:pt idx="1">
                  <c:v>13.356807731280112</c:v>
                </c:pt>
                <c:pt idx="2">
                  <c:v>14.973381628912136</c:v>
                </c:pt>
              </c:numCache>
            </c:numRef>
          </c:val>
        </c:ser>
        <c:ser>
          <c:idx val="13"/>
          <c:order val="13"/>
          <c:tx>
            <c:strRef>
              <c:f>'KF_26_dur+rat'!$O$26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'KF_26_dur+rat'!$O$27:$O$29</c:f>
              <c:numCache>
                <c:formatCode>0.00</c:formatCode>
                <c:ptCount val="3"/>
                <c:pt idx="0">
                  <c:v>10.799549920581597</c:v>
                </c:pt>
                <c:pt idx="1">
                  <c:v>15.475426554920086</c:v>
                </c:pt>
                <c:pt idx="2">
                  <c:v>19.880445871039239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7424"/>
        <c:axId val="202089216"/>
      </c:barChart>
      <c:catAx>
        <c:axId val="20208742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2089216"/>
        <c:crosses val="autoZero"/>
        <c:auto val="1"/>
        <c:lblAlgn val="ctr"/>
        <c:lblOffset val="100"/>
        <c:noMultiLvlLbl val="0"/>
      </c:catAx>
      <c:valAx>
        <c:axId val="202089216"/>
        <c:scaling>
          <c:orientation val="minMax"/>
          <c:max val="30"/>
          <c:min val="-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2087424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'KF_26_dur+rat'!$C$21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'KF_26_dur+rat'!$C$22:$C$24</c:f>
              <c:numCache>
                <c:formatCode>0.00</c:formatCode>
                <c:ptCount val="3"/>
                <c:pt idx="0">
                  <c:v>23.176722220634616</c:v>
                </c:pt>
                <c:pt idx="1">
                  <c:v>34.26483510350846</c:v>
                </c:pt>
                <c:pt idx="2">
                  <c:v>14.057064451816231</c:v>
                </c:pt>
              </c:numCache>
            </c:numRef>
          </c:val>
        </c:ser>
        <c:ser>
          <c:idx val="2"/>
          <c:order val="1"/>
          <c:tx>
            <c:strRef>
              <c:f>'KF_26_dur+rat'!$E$21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'KF_26_dur+rat'!$E$22:$E$24</c:f>
              <c:numCache>
                <c:formatCode>0.00</c:formatCode>
                <c:ptCount val="3"/>
                <c:pt idx="0">
                  <c:v>-8.4004160113129203</c:v>
                </c:pt>
                <c:pt idx="1">
                  <c:v>-3.11794994667425</c:v>
                </c:pt>
                <c:pt idx="2">
                  <c:v>-2.4543546880953757</c:v>
                </c:pt>
              </c:numCache>
            </c:numRef>
          </c:val>
        </c:ser>
        <c:ser>
          <c:idx val="3"/>
          <c:order val="2"/>
          <c:tx>
            <c:strRef>
              <c:f>'KF_26_dur+rat'!$F$21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'KF_26_dur+rat'!$F$22:$F$24</c:f>
              <c:numCache>
                <c:formatCode>0.00</c:formatCode>
                <c:ptCount val="3"/>
                <c:pt idx="0">
                  <c:v>7.9735351476214591</c:v>
                </c:pt>
                <c:pt idx="1">
                  <c:v>-7.4739525636935245</c:v>
                </c:pt>
                <c:pt idx="2">
                  <c:v>-22.910155709156214</c:v>
                </c:pt>
              </c:numCache>
            </c:numRef>
          </c:val>
        </c:ser>
        <c:ser>
          <c:idx val="4"/>
          <c:order val="3"/>
          <c:tx>
            <c:strRef>
              <c:f>'KF_26_dur+rat'!$G$21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'KF_26_dur+rat'!$G$22:$G$24</c:f>
              <c:numCache>
                <c:formatCode>0.00</c:formatCode>
                <c:ptCount val="3"/>
                <c:pt idx="0">
                  <c:v>-1.2315791903351412</c:v>
                </c:pt>
                <c:pt idx="1">
                  <c:v>-23.217974937220067</c:v>
                </c:pt>
                <c:pt idx="2">
                  <c:v>-25.610653487254631</c:v>
                </c:pt>
              </c:numCache>
            </c:numRef>
          </c:val>
        </c:ser>
        <c:ser>
          <c:idx val="5"/>
          <c:order val="4"/>
          <c:tx>
            <c:strRef>
              <c:f>'KF_26_dur+rat'!$H$21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'KF_26_dur+rat'!$H$22:$H$24</c:f>
              <c:numCache>
                <c:formatCode>0.00</c:formatCode>
                <c:ptCount val="3"/>
                <c:pt idx="0">
                  <c:v>2.7255153151776392</c:v>
                </c:pt>
                <c:pt idx="1">
                  <c:v>-5.9349802396546423</c:v>
                </c:pt>
                <c:pt idx="2">
                  <c:v>32.024081850596161</c:v>
                </c:pt>
              </c:numCache>
            </c:numRef>
          </c:val>
        </c:ser>
        <c:ser>
          <c:idx val="6"/>
          <c:order val="5"/>
          <c:tx>
            <c:strRef>
              <c:f>'KF_26_dur+rat'!$I$21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'KF_26_dur+rat'!$I$22:$I$24</c:f>
              <c:numCache>
                <c:formatCode>0.00</c:formatCode>
                <c:ptCount val="3"/>
                <c:pt idx="0">
                  <c:v>8.6281053882369516</c:v>
                </c:pt>
                <c:pt idx="1">
                  <c:v>12.005462307650372</c:v>
                </c:pt>
                <c:pt idx="2">
                  <c:v>23.242767781743019</c:v>
                </c:pt>
              </c:numCache>
            </c:numRef>
          </c:val>
        </c:ser>
        <c:ser>
          <c:idx val="8"/>
          <c:order val="6"/>
          <c:tx>
            <c:strRef>
              <c:f>'KF_26_dur+rat'!$K$21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'KF_26_dur+rat'!$K$22:$K$24</c:f>
              <c:numCache>
                <c:formatCode>0.00</c:formatCode>
                <c:ptCount val="3"/>
                <c:pt idx="0">
                  <c:v>9.8455825315711269</c:v>
                </c:pt>
                <c:pt idx="1">
                  <c:v>27.236102853630438</c:v>
                </c:pt>
                <c:pt idx="2">
                  <c:v>22.08290931994296</c:v>
                </c:pt>
              </c:numCache>
            </c:numRef>
          </c:val>
        </c:ser>
        <c:ser>
          <c:idx val="10"/>
          <c:order val="7"/>
          <c:tx>
            <c:strRef>
              <c:f>'KF_26_dur+rat'!$M$21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'KF_26_dur+rat'!$M$22:$M$23</c:f>
              <c:numCache>
                <c:formatCode>0.00</c:formatCode>
                <c:ptCount val="2"/>
                <c:pt idx="0">
                  <c:v>-42.717465401593877</c:v>
                </c:pt>
                <c:pt idx="1">
                  <c:v>-33.761542577546791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5920"/>
        <c:axId val="202231808"/>
      </c:barChart>
      <c:catAx>
        <c:axId val="20222592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2231808"/>
        <c:crosses val="autoZero"/>
        <c:auto val="1"/>
        <c:lblAlgn val="ctr"/>
        <c:lblOffset val="100"/>
        <c:noMultiLvlLbl val="0"/>
      </c:catAx>
      <c:valAx>
        <c:axId val="202231808"/>
        <c:scaling>
          <c:orientation val="minMax"/>
          <c:max val="40"/>
          <c:min val="-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2225920"/>
        <c:crosses val="autoZero"/>
        <c:crossBetween val="between"/>
        <c:majorUnit val="10"/>
        <c:minorUnit val="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'KF_26_dur+rat'!$B$36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'KF_26_dur+rat'!$B$37:$B$39</c:f>
              <c:numCache>
                <c:formatCode>0.00</c:formatCode>
                <c:ptCount val="3"/>
                <c:pt idx="0">
                  <c:v>2.1207775179083619</c:v>
                </c:pt>
                <c:pt idx="1">
                  <c:v>1.3198327181156557</c:v>
                </c:pt>
                <c:pt idx="2">
                  <c:v>-3.4406102360240176</c:v>
                </c:pt>
              </c:numCache>
            </c:numRef>
          </c:val>
        </c:ser>
        <c:ser>
          <c:idx val="1"/>
          <c:order val="1"/>
          <c:tx>
            <c:strRef>
              <c:f>'KF_26_dur+rat'!$C$36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'KF_26_dur+rat'!$C$37:$C$39</c:f>
              <c:numCache>
                <c:formatCode>0.00</c:formatCode>
                <c:ptCount val="3"/>
                <c:pt idx="0">
                  <c:v>-0.12295802583825477</c:v>
                </c:pt>
                <c:pt idx="1">
                  <c:v>2.4758836495443788</c:v>
                </c:pt>
                <c:pt idx="2">
                  <c:v>-2.3529256237061276</c:v>
                </c:pt>
              </c:numCache>
            </c:numRef>
          </c:val>
        </c:ser>
        <c:ser>
          <c:idx val="2"/>
          <c:order val="2"/>
          <c:tx>
            <c:strRef>
              <c:f>'KF_26_dur+rat'!$D$36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'KF_26_dur+rat'!$D$37:$D$39</c:f>
              <c:numCache>
                <c:formatCode>0.00</c:formatCode>
                <c:ptCount val="3"/>
                <c:pt idx="0">
                  <c:v>-1.574075451530323</c:v>
                </c:pt>
                <c:pt idx="1">
                  <c:v>5.438268935428809</c:v>
                </c:pt>
                <c:pt idx="2">
                  <c:v>-3.864193483898493</c:v>
                </c:pt>
              </c:numCache>
            </c:numRef>
          </c:val>
        </c:ser>
        <c:ser>
          <c:idx val="3"/>
          <c:order val="3"/>
          <c:tx>
            <c:strRef>
              <c:f>'KF_26_dur+rat'!$E$36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'KF_26_dur+rat'!$E$37:$E$39</c:f>
              <c:numCache>
                <c:formatCode>0.00</c:formatCode>
                <c:ptCount val="3"/>
                <c:pt idx="0">
                  <c:v>-1.107238402635673</c:v>
                </c:pt>
                <c:pt idx="1">
                  <c:v>-6.3022536735815038E-3</c:v>
                </c:pt>
                <c:pt idx="2">
                  <c:v>1.1135406563092616</c:v>
                </c:pt>
              </c:numCache>
            </c:numRef>
          </c:val>
        </c:ser>
        <c:ser>
          <c:idx val="4"/>
          <c:order val="4"/>
          <c:tx>
            <c:strRef>
              <c:f>'KF_26_dur+rat'!$F$36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'KF_26_dur+rat'!$F$37:$F$39</c:f>
              <c:numCache>
                <c:formatCode>0.00</c:formatCode>
                <c:ptCount val="3"/>
                <c:pt idx="0">
                  <c:v>5.2687819605105446</c:v>
                </c:pt>
                <c:pt idx="1">
                  <c:v>-0.23159927379570178</c:v>
                </c:pt>
                <c:pt idx="2">
                  <c:v>-5.0371826867148464</c:v>
                </c:pt>
              </c:numCache>
            </c:numRef>
          </c:val>
        </c:ser>
        <c:ser>
          <c:idx val="5"/>
          <c:order val="5"/>
          <c:tx>
            <c:strRef>
              <c:f>'KF_26_dur+rat'!$G$36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'KF_26_dur+rat'!$G$37:$G$39</c:f>
              <c:numCache>
                <c:formatCode>0.00</c:formatCode>
                <c:ptCount val="3"/>
                <c:pt idx="0">
                  <c:v>5.9261623556777963</c:v>
                </c:pt>
                <c:pt idx="1">
                  <c:v>-3.0267530613786562</c:v>
                </c:pt>
                <c:pt idx="2">
                  <c:v>-2.899409294299133</c:v>
                </c:pt>
              </c:numCache>
            </c:numRef>
          </c:val>
        </c:ser>
        <c:ser>
          <c:idx val="6"/>
          <c:order val="6"/>
          <c:tx>
            <c:strRef>
              <c:f>'KF_26_dur+rat'!$H$36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'KF_26_dur+rat'!$H$37:$H$39</c:f>
              <c:numCache>
                <c:formatCode>0.00</c:formatCode>
                <c:ptCount val="3"/>
                <c:pt idx="0">
                  <c:v>-1.7044085108020539</c:v>
                </c:pt>
                <c:pt idx="1">
                  <c:v>-5.689098678149783</c:v>
                </c:pt>
                <c:pt idx="2">
                  <c:v>7.393507188951844</c:v>
                </c:pt>
              </c:numCache>
            </c:numRef>
          </c:val>
        </c:ser>
        <c:ser>
          <c:idx val="7"/>
          <c:order val="7"/>
          <c:tx>
            <c:strRef>
              <c:f>'KF_26_dur+rat'!$I$36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'KF_26_dur+rat'!$I$37:$I$39</c:f>
              <c:numCache>
                <c:formatCode>0.00</c:formatCode>
                <c:ptCount val="3"/>
                <c:pt idx="0">
                  <c:v>-1.4762207128240412</c:v>
                </c:pt>
                <c:pt idx="1">
                  <c:v>-1.418328990479452</c:v>
                </c:pt>
                <c:pt idx="2">
                  <c:v>2.8945497033034968</c:v>
                </c:pt>
              </c:numCache>
            </c:numRef>
          </c:val>
        </c:ser>
        <c:ser>
          <c:idx val="8"/>
          <c:order val="8"/>
          <c:tx>
            <c:strRef>
              <c:f>'KF_26_dur+rat'!$J$36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'KF_26_dur+rat'!$J$37:$J$39</c:f>
              <c:numCache>
                <c:formatCode>0.00</c:formatCode>
                <c:ptCount val="3"/>
                <c:pt idx="0">
                  <c:v>-3.3662316490429554</c:v>
                </c:pt>
                <c:pt idx="1">
                  <c:v>-1.7857274016333662</c:v>
                </c:pt>
                <c:pt idx="2">
                  <c:v>5.1519590506763251</c:v>
                </c:pt>
              </c:numCache>
            </c:numRef>
          </c:val>
        </c:ser>
        <c:ser>
          <c:idx val="9"/>
          <c:order val="9"/>
          <c:tx>
            <c:strRef>
              <c:f>'KF_26_dur+rat'!$K$36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'KF_26_dur+rat'!$K$37:$K$39</c:f>
              <c:numCache>
                <c:formatCode>0.00</c:formatCode>
                <c:ptCount val="3"/>
                <c:pt idx="0">
                  <c:v>-2.4603263085556399</c:v>
                </c:pt>
                <c:pt idx="1">
                  <c:v>1.5744533068839885</c:v>
                </c:pt>
                <c:pt idx="2">
                  <c:v>0.88587300167164074</c:v>
                </c:pt>
              </c:numCache>
            </c:numRef>
          </c:val>
        </c:ser>
        <c:ser>
          <c:idx val="10"/>
          <c:order val="10"/>
          <c:tx>
            <c:strRef>
              <c:f>'KF_26_dur+rat'!$L$36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'KF_26_dur+rat'!$L$37:$L$39</c:f>
              <c:numCache>
                <c:formatCode>0.00</c:formatCode>
                <c:ptCount val="3"/>
                <c:pt idx="0">
                  <c:v>1.7519649516631191</c:v>
                </c:pt>
                <c:pt idx="1">
                  <c:v>-0.6856658028469198</c:v>
                </c:pt>
                <c:pt idx="2">
                  <c:v>-1.0662991488161992</c:v>
                </c:pt>
              </c:numCache>
            </c:numRef>
          </c:val>
        </c:ser>
        <c:ser>
          <c:idx val="11"/>
          <c:order val="11"/>
          <c:tx>
            <c:strRef>
              <c:f>'KF_26_dur+rat'!$M$36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'KF_26_dur+rat'!$M$37:$M$39</c:f>
              <c:numCache>
                <c:formatCode>0.00</c:formatCode>
                <c:ptCount val="3"/>
                <c:pt idx="0">
                  <c:v>-1.8357370488642104</c:v>
                </c:pt>
                <c:pt idx="1">
                  <c:v>2.412729664970044</c:v>
                </c:pt>
                <c:pt idx="2">
                  <c:v>-0.57699261610583363</c:v>
                </c:pt>
              </c:numCache>
            </c:numRef>
          </c:val>
        </c:ser>
        <c:ser>
          <c:idx val="12"/>
          <c:order val="12"/>
          <c:tx>
            <c:strRef>
              <c:f>'KF_26_dur+rat'!$N$36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'KF_26_dur+rat'!$N$37:$N$39</c:f>
              <c:numCache>
                <c:formatCode>0.00</c:formatCode>
                <c:ptCount val="3"/>
                <c:pt idx="0">
                  <c:v>-8.5242703550743926E-2</c:v>
                </c:pt>
                <c:pt idx="1">
                  <c:v>-0.30507389874989599</c:v>
                </c:pt>
                <c:pt idx="2">
                  <c:v>0.39031660230063636</c:v>
                </c:pt>
              </c:numCache>
            </c:numRef>
          </c:val>
        </c:ser>
        <c:ser>
          <c:idx val="13"/>
          <c:order val="13"/>
          <c:tx>
            <c:strRef>
              <c:f>'KF_26_dur+rat'!$O$36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'KF_26_dur+rat'!$O$37:$O$39</c:f>
              <c:numCache>
                <c:formatCode>0.00</c:formatCode>
                <c:ptCount val="3"/>
                <c:pt idx="0">
                  <c:v>-1.3352479721158836</c:v>
                </c:pt>
                <c:pt idx="1">
                  <c:v>-7.2618914235469845E-2</c:v>
                </c:pt>
                <c:pt idx="2">
                  <c:v>1.4078668863513641</c:v>
                </c:pt>
              </c:numCache>
            </c:numRef>
          </c:val>
        </c:ser>
        <c:ser>
          <c:idx val="14"/>
          <c:order val="14"/>
          <c:tx>
            <c:strRef>
              <c:f>'KF_26_dur+rat'!$P$36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'KF_26_dur+rat'!$P$37:$P$39</c:f>
              <c:numCache>
                <c:formatCode>General</c:formatCode>
                <c:ptCount val="3"/>
                <c:pt idx="0">
                  <c:v>0.50726129355217253</c:v>
                </c:pt>
                <c:pt idx="1">
                  <c:v>-2.1051377230964405</c:v>
                </c:pt>
                <c:pt idx="2">
                  <c:v>1.5978764295442645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51968"/>
        <c:axId val="202457856"/>
      </c:barChart>
      <c:catAx>
        <c:axId val="20245196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2457856"/>
        <c:crosses val="autoZero"/>
        <c:auto val="1"/>
        <c:lblAlgn val="ctr"/>
        <c:lblOffset val="100"/>
        <c:noMultiLvlLbl val="0"/>
      </c:catAx>
      <c:valAx>
        <c:axId val="202457856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2451968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'KF_26_dur+rat'!$C$31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'KF_26_dur+rat'!$C$32:$C$34</c:f>
              <c:numCache>
                <c:formatCode>0.00</c:formatCode>
                <c:ptCount val="3"/>
                <c:pt idx="0">
                  <c:v>-0.43396493917181544</c:v>
                </c:pt>
                <c:pt idx="1">
                  <c:v>2.964510604054226</c:v>
                </c:pt>
                <c:pt idx="2">
                  <c:v>-2.5305456648824176</c:v>
                </c:pt>
              </c:numCache>
            </c:numRef>
          </c:val>
        </c:ser>
        <c:ser>
          <c:idx val="4"/>
          <c:order val="1"/>
          <c:tx>
            <c:strRef>
              <c:f>'KF_26_dur+rat'!$E$31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'KF_26_dur+rat'!$E$32:$E$34</c:f>
              <c:numCache>
                <c:formatCode>0.00</c:formatCode>
                <c:ptCount val="3"/>
                <c:pt idx="0">
                  <c:v>-1.4182453159692336</c:v>
                </c:pt>
                <c:pt idx="1">
                  <c:v>0.48232470083626566</c:v>
                </c:pt>
                <c:pt idx="2">
                  <c:v>0.93592061513297153</c:v>
                </c:pt>
              </c:numCache>
            </c:numRef>
          </c:val>
        </c:ser>
        <c:ser>
          <c:idx val="5"/>
          <c:order val="2"/>
          <c:tx>
            <c:strRef>
              <c:f>'KF_26_dur+rat'!$F$31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'KF_26_dur+rat'!$F$32:$F$34</c:f>
              <c:numCache>
                <c:formatCode>0.00</c:formatCode>
                <c:ptCount val="3"/>
                <c:pt idx="0">
                  <c:v>4.9577750471769839</c:v>
                </c:pt>
                <c:pt idx="1">
                  <c:v>0.25702768071414539</c:v>
                </c:pt>
                <c:pt idx="2">
                  <c:v>-5.2148027278911364</c:v>
                </c:pt>
              </c:numCache>
            </c:numRef>
          </c:val>
        </c:ser>
        <c:ser>
          <c:idx val="6"/>
          <c:order val="3"/>
          <c:tx>
            <c:strRef>
              <c:f>'KF_26_dur+rat'!$G$31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'KF_26_dur+rat'!$G$32:$G$34</c:f>
              <c:numCache>
                <c:formatCode>0.00</c:formatCode>
                <c:ptCount val="3"/>
                <c:pt idx="0">
                  <c:v>5.6151554423442356</c:v>
                </c:pt>
                <c:pt idx="1">
                  <c:v>-2.538126106868809</c:v>
                </c:pt>
                <c:pt idx="2">
                  <c:v>-3.077029335475423</c:v>
                </c:pt>
              </c:numCache>
            </c:numRef>
          </c:val>
        </c:ser>
        <c:ser>
          <c:idx val="7"/>
          <c:order val="4"/>
          <c:tx>
            <c:strRef>
              <c:f>'KF_26_dur+rat'!$H$31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'KF_26_dur+rat'!$H$32:$H$34</c:f>
              <c:numCache>
                <c:formatCode>0.00</c:formatCode>
                <c:ptCount val="3"/>
                <c:pt idx="0">
                  <c:v>-2.0154154241356146</c:v>
                </c:pt>
                <c:pt idx="1">
                  <c:v>-5.2004717236399358</c:v>
                </c:pt>
                <c:pt idx="2">
                  <c:v>7.215887147775554</c:v>
                </c:pt>
              </c:numCache>
            </c:numRef>
          </c:val>
        </c:ser>
        <c:ser>
          <c:idx val="9"/>
          <c:order val="5"/>
          <c:tx>
            <c:strRef>
              <c:f>'KF_26_dur+rat'!$I$31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'KF_26_dur+rat'!$I$32:$I$34</c:f>
              <c:numCache>
                <c:formatCode>0.00</c:formatCode>
                <c:ptCount val="3"/>
                <c:pt idx="0">
                  <c:v>-1.7872276261576019</c:v>
                </c:pt>
                <c:pt idx="1">
                  <c:v>-0.92970203596960488</c:v>
                </c:pt>
                <c:pt idx="2">
                  <c:v>2.7169296621272068</c:v>
                </c:pt>
              </c:numCache>
            </c:numRef>
          </c:val>
        </c:ser>
        <c:ser>
          <c:idx val="14"/>
          <c:order val="6"/>
          <c:tx>
            <c:strRef>
              <c:f>'KF_26_dur+rat'!$K$31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'KF_26_dur+rat'!$K$32:$K$34</c:f>
              <c:numCache>
                <c:formatCode>0.00</c:formatCode>
                <c:ptCount val="3"/>
                <c:pt idx="0">
                  <c:v>-2.7713332218892006</c:v>
                </c:pt>
                <c:pt idx="1">
                  <c:v>2.0630802613938357</c:v>
                </c:pt>
                <c:pt idx="2">
                  <c:v>0.70825296049535069</c:v>
                </c:pt>
              </c:numCache>
            </c:numRef>
          </c:val>
        </c:ser>
        <c:ser>
          <c:idx val="2"/>
          <c:order val="7"/>
          <c:tx>
            <c:strRef>
              <c:f>'KF_26_dur+rat'!$M$31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'KF_26_dur+rat'!$M$32:$M$34</c:f>
              <c:numCache>
                <c:formatCode>0.00</c:formatCode>
                <c:ptCount val="3"/>
                <c:pt idx="0">
                  <c:v>-2.1467439621977711</c:v>
                </c:pt>
                <c:pt idx="1">
                  <c:v>2.9013566194798912</c:v>
                </c:pt>
                <c:pt idx="2">
                  <c:v>-0.75461265728212368</c:v>
                </c:pt>
              </c:numCache>
            </c:numRef>
          </c:val>
        </c:ser>
        <c:ser>
          <c:idx val="12"/>
          <c:order val="8"/>
          <c:tx>
            <c:strRef>
              <c:f>'KF_26_dur+rat'!$P$31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'KF_26_dur+rat'!$P$32:$P$34</c:f>
              <c:numCache>
                <c:formatCode>0.00</c:formatCode>
                <c:ptCount val="3"/>
                <c:pt idx="0">
                  <c:v>0.19625438021861186</c:v>
                </c:pt>
                <c:pt idx="1">
                  <c:v>-1.6165107685865934</c:v>
                </c:pt>
                <c:pt idx="2">
                  <c:v>1.4202563883679744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25184"/>
        <c:axId val="202926720"/>
      </c:barChart>
      <c:catAx>
        <c:axId val="20292518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2926720"/>
        <c:crosses val="autoZero"/>
        <c:auto val="1"/>
        <c:lblAlgn val="ctr"/>
        <c:lblOffset val="100"/>
        <c:noMultiLvlLbl val="0"/>
      </c:catAx>
      <c:valAx>
        <c:axId val="202926720"/>
        <c:scaling>
          <c:orientation val="minMax"/>
          <c:max val="8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2925184"/>
        <c:crosses val="autoZero"/>
        <c:crossBetween val="between"/>
        <c:maj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227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S_27" connectionId="9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K_28" connectionId="8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elzer_Stark_2012_14" connectionId="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Komsi_Oramo_1994_14" connectionId="5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KO_94_27" connectionId="4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S19_27" connectionId="8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hittlesey_Sallaberger_1997_20" connectionId="9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K_27" connectionId="8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elzer_Stark_2017_Wien modern_27_dur" connectionId="7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Banse_Keller_2005_20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K_29" connectionId="2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mmer_Kopatchinskaja_2004_12" connectionId="8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anse_Keller_2005_19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Csengery_Keller_1990_19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rnold+Pogossian_2006 [live DVD]_14_dur" connectionId="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Arnold+Pogossian_2006 [live DVD]_25_dur_1" connectionId="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Csengery_Keller_1987_17 (Nichts dergleichen)_4" connectionId="3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elzer_Stark_2012_19" connectionId="5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Komsi_Oramo_1996_14" connectionId="5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Komsi_Oramo_1994_19" connectionId="5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elzer_Stark_2019_14" connectionId="7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AP_29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_28" connectionId="4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K87_29" connectionId="2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Csengery_Keller_1990_20" connectionId="3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elzer_Stark_2017_Wien modern_14_dur" connectionId="6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S_29" connectionId="9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Melzer_Stark_2014_14" connectionId="6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KO_27" connectionId="4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Whittlesey_Sallaberger_1997_19" connectionId="9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Kammer+Widmann_2017_19_Abschnitte-Dauern_1" connectionId="4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Arnold_Pogossian_2009_20" connectionId="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KO_94_29" connectionId="4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K_28" connectionId="1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K_27" connectionId="2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MS19_29" connectionId="8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Kammer+Widmann_2017_27_Abschnitte-Dauern" connectionId="4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Arnold+Pogossian_2006 [live DVD]_19_dur" connectionId="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CK87_27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AP_28" connectionId="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K_27" connectionId="20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Arnold+Pogossian_2006 [live DVD]_19_dur_1" connectionId="1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Csengery_Keller_1987_12 (Umpanzert)" connectionId="2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S13_28" connectionId="7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K_29" connectionId="8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Csengery_Keller_1990_14" connectionId="35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Csengery_Keller_1987_17 (Nichts dergleichen)" connectionId="3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Melzer_Stark_2013_20" connectionId="6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elzer_Stark_2017_Wien modern_26_dur_1" connectionId="6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Whittlesey_Sallaberger_1997_14" connectionId="9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Pammer_Kopatchinskaja_2004_19" connectionId="8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CK87_28" connectionId="2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MS_29" connectionId="75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Melzer_Stark_2013_19" connectionId="6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MS_28" connectionId="7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nold+Pogossian_2006 [live DVD]_26_dur_1" connectionId="1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AP_27" connectionId="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MS_27" connectionId="76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Melzer_Stark_2017_Wien modern_19_dur_1" connectionId="6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Kammer+Widmann_2017_25_Abschnitte-Dauern_1" connectionId="41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Komsi_Oramo_1996_19" connectionId="5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Kammer+Widmann_2017_14_Abschnitte-Dauern" connectionId="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Arnold_Pogossian_2009_19" connectionId="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Melzer_Stark_2019_20" connectionId="7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Komsi_Oramo_1994_20" connectionId="5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WS_28" connectionId="9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K_28" connectionId="2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Melzer_Stark_2012_20" connectionId="6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Melzer_Stark_2017_Wien modern_19_dur" connectionId="6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Arnold+Pogossian_2006 [live DVD]_27_dur" connectionId="1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KO_94_28" connectionId="47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Kammer+Widmann_2017_19_Abschnitte-Dauern" connectionId="3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MS19_28" connectionId="8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Melzer_Stark_2019_19" connectionId="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Kammer+Widmann_2017_26_Abschnitte-Dauern_1" connectionId="4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Csengery_Keller_1987_17 (Nichts dergleichen)_3" connectionId="3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Pammer_Kopatchinskaja_2004_20" connectionId="8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lzer_Stark_2017_Wien modern_25_dur_1" connectionId="6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KO_29" connectionId="4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BK_29" connectionId="19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Komsi_Oramo_1996_20" connectionId="5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Banse_Keller_2005_14" connectionId="1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MS13_29" connectionId="78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Csengery_Keller_1987_17 (Nichts dergleichen)_2" connectionId="3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MS13_27" connectionId="79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Arnold_Pogossian_2009_14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K_1990_32_dur" connectionId="2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6" Type="http://schemas.openxmlformats.org/officeDocument/2006/relationships/queryTable" Target="../queryTables/queryTable75.xml"/><Relationship Id="rId84" Type="http://schemas.openxmlformats.org/officeDocument/2006/relationships/queryTable" Target="../queryTables/queryTable83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79" Type="http://schemas.openxmlformats.org/officeDocument/2006/relationships/queryTable" Target="../queryTables/queryTable78.xml"/><Relationship Id="rId87" Type="http://schemas.openxmlformats.org/officeDocument/2006/relationships/queryTable" Target="../queryTables/queryTable86.xml"/><Relationship Id="rId5" Type="http://schemas.openxmlformats.org/officeDocument/2006/relationships/queryTable" Target="../queryTables/queryTable4.xml"/><Relationship Id="rId61" Type="http://schemas.openxmlformats.org/officeDocument/2006/relationships/queryTable" Target="../queryTables/queryTable60.xml"/><Relationship Id="rId82" Type="http://schemas.openxmlformats.org/officeDocument/2006/relationships/queryTable" Target="../queryTables/queryTable81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77" Type="http://schemas.openxmlformats.org/officeDocument/2006/relationships/queryTable" Target="../queryTables/queryTable76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80" Type="http://schemas.openxmlformats.org/officeDocument/2006/relationships/queryTable" Target="../queryTables/queryTable79.xml"/><Relationship Id="rId85" Type="http://schemas.openxmlformats.org/officeDocument/2006/relationships/queryTable" Target="../queryTables/queryTable84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83" Type="http://schemas.openxmlformats.org/officeDocument/2006/relationships/queryTable" Target="../queryTables/queryTable82.xml"/><Relationship Id="rId88" Type="http://schemas.openxmlformats.org/officeDocument/2006/relationships/queryTable" Target="../queryTables/queryTable8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78" Type="http://schemas.openxmlformats.org/officeDocument/2006/relationships/queryTable" Target="../queryTables/queryTable77.xml"/><Relationship Id="rId81" Type="http://schemas.openxmlformats.org/officeDocument/2006/relationships/queryTable" Target="../queryTables/queryTable80.xml"/><Relationship Id="rId86" Type="http://schemas.openxmlformats.org/officeDocument/2006/relationships/queryTable" Target="../queryTables/queryTable8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B16" sqref="B16"/>
    </sheetView>
  </sheetViews>
  <sheetFormatPr baseColWidth="10" defaultRowHeight="14.5" x14ac:dyDescent="0.35"/>
  <cols>
    <col min="1" max="1" width="8" bestFit="1" customWidth="1"/>
    <col min="2" max="2" width="11.26953125" bestFit="1" customWidth="1"/>
    <col min="3" max="3" width="10.1796875" bestFit="1" customWidth="1"/>
    <col min="4" max="4" width="11.26953125" bestFit="1" customWidth="1"/>
    <col min="5" max="5" width="10.1796875" bestFit="1" customWidth="1"/>
  </cols>
  <sheetData>
    <row r="1" spans="1:5" x14ac:dyDescent="0.35">
      <c r="A1" s="6" t="s">
        <v>54</v>
      </c>
      <c r="B1" s="6" t="s">
        <v>55</v>
      </c>
      <c r="C1" s="6" t="s">
        <v>56</v>
      </c>
      <c r="D1" s="6" t="s">
        <v>55</v>
      </c>
      <c r="E1" s="6" t="s">
        <v>56</v>
      </c>
    </row>
    <row r="2" spans="1:5" x14ac:dyDescent="0.35">
      <c r="A2" s="6" t="s">
        <v>3</v>
      </c>
      <c r="B2" s="8">
        <v>7</v>
      </c>
      <c r="C2" s="8">
        <v>18.899999999999999</v>
      </c>
      <c r="D2" s="8">
        <v>11</v>
      </c>
      <c r="E2" s="8">
        <v>29.7</v>
      </c>
    </row>
    <row r="3" spans="1:5" x14ac:dyDescent="0.35">
      <c r="A3" s="6" t="s">
        <v>4</v>
      </c>
      <c r="B3" s="8">
        <v>4</v>
      </c>
      <c r="C3" s="8">
        <v>10.8</v>
      </c>
      <c r="D3" s="8"/>
      <c r="E3" s="8"/>
    </row>
    <row r="4" spans="1:5" x14ac:dyDescent="0.35">
      <c r="A4" s="6" t="s">
        <v>0</v>
      </c>
      <c r="B4" s="8">
        <v>5</v>
      </c>
      <c r="C4" s="8">
        <v>13.5</v>
      </c>
      <c r="D4" s="8">
        <v>13</v>
      </c>
      <c r="E4" s="8">
        <v>35.1</v>
      </c>
    </row>
    <row r="5" spans="1:5" x14ac:dyDescent="0.35">
      <c r="A5" s="6" t="s">
        <v>1</v>
      </c>
      <c r="B5" s="8">
        <v>4</v>
      </c>
      <c r="C5" s="8">
        <v>10.8</v>
      </c>
      <c r="D5" s="8"/>
      <c r="E5" s="8"/>
    </row>
    <row r="6" spans="1:5" x14ac:dyDescent="0.35">
      <c r="A6" s="6" t="s">
        <v>51</v>
      </c>
      <c r="B6" s="8">
        <v>2</v>
      </c>
      <c r="C6" s="8">
        <v>5.4</v>
      </c>
      <c r="D6" s="8"/>
      <c r="E6" s="8"/>
    </row>
    <row r="7" spans="1:5" x14ac:dyDescent="0.35">
      <c r="A7" s="6" t="s">
        <v>52</v>
      </c>
      <c r="B7" s="8">
        <v>2</v>
      </c>
      <c r="C7" s="8">
        <v>5.4</v>
      </c>
      <c r="D7" s="8"/>
      <c r="E7" s="8"/>
    </row>
    <row r="8" spans="1:5" x14ac:dyDescent="0.35">
      <c r="A8" s="6">
        <v>3</v>
      </c>
      <c r="B8" s="8">
        <v>13</v>
      </c>
      <c r="C8" s="8">
        <v>35.1</v>
      </c>
      <c r="D8" s="8">
        <v>13</v>
      </c>
      <c r="E8" s="8">
        <v>35.1</v>
      </c>
    </row>
    <row r="9" spans="1:5" x14ac:dyDescent="0.35">
      <c r="A9" s="7"/>
      <c r="B9" s="8">
        <v>37</v>
      </c>
      <c r="C9" s="8">
        <v>100</v>
      </c>
      <c r="D9" s="8">
        <v>37</v>
      </c>
      <c r="E9" s="8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6"/>
  <sheetViews>
    <sheetView tabSelected="1" zoomScale="55" zoomScaleNormal="55" workbookViewId="0"/>
  </sheetViews>
  <sheetFormatPr baseColWidth="10" defaultRowHeight="14.5" x14ac:dyDescent="0.35"/>
  <cols>
    <col min="1" max="1" width="21.453125" style="1" bestFit="1" customWidth="1"/>
    <col min="2" max="3" width="26.453125" style="2" bestFit="1" customWidth="1"/>
    <col min="4" max="4" width="24" style="2" bestFit="1" customWidth="1"/>
    <col min="5" max="5" width="24" bestFit="1" customWidth="1"/>
    <col min="6" max="6" width="34.1796875" bestFit="1" customWidth="1"/>
    <col min="7" max="7" width="37.36328125" bestFit="1" customWidth="1"/>
    <col min="8" max="8" width="29.90625" bestFit="1" customWidth="1"/>
    <col min="9" max="9" width="23.26953125" bestFit="1" customWidth="1"/>
    <col min="10" max="10" width="29.90625" bestFit="1" customWidth="1"/>
    <col min="11" max="12" width="22.81640625" bestFit="1" customWidth="1"/>
    <col min="13" max="13" width="28.7265625" bestFit="1" customWidth="1"/>
    <col min="14" max="15" width="22.81640625" bestFit="1" customWidth="1"/>
    <col min="16" max="16" width="11" style="2" bestFit="1" customWidth="1"/>
    <col min="17" max="17" width="9" bestFit="1" customWidth="1"/>
    <col min="18" max="18" width="9.453125" bestFit="1" customWidth="1"/>
    <col min="19" max="19" width="17.81640625" style="2" bestFit="1" customWidth="1"/>
    <col min="20" max="20" width="8.54296875" style="2" bestFit="1" customWidth="1"/>
    <col min="21" max="21" width="13.26953125" style="2" bestFit="1" customWidth="1"/>
    <col min="22" max="22" width="7.36328125" style="2" bestFit="1" customWidth="1"/>
    <col min="23" max="23" width="10.08984375" style="2" bestFit="1" customWidth="1"/>
    <col min="24" max="24" width="8.08984375" style="2" bestFit="1" customWidth="1"/>
    <col min="25" max="25" width="8.54296875" bestFit="1" customWidth="1"/>
    <col min="26" max="26" width="17.6328125" style="1" bestFit="1" customWidth="1"/>
    <col min="27" max="27" width="15.08984375" bestFit="1" customWidth="1"/>
    <col min="28" max="29" width="26.453125" style="2" bestFit="1" customWidth="1"/>
    <col min="30" max="30" width="24" bestFit="1" customWidth="1"/>
    <col min="31" max="31" width="24" style="2" bestFit="1" customWidth="1"/>
    <col min="32" max="32" width="34.1796875" style="2" bestFit="1" customWidth="1"/>
    <col min="33" max="33" width="37.36328125" bestFit="1" customWidth="1"/>
    <col min="34" max="34" width="29.90625" bestFit="1" customWidth="1"/>
    <col min="35" max="35" width="23.26953125" bestFit="1" customWidth="1"/>
    <col min="36" max="36" width="29.90625" bestFit="1" customWidth="1"/>
    <col min="37" max="38" width="22.81640625" bestFit="1" customWidth="1"/>
    <col min="39" max="39" width="28.7265625" bestFit="1" customWidth="1"/>
    <col min="40" max="41" width="22.81640625" bestFit="1" customWidth="1"/>
    <col min="42" max="42" width="11" bestFit="1" customWidth="1"/>
    <col min="43" max="43" width="9" bestFit="1" customWidth="1"/>
    <col min="44" max="44" width="9.453125" bestFit="1" customWidth="1"/>
    <col min="45" max="45" width="17.81640625" bestFit="1" customWidth="1"/>
    <col min="46" max="46" width="10.08984375" bestFit="1" customWidth="1"/>
    <col min="47" max="47" width="8.08984375" bestFit="1" customWidth="1"/>
    <col min="48" max="48" width="8.54296875" bestFit="1" customWidth="1"/>
    <col min="49" max="49" width="16.90625" bestFit="1" customWidth="1"/>
    <col min="50" max="51" width="8.54296875" bestFit="1" customWidth="1"/>
    <col min="52" max="52" width="18.26953125" bestFit="1" customWidth="1"/>
    <col min="53" max="53" width="17.81640625" bestFit="1" customWidth="1"/>
    <col min="54" max="54" width="22.36328125" bestFit="1" customWidth="1"/>
    <col min="55" max="55" width="5.453125" bestFit="1" customWidth="1"/>
    <col min="56" max="56" width="23.08984375" bestFit="1" customWidth="1"/>
    <col min="57" max="57" width="23.54296875" bestFit="1" customWidth="1"/>
    <col min="58" max="59" width="26.453125" bestFit="1" customWidth="1"/>
    <col min="60" max="61" width="24" bestFit="1" customWidth="1"/>
    <col min="62" max="62" width="34.1796875" bestFit="1" customWidth="1"/>
    <col min="63" max="63" width="37.36328125" bestFit="1" customWidth="1"/>
    <col min="64" max="64" width="29.90625" bestFit="1" customWidth="1"/>
    <col min="65" max="65" width="23.26953125" bestFit="1" customWidth="1"/>
    <col min="66" max="66" width="29.90625" bestFit="1" customWidth="1"/>
    <col min="67" max="68" width="22.81640625" bestFit="1" customWidth="1"/>
    <col min="69" max="69" width="28.7265625" bestFit="1" customWidth="1"/>
    <col min="70" max="71" width="22.81640625" bestFit="1" customWidth="1"/>
    <col min="72" max="72" width="8.54296875" bestFit="1" customWidth="1"/>
  </cols>
  <sheetData>
    <row r="1" spans="1:72" x14ac:dyDescent="0.35">
      <c r="A1" s="35" t="s">
        <v>20</v>
      </c>
      <c r="B1" s="27" t="s">
        <v>5</v>
      </c>
      <c r="C1" s="27" t="s">
        <v>6</v>
      </c>
      <c r="D1" s="27" t="s">
        <v>7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12</v>
      </c>
      <c r="J1" s="27" t="s">
        <v>13</v>
      </c>
      <c r="K1" s="27" t="s">
        <v>14</v>
      </c>
      <c r="L1" s="12" t="s">
        <v>15</v>
      </c>
      <c r="M1" s="12" t="s">
        <v>16</v>
      </c>
      <c r="N1" s="12" t="s">
        <v>17</v>
      </c>
      <c r="O1" s="12" t="s">
        <v>18</v>
      </c>
      <c r="P1" s="1" t="s">
        <v>24</v>
      </c>
      <c r="Q1" s="1" t="s">
        <v>25</v>
      </c>
      <c r="R1" s="1" t="s">
        <v>26</v>
      </c>
      <c r="S1" s="1" t="s">
        <v>27</v>
      </c>
      <c r="T1" s="1"/>
      <c r="U1" s="1"/>
      <c r="V1" s="6" t="s">
        <v>20</v>
      </c>
      <c r="W1" s="1" t="s">
        <v>28</v>
      </c>
      <c r="X1" s="1" t="s">
        <v>31</v>
      </c>
      <c r="Y1" s="1" t="s">
        <v>29</v>
      </c>
      <c r="Z1" s="6" t="s">
        <v>40</v>
      </c>
      <c r="AA1" s="6" t="s">
        <v>20</v>
      </c>
      <c r="AB1" s="27" t="s">
        <v>5</v>
      </c>
      <c r="AC1" s="27" t="s">
        <v>6</v>
      </c>
      <c r="AD1" s="27" t="s">
        <v>7</v>
      </c>
      <c r="AE1" s="27" t="s">
        <v>8</v>
      </c>
      <c r="AF1" s="27" t="s">
        <v>9</v>
      </c>
      <c r="AG1" s="27" t="s">
        <v>10</v>
      </c>
      <c r="AH1" s="27" t="s">
        <v>11</v>
      </c>
      <c r="AI1" s="27" t="s">
        <v>12</v>
      </c>
      <c r="AJ1" s="27" t="s">
        <v>13</v>
      </c>
      <c r="AK1" s="27" t="s">
        <v>14</v>
      </c>
      <c r="AL1" s="12" t="s">
        <v>15</v>
      </c>
      <c r="AM1" s="12" t="s">
        <v>16</v>
      </c>
      <c r="AN1" s="12" t="s">
        <v>17</v>
      </c>
      <c r="AO1" s="12" t="s">
        <v>18</v>
      </c>
      <c r="AP1" s="6" t="s">
        <v>24</v>
      </c>
      <c r="AQ1" s="1" t="s">
        <v>25</v>
      </c>
      <c r="AR1" s="6" t="s">
        <v>26</v>
      </c>
      <c r="AS1" s="6" t="s">
        <v>27</v>
      </c>
      <c r="AT1" s="6" t="s">
        <v>28</v>
      </c>
      <c r="AU1" s="6" t="s">
        <v>31</v>
      </c>
      <c r="AV1" s="1" t="s">
        <v>29</v>
      </c>
      <c r="AW1" s="6" t="s">
        <v>30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5">
      <c r="A2" s="6">
        <v>1</v>
      </c>
      <c r="B2" s="8">
        <f>SUM(AB2:AB3)</f>
        <v>8.1751927440000003</v>
      </c>
      <c r="C2" s="8">
        <f t="shared" ref="C2:O2" si="0">SUM(AC2:AC3)</f>
        <v>9.5071201820000013</v>
      </c>
      <c r="D2" s="8">
        <f t="shared" si="0"/>
        <v>7.2533333329999996</v>
      </c>
      <c r="E2" s="8">
        <f t="shared" si="0"/>
        <v>7.0699092969999997</v>
      </c>
      <c r="F2" s="8">
        <f t="shared" si="0"/>
        <v>8.3336961449999993</v>
      </c>
      <c r="G2" s="8">
        <f t="shared" si="0"/>
        <v>7.6232199549999997</v>
      </c>
      <c r="H2" s="8">
        <f t="shared" si="0"/>
        <v>7.928639456</v>
      </c>
      <c r="I2" s="8">
        <f t="shared" si="0"/>
        <v>8.3842176869999996</v>
      </c>
      <c r="J2" s="8">
        <f t="shared" si="0"/>
        <v>7.0995011340000005</v>
      </c>
      <c r="K2" s="8">
        <f t="shared" si="0"/>
        <v>8.4781859409999996</v>
      </c>
      <c r="L2" s="8">
        <f t="shared" si="0"/>
        <v>9.1773242630000009</v>
      </c>
      <c r="M2" s="8">
        <f t="shared" si="0"/>
        <v>4.4212244890000001</v>
      </c>
      <c r="N2" s="8">
        <f t="shared" si="0"/>
        <v>9.0964172330000004</v>
      </c>
      <c r="O2" s="8">
        <f t="shared" si="0"/>
        <v>8.8134240370000008</v>
      </c>
      <c r="P2" s="3">
        <f>AVERAGE(B2:O2)</f>
        <v>7.954386135428571</v>
      </c>
      <c r="Q2" s="13">
        <f>MIN(B2:O2)</f>
        <v>4.4212244890000001</v>
      </c>
      <c r="R2" s="3">
        <f>MAX(B2:O2)</f>
        <v>9.5071201820000013</v>
      </c>
      <c r="S2" s="8">
        <f>STDEV(B2:O2)/P2*100</f>
        <v>16.053727493276817</v>
      </c>
      <c r="V2" s="6">
        <v>1</v>
      </c>
      <c r="W2" s="13">
        <f>AVERAGE(C2,E2:I2,K2,M2)</f>
        <v>7.7182766440000012</v>
      </c>
      <c r="X2" s="3">
        <f>MIN(C2,E2:I2,K2,M2)</f>
        <v>4.4212244890000001</v>
      </c>
      <c r="Y2" s="3">
        <f>MAX(C2,E2:I2,K2,M2)</f>
        <v>9.5071201820000013</v>
      </c>
      <c r="Z2" s="8">
        <f>STDEV(C2,E2:I2,K2,M2)/W2*100</f>
        <v>19.553631281880367</v>
      </c>
      <c r="AA2" s="1" t="s">
        <v>3</v>
      </c>
      <c r="AB2" s="13">
        <f>AB78-AB77</f>
        <v>5.8978684809999997</v>
      </c>
      <c r="AC2" s="13">
        <f t="shared" ref="AC2:AO2" si="1">AC78-AC77</f>
        <v>6.5886621320000005</v>
      </c>
      <c r="AD2" s="13">
        <f t="shared" si="1"/>
        <v>6.2573469379999995</v>
      </c>
      <c r="AE2" s="13">
        <f t="shared" si="1"/>
        <v>5.6349886619999996</v>
      </c>
      <c r="AF2" s="13">
        <f t="shared" si="1"/>
        <v>6.1722675730000001</v>
      </c>
      <c r="AG2" s="13">
        <f t="shared" si="1"/>
        <v>6.0695918369999999</v>
      </c>
      <c r="AH2" s="13">
        <f t="shared" si="1"/>
        <v>5.97430839</v>
      </c>
      <c r="AI2" s="13">
        <f t="shared" si="1"/>
        <v>6.9873922900000007</v>
      </c>
      <c r="AJ2" s="13">
        <f t="shared" si="1"/>
        <v>5.6540589570000002</v>
      </c>
      <c r="AK2" s="13">
        <f t="shared" si="1"/>
        <v>7.9050793649999997</v>
      </c>
      <c r="AL2" s="13">
        <f t="shared" si="1"/>
        <v>8.3130839000000005</v>
      </c>
      <c r="AM2" s="13">
        <f t="shared" si="1"/>
        <v>3.837097505</v>
      </c>
      <c r="AN2" s="13">
        <f t="shared" si="1"/>
        <v>8.0123809520000009</v>
      </c>
      <c r="AO2" s="13">
        <f t="shared" si="1"/>
        <v>7.9717006809999997</v>
      </c>
      <c r="AP2" s="13">
        <f>AVERAGE(AB2:AO2)</f>
        <v>6.5197019759285713</v>
      </c>
      <c r="AQ2" s="13">
        <f t="shared" ref="AQ2:AQ8" si="2">MIN(AB2:AO2)</f>
        <v>3.837097505</v>
      </c>
      <c r="AR2" s="13">
        <f>MAX(AB2:AO2)</f>
        <v>8.3130839000000005</v>
      </c>
      <c r="AS2" s="8">
        <f t="shared" ref="AS2:AS8" si="3">STDEV(AB2:AO2)/AP2*100</f>
        <v>18.785319545101594</v>
      </c>
      <c r="AT2" s="13">
        <f t="shared" ref="AT2:AT8" si="4">AVERAGE(AC2,AE2:AI2,AK2,AM2)</f>
        <v>6.1461734692500007</v>
      </c>
      <c r="AU2" s="3">
        <f t="shared" ref="AU2:AU8" si="5">MIN(AC2,AE2:AI2,AK2,AM2)</f>
        <v>3.837097505</v>
      </c>
      <c r="AV2" s="3">
        <f t="shared" ref="AV2:AV8" si="6">MAX(AC2,AE2:AI2,AK2,AM2)</f>
        <v>7.9050793649999997</v>
      </c>
      <c r="AW2" s="8">
        <f t="shared" ref="AW2:AW8" si="7">STDEV(AC2,AE2:AI2,AK2,AM2)/AT2*100</f>
        <v>19.080008982741901</v>
      </c>
      <c r="AX2" s="40">
        <v>18.918918918918919</v>
      </c>
      <c r="AY2" s="1" t="s">
        <v>3</v>
      </c>
      <c r="AZ2" s="40"/>
      <c r="BA2" s="1"/>
      <c r="BB2" s="13"/>
      <c r="BC2" s="13"/>
      <c r="BD2" s="7"/>
    </row>
    <row r="3" spans="1:72" x14ac:dyDescent="0.35">
      <c r="A3" s="6">
        <v>2</v>
      </c>
      <c r="B3" s="8">
        <f>SUM(AB4:AB7)</f>
        <v>10.057551020000002</v>
      </c>
      <c r="C3" s="8">
        <f t="shared" ref="C3:O3" si="8">SUM(AC4:AC7)</f>
        <v>12.97569161</v>
      </c>
      <c r="D3" s="8">
        <f t="shared" si="8"/>
        <v>11.196371882000001</v>
      </c>
      <c r="E3" s="8">
        <f t="shared" si="8"/>
        <v>9.3629251700000005</v>
      </c>
      <c r="F3" s="8">
        <f t="shared" si="8"/>
        <v>8.9419501130000008</v>
      </c>
      <c r="G3" s="8">
        <f t="shared" si="8"/>
        <v>7.4204081630000012</v>
      </c>
      <c r="H3" s="8">
        <f t="shared" si="8"/>
        <v>9.0906802720000002</v>
      </c>
      <c r="I3" s="8">
        <f t="shared" si="8"/>
        <v>10.824489796000002</v>
      </c>
      <c r="J3" s="8">
        <f t="shared" si="8"/>
        <v>9.7349659869999989</v>
      </c>
      <c r="K3" s="8">
        <f t="shared" si="8"/>
        <v>12.296417234</v>
      </c>
      <c r="L3" s="8">
        <f t="shared" si="8"/>
        <v>10.830657595999998</v>
      </c>
      <c r="M3" s="8">
        <f t="shared" si="8"/>
        <v>6.401451247999999</v>
      </c>
      <c r="N3" s="8">
        <f t="shared" si="8"/>
        <v>11.530884354000001</v>
      </c>
      <c r="O3" s="8">
        <f t="shared" si="8"/>
        <v>11.746394557</v>
      </c>
      <c r="P3" s="3">
        <f t="shared" ref="P3:P4" si="9">AVERAGE(B3:O3)</f>
        <v>10.172202785857143</v>
      </c>
      <c r="Q3" s="13">
        <f t="shared" ref="Q3:Q4" si="10">MIN(B3:O3)</f>
        <v>6.401451247999999</v>
      </c>
      <c r="R3" s="3">
        <f t="shared" ref="R3:R4" si="11">MAX(B3:O3)</f>
        <v>12.97569161</v>
      </c>
      <c r="S3" s="8">
        <f t="shared" ref="S3:S5" si="12">STDEV(B3:O3)/P3*100</f>
        <v>18.072989551523126</v>
      </c>
      <c r="V3" s="6">
        <v>2</v>
      </c>
      <c r="W3" s="13">
        <f>AVERAGE(C3,E3:I3,K3,M3)</f>
        <v>9.6642517007500004</v>
      </c>
      <c r="X3" s="3">
        <f t="shared" ref="X3:X4" si="13">MIN(C3,E3:I3,K3,M3)</f>
        <v>6.401451247999999</v>
      </c>
      <c r="Y3" s="3">
        <f t="shared" ref="Y3:Y5" si="14">MAX(C3,E3:I3,K3,M3)</f>
        <v>12.97569161</v>
      </c>
      <c r="Z3" s="8">
        <f t="shared" ref="Z3:Z5" si="15">STDEV(C3,E3:I3,K3,M3)/W3*100</f>
        <v>23.420799776465053</v>
      </c>
      <c r="AA3" s="1" t="s">
        <v>4</v>
      </c>
      <c r="AB3" s="13">
        <f t="shared" ref="AB3:AO8" si="16">AB79-AB78</f>
        <v>2.2773242629999997</v>
      </c>
      <c r="AC3" s="13">
        <f t="shared" si="16"/>
        <v>2.9184580499999999</v>
      </c>
      <c r="AD3" s="13">
        <f t="shared" si="16"/>
        <v>0.99598639500000008</v>
      </c>
      <c r="AE3" s="13">
        <f t="shared" si="16"/>
        <v>1.4349206350000001</v>
      </c>
      <c r="AF3" s="13">
        <f t="shared" si="16"/>
        <v>2.1614285719999993</v>
      </c>
      <c r="AG3" s="13">
        <f t="shared" si="16"/>
        <v>1.5536281179999998</v>
      </c>
      <c r="AH3" s="13">
        <f t="shared" si="16"/>
        <v>1.954331066</v>
      </c>
      <c r="AI3" s="13">
        <f t="shared" si="16"/>
        <v>1.3968253969999989</v>
      </c>
      <c r="AJ3" s="13">
        <f t="shared" si="16"/>
        <v>1.4454421770000003</v>
      </c>
      <c r="AK3" s="13">
        <f t="shared" si="16"/>
        <v>0.5731065760000007</v>
      </c>
      <c r="AL3" s="13">
        <f t="shared" si="16"/>
        <v>0.8642403630000004</v>
      </c>
      <c r="AM3" s="13">
        <f t="shared" si="16"/>
        <v>0.58412698400000007</v>
      </c>
      <c r="AN3" s="13">
        <f t="shared" si="16"/>
        <v>1.0840362809999995</v>
      </c>
      <c r="AO3" s="13">
        <f t="shared" si="16"/>
        <v>0.84172335600000103</v>
      </c>
      <c r="AP3" s="13">
        <f t="shared" ref="AP3:AP8" si="17">AVERAGE(AB3:AO3)</f>
        <v>1.4346841594999999</v>
      </c>
      <c r="AQ3" s="13">
        <f t="shared" si="2"/>
        <v>0.5731065760000007</v>
      </c>
      <c r="AR3" s="13">
        <f t="shared" ref="AR3:AR8" si="18">MAX(AB3:AO3)</f>
        <v>2.9184580499999999</v>
      </c>
      <c r="AS3" s="8">
        <f t="shared" si="3"/>
        <v>48.07243167282742</v>
      </c>
      <c r="AT3" s="13">
        <f t="shared" si="4"/>
        <v>1.5721031747500001</v>
      </c>
      <c r="AU3" s="3">
        <f t="shared" si="5"/>
        <v>0.5731065760000007</v>
      </c>
      <c r="AV3" s="3">
        <f t="shared" si="6"/>
        <v>2.9184580499999999</v>
      </c>
      <c r="AW3" s="8">
        <f t="shared" si="7"/>
        <v>50.028362038567785</v>
      </c>
      <c r="AX3" s="40">
        <v>10.810810810810811</v>
      </c>
      <c r="AY3" s="1" t="s">
        <v>4</v>
      </c>
      <c r="AZ3" s="40"/>
      <c r="BA3" s="1"/>
      <c r="BB3" s="13"/>
      <c r="BC3" s="13"/>
      <c r="BD3" s="7"/>
    </row>
    <row r="4" spans="1:72" x14ac:dyDescent="0.35">
      <c r="A4" s="1">
        <v>3</v>
      </c>
      <c r="B4" s="8">
        <f>SUM(AB8)</f>
        <v>7.8500453509999986</v>
      </c>
      <c r="C4" s="8">
        <f t="shared" ref="C4:O4" si="19">SUM(AC8)</f>
        <v>10.188253968000001</v>
      </c>
      <c r="D4" s="8">
        <f t="shared" si="19"/>
        <v>7.784489795999999</v>
      </c>
      <c r="E4" s="8">
        <f t="shared" si="19"/>
        <v>8.7133560089999982</v>
      </c>
      <c r="F4" s="8">
        <f t="shared" si="19"/>
        <v>6.8861224489999984</v>
      </c>
      <c r="G4" s="8">
        <f t="shared" si="19"/>
        <v>6.6448979589999997</v>
      </c>
      <c r="H4" s="8">
        <f t="shared" si="19"/>
        <v>11.793174603000001</v>
      </c>
      <c r="I4" s="8">
        <f t="shared" si="19"/>
        <v>11.00877551</v>
      </c>
      <c r="J4" s="8">
        <f t="shared" si="19"/>
        <v>10.623129251000002</v>
      </c>
      <c r="K4" s="8">
        <f t="shared" si="19"/>
        <v>10.905170068</v>
      </c>
      <c r="L4" s="8">
        <f t="shared" si="19"/>
        <v>9.6207256240000021</v>
      </c>
      <c r="M4" s="8">
        <f t="shared" si="19"/>
        <v>5.3209977320000004</v>
      </c>
      <c r="N4" s="8">
        <f t="shared" si="19"/>
        <v>10.591927437999999</v>
      </c>
      <c r="O4" s="8">
        <f t="shared" si="19"/>
        <v>11.04399093</v>
      </c>
      <c r="P4" s="3">
        <f t="shared" si="9"/>
        <v>9.212504049142856</v>
      </c>
      <c r="Q4" s="13">
        <f t="shared" si="10"/>
        <v>5.3209977320000004</v>
      </c>
      <c r="R4" s="3">
        <f t="shared" si="11"/>
        <v>11.793174603000001</v>
      </c>
      <c r="S4" s="8">
        <f t="shared" si="12"/>
        <v>21.795137772296009</v>
      </c>
      <c r="V4" s="1">
        <v>3</v>
      </c>
      <c r="W4" s="13">
        <f>AVERAGE(C4,E4:I4,K4,M4)</f>
        <v>8.9325935372499981</v>
      </c>
      <c r="X4" s="3">
        <f t="shared" si="13"/>
        <v>5.3209977320000004</v>
      </c>
      <c r="Y4" s="3">
        <f t="shared" si="14"/>
        <v>11.793174603000001</v>
      </c>
      <c r="Z4" s="8">
        <f t="shared" si="15"/>
        <v>26.919318004177654</v>
      </c>
      <c r="AA4" s="1" t="s">
        <v>0</v>
      </c>
      <c r="AB4" s="13">
        <f t="shared" si="16"/>
        <v>5.3963265299999996</v>
      </c>
      <c r="AC4" s="13">
        <f t="shared" si="16"/>
        <v>5.9689795909999983</v>
      </c>
      <c r="AD4" s="13">
        <f t="shared" si="16"/>
        <v>5.066303855000001</v>
      </c>
      <c r="AE4" s="13">
        <f t="shared" si="16"/>
        <v>4.9022222220000007</v>
      </c>
      <c r="AF4" s="13">
        <f t="shared" si="16"/>
        <v>4.2420861680000002</v>
      </c>
      <c r="AG4" s="13">
        <f t="shared" si="16"/>
        <v>4.0767346940000007</v>
      </c>
      <c r="AH4" s="13">
        <f t="shared" si="16"/>
        <v>3.8429705209999998</v>
      </c>
      <c r="AI4" s="13">
        <f t="shared" si="16"/>
        <v>5.3848299320000006</v>
      </c>
      <c r="AJ4" s="13">
        <f t="shared" si="16"/>
        <v>4.6323809530000002</v>
      </c>
      <c r="AK4" s="13">
        <f t="shared" si="16"/>
        <v>6.239274377000001</v>
      </c>
      <c r="AL4" s="13">
        <f t="shared" si="16"/>
        <v>6.0221768699999991</v>
      </c>
      <c r="AM4" s="13">
        <f t="shared" si="16"/>
        <v>2.899591837</v>
      </c>
      <c r="AN4" s="13">
        <f t="shared" si="16"/>
        <v>6.7802267580000013</v>
      </c>
      <c r="AO4" s="13">
        <f t="shared" si="16"/>
        <v>5.9663492060000003</v>
      </c>
      <c r="AP4" s="13">
        <f t="shared" si="17"/>
        <v>5.1014609652857148</v>
      </c>
      <c r="AQ4" s="13">
        <f t="shared" si="2"/>
        <v>2.899591837</v>
      </c>
      <c r="AR4" s="13">
        <f t="shared" si="18"/>
        <v>6.7802267580000013</v>
      </c>
      <c r="AS4" s="8">
        <f t="shared" si="3"/>
        <v>21.133262283936265</v>
      </c>
      <c r="AT4" s="13">
        <f t="shared" si="4"/>
        <v>4.6945861677500007</v>
      </c>
      <c r="AU4" s="3">
        <f t="shared" si="5"/>
        <v>2.899591837</v>
      </c>
      <c r="AV4" s="3">
        <f t="shared" si="6"/>
        <v>6.239274377000001</v>
      </c>
      <c r="AW4" s="8">
        <f t="shared" si="7"/>
        <v>24.238190647467661</v>
      </c>
      <c r="AX4" s="40">
        <v>13.513513513513514</v>
      </c>
      <c r="AY4" s="1" t="s">
        <v>0</v>
      </c>
      <c r="AZ4" s="40"/>
      <c r="BA4" s="1"/>
      <c r="BB4" s="13"/>
      <c r="BC4" s="13"/>
      <c r="BD4" s="7"/>
    </row>
    <row r="5" spans="1:72" x14ac:dyDescent="0.35">
      <c r="A5" s="6" t="s">
        <v>22</v>
      </c>
      <c r="B5" s="8">
        <f>SUM(B2:B4)</f>
        <v>26.082789115000001</v>
      </c>
      <c r="C5" s="8">
        <f t="shared" ref="C5:O5" si="20">SUM(C2:C4)</f>
        <v>32.671065760000005</v>
      </c>
      <c r="D5" s="8">
        <f t="shared" si="20"/>
        <v>26.234195011000001</v>
      </c>
      <c r="E5" s="8">
        <f t="shared" si="20"/>
        <v>25.146190475999997</v>
      </c>
      <c r="F5" s="8">
        <f t="shared" si="20"/>
        <v>24.161768707</v>
      </c>
      <c r="G5" s="8">
        <f t="shared" si="20"/>
        <v>21.688526076999999</v>
      </c>
      <c r="H5" s="8">
        <f t="shared" si="20"/>
        <v>28.812494331</v>
      </c>
      <c r="I5" s="8">
        <f t="shared" si="20"/>
        <v>30.217482993000001</v>
      </c>
      <c r="J5" s="8">
        <f t="shared" si="20"/>
        <v>27.457596372000001</v>
      </c>
      <c r="K5" s="8">
        <f t="shared" si="20"/>
        <v>31.679773243</v>
      </c>
      <c r="L5" s="8">
        <f t="shared" si="20"/>
        <v>29.628707482999999</v>
      </c>
      <c r="M5" s="8">
        <f t="shared" si="20"/>
        <v>16.143673468999999</v>
      </c>
      <c r="N5" s="8">
        <f t="shared" si="20"/>
        <v>31.219229025000001</v>
      </c>
      <c r="O5" s="8">
        <f t="shared" si="20"/>
        <v>31.603809523999999</v>
      </c>
      <c r="P5" s="8">
        <f t="shared" ref="P5" si="21">SUM(P2:P4)</f>
        <v>27.339092970428574</v>
      </c>
      <c r="Q5" s="13">
        <f t="shared" ref="Q5" si="22">MIN(B5:O5)</f>
        <v>16.143673468999999</v>
      </c>
      <c r="R5" s="3">
        <f t="shared" ref="R5" si="23">MAX(B5:O5)</f>
        <v>32.671065760000005</v>
      </c>
      <c r="S5" s="8">
        <f t="shared" si="12"/>
        <v>16.706538109241649</v>
      </c>
      <c r="V5" s="6" t="s">
        <v>22</v>
      </c>
      <c r="W5" s="13">
        <f>AVERAGE(C5,E5:I5,K5,M5)</f>
        <v>26.315121882000003</v>
      </c>
      <c r="X5" s="3">
        <f>MIN(C5,E5:I5,K5,M5)</f>
        <v>16.143673468999999</v>
      </c>
      <c r="Y5" s="3">
        <f t="shared" si="14"/>
        <v>32.671065760000005</v>
      </c>
      <c r="Z5" s="8">
        <f t="shared" si="15"/>
        <v>21.376772992078479</v>
      </c>
      <c r="AA5" s="1" t="s">
        <v>1</v>
      </c>
      <c r="AB5" s="13">
        <f t="shared" si="16"/>
        <v>1.5102040820000013</v>
      </c>
      <c r="AC5" s="13">
        <f t="shared" si="16"/>
        <v>3.1156462590000018</v>
      </c>
      <c r="AD5" s="13">
        <f t="shared" si="16"/>
        <v>2.4090702949999994</v>
      </c>
      <c r="AE5" s="13">
        <f t="shared" si="16"/>
        <v>1.2607029479999987</v>
      </c>
      <c r="AF5" s="13">
        <f t="shared" si="16"/>
        <v>1.7100907030000005</v>
      </c>
      <c r="AG5" s="13">
        <f t="shared" si="16"/>
        <v>1.1885714279999995</v>
      </c>
      <c r="AH5" s="13">
        <f t="shared" si="16"/>
        <v>1.9969161</v>
      </c>
      <c r="AI5" s="13">
        <f t="shared" si="16"/>
        <v>2.1255328799999997</v>
      </c>
      <c r="AJ5" s="13">
        <f t="shared" si="16"/>
        <v>1.5905668930000001</v>
      </c>
      <c r="AK5" s="13">
        <f t="shared" si="16"/>
        <v>2.2367346929999989</v>
      </c>
      <c r="AL5" s="13">
        <f t="shared" si="16"/>
        <v>1.5258276650000013</v>
      </c>
      <c r="AM5" s="13">
        <f t="shared" si="16"/>
        <v>1.2299319730000002</v>
      </c>
      <c r="AN5" s="13">
        <f t="shared" si="16"/>
        <v>1.6616780039999988</v>
      </c>
      <c r="AO5" s="13">
        <f t="shared" si="16"/>
        <v>1.7528344669999978</v>
      </c>
      <c r="AP5" s="13">
        <f t="shared" si="17"/>
        <v>1.8081648850000001</v>
      </c>
      <c r="AQ5" s="13">
        <f t="shared" si="2"/>
        <v>1.1885714279999995</v>
      </c>
      <c r="AR5" s="13">
        <f t="shared" si="18"/>
        <v>3.1156462590000018</v>
      </c>
      <c r="AS5" s="8">
        <f t="shared" si="3"/>
        <v>29.339015467004764</v>
      </c>
      <c r="AT5" s="13">
        <f t="shared" si="4"/>
        <v>1.8580158729999998</v>
      </c>
      <c r="AU5" s="3">
        <f t="shared" si="5"/>
        <v>1.1885714279999995</v>
      </c>
      <c r="AV5" s="3">
        <f t="shared" si="6"/>
        <v>3.1156462590000018</v>
      </c>
      <c r="AW5" s="8">
        <f t="shared" si="7"/>
        <v>35.451975694390889</v>
      </c>
      <c r="AX5" s="40">
        <v>10.810810810810811</v>
      </c>
      <c r="AY5" s="1" t="s">
        <v>1</v>
      </c>
      <c r="AZ5" s="40"/>
      <c r="BA5" s="1"/>
      <c r="BB5" s="13"/>
      <c r="BC5" s="13"/>
      <c r="BD5" s="7"/>
    </row>
    <row r="6" spans="1:72" x14ac:dyDescent="0.3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27.339092970428574</v>
      </c>
      <c r="Q6" s="13"/>
      <c r="R6" s="3"/>
      <c r="S6" s="8"/>
      <c r="U6" s="7"/>
      <c r="Y6" s="7"/>
      <c r="AA6" s="1" t="s">
        <v>51</v>
      </c>
      <c r="AB6" s="13">
        <f t="shared" si="16"/>
        <v>1.6255555549999983</v>
      </c>
      <c r="AC6" s="13">
        <f t="shared" si="16"/>
        <v>2.2946031749999989</v>
      </c>
      <c r="AD6" s="13">
        <f t="shared" si="16"/>
        <v>1.5789569159999992</v>
      </c>
      <c r="AE6" s="13">
        <f t="shared" si="16"/>
        <v>1.5102040820000013</v>
      </c>
      <c r="AF6" s="13">
        <f t="shared" si="16"/>
        <v>1.3063265300000015</v>
      </c>
      <c r="AG6" s="13">
        <f t="shared" si="16"/>
        <v>1.3319954650000003</v>
      </c>
      <c r="AH6" s="13">
        <f t="shared" si="16"/>
        <v>1.5209070299999983</v>
      </c>
      <c r="AI6" s="13">
        <f t="shared" si="16"/>
        <v>1.8056009069999988</v>
      </c>
      <c r="AJ6" s="13">
        <f t="shared" si="16"/>
        <v>1.9736961449999981</v>
      </c>
      <c r="AK6" s="13">
        <f t="shared" si="16"/>
        <v>2.3820861680000007</v>
      </c>
      <c r="AL6" s="13">
        <f t="shared" si="16"/>
        <v>2.0418367340000003</v>
      </c>
      <c r="AM6" s="13">
        <f t="shared" si="16"/>
        <v>1.4447165529999992</v>
      </c>
      <c r="AN6" s="13">
        <f t="shared" si="16"/>
        <v>2.4961451249999982</v>
      </c>
      <c r="AO6" s="13">
        <f t="shared" si="16"/>
        <v>2.1487074830000026</v>
      </c>
      <c r="AP6" s="13">
        <f t="shared" si="17"/>
        <v>1.8186669905714281</v>
      </c>
      <c r="AQ6" s="13">
        <f t="shared" si="2"/>
        <v>1.3063265300000015</v>
      </c>
      <c r="AR6" s="13">
        <f t="shared" si="18"/>
        <v>2.4961451249999982</v>
      </c>
      <c r="AS6" s="8">
        <f t="shared" si="3"/>
        <v>22.118624015598819</v>
      </c>
      <c r="AT6" s="13">
        <f t="shared" si="4"/>
        <v>1.6995549887499999</v>
      </c>
      <c r="AU6" s="3">
        <f t="shared" si="5"/>
        <v>1.3063265300000015</v>
      </c>
      <c r="AV6" s="3">
        <f t="shared" si="6"/>
        <v>2.3820861680000007</v>
      </c>
      <c r="AW6" s="8">
        <f t="shared" si="7"/>
        <v>24.899934019800057</v>
      </c>
      <c r="AX6" s="40">
        <v>5.4054054054054053</v>
      </c>
      <c r="AY6" s="1" t="s">
        <v>51</v>
      </c>
      <c r="AZ6" s="40"/>
      <c r="BA6" s="1"/>
      <c r="BB6" s="13"/>
      <c r="BC6" s="13"/>
      <c r="BD6" s="7"/>
    </row>
    <row r="7" spans="1:72" x14ac:dyDescent="0.35">
      <c r="Q7" s="2"/>
      <c r="R7" s="32"/>
      <c r="S7" s="8"/>
      <c r="T7" s="8"/>
      <c r="U7" s="8"/>
      <c r="Y7" s="7"/>
      <c r="AA7" s="1" t="s">
        <v>52</v>
      </c>
      <c r="AB7" s="13">
        <f t="shared" si="16"/>
        <v>1.5254648530000026</v>
      </c>
      <c r="AC7" s="13">
        <f t="shared" si="16"/>
        <v>1.5964625850000012</v>
      </c>
      <c r="AD7" s="13">
        <f t="shared" si="16"/>
        <v>2.1420408160000015</v>
      </c>
      <c r="AE7" s="13">
        <f t="shared" si="16"/>
        <v>1.6897959179999997</v>
      </c>
      <c r="AF7" s="13">
        <f t="shared" si="16"/>
        <v>1.6834467119999985</v>
      </c>
      <c r="AG7" s="13">
        <f t="shared" si="16"/>
        <v>0.8231065760000007</v>
      </c>
      <c r="AH7" s="13">
        <f t="shared" si="16"/>
        <v>1.7298866210000021</v>
      </c>
      <c r="AI7" s="13">
        <f t="shared" si="16"/>
        <v>1.5085260770000026</v>
      </c>
      <c r="AJ7" s="13">
        <f t="shared" si="16"/>
        <v>1.5383219960000005</v>
      </c>
      <c r="AK7" s="13">
        <f t="shared" si="16"/>
        <v>1.4383219959999991</v>
      </c>
      <c r="AL7" s="13">
        <f t="shared" si="16"/>
        <v>1.2408163269999974</v>
      </c>
      <c r="AM7" s="13">
        <f t="shared" si="16"/>
        <v>0.82721088499999951</v>
      </c>
      <c r="AN7" s="13">
        <f t="shared" si="16"/>
        <v>0.59283446700000297</v>
      </c>
      <c r="AO7" s="13">
        <f t="shared" si="16"/>
        <v>1.8785034009999997</v>
      </c>
      <c r="AP7" s="13">
        <f t="shared" si="17"/>
        <v>1.4439099450000008</v>
      </c>
      <c r="AQ7" s="13">
        <f t="shared" si="2"/>
        <v>0.59283446700000297</v>
      </c>
      <c r="AR7" s="13">
        <f t="shared" si="18"/>
        <v>2.1420408160000015</v>
      </c>
      <c r="AS7" s="8">
        <f t="shared" si="3"/>
        <v>30.067004354440556</v>
      </c>
      <c r="AT7" s="13">
        <f t="shared" si="4"/>
        <v>1.4120946712500004</v>
      </c>
      <c r="AU7" s="3">
        <f t="shared" si="5"/>
        <v>0.8231065760000007</v>
      </c>
      <c r="AV7" s="3">
        <f t="shared" si="6"/>
        <v>1.7298866210000021</v>
      </c>
      <c r="AW7" s="8">
        <f t="shared" si="7"/>
        <v>26.560893405969395</v>
      </c>
      <c r="AX7" s="40">
        <v>5.4054054054054053</v>
      </c>
      <c r="AY7" s="1" t="s">
        <v>52</v>
      </c>
      <c r="AZ7" s="40"/>
      <c r="BA7" s="1"/>
      <c r="BB7" s="13"/>
      <c r="BC7" s="13"/>
      <c r="BD7" s="7"/>
    </row>
    <row r="8" spans="1:72" x14ac:dyDescent="0.35">
      <c r="A8" s="35" t="s">
        <v>21</v>
      </c>
      <c r="B8" s="27" t="s">
        <v>5</v>
      </c>
      <c r="C8" s="27" t="s">
        <v>6</v>
      </c>
      <c r="D8" s="27" t="s">
        <v>7</v>
      </c>
      <c r="E8" s="27" t="s">
        <v>8</v>
      </c>
      <c r="F8" s="27" t="s">
        <v>9</v>
      </c>
      <c r="G8" s="27" t="s">
        <v>10</v>
      </c>
      <c r="H8" s="27" t="s">
        <v>11</v>
      </c>
      <c r="I8" s="27" t="s">
        <v>12</v>
      </c>
      <c r="J8" s="27" t="s">
        <v>13</v>
      </c>
      <c r="K8" s="27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" t="s">
        <v>24</v>
      </c>
      <c r="Q8" s="1" t="s">
        <v>25</v>
      </c>
      <c r="R8" s="1" t="s">
        <v>26</v>
      </c>
      <c r="S8" s="1" t="s">
        <v>32</v>
      </c>
      <c r="T8" s="1" t="s">
        <v>2</v>
      </c>
      <c r="U8" s="1" t="s">
        <v>35</v>
      </c>
      <c r="V8" s="6" t="s">
        <v>21</v>
      </c>
      <c r="W8" s="1" t="s">
        <v>28</v>
      </c>
      <c r="X8" s="1" t="s">
        <v>31</v>
      </c>
      <c r="Y8" s="1" t="s">
        <v>29</v>
      </c>
      <c r="Z8" s="6" t="s">
        <v>49</v>
      </c>
      <c r="AA8" s="1">
        <v>3</v>
      </c>
      <c r="AB8" s="13">
        <f t="shared" si="16"/>
        <v>7.8500453509999986</v>
      </c>
      <c r="AC8" s="13">
        <f t="shared" si="16"/>
        <v>10.188253968000001</v>
      </c>
      <c r="AD8" s="13">
        <f t="shared" si="16"/>
        <v>7.784489795999999</v>
      </c>
      <c r="AE8" s="13">
        <f t="shared" si="16"/>
        <v>8.7133560089999982</v>
      </c>
      <c r="AF8" s="13">
        <f t="shared" si="16"/>
        <v>6.8861224489999984</v>
      </c>
      <c r="AG8" s="13">
        <f t="shared" si="16"/>
        <v>6.6448979589999997</v>
      </c>
      <c r="AH8" s="13">
        <f t="shared" si="16"/>
        <v>11.793174603000001</v>
      </c>
      <c r="AI8" s="13">
        <f t="shared" si="16"/>
        <v>11.00877551</v>
      </c>
      <c r="AJ8" s="13">
        <f t="shared" si="16"/>
        <v>10.623129251000002</v>
      </c>
      <c r="AK8" s="13">
        <f t="shared" si="16"/>
        <v>10.905170068</v>
      </c>
      <c r="AL8" s="13">
        <f t="shared" si="16"/>
        <v>9.6207256240000021</v>
      </c>
      <c r="AM8" s="13">
        <f t="shared" si="16"/>
        <v>5.3209977320000004</v>
      </c>
      <c r="AN8" s="13">
        <f t="shared" si="16"/>
        <v>10.591927437999999</v>
      </c>
      <c r="AO8" s="13">
        <f t="shared" si="16"/>
        <v>11.04399093</v>
      </c>
      <c r="AP8" s="13">
        <f t="shared" si="17"/>
        <v>9.212504049142856</v>
      </c>
      <c r="AQ8" s="13">
        <f t="shared" si="2"/>
        <v>5.3209977320000004</v>
      </c>
      <c r="AR8" s="13">
        <f t="shared" si="18"/>
        <v>11.793174603000001</v>
      </c>
      <c r="AS8" s="8">
        <f t="shared" si="3"/>
        <v>21.795137772296009</v>
      </c>
      <c r="AT8" s="13">
        <f t="shared" si="4"/>
        <v>8.9325935372499981</v>
      </c>
      <c r="AU8" s="3">
        <f t="shared" si="5"/>
        <v>5.3209977320000004</v>
      </c>
      <c r="AV8" s="3">
        <f t="shared" si="6"/>
        <v>11.793174603000001</v>
      </c>
      <c r="AW8" s="8">
        <f t="shared" si="7"/>
        <v>26.919318004177654</v>
      </c>
      <c r="AX8" s="40">
        <v>35.135135135135137</v>
      </c>
      <c r="AY8" s="1">
        <v>3</v>
      </c>
      <c r="AZ8" s="40"/>
      <c r="BA8" s="1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5">
      <c r="A9" s="6">
        <v>1</v>
      </c>
      <c r="B9" s="8">
        <f>B2/B$5*100</f>
        <v>31.343245954085919</v>
      </c>
      <c r="C9" s="8">
        <f t="shared" ref="C9:O9" si="24">C2/C$5*100</f>
        <v>29.099510410339303</v>
      </c>
      <c r="D9" s="8">
        <f t="shared" si="24"/>
        <v>27.648392984647234</v>
      </c>
      <c r="E9" s="8">
        <f t="shared" si="24"/>
        <v>28.115230033541884</v>
      </c>
      <c r="F9" s="8">
        <f t="shared" si="24"/>
        <v>34.491250396688102</v>
      </c>
      <c r="G9" s="8">
        <f t="shared" si="24"/>
        <v>35.148630791855354</v>
      </c>
      <c r="H9" s="8">
        <f t="shared" si="24"/>
        <v>27.518059925375503</v>
      </c>
      <c r="I9" s="8">
        <f t="shared" si="24"/>
        <v>27.746247723353516</v>
      </c>
      <c r="J9" s="8">
        <f t="shared" si="24"/>
        <v>25.856236787134602</v>
      </c>
      <c r="K9" s="8">
        <f t="shared" si="24"/>
        <v>26.762142127621917</v>
      </c>
      <c r="L9" s="8">
        <f t="shared" si="24"/>
        <v>30.974433387840676</v>
      </c>
      <c r="M9" s="8">
        <f t="shared" si="24"/>
        <v>27.386731387313347</v>
      </c>
      <c r="N9" s="8">
        <f t="shared" si="24"/>
        <v>29.137225732626813</v>
      </c>
      <c r="O9" s="8">
        <f t="shared" si="24"/>
        <v>27.887220464061674</v>
      </c>
      <c r="P9" s="32">
        <f>AVERAGE(B9:O9)</f>
        <v>29.222468436177557</v>
      </c>
      <c r="Q9" s="8">
        <f>MIN(B9:O9)</f>
        <v>25.856236787134602</v>
      </c>
      <c r="R9" s="32">
        <f>MAX(B9:O9)</f>
        <v>35.148630791855354</v>
      </c>
      <c r="S9" s="8">
        <f>STDEV(B9:O9)</f>
        <v>2.798274085814747</v>
      </c>
      <c r="T9" s="11">
        <f>SUM(AX2:AX3)</f>
        <v>29.72972972972973</v>
      </c>
      <c r="U9" s="8">
        <f>T9-P9</f>
        <v>0.50726129355217253</v>
      </c>
      <c r="V9" s="6">
        <v>1</v>
      </c>
      <c r="W9" s="8">
        <f>AVERAGE(C9,E9:I9,K9,M9)</f>
        <v>29.533475349511118</v>
      </c>
      <c r="X9" s="32">
        <f>MIN(C9,E9:I9,K9,M9)</f>
        <v>26.762142127621917</v>
      </c>
      <c r="Y9" s="32">
        <f>MAX(C9,E9:I9,K9,M9)</f>
        <v>35.148630791855354</v>
      </c>
      <c r="Z9" s="8">
        <f>STDEV(C9,E9:I9,K9,M9)</f>
        <v>3.3349690251361048</v>
      </c>
      <c r="AA9" s="20" t="s">
        <v>22</v>
      </c>
      <c r="AB9" s="14">
        <f>SUM(AB2:AB8)</f>
        <v>26.082789115000001</v>
      </c>
      <c r="AC9" s="14">
        <f t="shared" ref="AC9:AP9" si="25">SUM(AC2:AC8)</f>
        <v>32.671065760000005</v>
      </c>
      <c r="AD9" s="14">
        <f t="shared" si="25"/>
        <v>26.234195011000001</v>
      </c>
      <c r="AE9" s="14">
        <f t="shared" si="25"/>
        <v>25.146190475999997</v>
      </c>
      <c r="AF9" s="14">
        <f t="shared" si="25"/>
        <v>24.161768707</v>
      </c>
      <c r="AG9" s="14">
        <f t="shared" si="25"/>
        <v>21.688526076999999</v>
      </c>
      <c r="AH9" s="14">
        <f t="shared" si="25"/>
        <v>28.812494331</v>
      </c>
      <c r="AI9" s="14">
        <f t="shared" si="25"/>
        <v>30.217482993000001</v>
      </c>
      <c r="AJ9" s="14">
        <f t="shared" si="25"/>
        <v>27.457596372000001</v>
      </c>
      <c r="AK9" s="14">
        <f t="shared" si="25"/>
        <v>31.679773243</v>
      </c>
      <c r="AL9" s="14">
        <f t="shared" si="25"/>
        <v>29.628707482999999</v>
      </c>
      <c r="AM9" s="14">
        <f t="shared" si="25"/>
        <v>16.143673468999999</v>
      </c>
      <c r="AN9" s="14">
        <f t="shared" si="25"/>
        <v>31.219229025000001</v>
      </c>
      <c r="AO9" s="14">
        <f t="shared" si="25"/>
        <v>31.603809524000003</v>
      </c>
      <c r="AP9" s="14">
        <f t="shared" si="25"/>
        <v>27.339092970428574</v>
      </c>
      <c r="AQ9" s="14">
        <f>MIN(AB9:AO9)</f>
        <v>16.143673468999999</v>
      </c>
      <c r="AR9" s="14">
        <f>MAX(AB9:AO9)</f>
        <v>32.671065760000005</v>
      </c>
      <c r="AS9" s="8">
        <f>STDEV(AB9:AO9)/AP9*100</f>
        <v>16.706538109241649</v>
      </c>
      <c r="AT9" s="13">
        <f>AVERAGE(AC9,AE9:AI9,AK9,AM9)</f>
        <v>26.315121882000003</v>
      </c>
      <c r="AU9" s="3">
        <f>MIN(AC9,AE9:AI9,AK9,AM9)</f>
        <v>16.143673468999999</v>
      </c>
      <c r="AV9" s="3">
        <f>MAX(AC9,AE9:AI9,AK9,AM9)</f>
        <v>32.671065760000005</v>
      </c>
      <c r="AW9" s="8">
        <f>STDEV(AC9,AE9:AI9,AK9,AM9)/AT9*100</f>
        <v>21.376772992078479</v>
      </c>
      <c r="AX9" s="4">
        <f>SUM(AX2:AX8)</f>
        <v>100</v>
      </c>
      <c r="AZ9" s="40"/>
      <c r="BA9" s="45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5">
      <c r="A10" s="6">
        <v>2</v>
      </c>
      <c r="B10" s="8">
        <f t="shared" ref="B10:O10" si="26">B3/B$5*100</f>
        <v>38.560105576347226</v>
      </c>
      <c r="C10" s="8">
        <f t="shared" si="26"/>
        <v>39.716156507775949</v>
      </c>
      <c r="D10" s="8">
        <f t="shared" si="26"/>
        <v>42.678541793660379</v>
      </c>
      <c r="E10" s="8">
        <f t="shared" si="26"/>
        <v>37.233970604557989</v>
      </c>
      <c r="F10" s="8">
        <f t="shared" si="26"/>
        <v>37.008673584435869</v>
      </c>
      <c r="G10" s="8">
        <f t="shared" si="26"/>
        <v>34.213519796852914</v>
      </c>
      <c r="H10" s="8">
        <f t="shared" si="26"/>
        <v>31.551174180081787</v>
      </c>
      <c r="I10" s="8">
        <f t="shared" si="26"/>
        <v>35.821943867752118</v>
      </c>
      <c r="J10" s="8">
        <f t="shared" si="26"/>
        <v>35.454545456598204</v>
      </c>
      <c r="K10" s="8">
        <f t="shared" si="26"/>
        <v>38.814726165115559</v>
      </c>
      <c r="L10" s="8">
        <f t="shared" si="26"/>
        <v>36.55460705538465</v>
      </c>
      <c r="M10" s="8">
        <f t="shared" si="26"/>
        <v>39.653002523201614</v>
      </c>
      <c r="N10" s="8">
        <f t="shared" si="26"/>
        <v>36.935198959481674</v>
      </c>
      <c r="O10" s="8">
        <f t="shared" si="26"/>
        <v>37.1676539439961</v>
      </c>
      <c r="P10" s="32">
        <f t="shared" ref="P10:P11" si="27">AVERAGE(B10:O10)</f>
        <v>37.24027285823157</v>
      </c>
      <c r="Q10" s="8">
        <f t="shared" ref="Q10:Q12" si="28">MIN(B10:O10)</f>
        <v>31.551174180081787</v>
      </c>
      <c r="R10" s="32">
        <f t="shared" ref="R10:R12" si="29">MAX(B10:O10)</f>
        <v>42.678541793660379</v>
      </c>
      <c r="S10" s="8">
        <f t="shared" ref="S10:S11" si="30">STDEV(B10:O10)</f>
        <v>2.676056389307774</v>
      </c>
      <c r="T10" s="11">
        <f>SUM(AX4:AX7)</f>
        <v>35.13513513513513</v>
      </c>
      <c r="U10" s="8">
        <f>T10-P10</f>
        <v>-2.1051377230964405</v>
      </c>
      <c r="V10" s="6">
        <v>2</v>
      </c>
      <c r="W10" s="8">
        <f t="shared" ref="W10:W11" si="31">AVERAGE(C10,E10:I10,K10,M10)</f>
        <v>36.751645903721723</v>
      </c>
      <c r="X10" s="32">
        <f t="shared" ref="X10:X12" si="32">MIN(C10,E10:I10,K10,M10)</f>
        <v>31.551174180081787</v>
      </c>
      <c r="Y10" s="32">
        <f t="shared" ref="Y10:Y12" si="33">MAX(C10,E10:I10,K10,M10)</f>
        <v>39.716156507775949</v>
      </c>
      <c r="Z10" s="8">
        <f t="shared" ref="Z10:Z11" si="34">STDEV(C10,E10:I10,K10,M10)</f>
        <v>2.8312675108011316</v>
      </c>
      <c r="AA10" s="20"/>
      <c r="AB10" s="9">
        <f t="shared" ref="AB10:AC10" si="35">AB9/86400</f>
        <v>3.0188413327546297E-4</v>
      </c>
      <c r="AC10" s="9">
        <f t="shared" si="35"/>
        <v>3.7813733518518523E-4</v>
      </c>
      <c r="AD10" s="9">
        <f t="shared" ref="AD10:AP10" si="36">AD9/86400</f>
        <v>3.036365163310185E-4</v>
      </c>
      <c r="AE10" s="9">
        <f t="shared" si="36"/>
        <v>2.9104387124999999E-4</v>
      </c>
      <c r="AF10" s="9">
        <f t="shared" si="36"/>
        <v>2.7965010077546295E-4</v>
      </c>
      <c r="AG10" s="9">
        <f t="shared" si="36"/>
        <v>2.5102460737268516E-4</v>
      </c>
      <c r="AH10" s="9">
        <f t="shared" si="36"/>
        <v>3.3347794364583334E-4</v>
      </c>
      <c r="AI10" s="9">
        <f t="shared" si="36"/>
        <v>3.4973938649305556E-4</v>
      </c>
      <c r="AJ10" s="9">
        <f t="shared" si="36"/>
        <v>3.1779625430555558E-4</v>
      </c>
      <c r="AK10" s="9">
        <f t="shared" si="36"/>
        <v>3.6666404216435187E-4</v>
      </c>
      <c r="AL10" s="9">
        <f t="shared" si="36"/>
        <v>3.4292485512731481E-4</v>
      </c>
      <c r="AM10" s="9">
        <f t="shared" si="36"/>
        <v>1.8684807255787037E-4</v>
      </c>
      <c r="AN10" s="9">
        <f t="shared" si="36"/>
        <v>3.6133366927083334E-4</v>
      </c>
      <c r="AO10" s="9">
        <f t="shared" si="36"/>
        <v>3.6578483245370375E-4</v>
      </c>
      <c r="AP10" s="9">
        <f t="shared" si="36"/>
        <v>3.1642468715773815E-4</v>
      </c>
      <c r="AQ10" s="13"/>
      <c r="AR10" s="13"/>
      <c r="AS10" s="14"/>
      <c r="AT10" s="13"/>
      <c r="AU10" s="3"/>
      <c r="AV10" s="3"/>
      <c r="AW10" s="13"/>
      <c r="AZ10" s="40"/>
      <c r="BA10" s="45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5">
      <c r="A11" s="6">
        <v>3</v>
      </c>
      <c r="B11" s="8">
        <f t="shared" ref="B11:O11" si="37">B4/B$5*100</f>
        <v>30.096648469566855</v>
      </c>
      <c r="C11" s="8">
        <f t="shared" si="37"/>
        <v>31.184333081884745</v>
      </c>
      <c r="D11" s="8">
        <f t="shared" si="37"/>
        <v>29.673065221692379</v>
      </c>
      <c r="E11" s="8">
        <f t="shared" si="37"/>
        <v>34.650799361900134</v>
      </c>
      <c r="F11" s="8">
        <f t="shared" si="37"/>
        <v>28.500076018876026</v>
      </c>
      <c r="G11" s="8">
        <f t="shared" si="37"/>
        <v>30.637849411291739</v>
      </c>
      <c r="H11" s="8">
        <f t="shared" si="37"/>
        <v>40.930765894542716</v>
      </c>
      <c r="I11" s="8">
        <f t="shared" si="37"/>
        <v>36.431808408894369</v>
      </c>
      <c r="J11" s="8">
        <f t="shared" si="37"/>
        <v>38.689217756267198</v>
      </c>
      <c r="K11" s="8">
        <f t="shared" si="37"/>
        <v>34.423131707262513</v>
      </c>
      <c r="L11" s="8">
        <f t="shared" si="37"/>
        <v>32.470959556774673</v>
      </c>
      <c r="M11" s="8">
        <f t="shared" si="37"/>
        <v>32.960266089485039</v>
      </c>
      <c r="N11" s="8">
        <f t="shared" si="37"/>
        <v>33.927575307891509</v>
      </c>
      <c r="O11" s="8">
        <f t="shared" si="37"/>
        <v>34.945125591942237</v>
      </c>
      <c r="P11" s="32">
        <f t="shared" si="27"/>
        <v>33.537258705590872</v>
      </c>
      <c r="Q11" s="8">
        <f t="shared" si="28"/>
        <v>28.500076018876026</v>
      </c>
      <c r="R11" s="32">
        <f t="shared" si="29"/>
        <v>40.930765894542716</v>
      </c>
      <c r="S11" s="8">
        <f t="shared" si="30"/>
        <v>3.5224551717715835</v>
      </c>
      <c r="T11" s="41">
        <f>SUM(AX8)</f>
        <v>35.135135135135137</v>
      </c>
      <c r="U11" s="8">
        <f>T11-P11</f>
        <v>1.5978764295442645</v>
      </c>
      <c r="V11" s="1">
        <v>3</v>
      </c>
      <c r="W11" s="8">
        <f t="shared" si="31"/>
        <v>33.714878746767162</v>
      </c>
      <c r="X11" s="32">
        <f t="shared" si="32"/>
        <v>28.500076018876026</v>
      </c>
      <c r="Y11" s="32">
        <f t="shared" si="33"/>
        <v>40.930765894542716</v>
      </c>
      <c r="Z11" s="8">
        <f t="shared" si="34"/>
        <v>3.8630794973337381</v>
      </c>
      <c r="AA11" s="20"/>
      <c r="AB11" s="20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29">
        <f>SUM(AP2:AP8)</f>
        <v>27.339092970428574</v>
      </c>
      <c r="AQ11" s="13"/>
      <c r="AR11" s="13"/>
      <c r="AS11" s="9"/>
      <c r="AT11" s="13"/>
      <c r="AU11" s="3"/>
      <c r="AV11" s="3"/>
      <c r="AW11" s="13"/>
      <c r="AZ11" s="40"/>
      <c r="BA11" s="1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5">
      <c r="B12" s="8">
        <f>SUM(B9:B11)</f>
        <v>100</v>
      </c>
      <c r="C12" s="8">
        <f t="shared" ref="C12:O12" si="38">SUM(C9:C11)</f>
        <v>100</v>
      </c>
      <c r="D12" s="8">
        <f t="shared" si="38"/>
        <v>100</v>
      </c>
      <c r="E12" s="8">
        <f t="shared" si="38"/>
        <v>100</v>
      </c>
      <c r="F12" s="8">
        <f t="shared" si="38"/>
        <v>100</v>
      </c>
      <c r="G12" s="8">
        <f t="shared" si="38"/>
        <v>100</v>
      </c>
      <c r="H12" s="8">
        <f t="shared" si="38"/>
        <v>100</v>
      </c>
      <c r="I12" s="8">
        <f t="shared" si="38"/>
        <v>100</v>
      </c>
      <c r="J12" s="8">
        <f t="shared" si="38"/>
        <v>100</v>
      </c>
      <c r="K12" s="8">
        <f t="shared" si="38"/>
        <v>99.999999999999986</v>
      </c>
      <c r="L12" s="8">
        <f t="shared" si="38"/>
        <v>100</v>
      </c>
      <c r="M12" s="8">
        <f t="shared" si="38"/>
        <v>100</v>
      </c>
      <c r="N12" s="8">
        <f t="shared" si="38"/>
        <v>100</v>
      </c>
      <c r="O12" s="8">
        <f t="shared" si="38"/>
        <v>100</v>
      </c>
      <c r="P12" s="32">
        <f>SUM(P9:P11)</f>
        <v>100</v>
      </c>
      <c r="Q12" s="8">
        <f t="shared" si="28"/>
        <v>99.999999999999986</v>
      </c>
      <c r="R12" s="32">
        <f t="shared" si="29"/>
        <v>100</v>
      </c>
      <c r="S12" s="8"/>
      <c r="T12" s="36">
        <f>SUM(T9:T11)</f>
        <v>100</v>
      </c>
      <c r="U12" s="36"/>
      <c r="V12" s="36"/>
      <c r="W12" s="8">
        <f>SUM(W9:W11)</f>
        <v>100</v>
      </c>
      <c r="X12" s="32">
        <f t="shared" si="32"/>
        <v>99.999999999999986</v>
      </c>
      <c r="Y12" s="32">
        <f t="shared" si="33"/>
        <v>100</v>
      </c>
      <c r="Z12" s="8"/>
      <c r="AZ12" s="9"/>
      <c r="BA12" s="44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5">
      <c r="T13" s="8"/>
      <c r="U13" s="8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5">
      <c r="T14" s="1"/>
      <c r="U14" s="1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5">
      <c r="A15" s="35" t="s">
        <v>34</v>
      </c>
      <c r="B15" s="27" t="s">
        <v>5</v>
      </c>
      <c r="C15" s="27" t="s">
        <v>6</v>
      </c>
      <c r="D15" s="27" t="s">
        <v>7</v>
      </c>
      <c r="E15" s="27" t="s">
        <v>8</v>
      </c>
      <c r="F15" s="27" t="s">
        <v>9</v>
      </c>
      <c r="G15" s="27" t="s">
        <v>10</v>
      </c>
      <c r="H15" s="27" t="s">
        <v>11</v>
      </c>
      <c r="I15" s="27" t="s">
        <v>12</v>
      </c>
      <c r="J15" s="27" t="s">
        <v>13</v>
      </c>
      <c r="K15" s="27" t="s">
        <v>14</v>
      </c>
      <c r="L15" s="12" t="s">
        <v>15</v>
      </c>
      <c r="M15" s="12" t="s">
        <v>16</v>
      </c>
      <c r="N15" s="12" t="s">
        <v>17</v>
      </c>
      <c r="O15" s="12" t="s">
        <v>18</v>
      </c>
      <c r="P15" s="1" t="s">
        <v>24</v>
      </c>
      <c r="Q15" s="1" t="s">
        <v>25</v>
      </c>
      <c r="R15" s="1" t="s">
        <v>26</v>
      </c>
      <c r="S15" s="1" t="s">
        <v>27</v>
      </c>
      <c r="T15" s="18"/>
      <c r="U15" s="18"/>
      <c r="V15" s="6" t="s">
        <v>20</v>
      </c>
      <c r="W15" s="1" t="s">
        <v>28</v>
      </c>
      <c r="X15" s="1" t="s">
        <v>31</v>
      </c>
      <c r="Y15" s="1" t="s">
        <v>29</v>
      </c>
      <c r="Z15" s="6" t="s">
        <v>40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0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5">
      <c r="A16" s="6">
        <v>1</v>
      </c>
      <c r="B16" s="23">
        <f t="shared" ref="B16:R16" si="39">B2/86400</f>
        <v>9.4620286388888894E-5</v>
      </c>
      <c r="C16" s="23">
        <f t="shared" si="39"/>
        <v>1.1003611321759261E-4</v>
      </c>
      <c r="D16" s="23">
        <f t="shared" si="39"/>
        <v>8.3950617280092595E-5</v>
      </c>
      <c r="E16" s="23">
        <f t="shared" si="39"/>
        <v>8.1827653900462953E-5</v>
      </c>
      <c r="F16" s="23">
        <f t="shared" si="39"/>
        <v>9.6454816493055548E-5</v>
      </c>
      <c r="G16" s="23">
        <f t="shared" si="39"/>
        <v>8.8231712442129627E-5</v>
      </c>
      <c r="H16" s="23">
        <f t="shared" si="39"/>
        <v>9.1766660370370368E-5</v>
      </c>
      <c r="I16" s="23">
        <f t="shared" si="39"/>
        <v>9.7039556562499989E-5</v>
      </c>
      <c r="J16" s="23">
        <f t="shared" si="39"/>
        <v>8.2170152013888898E-5</v>
      </c>
      <c r="K16" s="23">
        <f t="shared" si="39"/>
        <v>9.8127152094907406E-5</v>
      </c>
      <c r="L16" s="23">
        <f t="shared" si="39"/>
        <v>1.0621903082175927E-4</v>
      </c>
      <c r="M16" s="23">
        <f t="shared" si="39"/>
        <v>5.1171579733796296E-5</v>
      </c>
      <c r="N16" s="23">
        <f t="shared" si="39"/>
        <v>1.0528260686342593E-4</v>
      </c>
      <c r="O16" s="23">
        <f t="shared" si="39"/>
        <v>1.0200722265046297E-4</v>
      </c>
      <c r="P16" s="34">
        <f t="shared" si="39"/>
        <v>9.2064654345238087E-5</v>
      </c>
      <c r="Q16" s="34">
        <f t="shared" si="39"/>
        <v>5.1171579733796296E-5</v>
      </c>
      <c r="R16" s="34">
        <f t="shared" si="39"/>
        <v>1.1003611321759261E-4</v>
      </c>
      <c r="S16" s="8">
        <f>STDEV(B16:O16)/P16*100</f>
        <v>16.05372749327676</v>
      </c>
      <c r="T16" s="18"/>
      <c r="U16" s="18"/>
      <c r="V16" s="6">
        <v>1</v>
      </c>
      <c r="W16" s="23">
        <f>W2/86400</f>
        <v>8.9331905601851866E-5</v>
      </c>
      <c r="X16" s="23">
        <f t="shared" ref="X16:Y16" si="40">X2/86400</f>
        <v>5.1171579733796296E-5</v>
      </c>
      <c r="Y16" s="23">
        <f t="shared" si="40"/>
        <v>1.1003611321759261E-4</v>
      </c>
      <c r="Z16" s="8">
        <f>STDEV(C16,E16:I16,K16,M16)/W16*100</f>
        <v>19.553631281880474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0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5">
      <c r="A17" s="6">
        <v>2</v>
      </c>
      <c r="B17" s="23">
        <f t="shared" ref="B17:Q18" si="41">B3/86400</f>
        <v>1.1640684050925928E-4</v>
      </c>
      <c r="C17" s="23">
        <f t="shared" ref="C17:O17" si="42">C3/86400</f>
        <v>1.5018161585648147E-4</v>
      </c>
      <c r="D17" s="23">
        <f t="shared" si="42"/>
        <v>1.2958763752314817E-4</v>
      </c>
      <c r="E17" s="23">
        <f t="shared" si="42"/>
        <v>1.083671894675926E-4</v>
      </c>
      <c r="F17" s="23">
        <f t="shared" si="42"/>
        <v>1.0349479297453705E-4</v>
      </c>
      <c r="G17" s="23">
        <f t="shared" si="42"/>
        <v>8.5884353738425941E-5</v>
      </c>
      <c r="H17" s="23">
        <f t="shared" si="42"/>
        <v>1.0521620685185185E-4</v>
      </c>
      <c r="I17" s="23">
        <f t="shared" si="42"/>
        <v>1.2528344671296299E-4</v>
      </c>
      <c r="J17" s="23">
        <f t="shared" si="42"/>
        <v>1.1267321744212962E-4</v>
      </c>
      <c r="K17" s="23">
        <f t="shared" si="42"/>
        <v>1.4231964391203704E-4</v>
      </c>
      <c r="L17" s="23">
        <f t="shared" si="42"/>
        <v>1.2535483328703702E-4</v>
      </c>
      <c r="M17" s="23">
        <f t="shared" si="42"/>
        <v>7.4090870925925918E-5</v>
      </c>
      <c r="N17" s="23">
        <f t="shared" si="42"/>
        <v>1.3345930965277778E-4</v>
      </c>
      <c r="O17" s="23">
        <f t="shared" si="42"/>
        <v>1.3595364070601853E-4</v>
      </c>
      <c r="P17" s="34">
        <f t="shared" ref="P17:R17" si="43">P3/86400</f>
        <v>1.1773382854001323E-4</v>
      </c>
      <c r="Q17" s="34">
        <f t="shared" si="43"/>
        <v>7.4090870925925918E-5</v>
      </c>
      <c r="R17" s="34">
        <f t="shared" si="43"/>
        <v>1.5018161585648147E-4</v>
      </c>
      <c r="S17" s="8">
        <f t="shared" ref="S17:S18" si="44">STDEV(B17:O17)/P17*100</f>
        <v>18.07298955152315</v>
      </c>
      <c r="T17" s="18"/>
      <c r="U17" s="18"/>
      <c r="V17" s="6">
        <v>2</v>
      </c>
      <c r="W17" s="23">
        <f t="shared" ref="W17:Y19" si="45">W3/86400</f>
        <v>1.1185476505497685E-4</v>
      </c>
      <c r="X17" s="23">
        <f t="shared" si="45"/>
        <v>7.4090870925925918E-5</v>
      </c>
      <c r="Y17" s="23">
        <f t="shared" si="45"/>
        <v>1.5018161585648147E-4</v>
      </c>
      <c r="Z17" s="8">
        <f t="shared" ref="Z17:Z19" si="46">STDEV(C17,E17:I17,K17,M17)/W17*100</f>
        <v>23.420799776465053</v>
      </c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5">
      <c r="A18" s="1">
        <v>3</v>
      </c>
      <c r="B18" s="23">
        <f t="shared" si="41"/>
        <v>9.0857006377314801E-5</v>
      </c>
      <c r="C18" s="23">
        <f t="shared" si="41"/>
        <v>1.1791960611111112E-4</v>
      </c>
      <c r="D18" s="23">
        <f t="shared" si="41"/>
        <v>9.0098261527777763E-5</v>
      </c>
      <c r="E18" s="23">
        <f t="shared" si="41"/>
        <v>1.0084902788194443E-4</v>
      </c>
      <c r="F18" s="23">
        <f t="shared" si="41"/>
        <v>7.9700491307870349E-5</v>
      </c>
      <c r="G18" s="23">
        <f t="shared" si="41"/>
        <v>7.690854119212962E-5</v>
      </c>
      <c r="H18" s="23">
        <f t="shared" si="41"/>
        <v>1.3649507642361111E-4</v>
      </c>
      <c r="I18" s="23">
        <f t="shared" si="41"/>
        <v>1.2741638321759257E-4</v>
      </c>
      <c r="J18" s="23">
        <f t="shared" si="41"/>
        <v>1.2295288484953705E-4</v>
      </c>
      <c r="K18" s="23">
        <f t="shared" si="41"/>
        <v>1.2621724615740742E-4</v>
      </c>
      <c r="L18" s="23">
        <f t="shared" si="41"/>
        <v>1.1135099101851855E-4</v>
      </c>
      <c r="M18" s="23">
        <f t="shared" si="41"/>
        <v>6.1585621898148146E-5</v>
      </c>
      <c r="N18" s="23">
        <f t="shared" si="41"/>
        <v>1.2259175275462962E-4</v>
      </c>
      <c r="O18" s="23">
        <f t="shared" si="41"/>
        <v>1.2782396909722223E-4</v>
      </c>
      <c r="P18" s="34">
        <f t="shared" si="41"/>
        <v>1.0662620427248676E-4</v>
      </c>
      <c r="Q18" s="34">
        <f t="shared" si="41"/>
        <v>6.1585621898148146E-5</v>
      </c>
      <c r="R18" s="34">
        <f t="shared" ref="R18:R19" si="47">R4/86400</f>
        <v>1.3649507642361111E-4</v>
      </c>
      <c r="S18" s="8">
        <f t="shared" si="44"/>
        <v>21.795137772296044</v>
      </c>
      <c r="T18" s="11"/>
      <c r="U18" s="11"/>
      <c r="V18" s="1">
        <v>3</v>
      </c>
      <c r="W18" s="23">
        <f t="shared" si="45"/>
        <v>1.0338649927372683E-4</v>
      </c>
      <c r="X18" s="23">
        <f t="shared" si="45"/>
        <v>6.1585621898148146E-5</v>
      </c>
      <c r="Y18" s="23">
        <f t="shared" si="45"/>
        <v>1.3649507642361111E-4</v>
      </c>
      <c r="Z18" s="8">
        <f t="shared" si="46"/>
        <v>26.919318004177523</v>
      </c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5">
      <c r="A19" s="6" t="s">
        <v>22</v>
      </c>
      <c r="B19" s="9">
        <f>B5/86400</f>
        <v>3.0188413327546297E-4</v>
      </c>
      <c r="C19" s="9">
        <f t="shared" ref="C19:Q19" si="48">C5/86400</f>
        <v>3.7813733518518523E-4</v>
      </c>
      <c r="D19" s="9">
        <f t="shared" si="48"/>
        <v>3.036365163310185E-4</v>
      </c>
      <c r="E19" s="9">
        <f t="shared" si="48"/>
        <v>2.9104387124999999E-4</v>
      </c>
      <c r="F19" s="9">
        <f t="shared" si="48"/>
        <v>2.7965010077546295E-4</v>
      </c>
      <c r="G19" s="9">
        <f t="shared" si="48"/>
        <v>2.5102460737268516E-4</v>
      </c>
      <c r="H19" s="9">
        <f t="shared" si="48"/>
        <v>3.3347794364583334E-4</v>
      </c>
      <c r="I19" s="9">
        <f t="shared" si="48"/>
        <v>3.4973938649305556E-4</v>
      </c>
      <c r="J19" s="9">
        <f t="shared" si="48"/>
        <v>3.1779625430555558E-4</v>
      </c>
      <c r="K19" s="9">
        <f t="shared" si="48"/>
        <v>3.6666404216435187E-4</v>
      </c>
      <c r="L19" s="9">
        <f t="shared" si="48"/>
        <v>3.4292485512731481E-4</v>
      </c>
      <c r="M19" s="9">
        <f t="shared" si="48"/>
        <v>1.8684807255787037E-4</v>
      </c>
      <c r="N19" s="9">
        <f t="shared" si="48"/>
        <v>3.6133366927083334E-4</v>
      </c>
      <c r="O19" s="9">
        <f t="shared" si="48"/>
        <v>3.657848324537037E-4</v>
      </c>
      <c r="P19" s="34">
        <f t="shared" si="48"/>
        <v>3.1642468715773815E-4</v>
      </c>
      <c r="Q19" s="34">
        <f t="shared" si="48"/>
        <v>1.8684807255787037E-4</v>
      </c>
      <c r="R19" s="34">
        <f t="shared" si="47"/>
        <v>3.7813733518518523E-4</v>
      </c>
      <c r="S19" s="8">
        <f>STDEV(B19:O19)/P19*100</f>
        <v>16.70653810924156</v>
      </c>
      <c r="T19" s="24"/>
      <c r="U19" s="24"/>
      <c r="V19" s="6" t="s">
        <v>22</v>
      </c>
      <c r="W19" s="23">
        <f t="shared" si="45"/>
        <v>3.0457316993055562E-4</v>
      </c>
      <c r="X19" s="23">
        <f t="shared" si="45"/>
        <v>1.8684807255787037E-4</v>
      </c>
      <c r="Y19" s="23">
        <f t="shared" si="45"/>
        <v>3.7813733518518523E-4</v>
      </c>
      <c r="Z19" s="8">
        <f t="shared" si="46"/>
        <v>21.376772992078511</v>
      </c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5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5">
      <c r="A21" s="35" t="s">
        <v>36</v>
      </c>
      <c r="B21" s="27"/>
      <c r="C21" s="9" t="s">
        <v>6</v>
      </c>
      <c r="D21" s="9"/>
      <c r="E21" s="9" t="s">
        <v>8</v>
      </c>
      <c r="F21" s="9" t="s">
        <v>9</v>
      </c>
      <c r="G21" s="27" t="s">
        <v>10</v>
      </c>
      <c r="H21" s="9" t="s">
        <v>11</v>
      </c>
      <c r="I21" s="9" t="s">
        <v>12</v>
      </c>
      <c r="J21" s="9"/>
      <c r="K21" s="9" t="s">
        <v>14</v>
      </c>
      <c r="L21" s="14"/>
      <c r="M21" s="14" t="s">
        <v>16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21</v>
      </c>
      <c r="AB21" s="27" t="s">
        <v>5</v>
      </c>
      <c r="AC21" s="27" t="s">
        <v>6</v>
      </c>
      <c r="AD21" s="27" t="s">
        <v>7</v>
      </c>
      <c r="AE21" s="27" t="s">
        <v>8</v>
      </c>
      <c r="AF21" s="27" t="s">
        <v>9</v>
      </c>
      <c r="AG21" s="27" t="s">
        <v>10</v>
      </c>
      <c r="AH21" s="27" t="s">
        <v>11</v>
      </c>
      <c r="AI21" s="27" t="s">
        <v>12</v>
      </c>
      <c r="AJ21" s="27" t="s">
        <v>13</v>
      </c>
      <c r="AK21" s="27" t="s">
        <v>14</v>
      </c>
      <c r="AL21" s="12" t="s">
        <v>15</v>
      </c>
      <c r="AM21" s="12" t="s">
        <v>16</v>
      </c>
      <c r="AN21" s="12" t="s">
        <v>17</v>
      </c>
      <c r="AO21" s="12" t="s">
        <v>18</v>
      </c>
      <c r="AP21" s="6" t="s">
        <v>24</v>
      </c>
      <c r="AQ21" s="1" t="s">
        <v>25</v>
      </c>
      <c r="AR21" s="6" t="s">
        <v>26</v>
      </c>
      <c r="AS21" s="6" t="s">
        <v>32</v>
      </c>
      <c r="AT21" s="6" t="s">
        <v>28</v>
      </c>
      <c r="AU21" s="6" t="s">
        <v>31</v>
      </c>
      <c r="AV21" s="1" t="s">
        <v>29</v>
      </c>
      <c r="AW21" s="6" t="s">
        <v>33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5">
      <c r="A22" s="6">
        <v>1</v>
      </c>
      <c r="B22" s="8"/>
      <c r="C22" s="8">
        <f>(C2-$W2)/$W2*100</f>
        <v>23.176722220634616</v>
      </c>
      <c r="D22" s="8"/>
      <c r="E22" s="8">
        <f>(E2-$W2)/$W2*100</f>
        <v>-8.4004160113129203</v>
      </c>
      <c r="F22" s="8">
        <f>(F2-$W2)/$W2*100</f>
        <v>7.9735351476214591</v>
      </c>
      <c r="G22" s="8">
        <f t="shared" ref="G22:I22" si="49">(G2-$W2)/$W2*100</f>
        <v>-1.2315791903351412</v>
      </c>
      <c r="H22" s="8">
        <f t="shared" si="49"/>
        <v>2.7255153151776392</v>
      </c>
      <c r="I22" s="8">
        <f t="shared" si="49"/>
        <v>8.6281053882369516</v>
      </c>
      <c r="J22" s="8"/>
      <c r="K22" s="8">
        <f>(K2-$W2)/$W2*100</f>
        <v>9.8455825315711269</v>
      </c>
      <c r="L22" s="8"/>
      <c r="M22" s="8">
        <f>(M2-$W2)/$W2*100</f>
        <v>-42.717465401593877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1" t="s">
        <v>3</v>
      </c>
      <c r="AB22" s="8">
        <f t="shared" ref="AB22:AO22" si="50">AB2/AB$9*100</f>
        <v>22.612108141487766</v>
      </c>
      <c r="AC22" s="8">
        <f t="shared" si="50"/>
        <v>20.166658107819252</v>
      </c>
      <c r="AD22" s="8">
        <f t="shared" si="50"/>
        <v>23.851873234060712</v>
      </c>
      <c r="AE22" s="8">
        <f t="shared" si="50"/>
        <v>22.408915845038795</v>
      </c>
      <c r="AF22" s="8">
        <f t="shared" si="50"/>
        <v>25.545594976297441</v>
      </c>
      <c r="AG22" s="8">
        <f t="shared" si="50"/>
        <v>27.985266566530825</v>
      </c>
      <c r="AH22" s="8">
        <f t="shared" si="50"/>
        <v>20.735130812926911</v>
      </c>
      <c r="AI22" s="8">
        <f t="shared" si="50"/>
        <v>23.123674104883779</v>
      </c>
      <c r="AJ22" s="8">
        <f t="shared" si="50"/>
        <v>20.591966173578655</v>
      </c>
      <c r="AK22" s="8">
        <f t="shared" si="50"/>
        <v>24.953080643488239</v>
      </c>
      <c r="AL22" s="8">
        <f t="shared" si="50"/>
        <v>28.057531381582479</v>
      </c>
      <c r="AM22" s="8">
        <f t="shared" si="50"/>
        <v>23.768428619224817</v>
      </c>
      <c r="AN22" s="8">
        <f t="shared" si="50"/>
        <v>25.664890524951073</v>
      </c>
      <c r="AO22" s="8">
        <f t="shared" si="50"/>
        <v>25.223860037968755</v>
      </c>
      <c r="AP22" s="8">
        <f>AVERAGE(AB22:AO22)</f>
        <v>23.906355654988538</v>
      </c>
      <c r="AQ22" s="8">
        <f t="shared" ref="AQ22:AQ29" si="51">MIN(AB22:AO22)</f>
        <v>20.166658107819252</v>
      </c>
      <c r="AR22" s="8">
        <f>MAX(AB22:AO22)</f>
        <v>28.057531381582479</v>
      </c>
      <c r="AS22" s="8">
        <f t="shared" ref="AS22:AS28" si="52">STDEV(AB22:AO22)</f>
        <v>2.5124297644688705</v>
      </c>
      <c r="AT22" s="8">
        <f t="shared" ref="AT22:AT28" si="53">AVERAGE(AC22,AE22:AI22,AK22,AM22)</f>
        <v>23.585843709526259</v>
      </c>
      <c r="AU22" s="32">
        <f t="shared" ref="AU22:AU28" si="54">MIN(AC22,AE22:AI22,AK22,AM22)</f>
        <v>20.166658107819252</v>
      </c>
      <c r="AV22" s="32">
        <f t="shared" ref="AV22:AV28" si="55">MAX(AC22,AE22:AI22,AK22,AM22)</f>
        <v>27.985266566530825</v>
      </c>
      <c r="AW22" s="8">
        <f t="shared" ref="AW22:AW28" si="56">STDEV(AC22,AE22:AI22,AK22,AM22)</f>
        <v>2.577772424971517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5">
      <c r="A23" s="6">
        <v>2</v>
      </c>
      <c r="B23" s="8"/>
      <c r="C23" s="8">
        <f t="shared" ref="C23:C24" si="57">(C3-$W3)/$W3*100</f>
        <v>34.26483510350846</v>
      </c>
      <c r="D23" s="8"/>
      <c r="E23" s="8">
        <f t="shared" ref="E23:F24" si="58">(E3-$W3)/$W3*100</f>
        <v>-3.11794994667425</v>
      </c>
      <c r="F23" s="8">
        <f t="shared" si="58"/>
        <v>-7.4739525636935245</v>
      </c>
      <c r="G23" s="8">
        <f t="shared" ref="G23:I23" si="59">(G3-$W3)/$W3*100</f>
        <v>-23.217974937220067</v>
      </c>
      <c r="H23" s="8">
        <f t="shared" si="59"/>
        <v>-5.9349802396546423</v>
      </c>
      <c r="I23" s="8">
        <f t="shared" si="59"/>
        <v>12.005462307650372</v>
      </c>
      <c r="J23" s="8"/>
      <c r="K23" s="8">
        <f t="shared" ref="K23:K24" si="60">(K3-$W3)/$W3*100</f>
        <v>27.236102853630438</v>
      </c>
      <c r="L23" s="8"/>
      <c r="M23" s="8">
        <f t="shared" ref="M23:M24" si="61">(M3-$W3)/$W3*100</f>
        <v>-33.761542577546791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1" t="s">
        <v>4</v>
      </c>
      <c r="AB23" s="8">
        <f t="shared" ref="AB23:AO23" si="62">AB3/AB$9*100</f>
        <v>8.7311378125981509</v>
      </c>
      <c r="AC23" s="8">
        <f t="shared" si="62"/>
        <v>8.9328523025200504</v>
      </c>
      <c r="AD23" s="8">
        <f t="shared" si="62"/>
        <v>3.7965197505865258</v>
      </c>
      <c r="AE23" s="8">
        <f t="shared" si="62"/>
        <v>5.7063141885030877</v>
      </c>
      <c r="AF23" s="8">
        <f t="shared" si="62"/>
        <v>8.9456554203906578</v>
      </c>
      <c r="AG23" s="8">
        <f t="shared" si="62"/>
        <v>7.1633642253245311</v>
      </c>
      <c r="AH23" s="8">
        <f t="shared" si="62"/>
        <v>6.7829291124485946</v>
      </c>
      <c r="AI23" s="8">
        <f t="shared" si="62"/>
        <v>4.6225736184697412</v>
      </c>
      <c r="AJ23" s="8">
        <f t="shared" si="62"/>
        <v>5.2642706135559481</v>
      </c>
      <c r="AK23" s="8">
        <f t="shared" si="62"/>
        <v>1.8090614841336814</v>
      </c>
      <c r="AL23" s="8">
        <f t="shared" si="62"/>
        <v>2.9169020062582001</v>
      </c>
      <c r="AM23" s="8">
        <f t="shared" si="62"/>
        <v>3.6183027680885265</v>
      </c>
      <c r="AN23" s="8">
        <f t="shared" si="62"/>
        <v>3.4723352076757426</v>
      </c>
      <c r="AO23" s="8">
        <f t="shared" si="62"/>
        <v>2.6633604260929191</v>
      </c>
      <c r="AP23" s="8">
        <f t="shared" ref="AP23:AP28" si="63">AVERAGE(AB23:AO23)</f>
        <v>5.3161127811890259</v>
      </c>
      <c r="AQ23" s="8">
        <f t="shared" si="51"/>
        <v>1.8090614841336814</v>
      </c>
      <c r="AR23" s="8">
        <f t="shared" ref="AR23:AR29" si="64">MAX(AB23:AO23)</f>
        <v>8.9456554203906578</v>
      </c>
      <c r="AS23" s="8">
        <f t="shared" si="52"/>
        <v>2.4463562170086961</v>
      </c>
      <c r="AT23" s="8">
        <f t="shared" si="53"/>
        <v>5.9476316399848592</v>
      </c>
      <c r="AU23" s="32">
        <f t="shared" si="54"/>
        <v>1.8090614841336814</v>
      </c>
      <c r="AV23" s="32">
        <f t="shared" si="55"/>
        <v>8.9456554203906578</v>
      </c>
      <c r="AW23" s="8">
        <f t="shared" si="56"/>
        <v>2.5197212254983894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5">
      <c r="A24" s="1">
        <v>3</v>
      </c>
      <c r="C24" s="8">
        <f t="shared" si="57"/>
        <v>14.057064451816231</v>
      </c>
      <c r="E24" s="8">
        <f t="shared" si="58"/>
        <v>-2.4543546880953757</v>
      </c>
      <c r="F24" s="8">
        <f t="shared" si="58"/>
        <v>-22.910155709156214</v>
      </c>
      <c r="G24" s="8">
        <f t="shared" ref="G24:I24" si="65">(G4-$W4)/$W4*100</f>
        <v>-25.610653487254631</v>
      </c>
      <c r="H24" s="8">
        <f t="shared" si="65"/>
        <v>32.024081850596161</v>
      </c>
      <c r="I24" s="8">
        <f t="shared" si="65"/>
        <v>23.242767781743019</v>
      </c>
      <c r="K24" s="8">
        <f t="shared" si="60"/>
        <v>22.08290931994296</v>
      </c>
      <c r="M24" s="8">
        <f t="shared" si="61"/>
        <v>-40.431659519591989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1" t="s">
        <v>0</v>
      </c>
      <c r="AB24" s="8">
        <f t="shared" ref="AB24:AO24" si="66">AB4/AB$9*100</f>
        <v>20.689223480692164</v>
      </c>
      <c r="AC24" s="8">
        <f t="shared" si="66"/>
        <v>18.269926162947421</v>
      </c>
      <c r="AD24" s="8">
        <f t="shared" si="66"/>
        <v>19.311832716329583</v>
      </c>
      <c r="AE24" s="8">
        <f t="shared" si="66"/>
        <v>19.494890196901892</v>
      </c>
      <c r="AF24" s="8">
        <f t="shared" si="66"/>
        <v>17.557018360046666</v>
      </c>
      <c r="AG24" s="8">
        <f t="shared" si="66"/>
        <v>18.796734639903676</v>
      </c>
      <c r="AH24" s="8">
        <f t="shared" si="66"/>
        <v>13.337861265504053</v>
      </c>
      <c r="AI24" s="8">
        <f t="shared" si="66"/>
        <v>17.820246422401951</v>
      </c>
      <c r="AJ24" s="8">
        <f t="shared" si="66"/>
        <v>16.87103594298549</v>
      </c>
      <c r="AK24" s="8">
        <f t="shared" si="66"/>
        <v>19.694820190604233</v>
      </c>
      <c r="AL24" s="8">
        <f t="shared" si="66"/>
        <v>20.325479514944519</v>
      </c>
      <c r="AM24" s="8">
        <f t="shared" si="66"/>
        <v>17.961165050618504</v>
      </c>
      <c r="AN24" s="8">
        <f t="shared" si="66"/>
        <v>21.718110823846654</v>
      </c>
      <c r="AO24" s="8">
        <f t="shared" si="66"/>
        <v>18.878576019353432</v>
      </c>
      <c r="AP24" s="8">
        <f t="shared" si="63"/>
        <v>18.623351484791442</v>
      </c>
      <c r="AQ24" s="8">
        <f t="shared" si="51"/>
        <v>13.337861265504053</v>
      </c>
      <c r="AR24" s="8">
        <f t="shared" si="64"/>
        <v>21.718110823846654</v>
      </c>
      <c r="AS24" s="8">
        <f t="shared" si="52"/>
        <v>2.0109679247187273</v>
      </c>
      <c r="AT24" s="8">
        <f t="shared" si="53"/>
        <v>17.866582786116048</v>
      </c>
      <c r="AU24" s="32">
        <f t="shared" si="54"/>
        <v>13.337861265504053</v>
      </c>
      <c r="AV24" s="32">
        <f t="shared" si="55"/>
        <v>19.694820190604233</v>
      </c>
      <c r="AW24" s="8">
        <f t="shared" si="56"/>
        <v>1.9870274636980061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1" t="s">
        <v>1</v>
      </c>
      <c r="AB25" s="8">
        <f t="shared" ref="AB25:AO25" si="67">AB5/AB$9*100</f>
        <v>5.790040610079906</v>
      </c>
      <c r="AC25" s="8">
        <f t="shared" si="67"/>
        <v>9.5364083984507317</v>
      </c>
      <c r="AD25" s="8">
        <f t="shared" si="67"/>
        <v>9.1829396480047354</v>
      </c>
      <c r="AE25" s="8">
        <f t="shared" si="67"/>
        <v>5.0134947844415541</v>
      </c>
      <c r="AF25" s="8">
        <f t="shared" si="67"/>
        <v>7.0776718531560299</v>
      </c>
      <c r="AG25" s="8">
        <f t="shared" si="67"/>
        <v>5.4801853467601109</v>
      </c>
      <c r="AH25" s="8">
        <f t="shared" si="67"/>
        <v>6.930729693372899</v>
      </c>
      <c r="AI25" s="8">
        <f t="shared" si="67"/>
        <v>7.034116244865225</v>
      </c>
      <c r="AJ25" s="8">
        <f t="shared" si="67"/>
        <v>5.7928118377542592</v>
      </c>
      <c r="AK25" s="8">
        <f t="shared" si="67"/>
        <v>7.0604504515960524</v>
      </c>
      <c r="AL25" s="8">
        <f t="shared" si="67"/>
        <v>5.149828644653069</v>
      </c>
      <c r="AM25" s="8">
        <f t="shared" si="67"/>
        <v>7.6186623531613522</v>
      </c>
      <c r="AN25" s="8">
        <f t="shared" si="67"/>
        <v>5.3226106342003066</v>
      </c>
      <c r="AO25" s="8">
        <f t="shared" si="67"/>
        <v>5.5462758869904327</v>
      </c>
      <c r="AP25" s="8">
        <f t="shared" si="63"/>
        <v>6.6097304562490464</v>
      </c>
      <c r="AQ25" s="8">
        <f t="shared" si="51"/>
        <v>5.0134947844415541</v>
      </c>
      <c r="AR25" s="8">
        <f t="shared" si="64"/>
        <v>9.5364083984507317</v>
      </c>
      <c r="AS25" s="8">
        <f t="shared" si="52"/>
        <v>1.4409416972040738</v>
      </c>
      <c r="AT25" s="8">
        <f t="shared" si="53"/>
        <v>6.9689648907254949</v>
      </c>
      <c r="AU25" s="32">
        <f t="shared" si="54"/>
        <v>5.0134947844415541</v>
      </c>
      <c r="AV25" s="32">
        <f t="shared" si="55"/>
        <v>9.5364083984507317</v>
      </c>
      <c r="AW25" s="8">
        <f t="shared" si="56"/>
        <v>1.3669619216113322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5">
      <c r="A26" s="35" t="s">
        <v>37</v>
      </c>
      <c r="B26" s="27" t="s">
        <v>5</v>
      </c>
      <c r="C26" s="9" t="s">
        <v>6</v>
      </c>
      <c r="D26" s="9" t="s">
        <v>7</v>
      </c>
      <c r="E26" s="9" t="s">
        <v>8</v>
      </c>
      <c r="F26" s="9" t="s">
        <v>9</v>
      </c>
      <c r="G26" s="27" t="s">
        <v>10</v>
      </c>
      <c r="H26" s="9" t="s">
        <v>11</v>
      </c>
      <c r="I26" s="9" t="s">
        <v>12</v>
      </c>
      <c r="J26" s="9" t="s">
        <v>13</v>
      </c>
      <c r="K26" s="9" t="s">
        <v>14</v>
      </c>
      <c r="L26" s="14" t="s">
        <v>15</v>
      </c>
      <c r="M26" s="14" t="s">
        <v>16</v>
      </c>
      <c r="N26" s="14" t="s">
        <v>17</v>
      </c>
      <c r="O26" s="14" t="s">
        <v>18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1" t="s">
        <v>51</v>
      </c>
      <c r="AB26" s="8">
        <f t="shared" ref="AB26:AO26" si="68">AB6/AB$9*100</f>
        <v>6.2322919064861608</v>
      </c>
      <c r="AC26" s="8">
        <f t="shared" si="68"/>
        <v>7.0233496264126725</v>
      </c>
      <c r="AD26" s="8">
        <f t="shared" si="68"/>
        <v>6.018697792472544</v>
      </c>
      <c r="AE26" s="8">
        <f t="shared" si="68"/>
        <v>6.0056972981309782</v>
      </c>
      <c r="AF26" s="8">
        <f t="shared" si="68"/>
        <v>5.4065848648801138</v>
      </c>
      <c r="AG26" s="8">
        <f t="shared" si="68"/>
        <v>6.1414752679415114</v>
      </c>
      <c r="AH26" s="8">
        <f t="shared" si="68"/>
        <v>5.2786371513958823</v>
      </c>
      <c r="AI26" s="8">
        <f t="shared" si="68"/>
        <v>5.975351777043354</v>
      </c>
      <c r="AJ26" s="8">
        <f t="shared" si="68"/>
        <v>7.1881606760476782</v>
      </c>
      <c r="AK26" s="8">
        <f t="shared" si="68"/>
        <v>7.5192652097860249</v>
      </c>
      <c r="AL26" s="8">
        <f t="shared" si="68"/>
        <v>6.8914134549120671</v>
      </c>
      <c r="AM26" s="8">
        <f t="shared" si="68"/>
        <v>8.9491190203656323</v>
      </c>
      <c r="AN26" s="8">
        <f t="shared" si="68"/>
        <v>7.9955373753820558</v>
      </c>
      <c r="AO26" s="8">
        <f t="shared" si="68"/>
        <v>6.7988875878025699</v>
      </c>
      <c r="AP26" s="8">
        <f t="shared" si="63"/>
        <v>6.6731763577899459</v>
      </c>
      <c r="AQ26" s="8">
        <f t="shared" si="51"/>
        <v>5.2786371513958823</v>
      </c>
      <c r="AR26" s="8">
        <f t="shared" si="64"/>
        <v>8.9491190203656323</v>
      </c>
      <c r="AS26" s="8">
        <f t="shared" si="52"/>
        <v>1.01839199454294</v>
      </c>
      <c r="AT26" s="8">
        <f t="shared" si="53"/>
        <v>6.5374350269945207</v>
      </c>
      <c r="AU26" s="32">
        <f t="shared" si="54"/>
        <v>5.2786371513958823</v>
      </c>
      <c r="AV26" s="32">
        <f t="shared" si="55"/>
        <v>8.9491190203656323</v>
      </c>
      <c r="AW26" s="8">
        <f t="shared" si="56"/>
        <v>1.2326037535801029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5">
      <c r="A27" s="6">
        <v>1</v>
      </c>
      <c r="B27" s="8">
        <f>(B2-$P2)/$P2*100</f>
        <v>2.7759101055952518</v>
      </c>
      <c r="C27" s="8">
        <f t="shared" ref="C27:O27" si="69">(C2-$P2)/$P2*100</f>
        <v>19.520476126443054</v>
      </c>
      <c r="D27" s="8">
        <f t="shared" si="69"/>
        <v>-8.8134117516134349</v>
      </c>
      <c r="E27" s="8">
        <f t="shared" si="69"/>
        <v>-11.119360103592921</v>
      </c>
      <c r="F27" s="8">
        <f t="shared" si="69"/>
        <v>4.768564199844338</v>
      </c>
      <c r="G27" s="8">
        <f t="shared" si="69"/>
        <v>-4.1633153682792452</v>
      </c>
      <c r="H27" s="8">
        <f t="shared" si="69"/>
        <v>-0.32367902425425582</v>
      </c>
      <c r="I27" s="8">
        <f t="shared" si="69"/>
        <v>5.4037048774508589</v>
      </c>
      <c r="J27" s="8">
        <f t="shared" si="69"/>
        <v>-10.74734098739488</v>
      </c>
      <c r="K27" s="8">
        <f t="shared" si="69"/>
        <v>6.5850437312621981</v>
      </c>
      <c r="L27" s="8">
        <f t="shared" si="69"/>
        <v>15.374387246861254</v>
      </c>
      <c r="M27" s="8">
        <f t="shared" si="69"/>
        <v>-44.417778899266494</v>
      </c>
      <c r="N27" s="8">
        <f t="shared" si="69"/>
        <v>14.357249926362774</v>
      </c>
      <c r="O27" s="8">
        <f t="shared" si="69"/>
        <v>10.799549920581597</v>
      </c>
      <c r="Q27" s="23"/>
      <c r="R27" s="23"/>
      <c r="S27" s="7"/>
      <c r="T27" s="7"/>
      <c r="U27" s="7"/>
      <c r="V27" s="7"/>
      <c r="W27" s="7"/>
      <c r="X27" s="7"/>
      <c r="Y27" s="7"/>
      <c r="AA27" s="1" t="s">
        <v>52</v>
      </c>
      <c r="AB27" s="8">
        <f t="shared" ref="AB27:AO27" si="70">AB7/AB$9*100</f>
        <v>5.8485495790889939</v>
      </c>
      <c r="AC27" s="8">
        <f t="shared" si="70"/>
        <v>4.886472319965117</v>
      </c>
      <c r="AD27" s="8">
        <f t="shared" si="70"/>
        <v>8.1650716368535168</v>
      </c>
      <c r="AE27" s="8">
        <f t="shared" si="70"/>
        <v>6.7198883250835673</v>
      </c>
      <c r="AF27" s="8">
        <f t="shared" si="70"/>
        <v>6.9673985063530575</v>
      </c>
      <c r="AG27" s="8">
        <f t="shared" si="70"/>
        <v>3.7951245422476148</v>
      </c>
      <c r="AH27" s="8">
        <f t="shared" si="70"/>
        <v>6.0039460698089542</v>
      </c>
      <c r="AI27" s="8">
        <f t="shared" si="70"/>
        <v>4.992229423441584</v>
      </c>
      <c r="AJ27" s="8">
        <f t="shared" si="70"/>
        <v>5.6025369998107726</v>
      </c>
      <c r="AK27" s="8">
        <f t="shared" si="70"/>
        <v>4.5401903131292531</v>
      </c>
      <c r="AL27" s="8">
        <f t="shared" si="70"/>
        <v>4.1878854408749957</v>
      </c>
      <c r="AM27" s="8">
        <f t="shared" si="70"/>
        <v>5.1240560990561219</v>
      </c>
      <c r="AN27" s="8">
        <f t="shared" si="70"/>
        <v>1.8989401260526579</v>
      </c>
      <c r="AO27" s="8">
        <f t="shared" si="70"/>
        <v>5.9439144498496619</v>
      </c>
      <c r="AP27" s="8">
        <f t="shared" si="63"/>
        <v>5.3340145594011332</v>
      </c>
      <c r="AQ27" s="8">
        <f t="shared" si="51"/>
        <v>1.8989401260526579</v>
      </c>
      <c r="AR27" s="8">
        <f t="shared" si="64"/>
        <v>8.1650716368535168</v>
      </c>
      <c r="AS27" s="8">
        <f t="shared" si="52"/>
        <v>1.5250218537906988</v>
      </c>
      <c r="AT27" s="8">
        <f t="shared" si="53"/>
        <v>5.3786631998856578</v>
      </c>
      <c r="AU27" s="32">
        <f t="shared" si="54"/>
        <v>3.7951245422476148</v>
      </c>
      <c r="AV27" s="32">
        <f t="shared" si="55"/>
        <v>6.9673985063530575</v>
      </c>
      <c r="AW27" s="8">
        <f t="shared" si="56"/>
        <v>1.0942043777234502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5">
      <c r="A28" s="6">
        <v>2</v>
      </c>
      <c r="B28" s="8">
        <f t="shared" ref="B28:O29" si="71">(B3-$P3)/$P3*100</f>
        <v>-1.1271085355921815</v>
      </c>
      <c r="C28" s="8">
        <f t="shared" si="71"/>
        <v>27.560292329608977</v>
      </c>
      <c r="D28" s="8">
        <f t="shared" si="71"/>
        <v>10.06831182688183</v>
      </c>
      <c r="E28" s="8">
        <f t="shared" si="71"/>
        <v>-7.9557754882975482</v>
      </c>
      <c r="F28" s="8">
        <f t="shared" si="71"/>
        <v>-12.094260198662344</v>
      </c>
      <c r="G28" s="8">
        <f t="shared" si="71"/>
        <v>-27.052101504337706</v>
      </c>
      <c r="H28" s="8">
        <f t="shared" si="71"/>
        <v>-10.632136781237108</v>
      </c>
      <c r="I28" s="8">
        <f t="shared" si="71"/>
        <v>6.4124459949791932</v>
      </c>
      <c r="J28" s="8">
        <f t="shared" si="71"/>
        <v>-4.298349217585927</v>
      </c>
      <c r="K28" s="8">
        <f t="shared" si="71"/>
        <v>20.882541302619767</v>
      </c>
      <c r="L28" s="8">
        <f t="shared" si="71"/>
        <v>6.4730798628821402</v>
      </c>
      <c r="M28" s="8">
        <f t="shared" si="71"/>
        <v>-37.069173877459313</v>
      </c>
      <c r="N28" s="8">
        <f t="shared" si="71"/>
        <v>13.356807731280112</v>
      </c>
      <c r="O28" s="8">
        <f t="shared" si="71"/>
        <v>15.475426554920086</v>
      </c>
      <c r="Q28" s="23"/>
      <c r="R28" s="23"/>
      <c r="S28" s="7"/>
      <c r="T28" s="7"/>
      <c r="U28" s="7"/>
      <c r="V28" s="7"/>
      <c r="W28" s="7"/>
      <c r="X28" s="7"/>
      <c r="Y28" s="7"/>
      <c r="AA28" s="1">
        <v>3</v>
      </c>
      <c r="AB28" s="8">
        <f t="shared" ref="AB28:AO28" si="72">AB8/AB$9*100</f>
        <v>30.096648469566855</v>
      </c>
      <c r="AC28" s="8">
        <f t="shared" si="72"/>
        <v>31.184333081884745</v>
      </c>
      <c r="AD28" s="8">
        <f t="shared" si="72"/>
        <v>29.673065221692379</v>
      </c>
      <c r="AE28" s="8">
        <f t="shared" si="72"/>
        <v>34.650799361900134</v>
      </c>
      <c r="AF28" s="8">
        <f t="shared" si="72"/>
        <v>28.500076018876026</v>
      </c>
      <c r="AG28" s="8">
        <f t="shared" si="72"/>
        <v>30.637849411291739</v>
      </c>
      <c r="AH28" s="8">
        <f t="shared" si="72"/>
        <v>40.930765894542716</v>
      </c>
      <c r="AI28" s="8">
        <f t="shared" si="72"/>
        <v>36.431808408894369</v>
      </c>
      <c r="AJ28" s="8">
        <f t="shared" si="72"/>
        <v>38.689217756267198</v>
      </c>
      <c r="AK28" s="8">
        <f t="shared" si="72"/>
        <v>34.423131707262513</v>
      </c>
      <c r="AL28" s="8">
        <f t="shared" si="72"/>
        <v>32.470959556774673</v>
      </c>
      <c r="AM28" s="8">
        <f t="shared" si="72"/>
        <v>32.960266089485039</v>
      </c>
      <c r="AN28" s="8">
        <f t="shared" si="72"/>
        <v>33.927575307891509</v>
      </c>
      <c r="AO28" s="8">
        <f t="shared" si="72"/>
        <v>34.945125591942229</v>
      </c>
      <c r="AP28" s="8">
        <f t="shared" si="63"/>
        <v>33.537258705590872</v>
      </c>
      <c r="AQ28" s="8">
        <f t="shared" si="51"/>
        <v>28.500076018876026</v>
      </c>
      <c r="AR28" s="8">
        <f t="shared" si="64"/>
        <v>40.930765894542716</v>
      </c>
      <c r="AS28" s="8">
        <f t="shared" si="52"/>
        <v>3.5224551717715835</v>
      </c>
      <c r="AT28" s="8">
        <f t="shared" si="53"/>
        <v>33.714878746767162</v>
      </c>
      <c r="AU28" s="32">
        <f t="shared" si="54"/>
        <v>28.500076018876026</v>
      </c>
      <c r="AV28" s="32">
        <f t="shared" si="55"/>
        <v>40.930765894542716</v>
      </c>
      <c r="AW28" s="8">
        <f t="shared" si="56"/>
        <v>3.8630794973337381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5">
      <c r="A29" s="6">
        <v>3</v>
      </c>
      <c r="B29" s="8">
        <f t="shared" si="71"/>
        <v>-14.789233099654622</v>
      </c>
      <c r="C29" s="8">
        <f t="shared" si="71"/>
        <v>10.59158198088315</v>
      </c>
      <c r="D29" s="8">
        <f t="shared" si="71"/>
        <v>-15.500826328274139</v>
      </c>
      <c r="E29" s="8">
        <f t="shared" si="71"/>
        <v>-5.4181581628645175</v>
      </c>
      <c r="F29" s="8">
        <f t="shared" si="71"/>
        <v>-25.252435035394178</v>
      </c>
      <c r="G29" s="8">
        <f t="shared" si="71"/>
        <v>-27.870881537161985</v>
      </c>
      <c r="H29" s="8">
        <f t="shared" si="71"/>
        <v>28.012693835366658</v>
      </c>
      <c r="I29" s="8">
        <f t="shared" si="71"/>
        <v>19.498189105537175</v>
      </c>
      <c r="J29" s="8">
        <f t="shared" si="71"/>
        <v>15.312071444770678</v>
      </c>
      <c r="K29" s="8">
        <f t="shared" si="71"/>
        <v>18.373571504857381</v>
      </c>
      <c r="L29" s="8">
        <f t="shared" si="71"/>
        <v>4.4311684714551367</v>
      </c>
      <c r="M29" s="8">
        <f t="shared" si="71"/>
        <v>-42.241569679471965</v>
      </c>
      <c r="N29" s="8">
        <f t="shared" si="71"/>
        <v>14.973381628912136</v>
      </c>
      <c r="O29" s="8">
        <f t="shared" si="71"/>
        <v>19.880445871039239</v>
      </c>
      <c r="Q29" s="23"/>
      <c r="R29" s="23"/>
      <c r="S29" s="7"/>
      <c r="T29" s="7"/>
      <c r="U29" s="7"/>
      <c r="V29" s="7"/>
      <c r="W29" s="7"/>
      <c r="X29" s="7"/>
      <c r="Y29" s="7"/>
      <c r="AA29" s="20" t="s">
        <v>22</v>
      </c>
      <c r="AB29" s="16">
        <f>SUM(AB22:AB28)</f>
        <v>100</v>
      </c>
      <c r="AC29" s="16">
        <f t="shared" ref="AC29:AP29" si="73">SUM(AC22:AC28)</f>
        <v>99.999999999999986</v>
      </c>
      <c r="AD29" s="16">
        <f t="shared" si="73"/>
        <v>100</v>
      </c>
      <c r="AE29" s="16">
        <f t="shared" si="73"/>
        <v>100</v>
      </c>
      <c r="AF29" s="16">
        <f t="shared" si="73"/>
        <v>100.00000000000001</v>
      </c>
      <c r="AG29" s="16">
        <f t="shared" si="73"/>
        <v>100.00000000000001</v>
      </c>
      <c r="AH29" s="16">
        <f t="shared" si="73"/>
        <v>100</v>
      </c>
      <c r="AI29" s="16">
        <f t="shared" si="73"/>
        <v>100</v>
      </c>
      <c r="AJ29" s="16">
        <f t="shared" si="73"/>
        <v>100</v>
      </c>
      <c r="AK29" s="16">
        <f t="shared" si="73"/>
        <v>100</v>
      </c>
      <c r="AL29" s="16">
        <f t="shared" si="73"/>
        <v>100</v>
      </c>
      <c r="AM29" s="16">
        <f t="shared" si="73"/>
        <v>100</v>
      </c>
      <c r="AN29" s="16">
        <f t="shared" si="73"/>
        <v>100</v>
      </c>
      <c r="AO29" s="16">
        <f t="shared" si="73"/>
        <v>99.999999999999986</v>
      </c>
      <c r="AP29" s="16">
        <f t="shared" si="73"/>
        <v>100.00000000000001</v>
      </c>
      <c r="AQ29" s="8">
        <f t="shared" si="51"/>
        <v>99.999999999999986</v>
      </c>
      <c r="AR29" s="8">
        <f t="shared" si="64"/>
        <v>100.00000000000001</v>
      </c>
      <c r="AS29" s="8"/>
      <c r="AT29" s="8"/>
      <c r="AU29" s="32"/>
      <c r="AV29" s="32"/>
      <c r="AW29" s="8"/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Q30" s="8"/>
      <c r="AR30" s="8"/>
      <c r="AS30" s="8"/>
      <c r="AT30" s="8"/>
      <c r="AU30" s="32"/>
      <c r="AV30" s="32"/>
      <c r="AW30" s="8"/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5">
      <c r="A31" s="35" t="s">
        <v>38</v>
      </c>
      <c r="B31" s="27"/>
      <c r="C31" s="9" t="s">
        <v>6</v>
      </c>
      <c r="D31" s="9"/>
      <c r="E31" s="9" t="s">
        <v>8</v>
      </c>
      <c r="F31" s="9" t="s">
        <v>9</v>
      </c>
      <c r="G31" s="27" t="s">
        <v>10</v>
      </c>
      <c r="H31" s="9" t="s">
        <v>11</v>
      </c>
      <c r="I31" s="9" t="s">
        <v>12</v>
      </c>
      <c r="J31" s="9"/>
      <c r="K31" s="9" t="s">
        <v>14</v>
      </c>
      <c r="L31" s="14"/>
      <c r="M31" s="14" t="s">
        <v>16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1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32"/>
      <c r="AV31" s="32"/>
      <c r="AW31" s="8"/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5">
      <c r="A32" s="6">
        <v>1</v>
      </c>
      <c r="B32" s="8"/>
      <c r="C32" s="8">
        <f>C9-$W9</f>
        <v>-0.43396493917181544</v>
      </c>
      <c r="D32" s="8"/>
      <c r="E32" s="8">
        <f t="shared" ref="E32:K32" si="74">E9-$W9</f>
        <v>-1.4182453159692336</v>
      </c>
      <c r="F32" s="8">
        <f t="shared" si="74"/>
        <v>4.9577750471769839</v>
      </c>
      <c r="G32" s="8">
        <f t="shared" si="74"/>
        <v>5.6151554423442356</v>
      </c>
      <c r="H32" s="8">
        <f t="shared" si="74"/>
        <v>-2.0154154241356146</v>
      </c>
      <c r="I32" s="8">
        <f t="shared" si="74"/>
        <v>-1.7872276261576019</v>
      </c>
      <c r="J32" s="8"/>
      <c r="K32" s="8">
        <f t="shared" si="74"/>
        <v>-2.7713332218892006</v>
      </c>
      <c r="L32" s="8"/>
      <c r="M32" s="8">
        <f>M9-$W9</f>
        <v>-2.1467439621977711</v>
      </c>
      <c r="N32" s="8"/>
      <c r="O32" s="8"/>
      <c r="P32" s="32">
        <f>T9-$W9</f>
        <v>0.19625438021861186</v>
      </c>
      <c r="Q32" s="10"/>
      <c r="R32" s="10"/>
      <c r="Y32" s="7"/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5">
      <c r="A33" s="6">
        <v>2</v>
      </c>
      <c r="B33" s="8"/>
      <c r="C33" s="8">
        <f t="shared" ref="C33:M34" si="75">C10-$W10</f>
        <v>2.964510604054226</v>
      </c>
      <c r="D33" s="8"/>
      <c r="E33" s="8">
        <f t="shared" si="75"/>
        <v>0.48232470083626566</v>
      </c>
      <c r="F33" s="8">
        <f t="shared" si="75"/>
        <v>0.25702768071414539</v>
      </c>
      <c r="G33" s="8">
        <f t="shared" si="75"/>
        <v>-2.538126106868809</v>
      </c>
      <c r="H33" s="8">
        <f t="shared" si="75"/>
        <v>-5.2004717236399358</v>
      </c>
      <c r="I33" s="8">
        <f t="shared" si="75"/>
        <v>-0.92970203596960488</v>
      </c>
      <c r="J33" s="8"/>
      <c r="K33" s="8">
        <f t="shared" si="75"/>
        <v>2.0630802613938357</v>
      </c>
      <c r="L33" s="8"/>
      <c r="M33" s="8">
        <f>M10-$W10</f>
        <v>2.9013566194798912</v>
      </c>
      <c r="N33" s="8"/>
      <c r="O33" s="8"/>
      <c r="P33" s="32">
        <f>T10-$W10</f>
        <v>-1.6165107685865934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5">
      <c r="A34" s="6">
        <v>3</v>
      </c>
      <c r="B34" s="8"/>
      <c r="C34" s="8">
        <f>C11-$W11</f>
        <v>-2.5305456648824176</v>
      </c>
      <c r="D34" s="8"/>
      <c r="E34" s="8">
        <f t="shared" si="75"/>
        <v>0.93592061513297153</v>
      </c>
      <c r="F34" s="8">
        <f t="shared" si="75"/>
        <v>-5.2148027278911364</v>
      </c>
      <c r="G34" s="8">
        <f t="shared" si="75"/>
        <v>-3.077029335475423</v>
      </c>
      <c r="H34" s="8">
        <f t="shared" si="75"/>
        <v>7.215887147775554</v>
      </c>
      <c r="I34" s="8">
        <f t="shared" si="75"/>
        <v>2.7169296621272068</v>
      </c>
      <c r="J34" s="8"/>
      <c r="K34" s="8">
        <f t="shared" si="75"/>
        <v>0.70825296049535069</v>
      </c>
      <c r="L34" s="8"/>
      <c r="M34" s="8">
        <f t="shared" si="75"/>
        <v>-0.75461265728212368</v>
      </c>
      <c r="N34" s="8"/>
      <c r="O34" s="8"/>
      <c r="P34" s="32">
        <f>T11-$W11</f>
        <v>1.4202563883679744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5">
      <c r="A36" s="35" t="s">
        <v>39</v>
      </c>
      <c r="B36" s="27" t="s">
        <v>5</v>
      </c>
      <c r="C36" s="9" t="s">
        <v>6</v>
      </c>
      <c r="D36" s="9" t="s">
        <v>7</v>
      </c>
      <c r="E36" s="9" t="s">
        <v>8</v>
      </c>
      <c r="F36" s="9" t="s">
        <v>9</v>
      </c>
      <c r="G36" s="27" t="s">
        <v>10</v>
      </c>
      <c r="H36" s="9" t="s">
        <v>11</v>
      </c>
      <c r="I36" s="9" t="s">
        <v>12</v>
      </c>
      <c r="J36" s="9" t="s">
        <v>13</v>
      </c>
      <c r="K36" s="9" t="s">
        <v>14</v>
      </c>
      <c r="L36" s="14" t="s">
        <v>15</v>
      </c>
      <c r="M36" s="14" t="s">
        <v>16</v>
      </c>
      <c r="N36" s="14" t="s">
        <v>17</v>
      </c>
      <c r="O36" s="14" t="s">
        <v>18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5">
      <c r="A37" s="6">
        <v>1</v>
      </c>
      <c r="B37" s="8">
        <f>B9-$P9</f>
        <v>2.1207775179083619</v>
      </c>
      <c r="C37" s="8">
        <f>C9-$P9</f>
        <v>-0.12295802583825477</v>
      </c>
      <c r="D37" s="8">
        <f t="shared" ref="D37:M37" si="76">D9-$P9</f>
        <v>-1.574075451530323</v>
      </c>
      <c r="E37" s="8">
        <f t="shared" si="76"/>
        <v>-1.107238402635673</v>
      </c>
      <c r="F37" s="8">
        <f t="shared" si="76"/>
        <v>5.2687819605105446</v>
      </c>
      <c r="G37" s="8">
        <f t="shared" si="76"/>
        <v>5.9261623556777963</v>
      </c>
      <c r="H37" s="8">
        <f t="shared" si="76"/>
        <v>-1.7044085108020539</v>
      </c>
      <c r="I37" s="8">
        <f t="shared" si="76"/>
        <v>-1.4762207128240412</v>
      </c>
      <c r="J37" s="8">
        <f t="shared" si="76"/>
        <v>-3.3662316490429554</v>
      </c>
      <c r="K37" s="8">
        <f t="shared" si="76"/>
        <v>-2.4603263085556399</v>
      </c>
      <c r="L37" s="8">
        <f t="shared" si="76"/>
        <v>1.7519649516631191</v>
      </c>
      <c r="M37" s="8">
        <f t="shared" si="76"/>
        <v>-1.8357370488642104</v>
      </c>
      <c r="N37" s="8">
        <f>N9-$P9</f>
        <v>-8.5242703550743926E-2</v>
      </c>
      <c r="O37" s="8">
        <f>O9-$P9</f>
        <v>-1.3352479721158836</v>
      </c>
      <c r="P37" s="13">
        <f>T9-$P$9</f>
        <v>0.50726129355217253</v>
      </c>
      <c r="Q37" s="10"/>
      <c r="R37" s="10"/>
      <c r="Y37" s="7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5">
      <c r="A38" s="6">
        <v>2</v>
      </c>
      <c r="B38" s="8">
        <f t="shared" ref="B38:N39" si="77">B10-$P10</f>
        <v>1.3198327181156557</v>
      </c>
      <c r="C38" s="8">
        <f t="shared" si="77"/>
        <v>2.4758836495443788</v>
      </c>
      <c r="D38" s="8">
        <f t="shared" si="77"/>
        <v>5.438268935428809</v>
      </c>
      <c r="E38" s="8">
        <f t="shared" si="77"/>
        <v>-6.3022536735815038E-3</v>
      </c>
      <c r="F38" s="8">
        <f t="shared" si="77"/>
        <v>-0.23159927379570178</v>
      </c>
      <c r="G38" s="8">
        <f t="shared" si="77"/>
        <v>-3.0267530613786562</v>
      </c>
      <c r="H38" s="8">
        <f t="shared" si="77"/>
        <v>-5.689098678149783</v>
      </c>
      <c r="I38" s="8">
        <f t="shared" si="77"/>
        <v>-1.418328990479452</v>
      </c>
      <c r="J38" s="8">
        <f t="shared" si="77"/>
        <v>-1.7857274016333662</v>
      </c>
      <c r="K38" s="8">
        <f t="shared" si="77"/>
        <v>1.5744533068839885</v>
      </c>
      <c r="L38" s="8">
        <f t="shared" si="77"/>
        <v>-0.6856658028469198</v>
      </c>
      <c r="M38" s="8">
        <f t="shared" si="77"/>
        <v>2.412729664970044</v>
      </c>
      <c r="N38" s="8">
        <f t="shared" si="77"/>
        <v>-0.30507389874989599</v>
      </c>
      <c r="O38" s="8">
        <f>O10-$P10</f>
        <v>-7.2618914235469845E-2</v>
      </c>
      <c r="P38" s="13">
        <f>T10-$P$10</f>
        <v>-2.1051377230964405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5">
      <c r="A39" s="6">
        <v>3</v>
      </c>
      <c r="B39" s="8">
        <f t="shared" si="77"/>
        <v>-3.4406102360240176</v>
      </c>
      <c r="C39" s="8">
        <f t="shared" si="77"/>
        <v>-2.3529256237061276</v>
      </c>
      <c r="D39" s="8">
        <f t="shared" si="77"/>
        <v>-3.864193483898493</v>
      </c>
      <c r="E39" s="8">
        <f t="shared" si="77"/>
        <v>1.1135406563092616</v>
      </c>
      <c r="F39" s="8">
        <f t="shared" si="77"/>
        <v>-5.0371826867148464</v>
      </c>
      <c r="G39" s="8">
        <f t="shared" si="77"/>
        <v>-2.899409294299133</v>
      </c>
      <c r="H39" s="8">
        <f t="shared" si="77"/>
        <v>7.393507188951844</v>
      </c>
      <c r="I39" s="8">
        <f t="shared" si="77"/>
        <v>2.8945497033034968</v>
      </c>
      <c r="J39" s="8">
        <f t="shared" si="77"/>
        <v>5.1519590506763251</v>
      </c>
      <c r="K39" s="8">
        <f t="shared" si="77"/>
        <v>0.88587300167164074</v>
      </c>
      <c r="L39" s="8">
        <f t="shared" si="77"/>
        <v>-1.0662991488161992</v>
      </c>
      <c r="M39" s="8">
        <f t="shared" si="77"/>
        <v>-0.57699261610583363</v>
      </c>
      <c r="N39" s="8">
        <f t="shared" si="77"/>
        <v>0.39031660230063636</v>
      </c>
      <c r="O39" s="8">
        <f>O11-$P11</f>
        <v>1.4078668863513641</v>
      </c>
      <c r="P39" s="13">
        <f>T11-$P$11</f>
        <v>1.5978764295442645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5">
      <c r="Q40" s="10"/>
      <c r="R40" s="10"/>
      <c r="Y40" s="7"/>
      <c r="AA40" s="1" t="s">
        <v>20</v>
      </c>
      <c r="AB40" s="27" t="s">
        <v>5</v>
      </c>
      <c r="AC40" s="27" t="s">
        <v>6</v>
      </c>
      <c r="AD40" s="27" t="s">
        <v>7</v>
      </c>
      <c r="AE40" s="27" t="s">
        <v>8</v>
      </c>
      <c r="AF40" s="27" t="s">
        <v>9</v>
      </c>
      <c r="AG40" s="27" t="s">
        <v>10</v>
      </c>
      <c r="AH40" s="27" t="s">
        <v>11</v>
      </c>
      <c r="AI40" s="27" t="s">
        <v>12</v>
      </c>
      <c r="AJ40" s="27" t="s">
        <v>13</v>
      </c>
      <c r="AK40" s="27" t="s">
        <v>14</v>
      </c>
      <c r="AL40" s="12" t="s">
        <v>15</v>
      </c>
      <c r="AM40" s="12" t="s">
        <v>16</v>
      </c>
      <c r="AN40" s="12" t="s">
        <v>17</v>
      </c>
      <c r="AO40" s="12" t="s">
        <v>18</v>
      </c>
      <c r="AP40" s="6" t="s">
        <v>24</v>
      </c>
      <c r="AQ40" s="1" t="s">
        <v>25</v>
      </c>
      <c r="AR40" s="6" t="s">
        <v>26</v>
      </c>
      <c r="AS40" s="6" t="s">
        <v>27</v>
      </c>
      <c r="AT40" s="6" t="s">
        <v>28</v>
      </c>
      <c r="AU40" s="6" t="s">
        <v>31</v>
      </c>
      <c r="AV40" s="1" t="s">
        <v>29</v>
      </c>
      <c r="AW40" s="6" t="s">
        <v>30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5">
      <c r="AA41" s="1" t="s">
        <v>3</v>
      </c>
      <c r="AB41" s="23">
        <f>AB2/86400</f>
        <v>6.826236667824074E-5</v>
      </c>
      <c r="AC41" s="23">
        <f t="shared" ref="AC41:AO41" si="78">AC2/86400</f>
        <v>7.6257663564814816E-5</v>
      </c>
      <c r="AD41" s="23">
        <f t="shared" si="78"/>
        <v>7.2422996967592593E-5</v>
      </c>
      <c r="AE41" s="23">
        <f t="shared" si="78"/>
        <v>6.5219776180555552E-5</v>
      </c>
      <c r="AF41" s="23">
        <f t="shared" si="78"/>
        <v>7.1438282094907413E-5</v>
      </c>
      <c r="AG41" s="23">
        <f t="shared" si="78"/>
        <v>7.0249905520833336E-5</v>
      </c>
      <c r="AH41" s="23">
        <f t="shared" si="78"/>
        <v>6.914708784722222E-5</v>
      </c>
      <c r="AI41" s="23">
        <f t="shared" si="78"/>
        <v>8.0872595949074087E-5</v>
      </c>
      <c r="AJ41" s="23">
        <f t="shared" si="78"/>
        <v>6.5440497187500002E-5</v>
      </c>
      <c r="AK41" s="23">
        <f t="shared" si="78"/>
        <v>9.1493974131944447E-5</v>
      </c>
      <c r="AL41" s="23">
        <f t="shared" si="78"/>
        <v>9.6216248842592597E-5</v>
      </c>
      <c r="AM41" s="23">
        <f t="shared" si="78"/>
        <v>4.4410850752314818E-5</v>
      </c>
      <c r="AN41" s="23">
        <f t="shared" si="78"/>
        <v>9.2735890648148155E-5</v>
      </c>
      <c r="AO41" s="23">
        <f t="shared" si="78"/>
        <v>9.2265054178240736E-5</v>
      </c>
      <c r="AP41" s="23">
        <f>AP2/86400</f>
        <v>7.5459513610284386E-5</v>
      </c>
      <c r="AQ41" s="23">
        <f>AQ2/86400</f>
        <v>4.4410850752314818E-5</v>
      </c>
      <c r="AR41" s="23">
        <f>AR2/86400</f>
        <v>9.6216248842592597E-5</v>
      </c>
      <c r="AS41" s="8">
        <f>AS2</f>
        <v>18.785319545101594</v>
      </c>
      <c r="AT41" s="23">
        <f>AT2/86400</f>
        <v>7.1136267005208339E-5</v>
      </c>
      <c r="AU41" s="23">
        <f>AU2/86400</f>
        <v>4.4410850752314818E-5</v>
      </c>
      <c r="AV41" s="23">
        <f>AV2/86400</f>
        <v>9.1493974131944447E-5</v>
      </c>
      <c r="AW41" s="8">
        <f>AW2</f>
        <v>19.080008982741901</v>
      </c>
    </row>
    <row r="42" spans="1:66" x14ac:dyDescent="0.35">
      <c r="AA42" s="1" t="s">
        <v>4</v>
      </c>
      <c r="AB42" s="23">
        <f t="shared" ref="AB42:AQ47" si="79">AB3/86400</f>
        <v>2.6357919710648143E-5</v>
      </c>
      <c r="AC42" s="23">
        <f t="shared" si="79"/>
        <v>3.3778449652777775E-5</v>
      </c>
      <c r="AD42" s="23">
        <f t="shared" si="79"/>
        <v>1.1527620312500001E-5</v>
      </c>
      <c r="AE42" s="23">
        <f t="shared" si="79"/>
        <v>1.6607877719907408E-5</v>
      </c>
      <c r="AF42" s="23">
        <f t="shared" si="79"/>
        <v>2.5016534398148138E-5</v>
      </c>
      <c r="AG42" s="23">
        <f t="shared" si="79"/>
        <v>1.7981806921296294E-5</v>
      </c>
      <c r="AH42" s="23">
        <f t="shared" si="79"/>
        <v>2.2619572523148148E-5</v>
      </c>
      <c r="AI42" s="23">
        <f t="shared" si="79"/>
        <v>1.6166960613425912E-5</v>
      </c>
      <c r="AJ42" s="23">
        <f t="shared" si="79"/>
        <v>1.6729654826388892E-5</v>
      </c>
      <c r="AK42" s="23">
        <f t="shared" si="79"/>
        <v>6.6331779629629712E-6</v>
      </c>
      <c r="AL42" s="23">
        <f t="shared" si="79"/>
        <v>1.0002781979166672E-5</v>
      </c>
      <c r="AM42" s="23">
        <f t="shared" si="79"/>
        <v>6.7607289814814827E-6</v>
      </c>
      <c r="AN42" s="23">
        <f t="shared" si="79"/>
        <v>1.2546716215277772E-5</v>
      </c>
      <c r="AO42" s="23">
        <f t="shared" si="79"/>
        <v>9.742168472222234E-6</v>
      </c>
      <c r="AP42" s="23">
        <f t="shared" si="79"/>
        <v>1.6605140734953704E-5</v>
      </c>
      <c r="AQ42" s="23">
        <f t="shared" si="79"/>
        <v>6.6331779629629712E-6</v>
      </c>
      <c r="AR42" s="23">
        <f t="shared" ref="AR42:AR47" si="80">AR3/86400</f>
        <v>3.3778449652777775E-5</v>
      </c>
      <c r="AS42" s="8">
        <f t="shared" ref="AS42:AS47" si="81">AS3</f>
        <v>48.07243167282742</v>
      </c>
      <c r="AT42" s="23">
        <f t="shared" ref="AT42:AV47" si="82">AT3/86400</f>
        <v>1.8195638596643519E-5</v>
      </c>
      <c r="AU42" s="23">
        <f t="shared" si="82"/>
        <v>6.6331779629629712E-6</v>
      </c>
      <c r="AV42" s="23">
        <f t="shared" si="82"/>
        <v>3.3778449652777775E-5</v>
      </c>
      <c r="AW42" s="8">
        <f t="shared" ref="AW42:AW47" si="83">AW3</f>
        <v>50.028362038567785</v>
      </c>
    </row>
    <row r="43" spans="1:66" x14ac:dyDescent="0.35">
      <c r="AA43" s="1" t="s">
        <v>0</v>
      </c>
      <c r="AB43" s="23">
        <f t="shared" si="79"/>
        <v>6.2457482986111109E-5</v>
      </c>
      <c r="AC43" s="23">
        <f t="shared" si="79"/>
        <v>6.9085411932870349E-5</v>
      </c>
      <c r="AD43" s="23">
        <f t="shared" si="79"/>
        <v>5.8637776099537048E-5</v>
      </c>
      <c r="AE43" s="23">
        <f t="shared" si="79"/>
        <v>5.6738683125000006E-5</v>
      </c>
      <c r="AF43" s="23">
        <f t="shared" si="79"/>
        <v>4.9098219537037038E-5</v>
      </c>
      <c r="AG43" s="23">
        <f t="shared" si="79"/>
        <v>4.7184429328703713E-5</v>
      </c>
      <c r="AH43" s="23">
        <f t="shared" si="79"/>
        <v>4.4478825474537036E-5</v>
      </c>
      <c r="AI43" s="23">
        <f t="shared" si="79"/>
        <v>6.2324420509259271E-5</v>
      </c>
      <c r="AJ43" s="23">
        <f t="shared" si="79"/>
        <v>5.3615520289351852E-5</v>
      </c>
      <c r="AK43" s="23">
        <f t="shared" si="79"/>
        <v>7.2213823807870385E-5</v>
      </c>
      <c r="AL43" s="23">
        <f t="shared" si="79"/>
        <v>6.9701121180555542E-5</v>
      </c>
      <c r="AM43" s="23">
        <f t="shared" si="79"/>
        <v>3.3560090706018519E-5</v>
      </c>
      <c r="AN43" s="23">
        <f t="shared" si="79"/>
        <v>7.8474846736111125E-5</v>
      </c>
      <c r="AO43" s="23">
        <f t="shared" si="79"/>
        <v>6.905496766203704E-5</v>
      </c>
      <c r="AP43" s="23">
        <f t="shared" si="79"/>
        <v>5.9044687098214289E-5</v>
      </c>
      <c r="AQ43" s="23">
        <f t="shared" si="79"/>
        <v>3.3560090706018519E-5</v>
      </c>
      <c r="AR43" s="23">
        <f t="shared" si="80"/>
        <v>7.8474846736111125E-5</v>
      </c>
      <c r="AS43" s="8">
        <f t="shared" si="81"/>
        <v>21.133262283936265</v>
      </c>
      <c r="AT43" s="23">
        <f t="shared" si="82"/>
        <v>5.4335488052662046E-5</v>
      </c>
      <c r="AU43" s="23">
        <f t="shared" si="82"/>
        <v>3.3560090706018519E-5</v>
      </c>
      <c r="AV43" s="23">
        <f t="shared" si="82"/>
        <v>7.2213823807870385E-5</v>
      </c>
      <c r="AW43" s="8">
        <f t="shared" si="83"/>
        <v>24.238190647467661</v>
      </c>
    </row>
    <row r="44" spans="1:66" x14ac:dyDescent="0.35">
      <c r="AA44" s="1" t="s">
        <v>1</v>
      </c>
      <c r="AB44" s="23">
        <f t="shared" si="79"/>
        <v>1.7479213912037053E-5</v>
      </c>
      <c r="AC44" s="23">
        <f t="shared" si="79"/>
        <v>3.6060720590277799E-5</v>
      </c>
      <c r="AD44" s="23">
        <f t="shared" si="79"/>
        <v>2.7882758043981473E-5</v>
      </c>
      <c r="AE44" s="23">
        <f t="shared" si="79"/>
        <v>1.4591469305555541E-5</v>
      </c>
      <c r="AF44" s="23">
        <f t="shared" si="79"/>
        <v>1.9792716469907413E-5</v>
      </c>
      <c r="AG44" s="23">
        <f t="shared" si="79"/>
        <v>1.3756613749999994E-5</v>
      </c>
      <c r="AH44" s="23">
        <f t="shared" si="79"/>
        <v>2.3112454861111109E-5</v>
      </c>
      <c r="AI44" s="23">
        <f t="shared" si="79"/>
        <v>2.4601074999999996E-5</v>
      </c>
      <c r="AJ44" s="23">
        <f t="shared" si="79"/>
        <v>1.8409339039351853E-5</v>
      </c>
      <c r="AK44" s="23">
        <f t="shared" si="79"/>
        <v>2.5888133020833321E-5</v>
      </c>
      <c r="AL44" s="23">
        <f t="shared" si="79"/>
        <v>1.7660042418981498E-5</v>
      </c>
      <c r="AM44" s="23">
        <f t="shared" si="79"/>
        <v>1.4235323761574077E-5</v>
      </c>
      <c r="AN44" s="23">
        <f t="shared" si="79"/>
        <v>1.923238430555554E-5</v>
      </c>
      <c r="AO44" s="23">
        <f t="shared" si="79"/>
        <v>2.0287435960648123E-5</v>
      </c>
      <c r="AP44" s="23">
        <f t="shared" si="79"/>
        <v>2.092783431712963E-5</v>
      </c>
      <c r="AQ44" s="23">
        <f t="shared" si="79"/>
        <v>1.3756613749999994E-5</v>
      </c>
      <c r="AR44" s="23">
        <f t="shared" si="80"/>
        <v>3.6060720590277799E-5</v>
      </c>
      <c r="AS44" s="8">
        <f t="shared" si="81"/>
        <v>29.339015467004764</v>
      </c>
      <c r="AT44" s="23">
        <f t="shared" si="82"/>
        <v>2.1504813344907405E-5</v>
      </c>
      <c r="AU44" s="23">
        <f t="shared" si="82"/>
        <v>1.3756613749999994E-5</v>
      </c>
      <c r="AV44" s="23">
        <f t="shared" si="82"/>
        <v>3.6060720590277799E-5</v>
      </c>
      <c r="AW44" s="8">
        <f t="shared" si="83"/>
        <v>35.451975694390889</v>
      </c>
    </row>
    <row r="45" spans="1:66" x14ac:dyDescent="0.35">
      <c r="AA45" s="1" t="s">
        <v>51</v>
      </c>
      <c r="AB45" s="23">
        <f t="shared" si="79"/>
        <v>1.8814300405092572E-5</v>
      </c>
      <c r="AC45" s="23">
        <f t="shared" si="79"/>
        <v>2.6557907118055543E-5</v>
      </c>
      <c r="AD45" s="23">
        <f t="shared" si="79"/>
        <v>1.8274964305555547E-5</v>
      </c>
      <c r="AE45" s="23">
        <f t="shared" si="79"/>
        <v>1.7479213912037053E-5</v>
      </c>
      <c r="AF45" s="23">
        <f t="shared" si="79"/>
        <v>1.5119520023148167E-5</v>
      </c>
      <c r="AG45" s="23">
        <f t="shared" si="79"/>
        <v>1.5416614178240746E-5</v>
      </c>
      <c r="AH45" s="23">
        <f t="shared" si="79"/>
        <v>1.7603090624999981E-5</v>
      </c>
      <c r="AI45" s="23">
        <f t="shared" si="79"/>
        <v>2.0898158645833319E-5</v>
      </c>
      <c r="AJ45" s="23">
        <f t="shared" si="79"/>
        <v>2.2843705381944422E-5</v>
      </c>
      <c r="AK45" s="23">
        <f t="shared" si="79"/>
        <v>2.7570441759259268E-5</v>
      </c>
      <c r="AL45" s="23">
        <f t="shared" si="79"/>
        <v>2.3632369606481485E-5</v>
      </c>
      <c r="AM45" s="23">
        <f t="shared" si="79"/>
        <v>1.6721256400462956E-5</v>
      </c>
      <c r="AN45" s="23">
        <f t="shared" si="79"/>
        <v>2.8890568576388868E-5</v>
      </c>
      <c r="AO45" s="23">
        <f t="shared" si="79"/>
        <v>2.4869299571759291E-5</v>
      </c>
      <c r="AP45" s="23">
        <f t="shared" si="79"/>
        <v>2.1049386464947085E-5</v>
      </c>
      <c r="AQ45" s="23">
        <f t="shared" si="79"/>
        <v>1.5119520023148167E-5</v>
      </c>
      <c r="AR45" s="23">
        <f t="shared" si="80"/>
        <v>2.8890568576388868E-5</v>
      </c>
      <c r="AS45" s="8">
        <f t="shared" si="81"/>
        <v>22.118624015598819</v>
      </c>
      <c r="AT45" s="23">
        <f t="shared" si="82"/>
        <v>1.967077533275463E-5</v>
      </c>
      <c r="AU45" s="23">
        <f t="shared" si="82"/>
        <v>1.5119520023148167E-5</v>
      </c>
      <c r="AV45" s="23">
        <f t="shared" si="82"/>
        <v>2.7570441759259268E-5</v>
      </c>
      <c r="AW45" s="8">
        <f t="shared" si="83"/>
        <v>24.899934019800057</v>
      </c>
    </row>
    <row r="46" spans="1:66" x14ac:dyDescent="0.35">
      <c r="AA46" s="1" t="s">
        <v>52</v>
      </c>
      <c r="AB46" s="23">
        <f t="shared" si="79"/>
        <v>1.7655843206018547E-5</v>
      </c>
      <c r="AC46" s="23">
        <f t="shared" si="79"/>
        <v>1.8477576215277793E-5</v>
      </c>
      <c r="AD46" s="23">
        <f t="shared" si="79"/>
        <v>2.4792139074074091E-5</v>
      </c>
      <c r="AE46" s="23">
        <f t="shared" si="79"/>
        <v>1.9557823124999997E-5</v>
      </c>
      <c r="AF46" s="23">
        <f t="shared" si="79"/>
        <v>1.9484336944444427E-5</v>
      </c>
      <c r="AG46" s="23">
        <f t="shared" si="79"/>
        <v>9.52669648148149E-6</v>
      </c>
      <c r="AH46" s="23">
        <f t="shared" si="79"/>
        <v>2.0021835891203728E-5</v>
      </c>
      <c r="AI46" s="23">
        <f t="shared" si="79"/>
        <v>1.74597925578704E-5</v>
      </c>
      <c r="AJ46" s="23">
        <f t="shared" si="79"/>
        <v>1.7804652731481486E-5</v>
      </c>
      <c r="AK46" s="23">
        <f t="shared" si="79"/>
        <v>1.6647245324074062E-5</v>
      </c>
      <c r="AL46" s="23">
        <f t="shared" si="79"/>
        <v>1.4361300081018489E-5</v>
      </c>
      <c r="AM46" s="23">
        <f t="shared" si="79"/>
        <v>9.5742000578703639E-6</v>
      </c>
      <c r="AN46" s="23">
        <f t="shared" si="79"/>
        <v>6.8615100347222566E-6</v>
      </c>
      <c r="AO46" s="23">
        <f t="shared" si="79"/>
        <v>2.174193751157407E-5</v>
      </c>
      <c r="AP46" s="23">
        <f t="shared" si="79"/>
        <v>1.6711920659722232E-5</v>
      </c>
      <c r="AQ46" s="23">
        <f t="shared" si="79"/>
        <v>6.8615100347222566E-6</v>
      </c>
      <c r="AR46" s="23">
        <f t="shared" si="80"/>
        <v>2.4792139074074091E-5</v>
      </c>
      <c r="AS46" s="8">
        <f t="shared" si="81"/>
        <v>30.067004354440556</v>
      </c>
      <c r="AT46" s="23">
        <f t="shared" si="82"/>
        <v>1.6343688324652782E-5</v>
      </c>
      <c r="AU46" s="23">
        <f t="shared" si="82"/>
        <v>9.52669648148149E-6</v>
      </c>
      <c r="AV46" s="23">
        <f t="shared" si="82"/>
        <v>2.0021835891203728E-5</v>
      </c>
      <c r="AW46" s="8">
        <f t="shared" si="83"/>
        <v>26.560893405969395</v>
      </c>
    </row>
    <row r="47" spans="1:66" x14ac:dyDescent="0.35">
      <c r="AA47" s="1">
        <v>3</v>
      </c>
      <c r="AB47" s="23">
        <f t="shared" si="79"/>
        <v>9.0857006377314801E-5</v>
      </c>
      <c r="AC47" s="23">
        <f t="shared" si="79"/>
        <v>1.1791960611111112E-4</v>
      </c>
      <c r="AD47" s="23">
        <f t="shared" si="79"/>
        <v>9.0098261527777763E-5</v>
      </c>
      <c r="AE47" s="23">
        <f t="shared" si="79"/>
        <v>1.0084902788194443E-4</v>
      </c>
      <c r="AF47" s="23">
        <f t="shared" si="79"/>
        <v>7.9700491307870349E-5</v>
      </c>
      <c r="AG47" s="23">
        <f t="shared" si="79"/>
        <v>7.690854119212962E-5</v>
      </c>
      <c r="AH47" s="23">
        <f t="shared" si="79"/>
        <v>1.3649507642361111E-4</v>
      </c>
      <c r="AI47" s="23">
        <f t="shared" si="79"/>
        <v>1.2741638321759257E-4</v>
      </c>
      <c r="AJ47" s="23">
        <f t="shared" si="79"/>
        <v>1.2295288484953705E-4</v>
      </c>
      <c r="AK47" s="23">
        <f t="shared" si="79"/>
        <v>1.2621724615740742E-4</v>
      </c>
      <c r="AL47" s="23">
        <f t="shared" si="79"/>
        <v>1.1135099101851855E-4</v>
      </c>
      <c r="AM47" s="23">
        <f t="shared" si="79"/>
        <v>6.1585621898148146E-5</v>
      </c>
      <c r="AN47" s="23">
        <f t="shared" si="79"/>
        <v>1.2259175275462962E-4</v>
      </c>
      <c r="AO47" s="23">
        <f t="shared" si="79"/>
        <v>1.2782396909722223E-4</v>
      </c>
      <c r="AP47" s="23">
        <f t="shared" si="79"/>
        <v>1.0662620427248676E-4</v>
      </c>
      <c r="AQ47" s="23">
        <f t="shared" si="79"/>
        <v>6.1585621898148146E-5</v>
      </c>
      <c r="AR47" s="23">
        <f t="shared" si="80"/>
        <v>1.3649507642361111E-4</v>
      </c>
      <c r="AS47" s="8">
        <f t="shared" si="81"/>
        <v>21.795137772296009</v>
      </c>
      <c r="AT47" s="23">
        <f t="shared" si="82"/>
        <v>1.0338649927372683E-4</v>
      </c>
      <c r="AU47" s="23">
        <f t="shared" si="82"/>
        <v>6.1585621898148146E-5</v>
      </c>
      <c r="AV47" s="23">
        <f t="shared" si="82"/>
        <v>1.3649507642361111E-4</v>
      </c>
      <c r="AW47" s="8">
        <f t="shared" si="83"/>
        <v>26.919318004177654</v>
      </c>
    </row>
    <row r="48" spans="1:66" x14ac:dyDescent="0.35">
      <c r="B48" s="37" t="s">
        <v>41</v>
      </c>
      <c r="C48" s="6">
        <v>1</v>
      </c>
      <c r="D48" s="6">
        <v>2</v>
      </c>
      <c r="E48" s="6">
        <v>3</v>
      </c>
      <c r="F48" s="6" t="s">
        <v>22</v>
      </c>
      <c r="H48" s="35" t="s">
        <v>45</v>
      </c>
      <c r="I48" s="1" t="s">
        <v>3</v>
      </c>
      <c r="J48" s="1" t="s">
        <v>4</v>
      </c>
      <c r="K48" s="1" t="s">
        <v>0</v>
      </c>
      <c r="L48" s="1" t="s">
        <v>1</v>
      </c>
      <c r="M48" s="1" t="s">
        <v>51</v>
      </c>
      <c r="N48" s="1" t="s">
        <v>52</v>
      </c>
      <c r="O48" s="1">
        <v>3</v>
      </c>
      <c r="P48" s="47" t="s">
        <v>22</v>
      </c>
      <c r="Q48" s="20"/>
      <c r="R48" s="6"/>
      <c r="S48" s="20"/>
      <c r="T48" s="20"/>
      <c r="U48" s="20"/>
      <c r="V48" s="20"/>
      <c r="W48" s="20"/>
      <c r="X48" s="20"/>
      <c r="AA48" s="20" t="s">
        <v>22</v>
      </c>
      <c r="AB48" s="23">
        <f t="shared" ref="AB48:AR48" si="84">AB9/86400</f>
        <v>3.0188413327546297E-4</v>
      </c>
      <c r="AC48" s="23">
        <f t="shared" si="84"/>
        <v>3.7813733518518523E-4</v>
      </c>
      <c r="AD48" s="23">
        <f t="shared" si="84"/>
        <v>3.036365163310185E-4</v>
      </c>
      <c r="AE48" s="23">
        <f t="shared" si="84"/>
        <v>2.9104387124999999E-4</v>
      </c>
      <c r="AF48" s="23">
        <f t="shared" si="84"/>
        <v>2.7965010077546295E-4</v>
      </c>
      <c r="AG48" s="23">
        <f t="shared" si="84"/>
        <v>2.5102460737268516E-4</v>
      </c>
      <c r="AH48" s="23">
        <f t="shared" si="84"/>
        <v>3.3347794364583334E-4</v>
      </c>
      <c r="AI48" s="23">
        <f t="shared" si="84"/>
        <v>3.4973938649305556E-4</v>
      </c>
      <c r="AJ48" s="23">
        <f t="shared" si="84"/>
        <v>3.1779625430555558E-4</v>
      </c>
      <c r="AK48" s="23">
        <f t="shared" si="84"/>
        <v>3.6666404216435187E-4</v>
      </c>
      <c r="AL48" s="23">
        <f t="shared" si="84"/>
        <v>3.4292485512731481E-4</v>
      </c>
      <c r="AM48" s="23">
        <f t="shared" si="84"/>
        <v>1.8684807255787037E-4</v>
      </c>
      <c r="AN48" s="23">
        <f t="shared" si="84"/>
        <v>3.6133366927083334E-4</v>
      </c>
      <c r="AO48" s="23">
        <f t="shared" si="84"/>
        <v>3.6578483245370375E-4</v>
      </c>
      <c r="AP48" s="23">
        <f t="shared" si="84"/>
        <v>3.1642468715773815E-4</v>
      </c>
      <c r="AQ48" s="23">
        <f t="shared" si="84"/>
        <v>1.8684807255787037E-4</v>
      </c>
      <c r="AR48" s="23">
        <f t="shared" si="84"/>
        <v>3.7813733518518523E-4</v>
      </c>
      <c r="AS48" s="8">
        <f>AS9</f>
        <v>16.706538109241649</v>
      </c>
      <c r="AT48" s="23">
        <f>AT9/86400</f>
        <v>3.0457316993055562E-4</v>
      </c>
      <c r="AU48" s="23">
        <f>AU9/86400</f>
        <v>1.8684807255787037E-4</v>
      </c>
      <c r="AV48" s="23">
        <f>AV9/86400</f>
        <v>3.7813733518518523E-4</v>
      </c>
      <c r="AW48" s="8">
        <f>AW9</f>
        <v>21.376772992078479</v>
      </c>
    </row>
    <row r="49" spans="2:49" x14ac:dyDescent="0.35">
      <c r="B49" s="9" t="s">
        <v>5</v>
      </c>
      <c r="C49" s="23">
        <v>9.4620286388888894E-5</v>
      </c>
      <c r="D49" s="23">
        <v>1.1640684050925928E-4</v>
      </c>
      <c r="E49" s="23">
        <v>9.0857006377314801E-5</v>
      </c>
      <c r="F49" s="42">
        <v>3.0188413327546297E-4</v>
      </c>
      <c r="H49" s="9" t="s">
        <v>5</v>
      </c>
      <c r="I49" s="42">
        <v>6.826236667824074E-5</v>
      </c>
      <c r="J49" s="42">
        <v>2.6357919710648143E-5</v>
      </c>
      <c r="K49" s="42">
        <v>6.2457482986111109E-5</v>
      </c>
      <c r="L49" s="42">
        <v>1.7479213912037053E-5</v>
      </c>
      <c r="M49" s="42">
        <v>1.8814300405092572E-5</v>
      </c>
      <c r="N49" s="42">
        <v>1.7655843206018547E-5</v>
      </c>
      <c r="O49" s="42">
        <v>9.0857006377314801E-5</v>
      </c>
      <c r="P49" s="42">
        <v>3.0188413327546297E-4</v>
      </c>
      <c r="Q49" s="42"/>
      <c r="R49" s="42"/>
      <c r="S49" s="42"/>
      <c r="T49" s="42"/>
      <c r="U49" s="42"/>
      <c r="V49" s="42"/>
      <c r="W49" s="42"/>
      <c r="X49" s="42"/>
    </row>
    <row r="50" spans="2:49" x14ac:dyDescent="0.35">
      <c r="B50" s="9" t="s">
        <v>6</v>
      </c>
      <c r="C50" s="23">
        <v>1.1003611321759261E-4</v>
      </c>
      <c r="D50" s="23">
        <v>1.5018161585648147E-4</v>
      </c>
      <c r="E50" s="23">
        <v>1.1791960611111112E-4</v>
      </c>
      <c r="F50" s="42">
        <v>3.7813733518518523E-4</v>
      </c>
      <c r="H50" s="9" t="s">
        <v>6</v>
      </c>
      <c r="I50" s="42">
        <v>7.6257663564814816E-5</v>
      </c>
      <c r="J50" s="42">
        <v>3.3778449652777775E-5</v>
      </c>
      <c r="K50" s="42">
        <v>6.9085411932870349E-5</v>
      </c>
      <c r="L50" s="42">
        <v>3.6060720590277799E-5</v>
      </c>
      <c r="M50" s="42">
        <v>2.6557907118055543E-5</v>
      </c>
      <c r="N50" s="42">
        <v>1.8477576215277793E-5</v>
      </c>
      <c r="O50" s="42">
        <v>1.1791960611111112E-4</v>
      </c>
      <c r="P50" s="42">
        <v>3.7813733518518523E-4</v>
      </c>
      <c r="Q50" s="42"/>
      <c r="R50" s="42"/>
      <c r="S50" s="42"/>
      <c r="T50" s="42"/>
      <c r="U50" s="42"/>
      <c r="V50" s="42"/>
      <c r="W50" s="42"/>
      <c r="X50" s="42"/>
      <c r="AA50" s="1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8"/>
      <c r="AT50" s="23"/>
      <c r="AU50" s="23"/>
      <c r="AV50" s="23"/>
      <c r="AW50" s="8"/>
    </row>
    <row r="51" spans="2:49" x14ac:dyDescent="0.35">
      <c r="B51" s="9" t="s">
        <v>7</v>
      </c>
      <c r="C51" s="23">
        <v>8.3950617280092595E-5</v>
      </c>
      <c r="D51" s="23">
        <v>1.2958763752314817E-4</v>
      </c>
      <c r="E51" s="23">
        <v>9.0098261527777763E-5</v>
      </c>
      <c r="F51" s="42">
        <v>3.036365163310185E-4</v>
      </c>
      <c r="H51" s="9" t="s">
        <v>7</v>
      </c>
      <c r="I51" s="42">
        <v>7.2422996967592593E-5</v>
      </c>
      <c r="J51" s="42">
        <v>1.1527620312500001E-5</v>
      </c>
      <c r="K51" s="42">
        <v>5.8637776099537048E-5</v>
      </c>
      <c r="L51" s="42">
        <v>2.7882758043981473E-5</v>
      </c>
      <c r="M51" s="42">
        <v>1.8274964305555547E-5</v>
      </c>
      <c r="N51" s="42">
        <v>2.4792139074074091E-5</v>
      </c>
      <c r="O51" s="42">
        <v>9.0098261527777763E-5</v>
      </c>
      <c r="P51" s="42">
        <v>3.036365163310185E-4</v>
      </c>
      <c r="Q51" s="42"/>
      <c r="R51" s="42"/>
      <c r="S51" s="42"/>
      <c r="T51" s="42"/>
      <c r="U51" s="42"/>
      <c r="V51" s="42"/>
      <c r="W51" s="42"/>
      <c r="X51" s="42"/>
    </row>
    <row r="52" spans="2:49" x14ac:dyDescent="0.35">
      <c r="B52" s="9" t="s">
        <v>8</v>
      </c>
      <c r="C52" s="23">
        <v>8.1827653900462953E-5</v>
      </c>
      <c r="D52" s="23">
        <v>1.083671894675926E-4</v>
      </c>
      <c r="E52" s="23">
        <v>1.0084902788194443E-4</v>
      </c>
      <c r="F52" s="42">
        <v>2.9104387124999999E-4</v>
      </c>
      <c r="H52" s="9" t="s">
        <v>8</v>
      </c>
      <c r="I52" s="42">
        <v>6.5219776180555552E-5</v>
      </c>
      <c r="J52" s="42">
        <v>1.6607877719907408E-5</v>
      </c>
      <c r="K52" s="42">
        <v>5.6738683125000006E-5</v>
      </c>
      <c r="L52" s="42">
        <v>1.4591469305555541E-5</v>
      </c>
      <c r="M52" s="42">
        <v>1.7479213912037053E-5</v>
      </c>
      <c r="N52" s="42">
        <v>1.9557823124999997E-5</v>
      </c>
      <c r="O52" s="42">
        <v>1.0084902788194443E-4</v>
      </c>
      <c r="P52" s="42">
        <v>2.9104387124999999E-4</v>
      </c>
      <c r="Q52" s="42"/>
      <c r="R52" s="42"/>
      <c r="S52" s="42"/>
      <c r="T52" s="42"/>
      <c r="U52" s="42"/>
      <c r="V52" s="42"/>
      <c r="W52" s="42"/>
      <c r="X52" s="42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5">
      <c r="B53" s="9" t="s">
        <v>9</v>
      </c>
      <c r="C53" s="23">
        <v>9.6454816493055548E-5</v>
      </c>
      <c r="D53" s="23">
        <v>1.0349479297453705E-4</v>
      </c>
      <c r="E53" s="23">
        <v>7.9700491307870349E-5</v>
      </c>
      <c r="F53" s="42">
        <v>2.7965010077546295E-4</v>
      </c>
      <c r="H53" s="9" t="s">
        <v>9</v>
      </c>
      <c r="I53" s="42">
        <v>7.1438282094907413E-5</v>
      </c>
      <c r="J53" s="42">
        <v>2.5016534398148138E-5</v>
      </c>
      <c r="K53" s="42">
        <v>4.9098219537037038E-5</v>
      </c>
      <c r="L53" s="42">
        <v>1.9792716469907413E-5</v>
      </c>
      <c r="M53" s="42">
        <v>1.5119520023148167E-5</v>
      </c>
      <c r="N53" s="42">
        <v>1.9484336944444427E-5</v>
      </c>
      <c r="O53" s="42">
        <v>7.9700491307870349E-5</v>
      </c>
      <c r="P53" s="42">
        <v>2.7965010077546295E-4</v>
      </c>
      <c r="Q53" s="42"/>
      <c r="R53" s="42"/>
      <c r="S53" s="42"/>
      <c r="T53" s="42"/>
      <c r="U53" s="42"/>
      <c r="V53" s="42"/>
      <c r="W53" s="42"/>
      <c r="X53" s="42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5">
      <c r="B54" s="9" t="s">
        <v>10</v>
      </c>
      <c r="C54" s="23">
        <v>8.8231712442129627E-5</v>
      </c>
      <c r="D54" s="23">
        <v>8.5884353738425941E-5</v>
      </c>
      <c r="E54" s="23">
        <v>7.690854119212962E-5</v>
      </c>
      <c r="F54" s="42">
        <v>2.5102460737268516E-4</v>
      </c>
      <c r="H54" s="9" t="s">
        <v>10</v>
      </c>
      <c r="I54" s="42">
        <v>7.0249905520833336E-5</v>
      </c>
      <c r="J54" s="42">
        <v>1.7981806921296294E-5</v>
      </c>
      <c r="K54" s="42">
        <v>4.7184429328703713E-5</v>
      </c>
      <c r="L54" s="42">
        <v>1.3756613749999994E-5</v>
      </c>
      <c r="M54" s="42">
        <v>1.5416614178240746E-5</v>
      </c>
      <c r="N54" s="42">
        <v>9.52669648148149E-6</v>
      </c>
      <c r="O54" s="42">
        <v>7.690854119212962E-5</v>
      </c>
      <c r="P54" s="42">
        <v>2.5102460737268516E-4</v>
      </c>
      <c r="Q54" s="42"/>
      <c r="R54" s="42"/>
      <c r="S54" s="42"/>
      <c r="T54" s="42"/>
      <c r="U54" s="42"/>
      <c r="V54" s="42"/>
      <c r="W54" s="42"/>
      <c r="X54" s="42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5">
      <c r="B55" s="9" t="s">
        <v>11</v>
      </c>
      <c r="C55" s="23">
        <v>9.1766660370370368E-5</v>
      </c>
      <c r="D55" s="23">
        <v>1.0521620685185185E-4</v>
      </c>
      <c r="E55" s="23">
        <v>1.3649507642361111E-4</v>
      </c>
      <c r="F55" s="42">
        <v>3.3347794364583334E-4</v>
      </c>
      <c r="H55" s="9" t="s">
        <v>11</v>
      </c>
      <c r="I55" s="42">
        <v>6.914708784722222E-5</v>
      </c>
      <c r="J55" s="42">
        <v>2.2619572523148148E-5</v>
      </c>
      <c r="K55" s="42">
        <v>4.4478825474537036E-5</v>
      </c>
      <c r="L55" s="42">
        <v>2.3112454861111109E-5</v>
      </c>
      <c r="M55" s="42">
        <v>1.7603090624999981E-5</v>
      </c>
      <c r="N55" s="42">
        <v>2.0021835891203728E-5</v>
      </c>
      <c r="O55" s="42">
        <v>1.3649507642361111E-4</v>
      </c>
      <c r="P55" s="42">
        <v>3.3347794364583334E-4</v>
      </c>
      <c r="Q55" s="42"/>
      <c r="R55" s="42"/>
      <c r="S55" s="42"/>
      <c r="T55" s="42"/>
      <c r="U55" s="42"/>
      <c r="V55" s="42"/>
      <c r="W55" s="42"/>
      <c r="X55" s="42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5">
      <c r="B56" s="9" t="s">
        <v>12</v>
      </c>
      <c r="C56" s="23">
        <v>9.7039556562499989E-5</v>
      </c>
      <c r="D56" s="23">
        <v>1.2528344671296299E-4</v>
      </c>
      <c r="E56" s="23">
        <v>1.2741638321759257E-4</v>
      </c>
      <c r="F56" s="42">
        <v>3.4973938649305556E-4</v>
      </c>
      <c r="H56" s="9" t="s">
        <v>12</v>
      </c>
      <c r="I56" s="42">
        <v>8.0872595949074087E-5</v>
      </c>
      <c r="J56" s="42">
        <v>1.6166960613425912E-5</v>
      </c>
      <c r="K56" s="42">
        <v>6.2324420509259271E-5</v>
      </c>
      <c r="L56" s="42">
        <v>2.4601074999999996E-5</v>
      </c>
      <c r="M56" s="42">
        <v>2.0898158645833319E-5</v>
      </c>
      <c r="N56" s="42">
        <v>1.74597925578704E-5</v>
      </c>
      <c r="O56" s="42">
        <v>1.2741638321759257E-4</v>
      </c>
      <c r="P56" s="42">
        <v>3.4973938649305556E-4</v>
      </c>
      <c r="Q56" s="42"/>
      <c r="R56" s="42"/>
      <c r="S56" s="42"/>
      <c r="T56" s="42"/>
      <c r="U56" s="42"/>
      <c r="V56" s="42"/>
      <c r="W56" s="42"/>
      <c r="X56" s="42"/>
    </row>
    <row r="57" spans="2:49" x14ac:dyDescent="0.35">
      <c r="B57" s="9" t="s">
        <v>13</v>
      </c>
      <c r="C57" s="23">
        <v>8.2170152013888898E-5</v>
      </c>
      <c r="D57" s="23">
        <v>1.1267321744212962E-4</v>
      </c>
      <c r="E57" s="23">
        <v>1.2295288484953705E-4</v>
      </c>
      <c r="F57" s="42">
        <v>3.1779625430555558E-4</v>
      </c>
      <c r="H57" s="9" t="s">
        <v>13</v>
      </c>
      <c r="I57" s="42">
        <v>6.5440497187500002E-5</v>
      </c>
      <c r="J57" s="42">
        <v>1.6729654826388892E-5</v>
      </c>
      <c r="K57" s="42">
        <v>5.3615520289351852E-5</v>
      </c>
      <c r="L57" s="42">
        <v>1.8409339039351853E-5</v>
      </c>
      <c r="M57" s="42">
        <v>2.2843705381944422E-5</v>
      </c>
      <c r="N57" s="42">
        <v>1.7804652731481486E-5</v>
      </c>
      <c r="O57" s="42">
        <v>1.2295288484953705E-4</v>
      </c>
      <c r="P57" s="42">
        <v>3.1779625430555558E-4</v>
      </c>
      <c r="Q57" s="42"/>
      <c r="R57" s="42"/>
      <c r="S57" s="42"/>
      <c r="T57" s="42"/>
      <c r="U57" s="42"/>
      <c r="V57" s="42"/>
      <c r="W57" s="42"/>
      <c r="X57" s="42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5">
      <c r="B58" s="9" t="s">
        <v>14</v>
      </c>
      <c r="C58" s="23">
        <v>9.8127152094907406E-5</v>
      </c>
      <c r="D58" s="23">
        <v>1.4231964391203704E-4</v>
      </c>
      <c r="E58" s="23">
        <v>1.2621724615740742E-4</v>
      </c>
      <c r="F58" s="42">
        <v>3.6666404216435187E-4</v>
      </c>
      <c r="H58" s="9" t="s">
        <v>14</v>
      </c>
      <c r="I58" s="42">
        <v>9.1493974131944447E-5</v>
      </c>
      <c r="J58" s="42">
        <v>6.6331779629629712E-6</v>
      </c>
      <c r="K58" s="42">
        <v>7.2213823807870385E-5</v>
      </c>
      <c r="L58" s="42">
        <v>2.5888133020833321E-5</v>
      </c>
      <c r="M58" s="42">
        <v>2.7570441759259268E-5</v>
      </c>
      <c r="N58" s="42">
        <v>1.6647245324074062E-5</v>
      </c>
      <c r="O58" s="42">
        <v>1.2621724615740742E-4</v>
      </c>
      <c r="P58" s="42">
        <v>3.6666404216435187E-4</v>
      </c>
      <c r="Q58" s="42"/>
      <c r="R58" s="42"/>
      <c r="S58" s="42"/>
      <c r="T58" s="42"/>
      <c r="U58" s="42"/>
      <c r="V58" s="42"/>
      <c r="W58" s="42"/>
      <c r="X58" s="42"/>
      <c r="AA58" s="20" t="s">
        <v>23</v>
      </c>
      <c r="AB58" s="27" t="s">
        <v>5</v>
      </c>
      <c r="AC58" s="27" t="s">
        <v>6</v>
      </c>
      <c r="AD58" s="27" t="s">
        <v>7</v>
      </c>
      <c r="AE58" s="27" t="s">
        <v>8</v>
      </c>
      <c r="AF58" s="27" t="s">
        <v>9</v>
      </c>
      <c r="AG58" s="27" t="s">
        <v>10</v>
      </c>
      <c r="AH58" s="27" t="s">
        <v>11</v>
      </c>
      <c r="AI58" s="27" t="s">
        <v>12</v>
      </c>
      <c r="AJ58" s="27" t="s">
        <v>13</v>
      </c>
      <c r="AK58" s="27" t="s">
        <v>14</v>
      </c>
      <c r="AL58" s="12" t="s">
        <v>15</v>
      </c>
      <c r="AM58" s="12" t="s">
        <v>16</v>
      </c>
      <c r="AN58" s="12" t="s">
        <v>17</v>
      </c>
      <c r="AO58" s="12" t="s">
        <v>18</v>
      </c>
      <c r="AP58" s="7"/>
      <c r="AQ58" s="7"/>
      <c r="AR58" s="7"/>
      <c r="AT58" s="7"/>
      <c r="AU58" s="7"/>
      <c r="AV58" s="7"/>
      <c r="AW58" s="7"/>
    </row>
    <row r="59" spans="2:49" x14ac:dyDescent="0.35">
      <c r="B59" s="14" t="s">
        <v>15</v>
      </c>
      <c r="C59" s="23">
        <v>1.0621903082175927E-4</v>
      </c>
      <c r="D59" s="23">
        <v>1.2535483328703702E-4</v>
      </c>
      <c r="E59" s="23">
        <v>1.1135099101851855E-4</v>
      </c>
      <c r="F59" s="42">
        <v>3.4292485512731481E-4</v>
      </c>
      <c r="H59" s="14" t="s">
        <v>15</v>
      </c>
      <c r="I59" s="42">
        <v>9.6216248842592597E-5</v>
      </c>
      <c r="J59" s="42">
        <v>1.0002781979166672E-5</v>
      </c>
      <c r="K59" s="42">
        <v>6.9701121180555542E-5</v>
      </c>
      <c r="L59" s="42">
        <v>1.7660042418981498E-5</v>
      </c>
      <c r="M59" s="42">
        <v>2.3632369606481485E-5</v>
      </c>
      <c r="N59" s="42">
        <v>1.4361300081018489E-5</v>
      </c>
      <c r="O59" s="42">
        <v>1.1135099101851855E-4</v>
      </c>
      <c r="P59" s="42">
        <v>3.4292485512731481E-4</v>
      </c>
      <c r="Q59" s="42"/>
      <c r="R59" s="42"/>
      <c r="S59" s="42"/>
      <c r="T59" s="42"/>
      <c r="U59" s="42"/>
      <c r="V59" s="42"/>
      <c r="W59" s="42"/>
      <c r="X59" s="42"/>
      <c r="AA59" s="1" t="s">
        <v>3</v>
      </c>
      <c r="AB59" s="13">
        <f>AB2-$AP2</f>
        <v>-0.62183349492857154</v>
      </c>
      <c r="AC59" s="13">
        <f t="shared" ref="AC59:AO59" si="85">AC2-$AP2</f>
        <v>6.8960156071429246E-2</v>
      </c>
      <c r="AD59" s="13">
        <f t="shared" si="85"/>
        <v>-0.26235503792857173</v>
      </c>
      <c r="AE59" s="13">
        <f t="shared" si="85"/>
        <v>-0.88471331392857167</v>
      </c>
      <c r="AF59" s="13">
        <f t="shared" si="85"/>
        <v>-0.3474344029285712</v>
      </c>
      <c r="AG59" s="13">
        <f t="shared" si="85"/>
        <v>-0.45011013892857132</v>
      </c>
      <c r="AH59" s="13">
        <f t="shared" si="85"/>
        <v>-0.54539358592857123</v>
      </c>
      <c r="AI59" s="13">
        <f t="shared" si="85"/>
        <v>0.46769031407142947</v>
      </c>
      <c r="AJ59" s="13">
        <f t="shared" si="85"/>
        <v>-0.8656430189285711</v>
      </c>
      <c r="AK59" s="13">
        <f t="shared" si="85"/>
        <v>1.3853773890714285</v>
      </c>
      <c r="AL59" s="13">
        <f t="shared" si="85"/>
        <v>1.7933819240714293</v>
      </c>
      <c r="AM59" s="13">
        <f t="shared" si="85"/>
        <v>-2.6826044709285712</v>
      </c>
      <c r="AN59" s="13">
        <f t="shared" si="85"/>
        <v>1.4926789760714296</v>
      </c>
      <c r="AO59" s="13">
        <f t="shared" si="85"/>
        <v>1.4519987050714285</v>
      </c>
      <c r="AP59" s="7"/>
      <c r="AQ59" s="7"/>
      <c r="AR59" s="7"/>
      <c r="AT59" s="7"/>
      <c r="AU59" s="7"/>
      <c r="AV59" s="7"/>
      <c r="AW59" s="7"/>
    </row>
    <row r="60" spans="2:49" x14ac:dyDescent="0.35">
      <c r="B60" s="14" t="s">
        <v>16</v>
      </c>
      <c r="C60" s="23">
        <v>5.1171579733796296E-5</v>
      </c>
      <c r="D60" s="23">
        <v>7.4090870925925918E-5</v>
      </c>
      <c r="E60" s="23">
        <v>6.1585621898148146E-5</v>
      </c>
      <c r="F60" s="42">
        <v>1.8684807255787037E-4</v>
      </c>
      <c r="H60" s="14" t="s">
        <v>16</v>
      </c>
      <c r="I60" s="42">
        <v>4.4410850752314818E-5</v>
      </c>
      <c r="J60" s="42">
        <v>6.7607289814814827E-6</v>
      </c>
      <c r="K60" s="42">
        <v>3.3560090706018519E-5</v>
      </c>
      <c r="L60" s="42">
        <v>1.4235323761574077E-5</v>
      </c>
      <c r="M60" s="42">
        <v>1.6721256400462956E-5</v>
      </c>
      <c r="N60" s="42">
        <v>9.5742000578703639E-6</v>
      </c>
      <c r="O60" s="42">
        <v>6.1585621898148146E-5</v>
      </c>
      <c r="P60" s="42">
        <v>1.8684807255787037E-4</v>
      </c>
      <c r="Q60" s="42"/>
      <c r="R60" s="42"/>
      <c r="S60" s="42"/>
      <c r="T60" s="42"/>
      <c r="U60" s="42"/>
      <c r="V60" s="42"/>
      <c r="W60" s="42"/>
      <c r="X60" s="42"/>
      <c r="AA60" s="1" t="s">
        <v>4</v>
      </c>
      <c r="AB60" s="13">
        <f t="shared" ref="AB60:AO65" si="86">AB3-$AP3</f>
        <v>0.84264010349999974</v>
      </c>
      <c r="AC60" s="13">
        <f t="shared" si="86"/>
        <v>1.4837738905</v>
      </c>
      <c r="AD60" s="13">
        <f t="shared" si="86"/>
        <v>-0.43869776449999986</v>
      </c>
      <c r="AE60" s="13">
        <f t="shared" si="86"/>
        <v>2.3647550000016615E-4</v>
      </c>
      <c r="AF60" s="13">
        <f t="shared" si="86"/>
        <v>0.72674441249999933</v>
      </c>
      <c r="AG60" s="13">
        <f t="shared" si="86"/>
        <v>0.11894395849999984</v>
      </c>
      <c r="AH60" s="13">
        <f t="shared" si="86"/>
        <v>0.51964690650000001</v>
      </c>
      <c r="AI60" s="13">
        <f t="shared" si="86"/>
        <v>-3.7858762500001086E-2</v>
      </c>
      <c r="AJ60" s="13">
        <f t="shared" si="86"/>
        <v>1.0758017500000383E-2</v>
      </c>
      <c r="AK60" s="13">
        <f t="shared" si="86"/>
        <v>-0.86157758349999924</v>
      </c>
      <c r="AL60" s="13">
        <f t="shared" si="86"/>
        <v>-0.57044379649999954</v>
      </c>
      <c r="AM60" s="13">
        <f t="shared" si="86"/>
        <v>-0.85055717549999987</v>
      </c>
      <c r="AN60" s="13">
        <f t="shared" si="86"/>
        <v>-0.35064787850000045</v>
      </c>
      <c r="AO60" s="13">
        <f t="shared" si="86"/>
        <v>-0.59296080349999891</v>
      </c>
      <c r="AP60" s="7"/>
      <c r="AQ60" s="7"/>
      <c r="AR60" s="7"/>
      <c r="AT60" s="7"/>
      <c r="AU60" s="7"/>
      <c r="AV60" s="7"/>
      <c r="AW60" s="7"/>
    </row>
    <row r="61" spans="2:49" x14ac:dyDescent="0.35">
      <c r="B61" s="14" t="s">
        <v>17</v>
      </c>
      <c r="C61" s="23">
        <v>1.0528260686342593E-4</v>
      </c>
      <c r="D61" s="23">
        <v>1.3345930965277778E-4</v>
      </c>
      <c r="E61" s="23">
        <v>1.2259175275462962E-4</v>
      </c>
      <c r="F61" s="42">
        <v>3.6133366927083334E-4</v>
      </c>
      <c r="H61" s="14" t="s">
        <v>17</v>
      </c>
      <c r="I61" s="42">
        <v>9.2735890648148155E-5</v>
      </c>
      <c r="J61" s="42">
        <v>1.2546716215277772E-5</v>
      </c>
      <c r="K61" s="42">
        <v>7.8474846736111125E-5</v>
      </c>
      <c r="L61" s="42">
        <v>1.923238430555554E-5</v>
      </c>
      <c r="M61" s="42">
        <v>2.8890568576388868E-5</v>
      </c>
      <c r="N61" s="42">
        <v>6.8615100347222566E-6</v>
      </c>
      <c r="O61" s="42">
        <v>1.2259175275462962E-4</v>
      </c>
      <c r="P61" s="42">
        <v>3.6133366927083334E-4</v>
      </c>
      <c r="Q61" s="42"/>
      <c r="R61" s="42"/>
      <c r="S61" s="42"/>
      <c r="T61" s="42"/>
      <c r="U61" s="42"/>
      <c r="V61" s="42"/>
      <c r="W61" s="42"/>
      <c r="X61" s="42"/>
      <c r="AA61" s="1" t="s">
        <v>0</v>
      </c>
      <c r="AB61" s="13">
        <f t="shared" si="86"/>
        <v>0.29486556471428482</v>
      </c>
      <c r="AC61" s="13">
        <f t="shared" si="86"/>
        <v>0.86751862571428351</v>
      </c>
      <c r="AD61" s="13">
        <f t="shared" si="86"/>
        <v>-3.5157110285713777E-2</v>
      </c>
      <c r="AE61" s="13">
        <f t="shared" si="86"/>
        <v>-0.19923874328571411</v>
      </c>
      <c r="AF61" s="13">
        <f t="shared" si="86"/>
        <v>-0.85937479728571464</v>
      </c>
      <c r="AG61" s="13">
        <f t="shared" si="86"/>
        <v>-1.0247262712857141</v>
      </c>
      <c r="AH61" s="13">
        <f t="shared" si="86"/>
        <v>-1.258490444285715</v>
      </c>
      <c r="AI61" s="13">
        <f t="shared" si="86"/>
        <v>0.2833689667142858</v>
      </c>
      <c r="AJ61" s="13">
        <f t="shared" si="86"/>
        <v>-0.46908001228571461</v>
      </c>
      <c r="AK61" s="13">
        <f t="shared" si="86"/>
        <v>1.1378134117142862</v>
      </c>
      <c r="AL61" s="13">
        <f t="shared" si="86"/>
        <v>0.92071590471428433</v>
      </c>
      <c r="AM61" s="13">
        <f t="shared" si="86"/>
        <v>-2.2018691282857148</v>
      </c>
      <c r="AN61" s="13">
        <f t="shared" si="86"/>
        <v>1.6787657927142865</v>
      </c>
      <c r="AO61" s="13">
        <f t="shared" si="86"/>
        <v>0.86488824071428549</v>
      </c>
    </row>
    <row r="62" spans="2:49" x14ac:dyDescent="0.35">
      <c r="B62" s="14" t="s">
        <v>18</v>
      </c>
      <c r="C62" s="23">
        <v>1.0200722265046297E-4</v>
      </c>
      <c r="D62" s="23">
        <v>1.3595364070601853E-4</v>
      </c>
      <c r="E62" s="23">
        <v>1.2782396909722223E-4</v>
      </c>
      <c r="F62" s="42">
        <v>3.657848324537037E-4</v>
      </c>
      <c r="H62" s="14" t="s">
        <v>18</v>
      </c>
      <c r="I62" s="42">
        <v>9.2265054178240736E-5</v>
      </c>
      <c r="J62" s="42">
        <v>9.742168472222234E-6</v>
      </c>
      <c r="K62" s="42">
        <v>6.905496766203704E-5</v>
      </c>
      <c r="L62" s="42">
        <v>2.0287435960648123E-5</v>
      </c>
      <c r="M62" s="42">
        <v>2.4869299571759291E-5</v>
      </c>
      <c r="N62" s="42">
        <v>2.174193751157407E-5</v>
      </c>
      <c r="O62" s="42">
        <v>1.2782396909722223E-4</v>
      </c>
      <c r="P62" s="42">
        <v>3.6578483245370375E-4</v>
      </c>
      <c r="Q62" s="42"/>
      <c r="R62" s="42"/>
      <c r="S62" s="42"/>
      <c r="T62" s="42"/>
      <c r="U62" s="42"/>
      <c r="V62" s="42"/>
      <c r="W62" s="42"/>
      <c r="X62" s="42"/>
      <c r="AA62" s="1" t="s">
        <v>1</v>
      </c>
      <c r="AB62" s="13">
        <f t="shared" si="86"/>
        <v>-0.29796080299999872</v>
      </c>
      <c r="AC62" s="13">
        <f t="shared" si="86"/>
        <v>1.3074813740000018</v>
      </c>
      <c r="AD62" s="13">
        <f t="shared" si="86"/>
        <v>0.60090540999999931</v>
      </c>
      <c r="AE62" s="13">
        <f t="shared" si="86"/>
        <v>-0.54746193700000134</v>
      </c>
      <c r="AF62" s="13">
        <f t="shared" si="86"/>
        <v>-9.807418199999951E-2</v>
      </c>
      <c r="AG62" s="13">
        <f t="shared" si="86"/>
        <v>-0.61959345700000057</v>
      </c>
      <c r="AH62" s="13">
        <f t="shared" si="86"/>
        <v>0.18875121499999992</v>
      </c>
      <c r="AI62" s="13">
        <f t="shared" si="86"/>
        <v>0.31736799499999968</v>
      </c>
      <c r="AJ62" s="13">
        <f t="shared" si="86"/>
        <v>-0.21759799199999996</v>
      </c>
      <c r="AK62" s="13">
        <f t="shared" si="86"/>
        <v>0.42856980799999889</v>
      </c>
      <c r="AL62" s="13">
        <f t="shared" si="86"/>
        <v>-0.28233721999999872</v>
      </c>
      <c r="AM62" s="13">
        <f t="shared" si="86"/>
        <v>-0.57823291199999982</v>
      </c>
      <c r="AN62" s="13">
        <f t="shared" si="86"/>
        <v>-0.14648688100000129</v>
      </c>
      <c r="AO62" s="13">
        <f t="shared" si="86"/>
        <v>-5.5330418000002268E-2</v>
      </c>
    </row>
    <row r="63" spans="2:49" x14ac:dyDescent="0.35">
      <c r="B63" s="6" t="s">
        <v>24</v>
      </c>
      <c r="C63" s="23">
        <v>9.2064654345238087E-5</v>
      </c>
      <c r="D63" s="23">
        <v>1.1773382854001323E-4</v>
      </c>
      <c r="E63" s="23">
        <v>1.0662620427248676E-4</v>
      </c>
      <c r="F63" s="42">
        <v>3.1642468715773815E-4</v>
      </c>
      <c r="H63" s="6" t="s">
        <v>24</v>
      </c>
      <c r="I63" s="42">
        <v>7.5459513610284386E-5</v>
      </c>
      <c r="J63" s="42">
        <v>1.6605140734953704E-5</v>
      </c>
      <c r="K63" s="42">
        <v>5.9044687098214289E-5</v>
      </c>
      <c r="L63" s="42">
        <v>2.092783431712963E-5</v>
      </c>
      <c r="M63" s="42">
        <v>2.1049386464947085E-5</v>
      </c>
      <c r="N63" s="42">
        <v>1.6711920659722232E-5</v>
      </c>
      <c r="O63" s="42">
        <v>1.0662620427248676E-4</v>
      </c>
      <c r="P63" s="42">
        <v>3.1642468715773815E-4</v>
      </c>
      <c r="Q63" s="42"/>
      <c r="R63" s="42"/>
      <c r="S63" s="42"/>
      <c r="T63" s="42"/>
      <c r="U63" s="42"/>
      <c r="V63" s="42"/>
      <c r="W63" s="42"/>
      <c r="X63" s="42"/>
      <c r="AA63" s="1" t="s">
        <v>51</v>
      </c>
      <c r="AB63" s="13">
        <f t="shared" si="86"/>
        <v>-0.19311143557142985</v>
      </c>
      <c r="AC63" s="13">
        <f t="shared" si="86"/>
        <v>0.47593618442857077</v>
      </c>
      <c r="AD63" s="13">
        <f t="shared" si="86"/>
        <v>-0.2397100745714289</v>
      </c>
      <c r="AE63" s="13">
        <f t="shared" si="86"/>
        <v>-0.30846290857142677</v>
      </c>
      <c r="AF63" s="13">
        <f t="shared" si="86"/>
        <v>-0.51234046057142657</v>
      </c>
      <c r="AG63" s="13">
        <f t="shared" si="86"/>
        <v>-0.48667152557142779</v>
      </c>
      <c r="AH63" s="13">
        <f t="shared" si="86"/>
        <v>-0.29775996057142984</v>
      </c>
      <c r="AI63" s="13">
        <f t="shared" si="86"/>
        <v>-1.3066083571429354E-2</v>
      </c>
      <c r="AJ63" s="13">
        <f t="shared" si="86"/>
        <v>0.15502915442857002</v>
      </c>
      <c r="AK63" s="13">
        <f t="shared" si="86"/>
        <v>0.56341917742857262</v>
      </c>
      <c r="AL63" s="13">
        <f t="shared" si="86"/>
        <v>0.22316974342857221</v>
      </c>
      <c r="AM63" s="13">
        <f t="shared" si="86"/>
        <v>-0.37395043757142887</v>
      </c>
      <c r="AN63" s="13">
        <f t="shared" si="86"/>
        <v>0.67747813442857008</v>
      </c>
      <c r="AO63" s="13">
        <f t="shared" si="86"/>
        <v>0.33004049242857447</v>
      </c>
    </row>
    <row r="64" spans="2:49" x14ac:dyDescent="0.35">
      <c r="B64" s="6" t="s">
        <v>25</v>
      </c>
      <c r="C64" s="23">
        <v>5.1171579733796296E-5</v>
      </c>
      <c r="D64" s="23">
        <v>7.4090870925925918E-5</v>
      </c>
      <c r="E64" s="23">
        <v>6.1585621898148146E-5</v>
      </c>
      <c r="F64" s="42">
        <v>1.8684807255787037E-4</v>
      </c>
      <c r="G64" s="31" t="s">
        <v>53</v>
      </c>
      <c r="H64" s="6" t="s">
        <v>25</v>
      </c>
      <c r="I64" s="42">
        <v>4.4410850752314818E-5</v>
      </c>
      <c r="J64" s="42">
        <v>6.6331779629629712E-6</v>
      </c>
      <c r="K64" s="42">
        <v>3.3560090706018519E-5</v>
      </c>
      <c r="L64" s="42">
        <v>1.3756613749999994E-5</v>
      </c>
      <c r="M64" s="42">
        <v>1.5119520023148167E-5</v>
      </c>
      <c r="N64" s="42">
        <v>6.8615100347222566E-6</v>
      </c>
      <c r="O64" s="42">
        <v>6.1585621898148146E-5</v>
      </c>
      <c r="P64" s="42">
        <v>1.8684807255787037E-4</v>
      </c>
      <c r="Q64" s="31" t="s">
        <v>53</v>
      </c>
      <c r="R64" s="31"/>
      <c r="S64" s="42"/>
      <c r="U64" s="42"/>
      <c r="V64" s="42"/>
      <c r="W64" s="42"/>
      <c r="X64" s="42"/>
      <c r="AA64" s="1" t="s">
        <v>52</v>
      </c>
      <c r="AB64" s="13">
        <f t="shared" si="86"/>
        <v>8.1554908000001758E-2</v>
      </c>
      <c r="AC64" s="13">
        <f t="shared" si="86"/>
        <v>0.15255264000000035</v>
      </c>
      <c r="AD64" s="13">
        <f t="shared" si="86"/>
        <v>0.69813087100000071</v>
      </c>
      <c r="AE64" s="13">
        <f t="shared" si="86"/>
        <v>0.24588597299999893</v>
      </c>
      <c r="AF64" s="13">
        <f t="shared" si="86"/>
        <v>0.23953676699999771</v>
      </c>
      <c r="AG64" s="13">
        <f t="shared" si="86"/>
        <v>-0.6208033690000001</v>
      </c>
      <c r="AH64" s="13">
        <f t="shared" si="86"/>
        <v>0.28597667600000132</v>
      </c>
      <c r="AI64" s="13">
        <f t="shared" si="86"/>
        <v>6.4616132000001825E-2</v>
      </c>
      <c r="AJ64" s="13">
        <f t="shared" si="86"/>
        <v>9.4412050999999719E-2</v>
      </c>
      <c r="AK64" s="13">
        <f t="shared" si="86"/>
        <v>-5.5879490000017018E-3</v>
      </c>
      <c r="AL64" s="13">
        <f t="shared" si="86"/>
        <v>-0.20309361800000336</v>
      </c>
      <c r="AM64" s="13">
        <f t="shared" si="86"/>
        <v>-0.6166990600000013</v>
      </c>
      <c r="AN64" s="13">
        <f t="shared" si="86"/>
        <v>-0.85107547799999783</v>
      </c>
      <c r="AO64" s="13">
        <f t="shared" si="86"/>
        <v>0.43459345599999888</v>
      </c>
    </row>
    <row r="65" spans="2:41" x14ac:dyDescent="0.35">
      <c r="B65" s="6" t="s">
        <v>26</v>
      </c>
      <c r="C65" s="23">
        <v>1.1003611321759261E-4</v>
      </c>
      <c r="D65" s="23">
        <v>1.5018161585648147E-4</v>
      </c>
      <c r="E65" s="23">
        <v>1.3649507642361111E-4</v>
      </c>
      <c r="F65" s="42">
        <v>3.7813733518518523E-4</v>
      </c>
      <c r="G65" s="31" t="s">
        <v>50</v>
      </c>
      <c r="H65" s="6" t="s">
        <v>26</v>
      </c>
      <c r="I65" s="42">
        <v>9.6216248842592597E-5</v>
      </c>
      <c r="J65" s="42">
        <v>3.3778449652777775E-5</v>
      </c>
      <c r="K65" s="42">
        <v>7.8474846736111125E-5</v>
      </c>
      <c r="L65" s="42">
        <v>3.6060720590277799E-5</v>
      </c>
      <c r="M65" s="42">
        <v>2.8890568576388868E-5</v>
      </c>
      <c r="N65" s="42">
        <v>2.4792139074074091E-5</v>
      </c>
      <c r="O65" s="42">
        <v>1.3649507642361111E-4</v>
      </c>
      <c r="P65" s="42">
        <v>3.7813733518518523E-4</v>
      </c>
      <c r="Q65" s="31" t="s">
        <v>50</v>
      </c>
      <c r="R65" s="31"/>
      <c r="S65" s="42"/>
      <c r="U65" s="42"/>
      <c r="V65" s="42"/>
      <c r="W65" s="42"/>
      <c r="X65" s="42"/>
      <c r="AA65" s="1">
        <v>3</v>
      </c>
      <c r="AB65" s="13">
        <f t="shared" si="86"/>
        <v>-1.3624586981428575</v>
      </c>
      <c r="AC65" s="13">
        <f t="shared" si="86"/>
        <v>0.97574991885714546</v>
      </c>
      <c r="AD65" s="13">
        <f t="shared" si="86"/>
        <v>-1.428014253142857</v>
      </c>
      <c r="AE65" s="13">
        <f t="shared" si="86"/>
        <v>-0.49914804014285785</v>
      </c>
      <c r="AF65" s="13">
        <f t="shared" si="86"/>
        <v>-2.3263816001428577</v>
      </c>
      <c r="AG65" s="13">
        <f t="shared" si="86"/>
        <v>-2.5676060901428563</v>
      </c>
      <c r="AH65" s="13">
        <f t="shared" si="86"/>
        <v>2.5806705538571446</v>
      </c>
      <c r="AI65" s="13">
        <f t="shared" si="86"/>
        <v>1.7962714608571435</v>
      </c>
      <c r="AJ65" s="13">
        <f t="shared" si="86"/>
        <v>1.4106252018571457</v>
      </c>
      <c r="AK65" s="13">
        <f t="shared" si="86"/>
        <v>1.6926660188571443</v>
      </c>
      <c r="AL65" s="13">
        <f t="shared" si="86"/>
        <v>0.40822157485714605</v>
      </c>
      <c r="AM65" s="13">
        <f t="shared" si="86"/>
        <v>-3.8915063171428557</v>
      </c>
      <c r="AN65" s="13">
        <f t="shared" si="86"/>
        <v>1.379423388857143</v>
      </c>
      <c r="AO65" s="13">
        <f t="shared" si="86"/>
        <v>1.8314868808571436</v>
      </c>
    </row>
    <row r="66" spans="2:41" x14ac:dyDescent="0.35">
      <c r="B66" s="6" t="s">
        <v>27</v>
      </c>
      <c r="C66" s="8">
        <v>16.05372749327676</v>
      </c>
      <c r="D66" s="8">
        <v>18.07298955152315</v>
      </c>
      <c r="E66" s="8">
        <v>21.795137772296044</v>
      </c>
      <c r="F66" s="30">
        <v>16.70653810924156</v>
      </c>
      <c r="H66" s="6" t="s">
        <v>27</v>
      </c>
      <c r="I66" s="8">
        <v>18.785319545101594</v>
      </c>
      <c r="J66" s="8">
        <v>48.07243167282742</v>
      </c>
      <c r="K66" s="8">
        <v>21.133262283936265</v>
      </c>
      <c r="L66" s="8">
        <v>29.339015467004764</v>
      </c>
      <c r="M66" s="8">
        <v>22.118624015598819</v>
      </c>
      <c r="N66" s="8">
        <v>30.067004354440556</v>
      </c>
      <c r="O66" s="8">
        <v>21.795137772296009</v>
      </c>
      <c r="P66" s="8">
        <v>16.706538109241649</v>
      </c>
      <c r="Q66" s="32"/>
      <c r="S66" s="32"/>
      <c r="U66" s="32"/>
      <c r="V66" s="32"/>
      <c r="W66" s="32"/>
      <c r="X66" s="32"/>
      <c r="AA66" s="20" t="s">
        <v>22</v>
      </c>
      <c r="AB66" s="13">
        <f t="shared" ref="AB66:AO66" si="87">AB9-$AP9</f>
        <v>-1.2563038554285733</v>
      </c>
      <c r="AC66" s="13">
        <f t="shared" si="87"/>
        <v>5.3319727895714308</v>
      </c>
      <c r="AD66" s="13">
        <f t="shared" si="87"/>
        <v>-1.1048979594285733</v>
      </c>
      <c r="AE66" s="13">
        <f t="shared" si="87"/>
        <v>-2.1929024944285764</v>
      </c>
      <c r="AF66" s="13">
        <f t="shared" si="87"/>
        <v>-3.1773242634285737</v>
      </c>
      <c r="AG66" s="13">
        <f t="shared" si="87"/>
        <v>-5.6505668934285751</v>
      </c>
      <c r="AH66" s="13">
        <f t="shared" si="87"/>
        <v>1.473401360571426</v>
      </c>
      <c r="AI66" s="13">
        <f t="shared" si="87"/>
        <v>2.878390022571427</v>
      </c>
      <c r="AJ66" s="13">
        <f t="shared" si="87"/>
        <v>0.11850340157142725</v>
      </c>
      <c r="AK66" s="13">
        <f t="shared" si="87"/>
        <v>4.3406802725714257</v>
      </c>
      <c r="AL66" s="13">
        <f t="shared" si="87"/>
        <v>2.2896145125714256</v>
      </c>
      <c r="AM66" s="13">
        <f t="shared" si="87"/>
        <v>-11.195419501428574</v>
      </c>
      <c r="AN66" s="13">
        <f t="shared" si="87"/>
        <v>3.8801360545714267</v>
      </c>
      <c r="AO66" s="13">
        <f t="shared" si="87"/>
        <v>4.2647165535714286</v>
      </c>
    </row>
    <row r="67" spans="2:41" x14ac:dyDescent="0.35">
      <c r="P67"/>
      <c r="Q67" s="2"/>
    </row>
    <row r="68" spans="2:41" x14ac:dyDescent="0.35">
      <c r="B68" s="37" t="s">
        <v>42</v>
      </c>
      <c r="C68" s="6">
        <v>1</v>
      </c>
      <c r="D68" s="6">
        <v>2</v>
      </c>
      <c r="E68" s="6">
        <v>3</v>
      </c>
      <c r="F68" s="6" t="s">
        <v>22</v>
      </c>
      <c r="H68" s="35" t="s">
        <v>46</v>
      </c>
      <c r="I68" s="1" t="s">
        <v>3</v>
      </c>
      <c r="J68" s="1" t="s">
        <v>4</v>
      </c>
      <c r="K68" s="1" t="s">
        <v>0</v>
      </c>
      <c r="L68" s="1" t="s">
        <v>1</v>
      </c>
      <c r="M68" s="1" t="s">
        <v>51</v>
      </c>
      <c r="N68" s="1" t="s">
        <v>52</v>
      </c>
      <c r="O68" s="1">
        <v>3</v>
      </c>
      <c r="P68" s="47" t="s">
        <v>22</v>
      </c>
      <c r="Q68" s="20"/>
      <c r="S68" s="20"/>
      <c r="U68" s="20"/>
      <c r="V68" s="20"/>
      <c r="W68" s="20"/>
      <c r="X68" s="20"/>
      <c r="AA68" s="1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2:41" x14ac:dyDescent="0.35">
      <c r="B69" s="9" t="s">
        <v>6</v>
      </c>
      <c r="C69" s="23">
        <v>1.1003611321759261E-4</v>
      </c>
      <c r="D69" s="23">
        <v>1.5018161585648147E-4</v>
      </c>
      <c r="E69" s="23">
        <v>1.1791960611111112E-4</v>
      </c>
      <c r="F69" s="42">
        <v>3.7813733518518523E-4</v>
      </c>
      <c r="H69" s="9" t="s">
        <v>6</v>
      </c>
      <c r="I69" s="42">
        <v>7.6257663564814816E-5</v>
      </c>
      <c r="J69" s="42">
        <v>3.3778449652777775E-5</v>
      </c>
      <c r="K69" s="42">
        <v>6.9085411932870349E-5</v>
      </c>
      <c r="L69" s="42">
        <v>3.6060720590277799E-5</v>
      </c>
      <c r="M69" s="42">
        <v>2.6557907118055543E-5</v>
      </c>
      <c r="N69" s="42">
        <v>1.8477576215277793E-5</v>
      </c>
      <c r="O69" s="42">
        <v>1.1791960611111112E-4</v>
      </c>
      <c r="P69" s="42">
        <v>3.7813733518518523E-4</v>
      </c>
      <c r="Q69" s="42"/>
      <c r="R69" s="42"/>
      <c r="S69" s="42"/>
      <c r="U69" s="42"/>
      <c r="V69" s="42"/>
      <c r="W69" s="42"/>
      <c r="X69" s="42"/>
    </row>
    <row r="70" spans="2:41" x14ac:dyDescent="0.35">
      <c r="B70" s="9" t="s">
        <v>8</v>
      </c>
      <c r="C70" s="23">
        <v>8.1827653900462953E-5</v>
      </c>
      <c r="D70" s="23">
        <v>1.083671894675926E-4</v>
      </c>
      <c r="E70" s="23">
        <v>1.0084902788194443E-4</v>
      </c>
      <c r="F70" s="42">
        <v>2.9104387124999999E-4</v>
      </c>
      <c r="H70" s="9" t="s">
        <v>8</v>
      </c>
      <c r="I70" s="42">
        <v>6.5219776180555552E-5</v>
      </c>
      <c r="J70" s="42">
        <v>1.6607877719907408E-5</v>
      </c>
      <c r="K70" s="42">
        <v>5.6738683125000006E-5</v>
      </c>
      <c r="L70" s="42">
        <v>1.4591469305555541E-5</v>
      </c>
      <c r="M70" s="42">
        <v>1.7479213912037053E-5</v>
      </c>
      <c r="N70" s="42">
        <v>1.9557823124999997E-5</v>
      </c>
      <c r="O70" s="42">
        <v>1.0084902788194443E-4</v>
      </c>
      <c r="P70" s="42">
        <v>2.9104387124999999E-4</v>
      </c>
      <c r="Q70" s="42"/>
      <c r="R70" s="42"/>
      <c r="S70" s="42"/>
      <c r="U70" s="42"/>
      <c r="V70" s="42"/>
      <c r="W70" s="42"/>
      <c r="X70" s="42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5">
      <c r="B71" s="9" t="s">
        <v>9</v>
      </c>
      <c r="C71" s="23">
        <v>9.6454816493055548E-5</v>
      </c>
      <c r="D71" s="23">
        <v>1.0349479297453705E-4</v>
      </c>
      <c r="E71" s="23">
        <v>7.9700491307870349E-5</v>
      </c>
      <c r="F71" s="42">
        <v>2.7965010077546295E-4</v>
      </c>
      <c r="H71" s="9" t="s">
        <v>9</v>
      </c>
      <c r="I71" s="42">
        <v>7.1438282094907413E-5</v>
      </c>
      <c r="J71" s="42">
        <v>2.5016534398148138E-5</v>
      </c>
      <c r="K71" s="42">
        <v>4.9098219537037038E-5</v>
      </c>
      <c r="L71" s="42">
        <v>1.9792716469907413E-5</v>
      </c>
      <c r="M71" s="42">
        <v>1.5119520023148167E-5</v>
      </c>
      <c r="N71" s="42">
        <v>1.9484336944444427E-5</v>
      </c>
      <c r="O71" s="42">
        <v>7.9700491307870349E-5</v>
      </c>
      <c r="P71" s="42">
        <v>2.7965010077546295E-4</v>
      </c>
      <c r="Q71" s="42"/>
      <c r="R71" s="42"/>
      <c r="S71" s="42"/>
      <c r="U71" s="42"/>
      <c r="V71" s="42"/>
      <c r="W71" s="42"/>
      <c r="X71" s="42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5">
      <c r="B72" s="9" t="s">
        <v>10</v>
      </c>
      <c r="C72" s="23">
        <v>8.8231712442129627E-5</v>
      </c>
      <c r="D72" s="23">
        <v>8.5884353738425941E-5</v>
      </c>
      <c r="E72" s="23">
        <v>7.690854119212962E-5</v>
      </c>
      <c r="F72" s="42">
        <v>2.5102460737268516E-4</v>
      </c>
      <c r="H72" s="9" t="s">
        <v>10</v>
      </c>
      <c r="I72" s="42">
        <v>7.0249905520833336E-5</v>
      </c>
      <c r="J72" s="42">
        <v>1.7981806921296294E-5</v>
      </c>
      <c r="K72" s="42">
        <v>4.7184429328703713E-5</v>
      </c>
      <c r="L72" s="42">
        <v>1.3756613749999994E-5</v>
      </c>
      <c r="M72" s="42">
        <v>1.5416614178240746E-5</v>
      </c>
      <c r="N72" s="42">
        <v>9.52669648148149E-6</v>
      </c>
      <c r="O72" s="42">
        <v>7.690854119212962E-5</v>
      </c>
      <c r="P72" s="42">
        <v>2.5102460737268516E-4</v>
      </c>
      <c r="Q72" s="42"/>
      <c r="R72" s="42"/>
      <c r="S72" s="42"/>
      <c r="U72" s="42"/>
      <c r="V72" s="42"/>
      <c r="W72" s="42"/>
      <c r="X72" s="42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5">
      <c r="B73" s="9" t="s">
        <v>11</v>
      </c>
      <c r="C73" s="23">
        <v>9.1766660370370368E-5</v>
      </c>
      <c r="D73" s="23">
        <v>1.0521620685185185E-4</v>
      </c>
      <c r="E73" s="23">
        <v>1.3649507642361111E-4</v>
      </c>
      <c r="F73" s="42">
        <v>3.3347794364583334E-4</v>
      </c>
      <c r="H73" s="9" t="s">
        <v>11</v>
      </c>
      <c r="I73" s="42">
        <v>6.914708784722222E-5</v>
      </c>
      <c r="J73" s="42">
        <v>2.2619572523148148E-5</v>
      </c>
      <c r="K73" s="42">
        <v>4.4478825474537036E-5</v>
      </c>
      <c r="L73" s="42">
        <v>2.3112454861111109E-5</v>
      </c>
      <c r="M73" s="42">
        <v>1.7603090624999981E-5</v>
      </c>
      <c r="N73" s="42">
        <v>2.0021835891203728E-5</v>
      </c>
      <c r="O73" s="42">
        <v>1.3649507642361111E-4</v>
      </c>
      <c r="P73" s="42">
        <v>3.3347794364583334E-4</v>
      </c>
      <c r="Q73" s="42"/>
      <c r="R73" s="42"/>
      <c r="S73" s="42"/>
      <c r="U73" s="42"/>
      <c r="V73" s="42"/>
      <c r="W73" s="42"/>
      <c r="X73" s="42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5">
      <c r="B74" s="9" t="s">
        <v>12</v>
      </c>
      <c r="C74" s="23">
        <v>9.7039556562499989E-5</v>
      </c>
      <c r="D74" s="23">
        <v>1.2528344671296299E-4</v>
      </c>
      <c r="E74" s="23">
        <v>1.2741638321759257E-4</v>
      </c>
      <c r="F74" s="42">
        <v>3.4973938649305556E-4</v>
      </c>
      <c r="H74" s="9" t="s">
        <v>12</v>
      </c>
      <c r="I74" s="42">
        <v>8.0872595949074087E-5</v>
      </c>
      <c r="J74" s="42">
        <v>1.6166960613425912E-5</v>
      </c>
      <c r="K74" s="42">
        <v>6.2324420509259271E-5</v>
      </c>
      <c r="L74" s="42">
        <v>2.4601074999999996E-5</v>
      </c>
      <c r="M74" s="42">
        <v>2.0898158645833319E-5</v>
      </c>
      <c r="N74" s="42">
        <v>1.74597925578704E-5</v>
      </c>
      <c r="O74" s="42">
        <v>1.2741638321759257E-4</v>
      </c>
      <c r="P74" s="42">
        <v>3.4973938649305556E-4</v>
      </c>
      <c r="Q74" s="42"/>
      <c r="R74" s="42"/>
      <c r="S74" s="42"/>
      <c r="U74" s="42"/>
      <c r="V74" s="42"/>
      <c r="W74" s="42"/>
      <c r="X74" s="42"/>
    </row>
    <row r="75" spans="2:41" x14ac:dyDescent="0.35">
      <c r="B75" s="9" t="s">
        <v>14</v>
      </c>
      <c r="C75" s="23">
        <v>9.8127152094907406E-5</v>
      </c>
      <c r="D75" s="23">
        <v>1.4231964391203704E-4</v>
      </c>
      <c r="E75" s="23">
        <v>1.2621724615740742E-4</v>
      </c>
      <c r="F75" s="42">
        <v>3.6666404216435187E-4</v>
      </c>
      <c r="H75" s="9" t="s">
        <v>14</v>
      </c>
      <c r="I75" s="42">
        <v>9.1493974131944447E-5</v>
      </c>
      <c r="J75" s="42">
        <v>6.6331779629629712E-6</v>
      </c>
      <c r="K75" s="42">
        <v>7.2213823807870385E-5</v>
      </c>
      <c r="L75" s="42">
        <v>2.5888133020833321E-5</v>
      </c>
      <c r="M75" s="42">
        <v>2.7570441759259268E-5</v>
      </c>
      <c r="N75" s="42">
        <v>1.6647245324074062E-5</v>
      </c>
      <c r="O75" s="42">
        <v>1.2621724615740742E-4</v>
      </c>
      <c r="P75" s="42">
        <v>3.6666404216435187E-4</v>
      </c>
      <c r="Q75" s="42"/>
      <c r="R75" s="42"/>
      <c r="S75" s="42"/>
      <c r="U75" s="42"/>
      <c r="V75" s="42"/>
      <c r="W75" s="42"/>
      <c r="X75" s="42"/>
    </row>
    <row r="76" spans="2:41" x14ac:dyDescent="0.35">
      <c r="B76" s="14" t="s">
        <v>16</v>
      </c>
      <c r="C76" s="23">
        <v>5.1171579733796296E-5</v>
      </c>
      <c r="D76" s="23">
        <v>7.4090870925925918E-5</v>
      </c>
      <c r="E76" s="23">
        <v>6.1585621898148146E-5</v>
      </c>
      <c r="F76" s="42">
        <v>1.8684807255787037E-4</v>
      </c>
      <c r="H76" s="14" t="s">
        <v>16</v>
      </c>
      <c r="I76" s="42">
        <v>4.4410850752314818E-5</v>
      </c>
      <c r="J76" s="42">
        <v>6.7607289814814827E-6</v>
      </c>
      <c r="K76" s="42">
        <v>3.3560090706018519E-5</v>
      </c>
      <c r="L76" s="42">
        <v>1.4235323761574077E-5</v>
      </c>
      <c r="M76" s="42">
        <v>1.6721256400462956E-5</v>
      </c>
      <c r="N76" s="42">
        <v>9.5742000578703639E-6</v>
      </c>
      <c r="O76" s="42">
        <v>6.1585621898148146E-5</v>
      </c>
      <c r="P76" s="42">
        <v>1.8684807255787037E-4</v>
      </c>
      <c r="Q76" s="42"/>
      <c r="R76" s="42"/>
      <c r="S76" s="42"/>
      <c r="U76" s="42"/>
      <c r="V76" s="42"/>
      <c r="W76" s="42"/>
      <c r="X76" s="42"/>
      <c r="AA76" s="1" t="s">
        <v>19</v>
      </c>
      <c r="AB76" s="9" t="s">
        <v>5</v>
      </c>
      <c r="AC76" s="9" t="s">
        <v>6</v>
      </c>
      <c r="AD76" s="9" t="s">
        <v>7</v>
      </c>
      <c r="AE76" s="9" t="s">
        <v>8</v>
      </c>
      <c r="AF76" s="9" t="s">
        <v>9</v>
      </c>
      <c r="AG76" s="9" t="s">
        <v>10</v>
      </c>
      <c r="AH76" s="9" t="s">
        <v>11</v>
      </c>
      <c r="AI76" s="9" t="s">
        <v>12</v>
      </c>
      <c r="AJ76" s="9" t="s">
        <v>13</v>
      </c>
      <c r="AK76" s="9" t="s">
        <v>14</v>
      </c>
      <c r="AL76" s="14" t="s">
        <v>15</v>
      </c>
      <c r="AM76" s="14" t="s">
        <v>16</v>
      </c>
      <c r="AN76" s="14" t="s">
        <v>17</v>
      </c>
      <c r="AO76" s="14" t="s">
        <v>18</v>
      </c>
    </row>
    <row r="77" spans="2:41" x14ac:dyDescent="0.35">
      <c r="B77" s="6" t="s">
        <v>28</v>
      </c>
      <c r="C77" s="23">
        <v>8.9331905601851866E-5</v>
      </c>
      <c r="D77" s="23">
        <v>1.1185476505497685E-4</v>
      </c>
      <c r="E77" s="23">
        <v>1.0338649927372683E-4</v>
      </c>
      <c r="F77" s="42">
        <v>3.0457316993055562E-4</v>
      </c>
      <c r="H77" s="6" t="s">
        <v>28</v>
      </c>
      <c r="I77" s="42">
        <v>7.1136267005208339E-5</v>
      </c>
      <c r="J77" s="42">
        <v>1.8195638596643519E-5</v>
      </c>
      <c r="K77" s="42">
        <v>5.4335488052662046E-5</v>
      </c>
      <c r="L77" s="42">
        <v>2.1504813344907405E-5</v>
      </c>
      <c r="M77" s="42">
        <v>1.967077533275463E-5</v>
      </c>
      <c r="N77" s="42">
        <v>1.6343688324652782E-5</v>
      </c>
      <c r="O77" s="42">
        <v>1.0338649927372683E-4</v>
      </c>
      <c r="P77" s="42">
        <v>3.0457316993055562E-4</v>
      </c>
      <c r="Q77" s="42"/>
      <c r="R77" s="42"/>
      <c r="S77" s="42"/>
      <c r="U77" s="42"/>
      <c r="V77" s="42"/>
      <c r="W77" s="42"/>
      <c r="X77" s="42"/>
      <c r="AA77" s="1" t="s">
        <v>3</v>
      </c>
      <c r="AB77" s="17">
        <v>0.67337868499999998</v>
      </c>
      <c r="AC77" s="17">
        <v>0.63274376399999999</v>
      </c>
      <c r="AD77" s="17">
        <v>0.741587302</v>
      </c>
      <c r="AE77" s="17">
        <v>0.26920634900000001</v>
      </c>
      <c r="AF77" s="17">
        <v>0.45278911599999999</v>
      </c>
      <c r="AG77" s="17">
        <v>0.23800453499999999</v>
      </c>
      <c r="AH77" s="17">
        <v>0.98775510200000005</v>
      </c>
      <c r="AI77" s="17">
        <v>1.166802721</v>
      </c>
      <c r="AJ77" s="17">
        <v>2.9315192739999998</v>
      </c>
      <c r="AK77" s="17">
        <v>2.0172335600000002</v>
      </c>
      <c r="AL77" s="17">
        <v>1.085895692</v>
      </c>
      <c r="AM77" s="17">
        <v>0.52244897999999995</v>
      </c>
      <c r="AN77" s="17">
        <v>1.8575963719999999</v>
      </c>
      <c r="AO77" s="17">
        <v>0.72126984100000002</v>
      </c>
    </row>
    <row r="78" spans="2:41" x14ac:dyDescent="0.35">
      <c r="B78" s="6" t="s">
        <v>31</v>
      </c>
      <c r="C78" s="23">
        <v>5.1171579733796296E-5</v>
      </c>
      <c r="D78" s="23">
        <v>7.4090870925925918E-5</v>
      </c>
      <c r="E78" s="23">
        <v>6.1585621898148146E-5</v>
      </c>
      <c r="F78" s="42">
        <v>1.8684807255787037E-4</v>
      </c>
      <c r="G78" s="31" t="s">
        <v>53</v>
      </c>
      <c r="H78" s="6" t="s">
        <v>31</v>
      </c>
      <c r="I78" s="42">
        <v>4.4410850752314818E-5</v>
      </c>
      <c r="J78" s="42">
        <v>6.6331779629629712E-6</v>
      </c>
      <c r="K78" s="42">
        <v>3.3560090706018519E-5</v>
      </c>
      <c r="L78" s="42">
        <v>1.3756613749999994E-5</v>
      </c>
      <c r="M78" s="42">
        <v>1.5119520023148167E-5</v>
      </c>
      <c r="N78" s="42">
        <v>9.52669648148149E-6</v>
      </c>
      <c r="O78" s="42">
        <v>6.1585621898148146E-5</v>
      </c>
      <c r="P78" s="42">
        <v>1.8684807255787037E-4</v>
      </c>
      <c r="Q78" s="31" t="s">
        <v>53</v>
      </c>
      <c r="R78" s="31"/>
      <c r="S78" s="42"/>
      <c r="U78" s="42"/>
      <c r="V78" s="42"/>
      <c r="W78" s="42"/>
      <c r="X78" s="42"/>
      <c r="AA78" s="1" t="s">
        <v>4</v>
      </c>
      <c r="AB78" s="17">
        <v>6.571247166</v>
      </c>
      <c r="AC78" s="17">
        <v>7.2214058960000003</v>
      </c>
      <c r="AD78" s="17">
        <v>6.9989342399999996</v>
      </c>
      <c r="AE78" s="17">
        <v>5.9041950109999997</v>
      </c>
      <c r="AF78" s="17">
        <v>6.625056689</v>
      </c>
      <c r="AG78" s="17">
        <v>6.3075963719999999</v>
      </c>
      <c r="AH78" s="17">
        <v>6.9620634920000004</v>
      </c>
      <c r="AI78" s="17">
        <v>8.1541950110000005</v>
      </c>
      <c r="AJ78" s="17">
        <v>8.5855782309999995</v>
      </c>
      <c r="AK78" s="17">
        <v>9.922312925</v>
      </c>
      <c r="AL78" s="17">
        <v>9.3989795919999999</v>
      </c>
      <c r="AM78" s="17">
        <v>4.3595464850000001</v>
      </c>
      <c r="AN78" s="17">
        <v>9.8699773240000006</v>
      </c>
      <c r="AO78" s="17">
        <v>8.6929705219999995</v>
      </c>
    </row>
    <row r="79" spans="2:41" x14ac:dyDescent="0.35">
      <c r="B79" s="6" t="s">
        <v>29</v>
      </c>
      <c r="C79" s="23">
        <v>1.1003611321759261E-4</v>
      </c>
      <c r="D79" s="23">
        <v>1.5018161585648147E-4</v>
      </c>
      <c r="E79" s="23">
        <v>1.3649507642361111E-4</v>
      </c>
      <c r="F79" s="42">
        <v>3.7813733518518523E-4</v>
      </c>
      <c r="G79" s="31" t="s">
        <v>50</v>
      </c>
      <c r="H79" s="6" t="s">
        <v>29</v>
      </c>
      <c r="I79" s="42">
        <v>9.1493974131944447E-5</v>
      </c>
      <c r="J79" s="42">
        <v>3.3778449652777775E-5</v>
      </c>
      <c r="K79" s="42">
        <v>7.2213823807870385E-5</v>
      </c>
      <c r="L79" s="42">
        <v>3.6060720590277799E-5</v>
      </c>
      <c r="M79" s="42">
        <v>2.7570441759259268E-5</v>
      </c>
      <c r="N79" s="42">
        <v>2.0021835891203728E-5</v>
      </c>
      <c r="O79" s="42">
        <v>1.3649507642361111E-4</v>
      </c>
      <c r="P79" s="42">
        <v>3.7813733518518523E-4</v>
      </c>
      <c r="Q79" s="31" t="s">
        <v>50</v>
      </c>
      <c r="R79" s="31"/>
      <c r="S79" s="42"/>
      <c r="U79" s="42"/>
      <c r="V79" s="42"/>
      <c r="W79" s="42"/>
      <c r="X79" s="42"/>
      <c r="AA79" s="1" t="s">
        <v>0</v>
      </c>
      <c r="AB79" s="17">
        <v>8.8485714289999997</v>
      </c>
      <c r="AC79" s="17">
        <v>10.139863946</v>
      </c>
      <c r="AD79" s="17">
        <v>7.9949206349999997</v>
      </c>
      <c r="AE79" s="17">
        <v>7.3391156459999998</v>
      </c>
      <c r="AF79" s="17">
        <v>8.7864852609999993</v>
      </c>
      <c r="AG79" s="17">
        <v>7.8612244899999997</v>
      </c>
      <c r="AH79" s="17">
        <v>8.9163945580000004</v>
      </c>
      <c r="AI79" s="17">
        <v>9.5510204079999994</v>
      </c>
      <c r="AJ79" s="17">
        <v>10.031020408</v>
      </c>
      <c r="AK79" s="17">
        <v>10.495419501000001</v>
      </c>
      <c r="AL79" s="17">
        <v>10.263219955</v>
      </c>
      <c r="AM79" s="17">
        <v>4.9436734690000002</v>
      </c>
      <c r="AN79" s="17">
        <v>10.954013605</v>
      </c>
      <c r="AO79" s="17">
        <v>9.5346938780000006</v>
      </c>
    </row>
    <row r="80" spans="2:41" x14ac:dyDescent="0.35">
      <c r="B80" s="6" t="s">
        <v>40</v>
      </c>
      <c r="C80" s="8">
        <v>19.553631281880474</v>
      </c>
      <c r="D80" s="8">
        <v>23.420799776465053</v>
      </c>
      <c r="E80" s="8">
        <v>26.919318004177523</v>
      </c>
      <c r="F80" s="30">
        <v>21.376772992078511</v>
      </c>
      <c r="H80" s="6" t="s">
        <v>30</v>
      </c>
      <c r="I80" s="8">
        <v>19.080008982741901</v>
      </c>
      <c r="J80" s="8">
        <v>50.028362038567785</v>
      </c>
      <c r="K80" s="8">
        <v>24.238190647467661</v>
      </c>
      <c r="L80" s="8">
        <v>35.451975694390889</v>
      </c>
      <c r="M80" s="8">
        <v>24.899934019800057</v>
      </c>
      <c r="N80" s="8">
        <v>26.560893405969395</v>
      </c>
      <c r="O80" s="8">
        <v>26.919318004177654</v>
      </c>
      <c r="P80" s="8">
        <v>21.376772992078479</v>
      </c>
      <c r="Q80" s="32"/>
      <c r="S80" s="32"/>
      <c r="T80"/>
      <c r="U80" s="32"/>
      <c r="V80" s="32"/>
      <c r="W80" s="32"/>
      <c r="X80" s="32"/>
      <c r="AA80" s="1" t="s">
        <v>1</v>
      </c>
      <c r="AB80" s="17">
        <v>14.244897958999999</v>
      </c>
      <c r="AC80" s="17">
        <v>16.108843536999998</v>
      </c>
      <c r="AD80" s="17">
        <v>13.061224490000001</v>
      </c>
      <c r="AE80" s="17">
        <v>12.241337868</v>
      </c>
      <c r="AF80" s="17">
        <v>13.028571428999999</v>
      </c>
      <c r="AG80" s="17">
        <v>11.937959184</v>
      </c>
      <c r="AH80" s="17">
        <v>12.759365079</v>
      </c>
      <c r="AI80" s="17">
        <v>14.93585034</v>
      </c>
      <c r="AJ80" s="17">
        <v>14.663401361</v>
      </c>
      <c r="AK80" s="17">
        <v>16.734693878000002</v>
      </c>
      <c r="AL80" s="17">
        <v>16.285396824999999</v>
      </c>
      <c r="AM80" s="17">
        <v>7.8432653060000002</v>
      </c>
      <c r="AN80" s="17">
        <v>17.734240363000001</v>
      </c>
      <c r="AO80" s="17">
        <v>15.501043084000001</v>
      </c>
    </row>
    <row r="81" spans="2:41" x14ac:dyDescent="0.35">
      <c r="P81"/>
      <c r="Q81" s="2"/>
      <c r="AA81" s="1" t="s">
        <v>51</v>
      </c>
      <c r="AB81" s="17">
        <v>15.755102041000001</v>
      </c>
      <c r="AC81" s="17">
        <v>19.224489796</v>
      </c>
      <c r="AD81" s="17">
        <v>15.470294785</v>
      </c>
      <c r="AE81" s="17">
        <v>13.502040815999999</v>
      </c>
      <c r="AF81" s="17">
        <v>14.738662132</v>
      </c>
      <c r="AG81" s="17">
        <v>13.126530612</v>
      </c>
      <c r="AH81" s="17">
        <v>14.756281179</v>
      </c>
      <c r="AI81" s="17">
        <v>17.06138322</v>
      </c>
      <c r="AJ81" s="17">
        <v>16.253968254</v>
      </c>
      <c r="AK81" s="17">
        <v>18.971428571000001</v>
      </c>
      <c r="AL81" s="17">
        <v>17.811224490000001</v>
      </c>
      <c r="AM81" s="17">
        <v>9.0731972790000004</v>
      </c>
      <c r="AN81" s="17">
        <v>19.395918367</v>
      </c>
      <c r="AO81" s="17">
        <v>17.253877550999999</v>
      </c>
    </row>
    <row r="82" spans="2:41" x14ac:dyDescent="0.35">
      <c r="B82" s="35" t="s">
        <v>43</v>
      </c>
      <c r="C82" s="6">
        <v>1</v>
      </c>
      <c r="D82" s="6">
        <v>2</v>
      </c>
      <c r="E82" s="6">
        <v>3</v>
      </c>
      <c r="H82" s="35" t="s">
        <v>47</v>
      </c>
      <c r="I82" s="1" t="s">
        <v>3</v>
      </c>
      <c r="J82" s="1" t="s">
        <v>4</v>
      </c>
      <c r="K82" s="1" t="s">
        <v>0</v>
      </c>
      <c r="L82" s="1" t="s">
        <v>1</v>
      </c>
      <c r="M82" s="1" t="s">
        <v>51</v>
      </c>
      <c r="N82" s="1" t="s">
        <v>52</v>
      </c>
      <c r="O82" s="1">
        <v>3</v>
      </c>
      <c r="P82" s="1"/>
      <c r="Q82" s="1"/>
      <c r="R82" s="6"/>
      <c r="S82" s="20"/>
      <c r="T82" s="20"/>
      <c r="U82" s="20"/>
      <c r="V82" s="20"/>
      <c r="W82" s="20"/>
      <c r="AA82" s="1" t="s">
        <v>52</v>
      </c>
      <c r="AB82" s="17">
        <v>17.380657595999999</v>
      </c>
      <c r="AC82" s="17">
        <v>21.519092970999999</v>
      </c>
      <c r="AD82" s="17">
        <v>17.049251700999999</v>
      </c>
      <c r="AE82" s="17">
        <v>15.012244898000001</v>
      </c>
      <c r="AF82" s="17">
        <v>16.044988662000002</v>
      </c>
      <c r="AG82" s="17">
        <v>14.458526077</v>
      </c>
      <c r="AH82" s="17">
        <v>16.277188208999998</v>
      </c>
      <c r="AI82" s="17">
        <v>18.866984126999998</v>
      </c>
      <c r="AJ82" s="17">
        <v>18.227664398999998</v>
      </c>
      <c r="AK82" s="17">
        <v>21.353514739000001</v>
      </c>
      <c r="AL82" s="17">
        <v>19.853061224000001</v>
      </c>
      <c r="AM82" s="17">
        <v>10.517913832</v>
      </c>
      <c r="AN82" s="17">
        <v>21.892063491999998</v>
      </c>
      <c r="AO82" s="17">
        <v>19.402585034000001</v>
      </c>
    </row>
    <row r="83" spans="2:41" x14ac:dyDescent="0.35">
      <c r="B83" s="38" t="s">
        <v>2</v>
      </c>
      <c r="C83" s="30">
        <v>29.72972972972973</v>
      </c>
      <c r="D83" s="30">
        <v>35.13513513513513</v>
      </c>
      <c r="E83" s="8">
        <v>35.135135135135137</v>
      </c>
      <c r="AA83" s="1">
        <v>3</v>
      </c>
      <c r="AB83" s="17">
        <v>18.906122449000001</v>
      </c>
      <c r="AC83" s="17">
        <v>23.115555556</v>
      </c>
      <c r="AD83" s="17">
        <v>19.191292517000001</v>
      </c>
      <c r="AE83" s="17">
        <v>16.702040816</v>
      </c>
      <c r="AF83" s="17">
        <v>17.728435374</v>
      </c>
      <c r="AG83" s="17">
        <v>15.281632653000001</v>
      </c>
      <c r="AH83" s="17">
        <v>18.007074830000001</v>
      </c>
      <c r="AI83" s="17">
        <v>20.375510204000001</v>
      </c>
      <c r="AJ83" s="17">
        <v>19.765986394999999</v>
      </c>
      <c r="AK83" s="17">
        <v>22.791836735</v>
      </c>
      <c r="AL83" s="17">
        <v>21.093877550999999</v>
      </c>
      <c r="AM83" s="17">
        <v>11.345124716999999</v>
      </c>
      <c r="AN83" s="17">
        <v>22.484897959000001</v>
      </c>
      <c r="AO83" s="17">
        <v>21.281088435000001</v>
      </c>
    </row>
    <row r="84" spans="2:41" x14ac:dyDescent="0.35">
      <c r="B84" s="9" t="s">
        <v>5</v>
      </c>
      <c r="C84" s="8">
        <v>31.343245954085919</v>
      </c>
      <c r="D84" s="8">
        <v>38.560105576347226</v>
      </c>
      <c r="E84" s="8">
        <v>30.096648469566855</v>
      </c>
      <c r="H84" s="9" t="s">
        <v>5</v>
      </c>
      <c r="I84" s="8">
        <v>22.612108141487766</v>
      </c>
      <c r="J84" s="8">
        <v>8.7311378125981509</v>
      </c>
      <c r="K84" s="8">
        <v>20.689223480692164</v>
      </c>
      <c r="L84" s="8">
        <v>5.790040610079906</v>
      </c>
      <c r="M84" s="8">
        <v>6.2322919064861608</v>
      </c>
      <c r="N84" s="8">
        <v>5.8485495790889939</v>
      </c>
      <c r="O84" s="8">
        <v>30.096648469566855</v>
      </c>
      <c r="P84" s="8"/>
      <c r="Q84" s="8"/>
      <c r="R84" s="8"/>
      <c r="S84" s="8"/>
      <c r="T84" s="8"/>
      <c r="U84" s="8"/>
      <c r="V84" s="8"/>
      <c r="W84" s="8"/>
      <c r="AA84" s="45"/>
      <c r="AB84" s="17">
        <v>26.7561678</v>
      </c>
      <c r="AC84" s="17">
        <v>33.303809524000002</v>
      </c>
      <c r="AD84" s="17">
        <v>26.975782313</v>
      </c>
      <c r="AE84" s="17">
        <v>25.415396824999998</v>
      </c>
      <c r="AF84" s="17">
        <v>24.614557822999998</v>
      </c>
      <c r="AG84" s="17">
        <v>21.926530612000001</v>
      </c>
      <c r="AH84" s="17">
        <v>29.800249433000001</v>
      </c>
      <c r="AI84" s="17">
        <v>31.384285714000001</v>
      </c>
      <c r="AJ84" s="17">
        <v>30.389115646</v>
      </c>
      <c r="AK84" s="17">
        <v>33.697006803000001</v>
      </c>
      <c r="AL84" s="17">
        <v>30.714603175000001</v>
      </c>
      <c r="AM84" s="17">
        <v>16.666122449</v>
      </c>
      <c r="AN84" s="17">
        <v>33.076825397</v>
      </c>
      <c r="AO84" s="17">
        <v>32.325079365000001</v>
      </c>
    </row>
    <row r="85" spans="2:41" x14ac:dyDescent="0.35">
      <c r="B85" s="9" t="s">
        <v>6</v>
      </c>
      <c r="C85" s="8">
        <v>29.099510410339303</v>
      </c>
      <c r="D85" s="8">
        <v>39.716156507775949</v>
      </c>
      <c r="E85" s="8">
        <v>31.184333081884745</v>
      </c>
      <c r="H85" s="9" t="s">
        <v>6</v>
      </c>
      <c r="I85" s="8">
        <v>20.166658107819252</v>
      </c>
      <c r="J85" s="8">
        <v>8.9328523025200504</v>
      </c>
      <c r="K85" s="8">
        <v>18.269926162947421</v>
      </c>
      <c r="L85" s="8">
        <v>9.5364083984507317</v>
      </c>
      <c r="M85" s="8">
        <v>7.0233496264126725</v>
      </c>
      <c r="N85" s="8">
        <v>4.886472319965117</v>
      </c>
      <c r="O85" s="8">
        <v>31.184333081884745</v>
      </c>
      <c r="P85" s="8"/>
      <c r="Q85" s="8"/>
      <c r="R85" s="8"/>
      <c r="S85" s="8"/>
      <c r="T85" s="8"/>
      <c r="U85" s="8"/>
      <c r="V85" s="8"/>
      <c r="W85" s="8"/>
      <c r="AA85" s="45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2:41" x14ac:dyDescent="0.35">
      <c r="B86" s="9" t="s">
        <v>7</v>
      </c>
      <c r="C86" s="8">
        <v>27.648392984647234</v>
      </c>
      <c r="D86" s="8">
        <v>42.678541793660379</v>
      </c>
      <c r="E86" s="8">
        <v>29.673065221692379</v>
      </c>
      <c r="H86" s="9" t="s">
        <v>7</v>
      </c>
      <c r="I86" s="8">
        <v>23.851873234060712</v>
      </c>
      <c r="J86" s="8">
        <v>3.7965197505865258</v>
      </c>
      <c r="K86" s="8">
        <v>19.311832716329583</v>
      </c>
      <c r="L86" s="8">
        <v>9.1829396480047354</v>
      </c>
      <c r="M86" s="8">
        <v>6.018697792472544</v>
      </c>
      <c r="N86" s="8">
        <v>8.1650716368535168</v>
      </c>
      <c r="O86" s="8">
        <v>29.673065221692379</v>
      </c>
      <c r="P86" s="8"/>
      <c r="Q86" s="8"/>
      <c r="R86" s="8"/>
      <c r="S86" s="8"/>
      <c r="T86" s="8"/>
      <c r="U86" s="8"/>
      <c r="V86" s="8"/>
      <c r="W86" s="8"/>
      <c r="AA86" s="45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2:41" x14ac:dyDescent="0.35">
      <c r="B87" s="9" t="s">
        <v>8</v>
      </c>
      <c r="C87" s="8">
        <v>28.115230033541884</v>
      </c>
      <c r="D87" s="8">
        <v>37.233970604557989</v>
      </c>
      <c r="E87" s="8">
        <v>34.650799361900134</v>
      </c>
      <c r="H87" s="9" t="s">
        <v>8</v>
      </c>
      <c r="I87" s="8">
        <v>22.408915845038795</v>
      </c>
      <c r="J87" s="8">
        <v>5.7063141885030877</v>
      </c>
      <c r="K87" s="8">
        <v>19.494890196901892</v>
      </c>
      <c r="L87" s="8">
        <v>5.0134947844415541</v>
      </c>
      <c r="M87" s="8">
        <v>6.0056972981309782</v>
      </c>
      <c r="N87" s="8">
        <v>6.7198883250835673</v>
      </c>
      <c r="O87" s="8">
        <v>34.650799361900134</v>
      </c>
      <c r="P87" s="8"/>
      <c r="Q87" s="8"/>
      <c r="R87" s="8"/>
      <c r="S87" s="8"/>
      <c r="T87" s="8"/>
      <c r="U87" s="8"/>
      <c r="V87" s="8"/>
      <c r="W87" s="8"/>
      <c r="AA87" s="44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2:41" x14ac:dyDescent="0.35">
      <c r="B88" s="9" t="s">
        <v>9</v>
      </c>
      <c r="C88" s="8">
        <v>34.491250396688102</v>
      </c>
      <c r="D88" s="8">
        <v>37.008673584435869</v>
      </c>
      <c r="E88" s="8">
        <v>28.500076018876026</v>
      </c>
      <c r="H88" s="9" t="s">
        <v>9</v>
      </c>
      <c r="I88" s="8">
        <v>25.545594976297441</v>
      </c>
      <c r="J88" s="8">
        <v>8.9456554203906578</v>
      </c>
      <c r="K88" s="8">
        <v>17.557018360046666</v>
      </c>
      <c r="L88" s="8">
        <v>7.0776718531560299</v>
      </c>
      <c r="M88" s="8">
        <v>5.4065848648801138</v>
      </c>
      <c r="N88" s="8">
        <v>6.9673985063530575</v>
      </c>
      <c r="O88" s="8">
        <v>28.500076018876026</v>
      </c>
      <c r="P88" s="8"/>
      <c r="Q88" s="8"/>
      <c r="R88" s="8"/>
      <c r="S88" s="8"/>
      <c r="T88" s="8"/>
      <c r="U88" s="8"/>
      <c r="V88" s="8"/>
      <c r="W88" s="8"/>
      <c r="AA88" s="46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5">
      <c r="B89" s="9" t="s">
        <v>10</v>
      </c>
      <c r="C89" s="8">
        <v>35.148630791855354</v>
      </c>
      <c r="D89" s="8">
        <v>34.213519796852914</v>
      </c>
      <c r="E89" s="8">
        <v>30.637849411291739</v>
      </c>
      <c r="H89" s="9" t="s">
        <v>10</v>
      </c>
      <c r="I89" s="8">
        <v>27.985266566530825</v>
      </c>
      <c r="J89" s="8">
        <v>7.1633642253245311</v>
      </c>
      <c r="K89" s="8">
        <v>18.796734639903676</v>
      </c>
      <c r="L89" s="8">
        <v>5.4801853467601109</v>
      </c>
      <c r="M89" s="8">
        <v>6.1414752679415114</v>
      </c>
      <c r="N89" s="8">
        <v>3.7951245422476148</v>
      </c>
      <c r="O89" s="8">
        <v>30.637849411291739</v>
      </c>
      <c r="P89" s="8"/>
      <c r="Q89" s="8"/>
      <c r="R89" s="8"/>
      <c r="S89" s="8"/>
      <c r="T89" s="8"/>
      <c r="U89" s="8"/>
      <c r="V89" s="8"/>
      <c r="W89" s="8"/>
      <c r="AA89" s="1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5">
      <c r="B90" s="9" t="s">
        <v>11</v>
      </c>
      <c r="C90" s="8">
        <v>27.518059925375503</v>
      </c>
      <c r="D90" s="8">
        <v>31.551174180081787</v>
      </c>
      <c r="E90" s="8">
        <v>40.930765894542716</v>
      </c>
      <c r="H90" s="9" t="s">
        <v>11</v>
      </c>
      <c r="I90" s="8">
        <v>20.735130812926911</v>
      </c>
      <c r="J90" s="8">
        <v>6.7829291124485946</v>
      </c>
      <c r="K90" s="8">
        <v>13.337861265504053</v>
      </c>
      <c r="L90" s="8">
        <v>6.930729693372899</v>
      </c>
      <c r="M90" s="8">
        <v>5.2786371513958823</v>
      </c>
      <c r="N90" s="8">
        <v>6.0039460698089542</v>
      </c>
      <c r="O90" s="8">
        <v>40.930765894542716</v>
      </c>
      <c r="P90" s="8"/>
      <c r="Q90" s="8"/>
      <c r="R90" s="8"/>
      <c r="S90" s="8"/>
      <c r="T90" s="8"/>
      <c r="U90" s="8"/>
      <c r="V90" s="8"/>
      <c r="W90" s="8"/>
      <c r="AA90" s="1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5">
      <c r="B91" s="9" t="s">
        <v>12</v>
      </c>
      <c r="C91" s="8">
        <v>27.746247723353516</v>
      </c>
      <c r="D91" s="8">
        <v>35.821943867752118</v>
      </c>
      <c r="E91" s="8">
        <v>36.431808408894369</v>
      </c>
      <c r="H91" s="9" t="s">
        <v>12</v>
      </c>
      <c r="I91" s="8">
        <v>23.123674104883779</v>
      </c>
      <c r="J91" s="8">
        <v>4.6225736184697412</v>
      </c>
      <c r="K91" s="8">
        <v>17.820246422401951</v>
      </c>
      <c r="L91" s="8">
        <v>7.034116244865225</v>
      </c>
      <c r="M91" s="8">
        <v>5.975351777043354</v>
      </c>
      <c r="N91" s="8">
        <v>4.992229423441584</v>
      </c>
      <c r="O91" s="8">
        <v>36.431808408894369</v>
      </c>
      <c r="P91" s="8"/>
      <c r="Q91" s="8"/>
      <c r="R91" s="8"/>
      <c r="S91" s="8"/>
      <c r="T91" s="8"/>
      <c r="U91" s="8"/>
      <c r="V91" s="8"/>
      <c r="W91" s="8"/>
      <c r="AA91" s="1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5">
      <c r="B92" s="9" t="s">
        <v>13</v>
      </c>
      <c r="C92" s="8">
        <v>25.856236787134602</v>
      </c>
      <c r="D92" s="8">
        <v>35.454545456598204</v>
      </c>
      <c r="E92" s="8">
        <v>38.689217756267198</v>
      </c>
      <c r="H92" s="9" t="s">
        <v>13</v>
      </c>
      <c r="I92" s="8">
        <v>20.591966173578655</v>
      </c>
      <c r="J92" s="8">
        <v>5.2642706135559481</v>
      </c>
      <c r="K92" s="8">
        <v>16.87103594298549</v>
      </c>
      <c r="L92" s="8">
        <v>5.7928118377542592</v>
      </c>
      <c r="M92" s="8">
        <v>7.1881606760476782</v>
      </c>
      <c r="N92" s="8">
        <v>5.6025369998107726</v>
      </c>
      <c r="O92" s="8">
        <v>38.689217756267198</v>
      </c>
      <c r="P92" s="8"/>
      <c r="Q92" s="8"/>
      <c r="R92" s="8"/>
      <c r="S92" s="8"/>
      <c r="T92" s="8"/>
      <c r="U92" s="8"/>
      <c r="V92" s="8"/>
      <c r="W92" s="8"/>
      <c r="AA92" s="1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5">
      <c r="B93" s="9" t="s">
        <v>14</v>
      </c>
      <c r="C93" s="8">
        <v>26.762142127621917</v>
      </c>
      <c r="D93" s="8">
        <v>38.814726165115559</v>
      </c>
      <c r="E93" s="8">
        <v>34.423131707262513</v>
      </c>
      <c r="H93" s="9" t="s">
        <v>14</v>
      </c>
      <c r="I93" s="8">
        <v>24.953080643488239</v>
      </c>
      <c r="J93" s="8">
        <v>1.8090614841336814</v>
      </c>
      <c r="K93" s="8">
        <v>19.694820190604233</v>
      </c>
      <c r="L93" s="8">
        <v>7.0604504515960524</v>
      </c>
      <c r="M93" s="8">
        <v>7.5192652097860249</v>
      </c>
      <c r="N93" s="8">
        <v>4.5401903131292531</v>
      </c>
      <c r="O93" s="8">
        <v>34.423131707262513</v>
      </c>
      <c r="P93" s="8"/>
      <c r="Q93" s="8"/>
      <c r="R93" s="8"/>
      <c r="S93" s="8"/>
      <c r="T93" s="8"/>
      <c r="U93" s="8"/>
      <c r="V93" s="8"/>
      <c r="W93" s="8"/>
      <c r="AA93" s="1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2:41" x14ac:dyDescent="0.35">
      <c r="B94" s="14" t="s">
        <v>15</v>
      </c>
      <c r="C94" s="8">
        <v>30.974433387840676</v>
      </c>
      <c r="D94" s="8">
        <v>36.55460705538465</v>
      </c>
      <c r="E94" s="8">
        <v>32.470959556774673</v>
      </c>
      <c r="H94" s="14" t="s">
        <v>15</v>
      </c>
      <c r="I94" s="8">
        <v>28.057531381582479</v>
      </c>
      <c r="J94" s="8">
        <v>2.9169020062582001</v>
      </c>
      <c r="K94" s="8">
        <v>20.325479514944519</v>
      </c>
      <c r="L94" s="8">
        <v>5.149828644653069</v>
      </c>
      <c r="M94" s="8">
        <v>6.8914134549120671</v>
      </c>
      <c r="N94" s="8">
        <v>4.1878854408749957</v>
      </c>
      <c r="O94" s="8">
        <v>32.470959556774673</v>
      </c>
      <c r="P94" s="8"/>
      <c r="Q94" s="8"/>
      <c r="R94" s="8"/>
      <c r="S94" s="8"/>
      <c r="T94" s="8"/>
      <c r="U94" s="8"/>
      <c r="V94" s="8"/>
      <c r="W94" s="8"/>
      <c r="AA94" s="1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 x14ac:dyDescent="0.35">
      <c r="B95" s="14" t="s">
        <v>16</v>
      </c>
      <c r="C95" s="8">
        <v>27.386731387313347</v>
      </c>
      <c r="D95" s="8">
        <v>39.653002523201614</v>
      </c>
      <c r="E95" s="8">
        <v>32.960266089485039</v>
      </c>
      <c r="H95" s="14" t="s">
        <v>16</v>
      </c>
      <c r="I95" s="8">
        <v>23.768428619224817</v>
      </c>
      <c r="J95" s="8">
        <v>3.6183027680885265</v>
      </c>
      <c r="K95" s="8">
        <v>17.961165050618504</v>
      </c>
      <c r="L95" s="8">
        <v>7.6186623531613522</v>
      </c>
      <c r="M95" s="8">
        <v>8.9491190203656323</v>
      </c>
      <c r="N95" s="8">
        <v>5.1240560990561219</v>
      </c>
      <c r="O95" s="8">
        <v>32.960266089485039</v>
      </c>
      <c r="P95" s="8"/>
      <c r="Q95" s="8"/>
      <c r="R95" s="8"/>
      <c r="S95" s="8"/>
      <c r="T95" s="8"/>
      <c r="U95" s="8"/>
      <c r="V95" s="8"/>
      <c r="W95" s="8"/>
      <c r="AA95" s="1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x14ac:dyDescent="0.35">
      <c r="B96" s="14" t="s">
        <v>17</v>
      </c>
      <c r="C96" s="8">
        <v>29.137225732626813</v>
      </c>
      <c r="D96" s="8">
        <v>36.935198959481674</v>
      </c>
      <c r="E96" s="8">
        <v>33.927575307891509</v>
      </c>
      <c r="H96" s="14" t="s">
        <v>17</v>
      </c>
      <c r="I96" s="8">
        <v>25.664890524951073</v>
      </c>
      <c r="J96" s="8">
        <v>3.4723352076757426</v>
      </c>
      <c r="K96" s="8">
        <v>21.718110823846654</v>
      </c>
      <c r="L96" s="8">
        <v>5.3226106342003066</v>
      </c>
      <c r="M96" s="8">
        <v>7.9955373753820558</v>
      </c>
      <c r="N96" s="8">
        <v>1.8989401260526579</v>
      </c>
      <c r="O96" s="8">
        <v>33.927575307891509</v>
      </c>
      <c r="P96" s="8"/>
      <c r="Q96" s="8"/>
      <c r="R96" s="8"/>
      <c r="S96" s="8"/>
      <c r="T96" s="8"/>
      <c r="U96" s="8"/>
      <c r="V96" s="8"/>
      <c r="W96" s="8"/>
      <c r="AA96" s="45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44" x14ac:dyDescent="0.35">
      <c r="B97" s="14" t="s">
        <v>18</v>
      </c>
      <c r="C97" s="8">
        <v>27.887220464061674</v>
      </c>
      <c r="D97" s="8">
        <v>37.1676539439961</v>
      </c>
      <c r="E97" s="8">
        <v>34.945125591942237</v>
      </c>
      <c r="H97" s="14" t="s">
        <v>18</v>
      </c>
      <c r="I97" s="8">
        <v>25.223860037968755</v>
      </c>
      <c r="J97" s="8">
        <v>2.6633604260929191</v>
      </c>
      <c r="K97" s="8">
        <v>18.878576019353432</v>
      </c>
      <c r="L97" s="8">
        <v>5.5462758869904327</v>
      </c>
      <c r="M97" s="8">
        <v>6.7988875878025699</v>
      </c>
      <c r="N97" s="8">
        <v>5.9439144498496619</v>
      </c>
      <c r="O97" s="8">
        <v>34.945125591942229</v>
      </c>
      <c r="P97" s="8"/>
      <c r="Q97" s="8"/>
      <c r="R97" s="8"/>
      <c r="S97" s="8"/>
      <c r="T97" s="8"/>
      <c r="U97" s="8"/>
      <c r="V97" s="8"/>
      <c r="W97" s="8"/>
      <c r="AA97" s="45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4"/>
      <c r="AR97" s="4"/>
    </row>
    <row r="98" spans="2:44" x14ac:dyDescent="0.35">
      <c r="B98" s="6" t="s">
        <v>24</v>
      </c>
      <c r="C98" s="8">
        <v>29.222468436177557</v>
      </c>
      <c r="D98" s="8">
        <v>37.24027285823157</v>
      </c>
      <c r="E98" s="8">
        <v>33.537258705590872</v>
      </c>
      <c r="H98" s="6" t="s">
        <v>24</v>
      </c>
      <c r="I98" s="8">
        <v>23.906355654988538</v>
      </c>
      <c r="J98" s="8">
        <v>5.3161127811890259</v>
      </c>
      <c r="K98" s="8">
        <v>18.623351484791442</v>
      </c>
      <c r="L98" s="8">
        <v>6.6097304562490464</v>
      </c>
      <c r="M98" s="8">
        <v>6.6731763577899459</v>
      </c>
      <c r="N98" s="8">
        <v>5.3340145594011332</v>
      </c>
      <c r="O98" s="8">
        <v>33.537258705590872</v>
      </c>
      <c r="P98" s="8"/>
      <c r="Q98" s="8"/>
      <c r="R98" s="8"/>
      <c r="S98" s="8"/>
      <c r="T98" s="8"/>
      <c r="U98" s="8"/>
      <c r="V98" s="8"/>
      <c r="W98" s="8"/>
      <c r="AA98" s="45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2:44" x14ac:dyDescent="0.35">
      <c r="B99" s="6" t="s">
        <v>25</v>
      </c>
      <c r="C99" s="8">
        <v>25.856236787134602</v>
      </c>
      <c r="D99" s="8">
        <v>31.551174180081787</v>
      </c>
      <c r="E99" s="8">
        <v>28.500076018876026</v>
      </c>
      <c r="H99" s="6" t="s">
        <v>25</v>
      </c>
      <c r="I99" s="8">
        <v>20.166658107819252</v>
      </c>
      <c r="J99" s="8">
        <v>1.8090614841336814</v>
      </c>
      <c r="K99" s="8">
        <v>13.337861265504053</v>
      </c>
      <c r="L99" s="8">
        <v>5.0134947844415541</v>
      </c>
      <c r="M99" s="8">
        <v>5.2786371513958823</v>
      </c>
      <c r="N99" s="8">
        <v>1.8989401260526579</v>
      </c>
      <c r="O99" s="8">
        <v>28.500076018876026</v>
      </c>
      <c r="P99" s="8"/>
      <c r="Q99" s="8"/>
      <c r="R99" s="8"/>
      <c r="S99" s="8"/>
      <c r="T99" s="8"/>
      <c r="U99" s="8"/>
      <c r="V99" s="8"/>
      <c r="W99" s="8"/>
      <c r="AA99" s="45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2:44" x14ac:dyDescent="0.35">
      <c r="B100" s="6" t="s">
        <v>26</v>
      </c>
      <c r="C100" s="8">
        <v>35.148630791855354</v>
      </c>
      <c r="D100" s="8">
        <v>42.678541793660379</v>
      </c>
      <c r="E100" s="8">
        <v>40.930765894542716</v>
      </c>
      <c r="H100" s="6" t="s">
        <v>26</v>
      </c>
      <c r="I100" s="8">
        <v>28.057531381582479</v>
      </c>
      <c r="J100" s="8">
        <v>8.9456554203906578</v>
      </c>
      <c r="K100" s="8">
        <v>21.718110823846654</v>
      </c>
      <c r="L100" s="8">
        <v>9.5364083984507317</v>
      </c>
      <c r="M100" s="8">
        <v>8.9491190203656323</v>
      </c>
      <c r="N100" s="8">
        <v>8.1650716368535168</v>
      </c>
      <c r="O100" s="8">
        <v>40.930765894542716</v>
      </c>
      <c r="P100" s="8"/>
      <c r="Q100" s="8"/>
      <c r="R100" s="8"/>
      <c r="S100" s="8"/>
      <c r="T100" s="8"/>
      <c r="U100" s="8"/>
      <c r="V100" s="8"/>
      <c r="W100" s="8"/>
      <c r="AA100" s="1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</row>
    <row r="101" spans="2:44" x14ac:dyDescent="0.35">
      <c r="B101" s="6" t="s">
        <v>32</v>
      </c>
      <c r="C101" s="8">
        <v>2.798274085814747</v>
      </c>
      <c r="D101" s="8">
        <v>2.676056389307774</v>
      </c>
      <c r="E101" s="8">
        <v>3.5224551717715835</v>
      </c>
      <c r="H101" s="6" t="s">
        <v>32</v>
      </c>
      <c r="I101" s="8">
        <v>2.5124297644688705</v>
      </c>
      <c r="J101" s="8">
        <v>2.4463562170086961</v>
      </c>
      <c r="K101" s="8">
        <v>2.0109679247187273</v>
      </c>
      <c r="L101" s="8">
        <v>1.4409416972040738</v>
      </c>
      <c r="M101" s="8">
        <v>1.01839199454294</v>
      </c>
      <c r="N101" s="8">
        <v>1.5250218537906988</v>
      </c>
      <c r="O101" s="8">
        <v>3.5224551717715835</v>
      </c>
      <c r="P101" s="8"/>
      <c r="Q101" s="8"/>
      <c r="R101" s="8"/>
      <c r="S101" s="8"/>
      <c r="T101" s="8"/>
      <c r="U101" s="8"/>
      <c r="V101" s="8"/>
      <c r="W101" s="8"/>
      <c r="AA101" s="1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</row>
    <row r="102" spans="2:44" x14ac:dyDescent="0.35">
      <c r="H102" s="38"/>
      <c r="I102" s="6"/>
      <c r="J102" s="6"/>
      <c r="K102" s="6"/>
      <c r="L102" s="6"/>
      <c r="M102" s="6"/>
      <c r="N102" s="6"/>
      <c r="O102" s="6"/>
      <c r="P102"/>
      <c r="Q102" s="2"/>
      <c r="AA102" s="1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</row>
    <row r="103" spans="2:44" x14ac:dyDescent="0.35">
      <c r="B103" s="35" t="s">
        <v>44</v>
      </c>
      <c r="C103" s="6">
        <v>1</v>
      </c>
      <c r="D103" s="6">
        <v>2</v>
      </c>
      <c r="E103" s="6">
        <v>3</v>
      </c>
      <c r="H103" s="35" t="s">
        <v>48</v>
      </c>
      <c r="I103" s="1" t="s">
        <v>3</v>
      </c>
      <c r="J103" s="1" t="s">
        <v>4</v>
      </c>
      <c r="K103" s="1" t="s">
        <v>0</v>
      </c>
      <c r="L103" s="1" t="s">
        <v>1</v>
      </c>
      <c r="M103" s="1" t="s">
        <v>51</v>
      </c>
      <c r="N103" s="1" t="s">
        <v>52</v>
      </c>
      <c r="O103" s="1">
        <v>3</v>
      </c>
      <c r="P103" s="1"/>
      <c r="Q103" s="1"/>
      <c r="R103" s="6"/>
      <c r="S103" s="20"/>
      <c r="T103" s="20"/>
      <c r="U103" s="20"/>
      <c r="V103" s="20"/>
      <c r="W103" s="20"/>
      <c r="AA103" s="1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</row>
    <row r="104" spans="2:44" x14ac:dyDescent="0.35">
      <c r="B104" s="38" t="s">
        <v>2</v>
      </c>
      <c r="C104" s="30">
        <v>29.72972972972973</v>
      </c>
      <c r="D104" s="30">
        <v>35.13513513513513</v>
      </c>
      <c r="E104" s="8">
        <v>35.135135135135137</v>
      </c>
      <c r="AA104" s="1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</row>
    <row r="105" spans="2:44" x14ac:dyDescent="0.35">
      <c r="B105" s="9" t="s">
        <v>6</v>
      </c>
      <c r="C105" s="8">
        <v>29.099510410339303</v>
      </c>
      <c r="D105" s="8">
        <v>39.716156507775949</v>
      </c>
      <c r="E105" s="8">
        <v>31.184333081884745</v>
      </c>
      <c r="H105" s="9" t="s">
        <v>6</v>
      </c>
      <c r="I105" s="8">
        <v>20.166658107819252</v>
      </c>
      <c r="J105" s="8">
        <v>8.9328523025200504</v>
      </c>
      <c r="K105" s="8">
        <v>18.269926162947421</v>
      </c>
      <c r="L105" s="8">
        <v>9.5364083984507317</v>
      </c>
      <c r="M105" s="8">
        <v>7.0233496264126725</v>
      </c>
      <c r="N105" s="8">
        <v>4.886472319965117</v>
      </c>
      <c r="O105" s="8">
        <v>31.184333081884745</v>
      </c>
      <c r="P105" s="8"/>
      <c r="Q105" s="8"/>
      <c r="R105" s="8"/>
      <c r="S105" s="8"/>
      <c r="T105" s="8"/>
      <c r="U105" s="8"/>
      <c r="V105" s="8"/>
      <c r="W105" s="8"/>
      <c r="AA105" s="1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</row>
    <row r="106" spans="2:44" x14ac:dyDescent="0.35">
      <c r="B106" s="9" t="s">
        <v>8</v>
      </c>
      <c r="C106" s="8">
        <v>28.115230033541884</v>
      </c>
      <c r="D106" s="8">
        <v>37.233970604557989</v>
      </c>
      <c r="E106" s="8">
        <v>34.650799361900134</v>
      </c>
      <c r="H106" s="9" t="s">
        <v>8</v>
      </c>
      <c r="I106" s="8">
        <v>22.408915845038795</v>
      </c>
      <c r="J106" s="8">
        <v>5.7063141885030877</v>
      </c>
      <c r="K106" s="8">
        <v>19.494890196901892</v>
      </c>
      <c r="L106" s="8">
        <v>5.0134947844415541</v>
      </c>
      <c r="M106" s="8">
        <v>6.0056972981309782</v>
      </c>
      <c r="N106" s="8">
        <v>6.7198883250835673</v>
      </c>
      <c r="O106" s="8">
        <v>34.650799361900134</v>
      </c>
      <c r="P106" s="8"/>
      <c r="Q106" s="8"/>
      <c r="R106" s="8"/>
      <c r="S106" s="8"/>
      <c r="T106" s="8"/>
      <c r="U106" s="8"/>
      <c r="V106" s="8"/>
      <c r="W106" s="8"/>
      <c r="AA106" s="44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</row>
    <row r="107" spans="2:44" x14ac:dyDescent="0.35">
      <c r="B107" s="9" t="s">
        <v>9</v>
      </c>
      <c r="C107" s="8">
        <v>34.491250396688102</v>
      </c>
      <c r="D107" s="8">
        <v>37.008673584435869</v>
      </c>
      <c r="E107" s="8">
        <v>28.500076018876026</v>
      </c>
      <c r="H107" s="9" t="s">
        <v>9</v>
      </c>
      <c r="I107" s="8">
        <v>25.545594976297441</v>
      </c>
      <c r="J107" s="8">
        <v>8.9456554203906578</v>
      </c>
      <c r="K107" s="8">
        <v>17.557018360046666</v>
      </c>
      <c r="L107" s="8">
        <v>7.0776718531560299</v>
      </c>
      <c r="M107" s="8">
        <v>5.4065848648801138</v>
      </c>
      <c r="N107" s="8">
        <v>6.9673985063530575</v>
      </c>
      <c r="O107" s="8">
        <v>28.500076018876026</v>
      </c>
      <c r="P107" s="8"/>
      <c r="Q107" s="8"/>
      <c r="R107" s="8"/>
      <c r="S107" s="8"/>
      <c r="T107" s="8"/>
      <c r="U107" s="8"/>
      <c r="V107" s="8"/>
      <c r="W107" s="8"/>
    </row>
    <row r="108" spans="2:44" x14ac:dyDescent="0.35">
      <c r="B108" s="9" t="s">
        <v>10</v>
      </c>
      <c r="C108" s="8">
        <v>35.148630791855354</v>
      </c>
      <c r="D108" s="8">
        <v>34.213519796852914</v>
      </c>
      <c r="E108" s="8">
        <v>30.637849411291739</v>
      </c>
      <c r="H108" s="9" t="s">
        <v>10</v>
      </c>
      <c r="I108" s="8">
        <v>27.985266566530825</v>
      </c>
      <c r="J108" s="8">
        <v>7.1633642253245311</v>
      </c>
      <c r="K108" s="8">
        <v>18.796734639903676</v>
      </c>
      <c r="L108" s="8">
        <v>5.4801853467601109</v>
      </c>
      <c r="M108" s="8">
        <v>6.1414752679415114</v>
      </c>
      <c r="N108" s="8">
        <v>3.7951245422476148</v>
      </c>
      <c r="O108" s="8">
        <v>30.637849411291739</v>
      </c>
      <c r="P108" s="8"/>
      <c r="Q108" s="8"/>
      <c r="R108" s="8"/>
      <c r="S108" s="8"/>
      <c r="T108" s="8"/>
      <c r="U108" s="8"/>
      <c r="V108" s="8"/>
      <c r="W108" s="8"/>
    </row>
    <row r="109" spans="2:44" x14ac:dyDescent="0.35">
      <c r="B109" s="9" t="s">
        <v>11</v>
      </c>
      <c r="C109" s="8">
        <v>27.518059925375503</v>
      </c>
      <c r="D109" s="8">
        <v>31.551174180081787</v>
      </c>
      <c r="E109" s="8">
        <v>40.930765894542716</v>
      </c>
      <c r="H109" s="9" t="s">
        <v>11</v>
      </c>
      <c r="I109" s="8">
        <v>20.735130812926911</v>
      </c>
      <c r="J109" s="8">
        <v>6.7829291124485946</v>
      </c>
      <c r="K109" s="8">
        <v>13.337861265504053</v>
      </c>
      <c r="L109" s="8">
        <v>6.930729693372899</v>
      </c>
      <c r="M109" s="8">
        <v>5.2786371513958823</v>
      </c>
      <c r="N109" s="8">
        <v>6.0039460698089542</v>
      </c>
      <c r="O109" s="8">
        <v>40.930765894542716</v>
      </c>
      <c r="P109" s="8"/>
      <c r="Q109" s="8"/>
      <c r="R109" s="8"/>
      <c r="S109" s="8"/>
      <c r="T109" s="8"/>
      <c r="U109" s="8"/>
      <c r="V109" s="8"/>
      <c r="W109" s="8"/>
    </row>
    <row r="110" spans="2:44" x14ac:dyDescent="0.35">
      <c r="B110" s="9" t="s">
        <v>12</v>
      </c>
      <c r="C110" s="8">
        <v>27.746247723353516</v>
      </c>
      <c r="D110" s="8">
        <v>35.821943867752118</v>
      </c>
      <c r="E110" s="8">
        <v>36.431808408894369</v>
      </c>
      <c r="H110" s="9" t="s">
        <v>12</v>
      </c>
      <c r="I110" s="8">
        <v>23.123674104883779</v>
      </c>
      <c r="J110" s="8">
        <v>4.6225736184697412</v>
      </c>
      <c r="K110" s="8">
        <v>17.820246422401951</v>
      </c>
      <c r="L110" s="8">
        <v>7.034116244865225</v>
      </c>
      <c r="M110" s="8">
        <v>5.975351777043354</v>
      </c>
      <c r="N110" s="8">
        <v>4.992229423441584</v>
      </c>
      <c r="O110" s="8">
        <v>36.431808408894369</v>
      </c>
      <c r="P110" s="8"/>
      <c r="Q110" s="8"/>
      <c r="R110" s="8"/>
      <c r="S110" s="8"/>
      <c r="T110" s="8"/>
      <c r="U110" s="8"/>
      <c r="V110" s="8"/>
      <c r="W110" s="8"/>
    </row>
    <row r="111" spans="2:44" x14ac:dyDescent="0.35">
      <c r="B111" s="9" t="s">
        <v>14</v>
      </c>
      <c r="C111" s="8">
        <v>26.762142127621917</v>
      </c>
      <c r="D111" s="8">
        <v>38.814726165115559</v>
      </c>
      <c r="E111" s="8">
        <v>34.423131707262513</v>
      </c>
      <c r="H111" s="9" t="s">
        <v>14</v>
      </c>
      <c r="I111" s="8">
        <v>24.953080643488239</v>
      </c>
      <c r="J111" s="8">
        <v>1.8090614841336814</v>
      </c>
      <c r="K111" s="8">
        <v>19.694820190604233</v>
      </c>
      <c r="L111" s="8">
        <v>7.0604504515960524</v>
      </c>
      <c r="M111" s="8">
        <v>7.5192652097860249</v>
      </c>
      <c r="N111" s="8">
        <v>4.5401903131292531</v>
      </c>
      <c r="O111" s="8">
        <v>34.423131707262513</v>
      </c>
      <c r="P111" s="8"/>
      <c r="Q111" s="8"/>
      <c r="R111" s="8"/>
      <c r="S111" s="8"/>
      <c r="T111" s="8"/>
      <c r="U111" s="8"/>
      <c r="V111" s="8"/>
      <c r="W111" s="8"/>
    </row>
    <row r="112" spans="2:44" x14ac:dyDescent="0.35">
      <c r="B112" s="14" t="s">
        <v>16</v>
      </c>
      <c r="C112" s="8">
        <v>27.386731387313347</v>
      </c>
      <c r="D112" s="8">
        <v>39.653002523201614</v>
      </c>
      <c r="E112" s="8">
        <v>32.960266089485039</v>
      </c>
      <c r="H112" s="14" t="s">
        <v>16</v>
      </c>
      <c r="I112" s="8">
        <v>23.768428619224817</v>
      </c>
      <c r="J112" s="8">
        <v>3.6183027680885265</v>
      </c>
      <c r="K112" s="8">
        <v>17.961165050618504</v>
      </c>
      <c r="L112" s="8">
        <v>7.6186623531613522</v>
      </c>
      <c r="M112" s="8">
        <v>8.9491190203656323</v>
      </c>
      <c r="N112" s="8">
        <v>5.1240560990561219</v>
      </c>
      <c r="O112" s="8">
        <v>32.960266089485039</v>
      </c>
      <c r="P112" s="8"/>
      <c r="Q112" s="8"/>
      <c r="R112" s="8"/>
      <c r="S112" s="8"/>
      <c r="T112" s="8"/>
      <c r="U112" s="8"/>
      <c r="V112" s="8"/>
      <c r="W112" s="8"/>
    </row>
    <row r="113" spans="2:23" x14ac:dyDescent="0.35">
      <c r="B113" s="6" t="s">
        <v>28</v>
      </c>
      <c r="C113" s="8">
        <v>29.533475349511118</v>
      </c>
      <c r="D113" s="8">
        <v>36.751645903721723</v>
      </c>
      <c r="E113" s="8">
        <v>33.714878746767162</v>
      </c>
      <c r="H113" s="6" t="s">
        <v>28</v>
      </c>
      <c r="I113" s="8">
        <v>23.585843709526259</v>
      </c>
      <c r="J113" s="8">
        <v>5.9476316399848592</v>
      </c>
      <c r="K113" s="8">
        <v>17.866582786116048</v>
      </c>
      <c r="L113" s="8">
        <v>6.9689648907254949</v>
      </c>
      <c r="M113" s="8">
        <v>6.5374350269945207</v>
      </c>
      <c r="N113" s="8">
        <v>5.3786631998856578</v>
      </c>
      <c r="O113" s="8">
        <v>33.714878746767162</v>
      </c>
      <c r="P113" s="8"/>
      <c r="Q113" s="8"/>
      <c r="R113" s="8"/>
      <c r="S113" s="8"/>
      <c r="T113" s="8"/>
      <c r="U113" s="8"/>
      <c r="V113" s="8"/>
      <c r="W113" s="8"/>
    </row>
    <row r="114" spans="2:23" x14ac:dyDescent="0.35">
      <c r="B114" s="6" t="s">
        <v>31</v>
      </c>
      <c r="C114" s="8">
        <v>26.762142127621917</v>
      </c>
      <c r="D114" s="8">
        <v>31.551174180081787</v>
      </c>
      <c r="E114" s="8">
        <v>28.500076018876026</v>
      </c>
      <c r="H114" s="6" t="s">
        <v>31</v>
      </c>
      <c r="I114" s="8">
        <v>20.166658107819252</v>
      </c>
      <c r="J114" s="8">
        <v>1.8090614841336814</v>
      </c>
      <c r="K114" s="8">
        <v>13.337861265504053</v>
      </c>
      <c r="L114" s="8">
        <v>5.0134947844415541</v>
      </c>
      <c r="M114" s="8">
        <v>5.2786371513958823</v>
      </c>
      <c r="N114" s="8">
        <v>3.7951245422476148</v>
      </c>
      <c r="O114" s="8">
        <v>28.500076018876026</v>
      </c>
      <c r="P114" s="8"/>
      <c r="Q114" s="8"/>
      <c r="R114" s="8"/>
      <c r="S114" s="8"/>
      <c r="T114" s="8"/>
      <c r="U114" s="8"/>
      <c r="V114" s="8"/>
      <c r="W114" s="8"/>
    </row>
    <row r="115" spans="2:23" x14ac:dyDescent="0.35">
      <c r="B115" s="6" t="s">
        <v>29</v>
      </c>
      <c r="C115" s="8">
        <v>35.148630791855354</v>
      </c>
      <c r="D115" s="8">
        <v>39.716156507775949</v>
      </c>
      <c r="E115" s="8">
        <v>40.930765894542716</v>
      </c>
      <c r="H115" s="6" t="s">
        <v>29</v>
      </c>
      <c r="I115" s="8">
        <v>27.985266566530825</v>
      </c>
      <c r="J115" s="8">
        <v>8.9456554203906578</v>
      </c>
      <c r="K115" s="8">
        <v>19.694820190604233</v>
      </c>
      <c r="L115" s="8">
        <v>9.5364083984507317</v>
      </c>
      <c r="M115" s="8">
        <v>8.9491190203656323</v>
      </c>
      <c r="N115" s="8">
        <v>6.9673985063530575</v>
      </c>
      <c r="O115" s="8">
        <v>40.930765894542716</v>
      </c>
      <c r="P115" s="8"/>
      <c r="Q115" s="8"/>
      <c r="R115" s="8"/>
      <c r="S115" s="8"/>
      <c r="T115" s="8"/>
      <c r="U115" s="8"/>
      <c r="V115" s="8"/>
      <c r="W115" s="8"/>
    </row>
    <row r="116" spans="2:23" x14ac:dyDescent="0.35">
      <c r="B116" s="6" t="s">
        <v>49</v>
      </c>
      <c r="C116" s="8">
        <v>3.3349690251361048</v>
      </c>
      <c r="D116" s="8">
        <v>2.8312675108011316</v>
      </c>
      <c r="E116" s="8">
        <v>3.8630794973337381</v>
      </c>
      <c r="H116" s="6" t="s">
        <v>33</v>
      </c>
      <c r="I116" s="8">
        <v>2.577772424971517</v>
      </c>
      <c r="J116" s="8">
        <v>2.5197212254983894</v>
      </c>
      <c r="K116" s="8">
        <v>1.9870274636980061</v>
      </c>
      <c r="L116" s="8">
        <v>1.3669619216113322</v>
      </c>
      <c r="M116" s="8">
        <v>1.2326037535801029</v>
      </c>
      <c r="N116" s="8">
        <v>1.0942043777234502</v>
      </c>
      <c r="O116" s="8">
        <v>3.8630794973337381</v>
      </c>
      <c r="P116" s="8"/>
      <c r="Q116" s="8"/>
      <c r="R116" s="8"/>
    </row>
  </sheetData>
  <conditionalFormatting sqref="BK26:BK2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7"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4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4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4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4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4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2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2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2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2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2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7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2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2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2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2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87</vt:i4>
      </vt:variant>
    </vt:vector>
  </HeadingPairs>
  <TitlesOfParts>
    <vt:vector size="97" baseType="lpstr">
      <vt:lpstr>score</vt:lpstr>
      <vt:lpstr>KF_26_dur+rat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'KF_26_dur+rat'!AP_27</vt:lpstr>
      <vt:lpstr>'KF_26_dur+rat'!AP_28</vt:lpstr>
      <vt:lpstr>'KF_26_dur+rat'!AP_29</vt:lpstr>
      <vt:lpstr>'KF_26_dur+rat'!Arnold_Pogossian_2006__live_DVD__14_dur</vt:lpstr>
      <vt:lpstr>'KF_26_dur+rat'!Arnold_Pogossian_2006__live_DVD__19_dur</vt:lpstr>
      <vt:lpstr>'KF_26_dur+rat'!Arnold_Pogossian_2006__live_DVD__19_dur_1</vt:lpstr>
      <vt:lpstr>'KF_26_dur+rat'!Arnold_Pogossian_2006__live_DVD__25_dur_1</vt:lpstr>
      <vt:lpstr>'KF_26_dur+rat'!Arnold_Pogossian_2006__live_DVD__26_dur_1</vt:lpstr>
      <vt:lpstr>'KF_26_dur+rat'!Arnold_Pogossian_2006__live_DVD__27_dur</vt:lpstr>
      <vt:lpstr>'KF_26_dur+rat'!Arnold_Pogossian_2009_14</vt:lpstr>
      <vt:lpstr>'KF_26_dur+rat'!Arnold_Pogossian_2009_19</vt:lpstr>
      <vt:lpstr>'KF_26_dur+rat'!Arnold_Pogossian_2009_20</vt:lpstr>
      <vt:lpstr>'KF_26_dur+rat'!Banse_Keller_2005_14</vt:lpstr>
      <vt:lpstr>'KF_26_dur+rat'!Banse_Keller_2005_19</vt:lpstr>
      <vt:lpstr>'KF_26_dur+rat'!Banse_Keller_2005_20</vt:lpstr>
      <vt:lpstr>'KF_26_dur+rat'!BK_27</vt:lpstr>
      <vt:lpstr>'KF_26_dur+rat'!BK_28</vt:lpstr>
      <vt:lpstr>'KF_26_dur+rat'!BK_29</vt:lpstr>
      <vt:lpstr>'KF_26_dur+rat'!CK_1990_32_dur</vt:lpstr>
      <vt:lpstr>'KF_26_dur+rat'!CK_27</vt:lpstr>
      <vt:lpstr>'KF_26_dur+rat'!CK_28</vt:lpstr>
      <vt:lpstr>'KF_26_dur+rat'!CK_29</vt:lpstr>
      <vt:lpstr>'KF_26_dur+rat'!CK87_27</vt:lpstr>
      <vt:lpstr>'KF_26_dur+rat'!CK87_28</vt:lpstr>
      <vt:lpstr>'KF_26_dur+rat'!CK87_29</vt:lpstr>
      <vt:lpstr>'KF_26_dur+rat'!Csengery_Keller_1987_12__Umpanzert</vt:lpstr>
      <vt:lpstr>'KF_26_dur+rat'!Csengery_Keller_1987_17__Nichts_dergleichen</vt:lpstr>
      <vt:lpstr>'KF_26_dur+rat'!Csengery_Keller_1987_17__Nichts_dergleichen__2</vt:lpstr>
      <vt:lpstr>'KF_26_dur+rat'!Csengery_Keller_1987_17__Nichts_dergleichen__3</vt:lpstr>
      <vt:lpstr>'KF_26_dur+rat'!Csengery_Keller_1987_17__Nichts_dergleichen__4</vt:lpstr>
      <vt:lpstr>'KF_26_dur+rat'!Csengery_Keller_1990_14</vt:lpstr>
      <vt:lpstr>'KF_26_dur+rat'!Csengery_Keller_1990_19</vt:lpstr>
      <vt:lpstr>'KF_26_dur+rat'!Csengery_Keller_1990_20</vt:lpstr>
      <vt:lpstr>'KF_26_dur+rat'!Kammer_Widmann_2017_14_Abschnitte_Dauern</vt:lpstr>
      <vt:lpstr>'KF_26_dur+rat'!Kammer_Widmann_2017_19_Abschnitte_Dauern</vt:lpstr>
      <vt:lpstr>'KF_26_dur+rat'!Kammer_Widmann_2017_19_Abschnitte_Dauern_1</vt:lpstr>
      <vt:lpstr>'KF_26_dur+rat'!Kammer_Widmann_2017_25_Abschnitte_Dauern_1</vt:lpstr>
      <vt:lpstr>'KF_26_dur+rat'!Kammer_Widmann_2017_26_Abschnitte_Dauern_1</vt:lpstr>
      <vt:lpstr>'KF_26_dur+rat'!Kammer_Widmann_2017_27_Abschnitte_Dauern</vt:lpstr>
      <vt:lpstr>'KF_26_dur+rat'!KO_27</vt:lpstr>
      <vt:lpstr>'KF_26_dur+rat'!KO_28</vt:lpstr>
      <vt:lpstr>'KF_26_dur+rat'!KO_29</vt:lpstr>
      <vt:lpstr>'KF_26_dur+rat'!KO_94_27</vt:lpstr>
      <vt:lpstr>'KF_26_dur+rat'!KO_94_28</vt:lpstr>
      <vt:lpstr>'KF_26_dur+rat'!KO_94_29</vt:lpstr>
      <vt:lpstr>'KF_26_dur+rat'!Komsi_Oramo_1994_14</vt:lpstr>
      <vt:lpstr>'KF_26_dur+rat'!Komsi_Oramo_1994_19</vt:lpstr>
      <vt:lpstr>'KF_26_dur+rat'!Komsi_Oramo_1994_20</vt:lpstr>
      <vt:lpstr>'KF_26_dur+rat'!Komsi_Oramo_1996_14</vt:lpstr>
      <vt:lpstr>'KF_26_dur+rat'!Komsi_Oramo_1996_19</vt:lpstr>
      <vt:lpstr>'KF_26_dur+rat'!Komsi_Oramo_1996_20</vt:lpstr>
      <vt:lpstr>'KF_26_dur+rat'!Melzer_Stark_2012_14</vt:lpstr>
      <vt:lpstr>'KF_26_dur+rat'!Melzer_Stark_2012_19</vt:lpstr>
      <vt:lpstr>'KF_26_dur+rat'!Melzer_Stark_2012_20</vt:lpstr>
      <vt:lpstr>'KF_26_dur+rat'!Melzer_Stark_2013_19</vt:lpstr>
      <vt:lpstr>'KF_26_dur+rat'!Melzer_Stark_2013_20</vt:lpstr>
      <vt:lpstr>'KF_26_dur+rat'!Melzer_Stark_2014_14</vt:lpstr>
      <vt:lpstr>'KF_26_dur+rat'!Melzer_Stark_2017_Wien_modern_14_dur</vt:lpstr>
      <vt:lpstr>'KF_26_dur+rat'!Melzer_Stark_2017_Wien_modern_19_dur</vt:lpstr>
      <vt:lpstr>'KF_26_dur+rat'!Melzer_Stark_2017_Wien_modern_19_dur_1</vt:lpstr>
      <vt:lpstr>'KF_26_dur+rat'!Melzer_Stark_2017_Wien_modern_25_dur_1</vt:lpstr>
      <vt:lpstr>'KF_26_dur+rat'!Melzer_Stark_2017_Wien_modern_26_dur_1</vt:lpstr>
      <vt:lpstr>'KF_26_dur+rat'!Melzer_Stark_2017_Wien_modern_27_dur</vt:lpstr>
      <vt:lpstr>'KF_26_dur+rat'!Melzer_Stark_2019_14</vt:lpstr>
      <vt:lpstr>'KF_26_dur+rat'!Melzer_Stark_2019_19</vt:lpstr>
      <vt:lpstr>'KF_26_dur+rat'!Melzer_Stark_2019_20</vt:lpstr>
      <vt:lpstr>'KF_26_dur+rat'!MS_27</vt:lpstr>
      <vt:lpstr>'KF_26_dur+rat'!MS_28</vt:lpstr>
      <vt:lpstr>'KF_26_dur+rat'!MS_29</vt:lpstr>
      <vt:lpstr>'KF_26_dur+rat'!MS13_27</vt:lpstr>
      <vt:lpstr>'KF_26_dur+rat'!MS13_28</vt:lpstr>
      <vt:lpstr>'KF_26_dur+rat'!MS13_29</vt:lpstr>
      <vt:lpstr>'KF_26_dur+rat'!MS19_27</vt:lpstr>
      <vt:lpstr>'KF_26_dur+rat'!MS19_28</vt:lpstr>
      <vt:lpstr>'KF_26_dur+rat'!MS19_29</vt:lpstr>
      <vt:lpstr>'KF_26_dur+rat'!Pammer_Kopatchinskaja_2004_12</vt:lpstr>
      <vt:lpstr>'KF_26_dur+rat'!Pammer_Kopatchinskaja_2004_19</vt:lpstr>
      <vt:lpstr>'KF_26_dur+rat'!Pammer_Kopatchinskaja_2004_20</vt:lpstr>
      <vt:lpstr>'KF_26_dur+rat'!PK_27</vt:lpstr>
      <vt:lpstr>'KF_26_dur+rat'!PK_28</vt:lpstr>
      <vt:lpstr>'KF_26_dur+rat'!PK_29</vt:lpstr>
      <vt:lpstr>'KF_26_dur+rat'!Whittlesey_Sallaberger_1997_14</vt:lpstr>
      <vt:lpstr>'KF_26_dur+rat'!Whittlesey_Sallaberger_1997_19</vt:lpstr>
      <vt:lpstr>'KF_26_dur+rat'!Whittlesey_Sallaberger_1997_20</vt:lpstr>
      <vt:lpstr>'KF_26_dur+rat'!WS_27</vt:lpstr>
      <vt:lpstr>'KF_26_dur+rat'!WS_28</vt:lpstr>
      <vt:lpstr>'KF_26_dur+rat'!WS_29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2020-12-08T15:31:47Z</dcterms:modified>
</cp:coreProperties>
</file>