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80" windowHeight="9480" tabRatio="809" activeTab="1"/>
  </bookViews>
  <sheets>
    <sheet name="score" sheetId="35" r:id="rId1"/>
    <sheet name="KF_27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'KF_27_dur+rat'!#REF!</definedName>
    <definedName name="AP_27" localSheetId="1">'KF_27_dur+rat'!$AH$77:$AH$92</definedName>
    <definedName name="Arnold_Pogossian_2006__live_DVD__14_dur" localSheetId="1">'KF_27_dur+rat'!$AJ$77:$AJ$92</definedName>
    <definedName name="Arnold_Pogossian_2006__live_DVD__27_dur" localSheetId="1">'KF_27_dur+rat'!$AJ$77:$AJ$92</definedName>
    <definedName name="Arnold_Pogossian_2009_14" localSheetId="1">'KF_27_dur+rat'!$AH$77:$AH$92</definedName>
    <definedName name="Arnold_Pogossian_2009_6" localSheetId="1">'KF_27_dur+rat'!#REF!</definedName>
    <definedName name="Banse_Keller_2005_06" localSheetId="1">'KF_27_dur+rat'!#REF!</definedName>
    <definedName name="Banse_Keller_2005_14" localSheetId="1">'KF_27_dur+rat'!$AI$77:$AI$92</definedName>
    <definedName name="BK_2005_20" localSheetId="1">'KF_27_dur+rat'!#REF!</definedName>
    <definedName name="BK_27" localSheetId="1">'KF_27_dur+rat'!$AI$77:$AI$92</definedName>
    <definedName name="CK_1987_20" localSheetId="1">'KF_27_dur+rat'!#REF!</definedName>
    <definedName name="CK_1990_20" localSheetId="1">'KF_27_dur+rat'!#REF!</definedName>
    <definedName name="CK_1990_32_dur" localSheetId="1">'KF_27_dur+rat'!$AA$2:$AA$20</definedName>
    <definedName name="CK_27" localSheetId="1">'KF_27_dur+rat'!$AC$77:$AC$92</definedName>
    <definedName name="CK87_27" localSheetId="1">'KF_27_dur+rat'!$AB$77:$AB$92</definedName>
    <definedName name="Csengery_Keller_1987_04__Nimmermehr" localSheetId="1">'KF_27_dur+rat'!#REF!</definedName>
    <definedName name="Csengery_Keller_1987_12__Umpanzert" localSheetId="1">'KF_27_dur+rat'!$AB$77:$AB$92</definedName>
    <definedName name="Csengery_Keller_1990_06" localSheetId="1">'KF_27_dur+rat'!#REF!</definedName>
    <definedName name="Csengery_Keller_1990_14" localSheetId="1">'KF_27_dur+rat'!$AC$77:$AC$92</definedName>
    <definedName name="Kammer_Widmann_2017_14_Abschnitte_Dauern" localSheetId="1">'KF_27_dur+rat'!$AM$77:$AM$92</definedName>
    <definedName name="Kammer_Widmann_2017_27_Abschnitte_Dauern" localSheetId="1">'KF_27_dur+rat'!$AM$77:$AM$92</definedName>
    <definedName name="KO_1996_20" localSheetId="1">'KF_27_dur+rat'!#REF!</definedName>
    <definedName name="KO_27" localSheetId="1">'KF_27_dur+rat'!$AE$77:$AE$92</definedName>
    <definedName name="KO_94_27" localSheetId="1">'KF_27_dur+rat'!$AD$77:$AD$92</definedName>
    <definedName name="Komsi_Oramo_1994_14" localSheetId="1">'KF_27_dur+rat'!$AD$77:$AD$92</definedName>
    <definedName name="Komsi_Oramo_1996_06" localSheetId="1">'KF_27_dur+rat'!#REF!</definedName>
    <definedName name="Komsi_Oramo_1996_14" localSheetId="1">'KF_27_dur+rat'!$AE$77:$AE$92</definedName>
    <definedName name="Melzer_Stark_2012_06" localSheetId="1">'KF_27_dur+rat'!#REF!</definedName>
    <definedName name="Melzer_Stark_2012_14" localSheetId="1">'KF_27_dur+rat'!$AK$77:$AK$92</definedName>
    <definedName name="Melzer_Stark_2013_06" localSheetId="1">'KF_27_dur+rat'!#REF!</definedName>
    <definedName name="Melzer_Stark_2014_14" localSheetId="1">'KF_27_dur+rat'!$AL$77:$AL$92</definedName>
    <definedName name="Melzer_Stark_2017_Wien_modern_14_dur" localSheetId="1">'KF_27_dur+rat'!$AN$77:$AN$92</definedName>
    <definedName name="Melzer_Stark_2017_Wien_modern_27_dur" localSheetId="1">'KF_27_dur+rat'!$AN$77:$AN$92</definedName>
    <definedName name="Melzer_Stark_2019_14" localSheetId="1">'KF_27_dur+rat'!$AO$77:$AO$92</definedName>
    <definedName name="MS_2012_20" localSheetId="1">'KF_27_dur+rat'!#REF!</definedName>
    <definedName name="MS_2013_20" localSheetId="1">'KF_27_dur+rat'!#REF!</definedName>
    <definedName name="MS_27" localSheetId="1">'KF_27_dur+rat'!$AK$77:$AK$92</definedName>
    <definedName name="MS13_27" localSheetId="1">'KF_27_dur+rat'!$AL$77:$AL$92</definedName>
    <definedName name="MS19_27" localSheetId="1">'KF_27_dur+rat'!$AO$77:$AO$92</definedName>
    <definedName name="Pammer_Kopatchinskaja_2004_06" localSheetId="1">'KF_27_dur+rat'!#REF!</definedName>
    <definedName name="Pammer_Kopatchinskaja_2004_12" localSheetId="1">'KF_27_dur+rat'!$AG$77:$AG$92</definedName>
    <definedName name="PK_2004_20" localSheetId="1">'KF_27_dur+rat'!#REF!</definedName>
    <definedName name="PK_27" localSheetId="1">'KF_27_dur+rat'!$AG$77:$AG$92</definedName>
    <definedName name="Whittlesey_Sallaberger_1997_06" localSheetId="1">'KF_27_dur+rat'!#REF!</definedName>
    <definedName name="Whittlesey_Sallaberger_1997_14" localSheetId="1">'KF_27_dur+rat'!$AF$77:$AF$92</definedName>
    <definedName name="WS_1997_20" localSheetId="1">'KF_27_dur+rat'!#REF!</definedName>
    <definedName name="WS_27" localSheetId="1">'KF_27_dur+rat'!$AF$77:$AF$92</definedName>
  </definedNames>
  <calcPr calcId="145621"/>
</workbook>
</file>

<file path=xl/calcChain.xml><?xml version="1.0" encoding="utf-8"?>
<calcChain xmlns="http://schemas.openxmlformats.org/spreadsheetml/2006/main">
  <c r="P12" i="3" l="1"/>
  <c r="W12" i="3"/>
  <c r="AC6" i="3" l="1"/>
  <c r="AC7" i="3"/>
  <c r="AC8" i="3"/>
  <c r="AE6" i="3"/>
  <c r="AE45" i="3" s="1"/>
  <c r="AE7" i="3"/>
  <c r="AE8" i="3"/>
  <c r="AE47" i="3" s="1"/>
  <c r="AF6" i="3"/>
  <c r="AF7" i="3"/>
  <c r="AF8" i="3"/>
  <c r="AF47" i="3" s="1"/>
  <c r="AG6" i="3"/>
  <c r="AG7" i="3"/>
  <c r="AG8" i="3"/>
  <c r="AH6" i="3"/>
  <c r="AH45" i="3" s="1"/>
  <c r="AH7" i="3"/>
  <c r="AH46" i="3" s="1"/>
  <c r="AH8" i="3"/>
  <c r="AI6" i="3"/>
  <c r="AI45" i="3" s="1"/>
  <c r="AI7" i="3"/>
  <c r="AI46" i="3" s="1"/>
  <c r="AI8" i="3"/>
  <c r="AI47" i="3" s="1"/>
  <c r="AK6" i="3"/>
  <c r="AK7" i="3"/>
  <c r="AK46" i="3" s="1"/>
  <c r="AK8" i="3"/>
  <c r="AM6" i="3"/>
  <c r="AM7" i="3"/>
  <c r="AM46" i="3" s="1"/>
  <c r="AM8" i="3"/>
  <c r="AC4" i="3"/>
  <c r="AC43" i="3" s="1"/>
  <c r="AC5" i="3"/>
  <c r="AC44" i="3" s="1"/>
  <c r="AE4" i="3"/>
  <c r="AE43" i="3" s="1"/>
  <c r="AE5" i="3"/>
  <c r="AE44" i="3" s="1"/>
  <c r="AF4" i="3"/>
  <c r="AF43" i="3" s="1"/>
  <c r="AF5" i="3"/>
  <c r="AG4" i="3"/>
  <c r="AG5" i="3"/>
  <c r="AH4" i="3"/>
  <c r="AH43" i="3" s="1"/>
  <c r="AH5" i="3"/>
  <c r="AH44" i="3" s="1"/>
  <c r="AI4" i="3"/>
  <c r="AI43" i="3" s="1"/>
  <c r="AI5" i="3"/>
  <c r="AI44" i="3" s="1"/>
  <c r="AK4" i="3"/>
  <c r="AK43" i="3" s="1"/>
  <c r="AK5" i="3"/>
  <c r="AM4" i="3"/>
  <c r="AM43" i="3" s="1"/>
  <c r="AM5" i="3"/>
  <c r="AE2" i="3"/>
  <c r="AE41" i="3" s="1"/>
  <c r="AE3" i="3"/>
  <c r="AE42" i="3" s="1"/>
  <c r="AG2" i="3"/>
  <c r="AG3" i="3"/>
  <c r="AH2" i="3"/>
  <c r="AH3" i="3"/>
  <c r="AH42" i="3" s="1"/>
  <c r="AI2" i="3"/>
  <c r="AI3" i="3"/>
  <c r="AJ2" i="3"/>
  <c r="AJ3" i="3"/>
  <c r="AJ42" i="3" s="1"/>
  <c r="AJ4" i="3"/>
  <c r="AJ43" i="3" s="1"/>
  <c r="AJ5" i="3"/>
  <c r="AJ44" i="3" s="1"/>
  <c r="AJ6" i="3"/>
  <c r="AJ45" i="3" s="1"/>
  <c r="AJ7" i="3"/>
  <c r="AJ46" i="3" s="1"/>
  <c r="AJ8" i="3"/>
  <c r="AJ47" i="3" s="1"/>
  <c r="AK2" i="3"/>
  <c r="AK41" i="3" s="1"/>
  <c r="AK3" i="3"/>
  <c r="AK42" i="3" s="1"/>
  <c r="AM2" i="3"/>
  <c r="AM3" i="3"/>
  <c r="AO2" i="3"/>
  <c r="AO41" i="3" s="1"/>
  <c r="AO3" i="3"/>
  <c r="AO4" i="3"/>
  <c r="AO5" i="3"/>
  <c r="AO44" i="3" s="1"/>
  <c r="AO6" i="3"/>
  <c r="AO7" i="3"/>
  <c r="AO46" i="3" s="1"/>
  <c r="AO8" i="3"/>
  <c r="AO47" i="3" s="1"/>
  <c r="T9" i="3"/>
  <c r="AC2" i="3"/>
  <c r="AC3" i="3"/>
  <c r="AC42" i="3" s="1"/>
  <c r="AF2" i="3"/>
  <c r="AF3" i="3"/>
  <c r="AF42" i="3" s="1"/>
  <c r="T11" i="3"/>
  <c r="AB4" i="3"/>
  <c r="AB43" i="3" s="1"/>
  <c r="AB5" i="3"/>
  <c r="AB44" i="3" s="1"/>
  <c r="AB6" i="3"/>
  <c r="AB7" i="3"/>
  <c r="AB46" i="3" s="1"/>
  <c r="AB2" i="3"/>
  <c r="AB3" i="3"/>
  <c r="AD4" i="3"/>
  <c r="AD43" i="3" s="1"/>
  <c r="AD5" i="3"/>
  <c r="AD6" i="3"/>
  <c r="AD45" i="3" s="1"/>
  <c r="AD7" i="3"/>
  <c r="AD2" i="3"/>
  <c r="AD3" i="3"/>
  <c r="AD42" i="3" s="1"/>
  <c r="AD8" i="3"/>
  <c r="AD47" i="3" s="1"/>
  <c r="AL4" i="3"/>
  <c r="AL43" i="3" s="1"/>
  <c r="AL5" i="3"/>
  <c r="AL44" i="3" s="1"/>
  <c r="AL6" i="3"/>
  <c r="AL7" i="3"/>
  <c r="AL46" i="3" s="1"/>
  <c r="AL2" i="3"/>
  <c r="AL41" i="3" s="1"/>
  <c r="AL3" i="3"/>
  <c r="AL8" i="3"/>
  <c r="AL47" i="3" s="1"/>
  <c r="AN4" i="3"/>
  <c r="AN43" i="3" s="1"/>
  <c r="AN5" i="3"/>
  <c r="AN44" i="3" s="1"/>
  <c r="AN6" i="3"/>
  <c r="AN7" i="3"/>
  <c r="AN2" i="3"/>
  <c r="AN3" i="3"/>
  <c r="AN42" i="3" s="1"/>
  <c r="AN8" i="3"/>
  <c r="AN47" i="3" s="1"/>
  <c r="T10" i="3"/>
  <c r="AB8" i="3"/>
  <c r="AC9" i="3"/>
  <c r="AB9" i="3"/>
  <c r="AD9" i="3"/>
  <c r="AE9" i="3"/>
  <c r="AF9" i="3"/>
  <c r="AF48" i="3" s="1"/>
  <c r="AG9" i="3"/>
  <c r="AG48" i="3" s="1"/>
  <c r="AH9" i="3"/>
  <c r="AH48" i="3" s="1"/>
  <c r="AI9" i="3"/>
  <c r="AI48" i="3" s="1"/>
  <c r="AJ9" i="3"/>
  <c r="AK9" i="3"/>
  <c r="AL9" i="3"/>
  <c r="AL48" i="3" s="1"/>
  <c r="AM9" i="3"/>
  <c r="AM48" i="3" s="1"/>
  <c r="AN9" i="3"/>
  <c r="AN48" i="3" s="1"/>
  <c r="AO9" i="3"/>
  <c r="AO48" i="3" s="1"/>
  <c r="AC10" i="3"/>
  <c r="AB10" i="3"/>
  <c r="AB49" i="3" s="1"/>
  <c r="AD10" i="3"/>
  <c r="AD49" i="3" s="1"/>
  <c r="AE10" i="3"/>
  <c r="AE49" i="3" s="1"/>
  <c r="AF10" i="3"/>
  <c r="AG10" i="3"/>
  <c r="AH10" i="3"/>
  <c r="AH49" i="3" s="1"/>
  <c r="AI10" i="3"/>
  <c r="AJ10" i="3"/>
  <c r="AK10" i="3"/>
  <c r="AL10" i="3"/>
  <c r="AL49" i="3" s="1"/>
  <c r="AM10" i="3"/>
  <c r="AM49" i="3" s="1"/>
  <c r="AN10" i="3"/>
  <c r="AO10" i="3"/>
  <c r="AC11" i="3"/>
  <c r="AC50" i="3" s="1"/>
  <c r="AB11" i="3"/>
  <c r="AB50" i="3" s="1"/>
  <c r="AD11" i="3"/>
  <c r="AE11" i="3"/>
  <c r="AF11" i="3"/>
  <c r="AG11" i="3"/>
  <c r="AH11" i="3"/>
  <c r="AH50" i="3" s="1"/>
  <c r="AI11" i="3"/>
  <c r="AI50" i="3" s="1"/>
  <c r="AJ11" i="3"/>
  <c r="AJ50" i="3" s="1"/>
  <c r="AK11" i="3"/>
  <c r="AL11" i="3"/>
  <c r="AM11" i="3"/>
  <c r="AN11" i="3"/>
  <c r="AO11" i="3"/>
  <c r="AC12" i="3"/>
  <c r="AB12" i="3"/>
  <c r="AD12" i="3"/>
  <c r="AQ12" i="3" s="1"/>
  <c r="AQ51" i="3" s="1"/>
  <c r="AE12" i="3"/>
  <c r="AE51" i="3" s="1"/>
  <c r="AF12" i="3"/>
  <c r="AG12" i="3"/>
  <c r="AH12" i="3"/>
  <c r="AH51" i="3" s="1"/>
  <c r="AI12" i="3"/>
  <c r="AJ12" i="3"/>
  <c r="AK12" i="3"/>
  <c r="AK51" i="3" s="1"/>
  <c r="AL12" i="3"/>
  <c r="AL51" i="3" s="1"/>
  <c r="AM12" i="3"/>
  <c r="AM51" i="3" s="1"/>
  <c r="AN12" i="3"/>
  <c r="AO12" i="3"/>
  <c r="AC13" i="3"/>
  <c r="AB13" i="3"/>
  <c r="AD13" i="3"/>
  <c r="AE13" i="3"/>
  <c r="AF13" i="3"/>
  <c r="AF52" i="3" s="1"/>
  <c r="AG13" i="3"/>
  <c r="AG52" i="3" s="1"/>
  <c r="AH13" i="3"/>
  <c r="AH52" i="3" s="1"/>
  <c r="AI13" i="3"/>
  <c r="AI52" i="3" s="1"/>
  <c r="AJ13" i="3"/>
  <c r="AJ52" i="3" s="1"/>
  <c r="AK13" i="3"/>
  <c r="AK52" i="3" s="1"/>
  <c r="AL13" i="3"/>
  <c r="AL52" i="3" s="1"/>
  <c r="AM13" i="3"/>
  <c r="AN13" i="3"/>
  <c r="AN52" i="3" s="1"/>
  <c r="AO13" i="3"/>
  <c r="AO52" i="3" s="1"/>
  <c r="AC14" i="3"/>
  <c r="AC53" i="3" s="1"/>
  <c r="AB14" i="3"/>
  <c r="AB53" i="3" s="1"/>
  <c r="AD14" i="3"/>
  <c r="AE14" i="3"/>
  <c r="AE53" i="3" s="1"/>
  <c r="AF14" i="3"/>
  <c r="AF53" i="3" s="1"/>
  <c r="AG14" i="3"/>
  <c r="AG53" i="3" s="1"/>
  <c r="AH14" i="3"/>
  <c r="AH53" i="3" s="1"/>
  <c r="AI14" i="3"/>
  <c r="AJ14" i="3"/>
  <c r="AJ53" i="3" s="1"/>
  <c r="AK14" i="3"/>
  <c r="AK53" i="3" s="1"/>
  <c r="AL14" i="3"/>
  <c r="AM14" i="3"/>
  <c r="AN14" i="3"/>
  <c r="AN53" i="3" s="1"/>
  <c r="AO14" i="3"/>
  <c r="AO53" i="3" s="1"/>
  <c r="AC15" i="3"/>
  <c r="AC54" i="3" s="1"/>
  <c r="AB15" i="3"/>
  <c r="AD15" i="3"/>
  <c r="AD54" i="3" s="1"/>
  <c r="AE15" i="3"/>
  <c r="AE54" i="3" s="1"/>
  <c r="AF15" i="3"/>
  <c r="AG15" i="3"/>
  <c r="AH15" i="3"/>
  <c r="AH54" i="3" s="1"/>
  <c r="AI15" i="3"/>
  <c r="AI54" i="3" s="1"/>
  <c r="AJ15" i="3"/>
  <c r="AJ54" i="3" s="1"/>
  <c r="AK15" i="3"/>
  <c r="AK54" i="3" s="1"/>
  <c r="AL15" i="3"/>
  <c r="AM15" i="3"/>
  <c r="AM54" i="3" s="1"/>
  <c r="AN15" i="3"/>
  <c r="AN54" i="3" s="1"/>
  <c r="AO15" i="3"/>
  <c r="AO54" i="3" s="1"/>
  <c r="AC16" i="3"/>
  <c r="AB16" i="3"/>
  <c r="AB55" i="3" s="1"/>
  <c r="AD16" i="3"/>
  <c r="AE16" i="3"/>
  <c r="AE55" i="3" s="1"/>
  <c r="AF16" i="3"/>
  <c r="AG16" i="3"/>
  <c r="AG55" i="3" s="1"/>
  <c r="AH16" i="3"/>
  <c r="AI16" i="3"/>
  <c r="AJ16" i="3"/>
  <c r="AK16" i="3"/>
  <c r="AK55" i="3" s="1"/>
  <c r="AL16" i="3"/>
  <c r="AL55" i="3" s="1"/>
  <c r="AM16" i="3"/>
  <c r="AM55" i="3" s="1"/>
  <c r="AN16" i="3"/>
  <c r="AO16" i="3"/>
  <c r="AO55" i="3" s="1"/>
  <c r="AN41" i="3"/>
  <c r="AI42" i="3"/>
  <c r="AO42" i="3"/>
  <c r="AG43" i="3"/>
  <c r="AD44" i="3"/>
  <c r="AG44" i="3"/>
  <c r="AM44" i="3"/>
  <c r="AC45" i="3"/>
  <c r="AL45" i="3"/>
  <c r="AM45" i="3"/>
  <c r="AO45" i="3"/>
  <c r="AE46" i="3"/>
  <c r="AF46" i="3"/>
  <c r="AN46" i="3"/>
  <c r="AK47" i="3"/>
  <c r="AE48" i="3"/>
  <c r="AJ48" i="3"/>
  <c r="AG49" i="3"/>
  <c r="AK49" i="3"/>
  <c r="AO49" i="3"/>
  <c r="AF50" i="3"/>
  <c r="AG50" i="3"/>
  <c r="AK50" i="3"/>
  <c r="AL50" i="3"/>
  <c r="AC51" i="3"/>
  <c r="AI51" i="3"/>
  <c r="AC52" i="3"/>
  <c r="AD52" i="3"/>
  <c r="AE52" i="3"/>
  <c r="AM52" i="3"/>
  <c r="AD53" i="3"/>
  <c r="AL53" i="3"/>
  <c r="AM53" i="3"/>
  <c r="AF54" i="3"/>
  <c r="AG54" i="3"/>
  <c r="AD55" i="3"/>
  <c r="AH55" i="3"/>
  <c r="AI55" i="3"/>
  <c r="AB42" i="3"/>
  <c r="AB47" i="3"/>
  <c r="AB51" i="3"/>
  <c r="AX17" i="3"/>
  <c r="AD51" i="3" l="1"/>
  <c r="AQ10" i="3"/>
  <c r="AQ49" i="3" s="1"/>
  <c r="AT2" i="3"/>
  <c r="AW2" i="3" s="1"/>
  <c r="AW41" i="3" s="1"/>
  <c r="AR15" i="3"/>
  <c r="AR54" i="3" s="1"/>
  <c r="B3" i="3"/>
  <c r="K3" i="3"/>
  <c r="AC41" i="3"/>
  <c r="AB54" i="3"/>
  <c r="AR13" i="3"/>
  <c r="AR52" i="3" s="1"/>
  <c r="AQ15" i="3"/>
  <c r="AQ54" i="3" s="1"/>
  <c r="AW7" i="3"/>
  <c r="AW46" i="3" s="1"/>
  <c r="AT7" i="3"/>
  <c r="AT46" i="3" s="1"/>
  <c r="AU11" i="3"/>
  <c r="AU50" i="3" s="1"/>
  <c r="AV15" i="3"/>
  <c r="AV54" i="3" s="1"/>
  <c r="AQ9" i="3"/>
  <c r="AQ48" i="3" s="1"/>
  <c r="I2" i="3"/>
  <c r="D2" i="3"/>
  <c r="D16" i="3" s="1"/>
  <c r="AV7" i="3"/>
  <c r="AV46" i="3" s="1"/>
  <c r="D4" i="3"/>
  <c r="T12" i="3"/>
  <c r="AG46" i="3"/>
  <c r="AR2" i="3"/>
  <c r="AR41" i="3" s="1"/>
  <c r="AD32" i="3"/>
  <c r="H4" i="3"/>
  <c r="AQ2" i="3"/>
  <c r="AQ41" i="3" s="1"/>
  <c r="G2" i="3"/>
  <c r="AC49" i="3"/>
  <c r="AD41" i="3"/>
  <c r="O4" i="3"/>
  <c r="G4" i="3"/>
  <c r="L2" i="3"/>
  <c r="L16" i="3" s="1"/>
  <c r="M2" i="3"/>
  <c r="G3" i="3"/>
  <c r="AL17" i="3"/>
  <c r="AL29" i="3" s="1"/>
  <c r="AB48" i="3"/>
  <c r="AD48" i="3"/>
  <c r="AR9" i="3"/>
  <c r="AR48" i="3" s="1"/>
  <c r="N4" i="3"/>
  <c r="F4" i="3"/>
  <c r="N2" i="3"/>
  <c r="N16" i="3" s="1"/>
  <c r="D3" i="3"/>
  <c r="J2" i="3"/>
  <c r="J16" i="3" s="1"/>
  <c r="E2" i="3"/>
  <c r="AB41" i="3"/>
  <c r="AD17" i="3"/>
  <c r="AD27" i="3" s="1"/>
  <c r="AL42" i="3"/>
  <c r="M4" i="3"/>
  <c r="E4" i="3"/>
  <c r="L3" i="3"/>
  <c r="O3" i="3"/>
  <c r="K2" i="3"/>
  <c r="I3" i="3"/>
  <c r="I17" i="3" s="1"/>
  <c r="F3" i="3"/>
  <c r="J4" i="3"/>
  <c r="J3" i="3"/>
  <c r="J17" i="3" s="1"/>
  <c r="L4" i="3"/>
  <c r="L18" i="3" s="1"/>
  <c r="N3" i="3"/>
  <c r="AD31" i="3"/>
  <c r="AB45" i="3"/>
  <c r="AL54" i="3"/>
  <c r="AU7" i="3"/>
  <c r="AU46" i="3" s="1"/>
  <c r="K4" i="3"/>
  <c r="B4" i="3"/>
  <c r="F2" i="3"/>
  <c r="M3" i="3"/>
  <c r="AD24" i="3"/>
  <c r="AO50" i="3"/>
  <c r="AG45" i="3"/>
  <c r="C4" i="3"/>
  <c r="H2" i="3"/>
  <c r="H3" i="3"/>
  <c r="AN50" i="3"/>
  <c r="AD50" i="3"/>
  <c r="AC46" i="3"/>
  <c r="AH41" i="3"/>
  <c r="AQ7" i="3"/>
  <c r="AQ46" i="3" s="1"/>
  <c r="AV11" i="3"/>
  <c r="AV50" i="3" s="1"/>
  <c r="I4" i="3"/>
  <c r="C2" i="3"/>
  <c r="O2" i="3"/>
  <c r="E3" i="3"/>
  <c r="E17" i="3" s="1"/>
  <c r="AT8" i="3"/>
  <c r="AT47" i="3" s="1"/>
  <c r="C3" i="3"/>
  <c r="AK44" i="3"/>
  <c r="AU5" i="3"/>
  <c r="AU44" i="3" s="1"/>
  <c r="AQ5" i="3"/>
  <c r="AQ44" i="3" s="1"/>
  <c r="AF44" i="3"/>
  <c r="AT5" i="3"/>
  <c r="AF17" i="3"/>
  <c r="AF30" i="3" s="1"/>
  <c r="AR5" i="3"/>
  <c r="AR44" i="3" s="1"/>
  <c r="AH47" i="3"/>
  <c r="AF45" i="3"/>
  <c r="AQ6" i="3"/>
  <c r="AQ45" i="3" s="1"/>
  <c r="AV6" i="3"/>
  <c r="AV45" i="3" s="1"/>
  <c r="AP6" i="3"/>
  <c r="AF63" i="3" s="1"/>
  <c r="AU6" i="3"/>
  <c r="AU45" i="3" s="1"/>
  <c r="AQ14" i="3"/>
  <c r="AQ53" i="3" s="1"/>
  <c r="AR14" i="3"/>
  <c r="AR53" i="3" s="1"/>
  <c r="AV14" i="3"/>
  <c r="AV53" i="3" s="1"/>
  <c r="AU14" i="3"/>
  <c r="AU53" i="3" s="1"/>
  <c r="AI53" i="3"/>
  <c r="AN51" i="3"/>
  <c r="AF51" i="3"/>
  <c r="AJ17" i="3"/>
  <c r="AJ36" i="3" s="1"/>
  <c r="AM17" i="3"/>
  <c r="AM22" i="3" s="1"/>
  <c r="AM41" i="3"/>
  <c r="AV3" i="3"/>
  <c r="AV42" i="3" s="1"/>
  <c r="AP3" i="3"/>
  <c r="AE60" i="3" s="1"/>
  <c r="AQ3" i="3"/>
  <c r="AQ42" i="3" s="1"/>
  <c r="AG42" i="3"/>
  <c r="AU3" i="3"/>
  <c r="AU42" i="3" s="1"/>
  <c r="AJ55" i="3"/>
  <c r="AU16" i="3"/>
  <c r="AU55" i="3" s="1"/>
  <c r="AT16" i="3"/>
  <c r="AC55" i="3"/>
  <c r="AV16" i="3"/>
  <c r="AV55" i="3" s="1"/>
  <c r="AQ16" i="3"/>
  <c r="AQ55" i="3" s="1"/>
  <c r="AR16" i="3"/>
  <c r="AR55" i="3" s="1"/>
  <c r="AT41" i="3"/>
  <c r="C18" i="3"/>
  <c r="AK63" i="3"/>
  <c r="AK45" i="3"/>
  <c r="AC47" i="3"/>
  <c r="AU8" i="3"/>
  <c r="AU47" i="3" s="1"/>
  <c r="AV8" i="3"/>
  <c r="AV47" i="3" s="1"/>
  <c r="AJ51" i="3"/>
  <c r="AV12" i="3"/>
  <c r="AV51" i="3" s="1"/>
  <c r="AU12" i="3"/>
  <c r="AU51" i="3" s="1"/>
  <c r="AT12" i="3"/>
  <c r="AP4" i="3"/>
  <c r="AO61" i="3" s="1"/>
  <c r="AO17" i="3"/>
  <c r="AO24" i="3" s="1"/>
  <c r="AQ4" i="3"/>
  <c r="AQ43" i="3" s="1"/>
  <c r="AO43" i="3"/>
  <c r="AN45" i="3"/>
  <c r="AN17" i="3"/>
  <c r="AN32" i="3" s="1"/>
  <c r="AN63" i="3"/>
  <c r="AN55" i="3"/>
  <c r="AF55" i="3"/>
  <c r="AQ11" i="3"/>
  <c r="AQ50" i="3" s="1"/>
  <c r="AN49" i="3"/>
  <c r="AF49" i="3"/>
  <c r="AI41" i="3"/>
  <c r="AI17" i="3"/>
  <c r="AI30" i="3" s="1"/>
  <c r="AV2" i="3"/>
  <c r="AV41" i="3" s="1"/>
  <c r="AR8" i="3"/>
  <c r="AR47" i="3" s="1"/>
  <c r="AP8" i="3"/>
  <c r="AK65" i="3" s="1"/>
  <c r="AQ8" i="3"/>
  <c r="AQ47" i="3" s="1"/>
  <c r="AR4" i="3"/>
  <c r="AR43" i="3" s="1"/>
  <c r="AB17" i="3"/>
  <c r="AB32" i="3" s="1"/>
  <c r="AE17" i="3"/>
  <c r="AP13" i="3"/>
  <c r="AB70" i="3" s="1"/>
  <c r="AQ13" i="3"/>
  <c r="AQ52" i="3" s="1"/>
  <c r="AB52" i="3"/>
  <c r="AR12" i="3"/>
  <c r="AR51" i="3" s="1"/>
  <c r="AP12" i="3"/>
  <c r="AO69" i="3" s="1"/>
  <c r="AU9" i="3"/>
  <c r="AU48" i="3" s="1"/>
  <c r="AM42" i="3"/>
  <c r="AV4" i="3"/>
  <c r="AV43" i="3" s="1"/>
  <c r="AU4" i="3"/>
  <c r="AU43" i="3" s="1"/>
  <c r="AM47" i="3"/>
  <c r="AU10" i="3"/>
  <c r="AU49" i="3" s="1"/>
  <c r="AV10" i="3"/>
  <c r="AV49" i="3" s="1"/>
  <c r="AT10" i="3"/>
  <c r="AG17" i="3"/>
  <c r="AJ49" i="3"/>
  <c r="AU15" i="3"/>
  <c r="AU54" i="3" s="1"/>
  <c r="AD22" i="3"/>
  <c r="AD26" i="3"/>
  <c r="AD34" i="3"/>
  <c r="AD18" i="3"/>
  <c r="AD25" i="3"/>
  <c r="AD33" i="3"/>
  <c r="AD30" i="3"/>
  <c r="AM50" i="3"/>
  <c r="AE50" i="3"/>
  <c r="AI49" i="3"/>
  <c r="AG41" i="3"/>
  <c r="AB61" i="3"/>
  <c r="AG33" i="3"/>
  <c r="AO51" i="3"/>
  <c r="AG51" i="3"/>
  <c r="AP7" i="3"/>
  <c r="AD64" i="3" s="1"/>
  <c r="AR7" i="3"/>
  <c r="AR46" i="3" s="1"/>
  <c r="AD46" i="3"/>
  <c r="AF41" i="3"/>
  <c r="AU2" i="3"/>
  <c r="AU41" i="3" s="1"/>
  <c r="AJ41" i="3"/>
  <c r="AG28" i="3"/>
  <c r="AG47" i="3"/>
  <c r="AO63" i="3"/>
  <c r="AT4" i="3"/>
  <c r="AC63" i="3"/>
  <c r="AT6" i="3"/>
  <c r="AR6" i="3"/>
  <c r="AR45" i="3" s="1"/>
  <c r="AV13" i="3"/>
  <c r="AV52" i="3" s="1"/>
  <c r="AK48" i="3"/>
  <c r="AP9" i="3"/>
  <c r="AN66" i="3" s="1"/>
  <c r="AG29" i="3"/>
  <c r="AP16" i="3"/>
  <c r="AG73" i="3" s="1"/>
  <c r="AT14" i="3"/>
  <c r="AP11" i="3"/>
  <c r="AD68" i="3" s="1"/>
  <c r="AR11" i="3"/>
  <c r="AR50" i="3" s="1"/>
  <c r="AT9" i="3"/>
  <c r="AV9" i="3"/>
  <c r="AV48" i="3" s="1"/>
  <c r="AC48" i="3"/>
  <c r="L17" i="3"/>
  <c r="AR3" i="3"/>
  <c r="AR42" i="3" s="1"/>
  <c r="AC17" i="3"/>
  <c r="AC32" i="3" s="1"/>
  <c r="AP15" i="3"/>
  <c r="AD72" i="3" s="1"/>
  <c r="AT13" i="3"/>
  <c r="AU13" i="3"/>
  <c r="AU52" i="3" s="1"/>
  <c r="AD63" i="3"/>
  <c r="AT15" i="3"/>
  <c r="AP10" i="3"/>
  <c r="AN67" i="3" s="1"/>
  <c r="AR10" i="3"/>
  <c r="AR49" i="3" s="1"/>
  <c r="B2" i="3"/>
  <c r="AP2" i="3"/>
  <c r="AJ59" i="3" s="1"/>
  <c r="AK17" i="3"/>
  <c r="AK33" i="3" s="1"/>
  <c r="AH17" i="3"/>
  <c r="AP14" i="3"/>
  <c r="AT11" i="3"/>
  <c r="AD66" i="3"/>
  <c r="J18" i="3"/>
  <c r="AT3" i="3"/>
  <c r="AP5" i="3"/>
  <c r="AM62" i="3" s="1"/>
  <c r="AV5" i="3"/>
  <c r="AV44" i="3" s="1"/>
  <c r="AB66" i="3" l="1"/>
  <c r="AL35" i="3"/>
  <c r="AF36" i="3"/>
  <c r="AL34" i="3"/>
  <c r="AL30" i="3"/>
  <c r="AG61" i="3"/>
  <c r="AN73" i="3"/>
  <c r="AW8" i="3"/>
  <c r="AW47" i="3" s="1"/>
  <c r="AJ73" i="3"/>
  <c r="AE61" i="3"/>
  <c r="AF65" i="3"/>
  <c r="AB65" i="3"/>
  <c r="AG59" i="3"/>
  <c r="AC28" i="3"/>
  <c r="AC70" i="3"/>
  <c r="AM23" i="3"/>
  <c r="P3" i="3"/>
  <c r="AF32" i="3"/>
  <c r="AJ68" i="3"/>
  <c r="AE59" i="3"/>
  <c r="AG69" i="3"/>
  <c r="AF25" i="3"/>
  <c r="AE70" i="3"/>
  <c r="AG70" i="3"/>
  <c r="AM31" i="3"/>
  <c r="AN65" i="3"/>
  <c r="AN70" i="3"/>
  <c r="AO68" i="3"/>
  <c r="AO33" i="3"/>
  <c r="AC65" i="3"/>
  <c r="AC73" i="3"/>
  <c r="AO29" i="3"/>
  <c r="AO64" i="3"/>
  <c r="AF64" i="3"/>
  <c r="AO60" i="3"/>
  <c r="AO73" i="3"/>
  <c r="AM35" i="3"/>
  <c r="AC67" i="3"/>
  <c r="J5" i="3"/>
  <c r="J19" i="3" s="1"/>
  <c r="AK32" i="3"/>
  <c r="L5" i="3"/>
  <c r="AC36" i="3"/>
  <c r="AN69" i="3"/>
  <c r="AF62" i="3"/>
  <c r="AD23" i="3"/>
  <c r="AD35" i="3"/>
  <c r="AD36" i="3"/>
  <c r="AD56" i="3"/>
  <c r="AD28" i="3"/>
  <c r="AK69" i="3"/>
  <c r="AN36" i="3"/>
  <c r="AC69" i="3"/>
  <c r="AF67" i="3"/>
  <c r="AN72" i="3"/>
  <c r="AB67" i="3"/>
  <c r="AJ70" i="3"/>
  <c r="AL26" i="3"/>
  <c r="AL22" i="3"/>
  <c r="AL31" i="3"/>
  <c r="AL36" i="3"/>
  <c r="AL25" i="3"/>
  <c r="AL24" i="3"/>
  <c r="AL56" i="3"/>
  <c r="AL27" i="3"/>
  <c r="AL32" i="3"/>
  <c r="AL18" i="3"/>
  <c r="AL28" i="3"/>
  <c r="AL33" i="3"/>
  <c r="AL23" i="3"/>
  <c r="AD70" i="3"/>
  <c r="AB72" i="3"/>
  <c r="AG65" i="3"/>
  <c r="AE66" i="3"/>
  <c r="AN26" i="3"/>
  <c r="AJ32" i="3"/>
  <c r="AI34" i="3"/>
  <c r="AD29" i="3"/>
  <c r="AM66" i="3"/>
  <c r="AF69" i="3"/>
  <c r="AG67" i="3"/>
  <c r="AK25" i="3"/>
  <c r="Q4" i="3"/>
  <c r="Q18" i="3" s="1"/>
  <c r="R4" i="3"/>
  <c r="R18" i="3" s="1"/>
  <c r="P4" i="3"/>
  <c r="M29" i="3" s="1"/>
  <c r="Q3" i="3"/>
  <c r="Q17" i="3" s="1"/>
  <c r="AG72" i="3"/>
  <c r="AO67" i="3"/>
  <c r="AE72" i="3"/>
  <c r="R3" i="3"/>
  <c r="AH30" i="3"/>
  <c r="AH29" i="3"/>
  <c r="AH22" i="3"/>
  <c r="AH26" i="3"/>
  <c r="AH34" i="3"/>
  <c r="AH56" i="3"/>
  <c r="AH24" i="3"/>
  <c r="AH25" i="3"/>
  <c r="AH35" i="3"/>
  <c r="AH31" i="3"/>
  <c r="AH32" i="3"/>
  <c r="AH18" i="3"/>
  <c r="AH27" i="3"/>
  <c r="AH36" i="3"/>
  <c r="AH33" i="3"/>
  <c r="AH28" i="3"/>
  <c r="I18" i="3"/>
  <c r="G17" i="3"/>
  <c r="N17" i="3"/>
  <c r="N5" i="3"/>
  <c r="N10" i="3" s="1"/>
  <c r="AH71" i="3"/>
  <c r="AS14" i="3"/>
  <c r="AS53" i="3" s="1"/>
  <c r="AL71" i="3"/>
  <c r="AE71" i="3"/>
  <c r="AJ71" i="3"/>
  <c r="AC71" i="3"/>
  <c r="AB71" i="3"/>
  <c r="AK71" i="3"/>
  <c r="AM71" i="3"/>
  <c r="AD71" i="3"/>
  <c r="AP53" i="3"/>
  <c r="AH68" i="3"/>
  <c r="AL68" i="3"/>
  <c r="AS11" i="3"/>
  <c r="AS50" i="3" s="1"/>
  <c r="AP50" i="3"/>
  <c r="AF68" i="3"/>
  <c r="AI68" i="3"/>
  <c r="B17" i="3"/>
  <c r="N28" i="3"/>
  <c r="B28" i="3"/>
  <c r="R17" i="3"/>
  <c r="AT51" i="3"/>
  <c r="AW12" i="3"/>
  <c r="AW51" i="3" s="1"/>
  <c r="AK59" i="3"/>
  <c r="AD59" i="3"/>
  <c r="AH59" i="3"/>
  <c r="AO59" i="3"/>
  <c r="AP19" i="3"/>
  <c r="AS2" i="3"/>
  <c r="AS41" i="3" s="1"/>
  <c r="AB59" i="3"/>
  <c r="AP41" i="3"/>
  <c r="AN59" i="3"/>
  <c r="D18" i="3"/>
  <c r="C5" i="3"/>
  <c r="C10" i="3" s="1"/>
  <c r="C16" i="3"/>
  <c r="W2" i="3"/>
  <c r="I22" i="3" s="1"/>
  <c r="Y2" i="3"/>
  <c r="Y16" i="3" s="1"/>
  <c r="X2" i="3"/>
  <c r="X16" i="3" s="1"/>
  <c r="AK68" i="3"/>
  <c r="AM68" i="3"/>
  <c r="AO71" i="3"/>
  <c r="E18" i="3"/>
  <c r="X4" i="3"/>
  <c r="X18" i="3" s="1"/>
  <c r="W4" i="3"/>
  <c r="E24" i="3" s="1"/>
  <c r="AN64" i="3"/>
  <c r="AC59" i="3"/>
  <c r="AT53" i="3"/>
  <c r="AW14" i="3"/>
  <c r="AW53" i="3" s="1"/>
  <c r="C17" i="3"/>
  <c r="W3" i="3"/>
  <c r="M23" i="3" s="1"/>
  <c r="Y3" i="3"/>
  <c r="Y17" i="3" s="1"/>
  <c r="C28" i="3"/>
  <c r="X3" i="3"/>
  <c r="X17" i="3" s="1"/>
  <c r="AH70" i="3"/>
  <c r="AL70" i="3"/>
  <c r="AI70" i="3"/>
  <c r="AP52" i="3"/>
  <c r="AF70" i="3"/>
  <c r="AM70" i="3"/>
  <c r="AS13" i="3"/>
  <c r="AS52" i="3" s="1"/>
  <c r="AO70" i="3"/>
  <c r="AI59" i="3"/>
  <c r="AN28" i="3"/>
  <c r="AN27" i="3"/>
  <c r="AN35" i="3"/>
  <c r="AN24" i="3"/>
  <c r="AN22" i="3"/>
  <c r="AN18" i="3"/>
  <c r="AN34" i="3"/>
  <c r="AN56" i="3"/>
  <c r="AN29" i="3"/>
  <c r="AN30" i="3"/>
  <c r="AN31" i="3"/>
  <c r="AN33" i="3"/>
  <c r="AN25" i="3"/>
  <c r="AN23" i="3"/>
  <c r="AM59" i="3"/>
  <c r="AH65" i="3"/>
  <c r="K18" i="3"/>
  <c r="AC72" i="3"/>
  <c r="H18" i="3"/>
  <c r="AC66" i="3"/>
  <c r="AH73" i="3"/>
  <c r="AL73" i="3"/>
  <c r="AS16" i="3"/>
  <c r="AS55" i="3" s="1"/>
  <c r="AD73" i="3"/>
  <c r="AP55" i="3"/>
  <c r="AB73" i="3"/>
  <c r="AM73" i="3"/>
  <c r="AE73" i="3"/>
  <c r="AI73" i="3"/>
  <c r="AH60" i="3"/>
  <c r="G5" i="3"/>
  <c r="G19" i="3" s="1"/>
  <c r="G16" i="3"/>
  <c r="AJ67" i="3"/>
  <c r="AH69" i="3"/>
  <c r="AL69" i="3"/>
  <c r="AS12" i="3"/>
  <c r="AS51" i="3" s="1"/>
  <c r="AD69" i="3"/>
  <c r="AP51" i="3"/>
  <c r="AE69" i="3"/>
  <c r="AM69" i="3"/>
  <c r="AI69" i="3"/>
  <c r="AB69" i="3"/>
  <c r="AB28" i="3"/>
  <c r="N18" i="3"/>
  <c r="AO28" i="3"/>
  <c r="AO36" i="3"/>
  <c r="AO25" i="3"/>
  <c r="AO31" i="3"/>
  <c r="AO26" i="3"/>
  <c r="AO32" i="3"/>
  <c r="AO27" i="3"/>
  <c r="AO23" i="3"/>
  <c r="AO18" i="3"/>
  <c r="AO34" i="3"/>
  <c r="AO56" i="3"/>
  <c r="AO22" i="3"/>
  <c r="AO35" i="3"/>
  <c r="AO30" i="3"/>
  <c r="AM27" i="3"/>
  <c r="AM26" i="3"/>
  <c r="AM34" i="3"/>
  <c r="AM56" i="3"/>
  <c r="AM32" i="3"/>
  <c r="AM33" i="3"/>
  <c r="AM24" i="3"/>
  <c r="AM29" i="3"/>
  <c r="AM30" i="3"/>
  <c r="AM25" i="3"/>
  <c r="AM28" i="3"/>
  <c r="AM36" i="3"/>
  <c r="AM18" i="3"/>
  <c r="AL63" i="3"/>
  <c r="AE63" i="3"/>
  <c r="AS6" i="3"/>
  <c r="AS45" i="3" s="1"/>
  <c r="AI63" i="3"/>
  <c r="AB63" i="3"/>
  <c r="AM63" i="3"/>
  <c r="AG63" i="3"/>
  <c r="AP45" i="3"/>
  <c r="AH63" i="3"/>
  <c r="AJ63" i="3"/>
  <c r="F18" i="3"/>
  <c r="AW11" i="3"/>
  <c r="AW50" i="3" s="1"/>
  <c r="AT50" i="3"/>
  <c r="M17" i="3"/>
  <c r="AE27" i="3"/>
  <c r="AE22" i="3"/>
  <c r="AE26" i="3"/>
  <c r="AE34" i="3"/>
  <c r="AE23" i="3"/>
  <c r="AE56" i="3"/>
  <c r="AE25" i="3"/>
  <c r="AE30" i="3"/>
  <c r="AE36" i="3"/>
  <c r="AE33" i="3"/>
  <c r="AE28" i="3"/>
  <c r="AE24" i="3"/>
  <c r="AE29" i="3"/>
  <c r="AE32" i="3"/>
  <c r="AE18" i="3"/>
  <c r="K17" i="3"/>
  <c r="AK22" i="3"/>
  <c r="AK24" i="3"/>
  <c r="AK29" i="3"/>
  <c r="AK18" i="3"/>
  <c r="AK27" i="3"/>
  <c r="AK23" i="3"/>
  <c r="AK28" i="3"/>
  <c r="AK30" i="3"/>
  <c r="AK35" i="3"/>
  <c r="AK31" i="3"/>
  <c r="AK36" i="3"/>
  <c r="AK26" i="3"/>
  <c r="AK34" i="3"/>
  <c r="AK56" i="3"/>
  <c r="AN71" i="3"/>
  <c r="AG71" i="3"/>
  <c r="AH72" i="3"/>
  <c r="AL72" i="3"/>
  <c r="AS15" i="3"/>
  <c r="AS54" i="3" s="1"/>
  <c r="AI72" i="3"/>
  <c r="AP54" i="3"/>
  <c r="AF72" i="3"/>
  <c r="AM72" i="3"/>
  <c r="AO72" i="3"/>
  <c r="G18" i="3"/>
  <c r="AB24" i="3"/>
  <c r="B5" i="3"/>
  <c r="B11" i="3" s="1"/>
  <c r="B16" i="3"/>
  <c r="Q2" i="3"/>
  <c r="Q16" i="3" s="1"/>
  <c r="R2" i="3"/>
  <c r="R16" i="3" s="1"/>
  <c r="P2" i="3"/>
  <c r="C27" i="3" s="1"/>
  <c r="D17" i="3"/>
  <c r="D5" i="3"/>
  <c r="AK72" i="3"/>
  <c r="AV17" i="3"/>
  <c r="AV56" i="3" s="1"/>
  <c r="AT17" i="3"/>
  <c r="AC25" i="3"/>
  <c r="AC24" i="3"/>
  <c r="AC29" i="3"/>
  <c r="AC31" i="3"/>
  <c r="AC26" i="3"/>
  <c r="AC23" i="3"/>
  <c r="AC56" i="3"/>
  <c r="AU17" i="3"/>
  <c r="AU56" i="3" s="1"/>
  <c r="AC27" i="3"/>
  <c r="AC35" i="3"/>
  <c r="AC30" i="3"/>
  <c r="AC34" i="3"/>
  <c r="AC22" i="3"/>
  <c r="AC18" i="3"/>
  <c r="O17" i="3"/>
  <c r="AE64" i="3"/>
  <c r="AM64" i="3"/>
  <c r="AK64" i="3"/>
  <c r="AG64" i="3"/>
  <c r="AL64" i="3"/>
  <c r="AC64" i="3"/>
  <c r="AJ64" i="3"/>
  <c r="AP46" i="3"/>
  <c r="AB64" i="3"/>
  <c r="AS7" i="3"/>
  <c r="AS46" i="3" s="1"/>
  <c r="AI64" i="3"/>
  <c r="AH64" i="3"/>
  <c r="AH23" i="3"/>
  <c r="AC33" i="3"/>
  <c r="M5" i="3"/>
  <c r="M19" i="3" s="1"/>
  <c r="M16" i="3"/>
  <c r="AI71" i="3"/>
  <c r="AJ62" i="3"/>
  <c r="AG62" i="3"/>
  <c r="AB62" i="3"/>
  <c r="AC62" i="3"/>
  <c r="AE62" i="3"/>
  <c r="AL62" i="3"/>
  <c r="AN62" i="3"/>
  <c r="AD62" i="3"/>
  <c r="AP44" i="3"/>
  <c r="AS5" i="3"/>
  <c r="AS44" i="3" s="1"/>
  <c r="AH62" i="3"/>
  <c r="AO62" i="3"/>
  <c r="AW15" i="3"/>
  <c r="AW54" i="3" s="1"/>
  <c r="AT54" i="3"/>
  <c r="H23" i="3"/>
  <c r="H17" i="3"/>
  <c r="AT48" i="3"/>
  <c r="AW9" i="3"/>
  <c r="AW48" i="3" s="1"/>
  <c r="AH66" i="3"/>
  <c r="AL66" i="3"/>
  <c r="AS9" i="3"/>
  <c r="AS48" i="3" s="1"/>
  <c r="AI66" i="3"/>
  <c r="AG66" i="3"/>
  <c r="AO66" i="3"/>
  <c r="AP48" i="3"/>
  <c r="AF66" i="3"/>
  <c r="AL59" i="3"/>
  <c r="B18" i="3"/>
  <c r="AI23" i="3"/>
  <c r="AI31" i="3"/>
  <c r="AI56" i="3"/>
  <c r="AI27" i="3"/>
  <c r="AI35" i="3"/>
  <c r="AI28" i="3"/>
  <c r="AI29" i="3"/>
  <c r="AI24" i="3"/>
  <c r="AI36" i="3"/>
  <c r="AI26" i="3"/>
  <c r="AI22" i="3"/>
  <c r="AI33" i="3"/>
  <c r="AI18" i="3"/>
  <c r="AI25" i="3"/>
  <c r="AI32" i="3"/>
  <c r="AC68" i="3"/>
  <c r="M24" i="3"/>
  <c r="M18" i="3"/>
  <c r="AH67" i="3"/>
  <c r="AS10" i="3"/>
  <c r="AS49" i="3" s="1"/>
  <c r="AL67" i="3"/>
  <c r="AK67" i="3"/>
  <c r="AD67" i="3"/>
  <c r="AE67" i="3"/>
  <c r="AM67" i="3"/>
  <c r="AP49" i="3"/>
  <c r="AJ72" i="3"/>
  <c r="AW13" i="3"/>
  <c r="AW52" i="3" s="1"/>
  <c r="AT52" i="3"/>
  <c r="L11" i="3"/>
  <c r="AJ66" i="3"/>
  <c r="AK73" i="3"/>
  <c r="AI62" i="3"/>
  <c r="AK66" i="3"/>
  <c r="AW6" i="3"/>
  <c r="AW45" i="3" s="1"/>
  <c r="AT45" i="3"/>
  <c r="AG68" i="3"/>
  <c r="AF59" i="3"/>
  <c r="AI67" i="3"/>
  <c r="AG36" i="3"/>
  <c r="AG25" i="3"/>
  <c r="AG18" i="3"/>
  <c r="AG24" i="3"/>
  <c r="AG34" i="3"/>
  <c r="AG35" i="3"/>
  <c r="AG22" i="3"/>
  <c r="AG30" i="3"/>
  <c r="AG26" i="3"/>
  <c r="AG32" i="3"/>
  <c r="AW32" i="3" s="1"/>
  <c r="AG27" i="3"/>
  <c r="AG31" i="3"/>
  <c r="AG23" i="3"/>
  <c r="AG56" i="3"/>
  <c r="AK70" i="3"/>
  <c r="I16" i="3"/>
  <c r="I5" i="3"/>
  <c r="I9" i="3" s="1"/>
  <c r="AE31" i="3"/>
  <c r="AF73" i="3"/>
  <c r="AH61" i="3"/>
  <c r="AK61" i="3"/>
  <c r="AS4" i="3"/>
  <c r="AS43" i="3" s="1"/>
  <c r="AD61" i="3"/>
  <c r="AL61" i="3"/>
  <c r="AP43" i="3"/>
  <c r="AI61" i="3"/>
  <c r="AN61" i="3"/>
  <c r="AF61" i="3"/>
  <c r="AC61" i="3"/>
  <c r="AM61" i="3"/>
  <c r="AJ61" i="3"/>
  <c r="AJ69" i="3"/>
  <c r="AW16" i="3"/>
  <c r="AW55" i="3" s="1"/>
  <c r="AT55" i="3"/>
  <c r="AJ24" i="3"/>
  <c r="AJ23" i="3"/>
  <c r="AJ31" i="3"/>
  <c r="AJ28" i="3"/>
  <c r="AJ33" i="3"/>
  <c r="AJ18" i="3"/>
  <c r="AJ56" i="3"/>
  <c r="AJ29" i="3"/>
  <c r="AJ34" i="3"/>
  <c r="AJ25" i="3"/>
  <c r="AJ22" i="3"/>
  <c r="AJ26" i="3"/>
  <c r="AJ27" i="3"/>
  <c r="AJ35" i="3"/>
  <c r="AJ30" i="3"/>
  <c r="AF28" i="3"/>
  <c r="AF27" i="3"/>
  <c r="AF35" i="3"/>
  <c r="AF24" i="3"/>
  <c r="AF29" i="3"/>
  <c r="AF18" i="3"/>
  <c r="AF22" i="3"/>
  <c r="AF31" i="3"/>
  <c r="AF33" i="3"/>
  <c r="AF23" i="3"/>
  <c r="AF56" i="3"/>
  <c r="AF34" i="3"/>
  <c r="AF26" i="3"/>
  <c r="AK62" i="3"/>
  <c r="AW3" i="3"/>
  <c r="AW42" i="3" s="1"/>
  <c r="AT42" i="3"/>
  <c r="O18" i="3"/>
  <c r="AN60" i="3"/>
  <c r="AC60" i="3"/>
  <c r="AI60" i="3"/>
  <c r="AD60" i="3"/>
  <c r="AK60" i="3"/>
  <c r="AJ60" i="3"/>
  <c r="AS3" i="3"/>
  <c r="AS42" i="3" s="1"/>
  <c r="AL60" i="3"/>
  <c r="AB60" i="3"/>
  <c r="AP42" i="3"/>
  <c r="AF60" i="3"/>
  <c r="H5" i="3"/>
  <c r="H19" i="3" s="1"/>
  <c r="H16" i="3"/>
  <c r="AN68" i="3"/>
  <c r="AB68" i="3"/>
  <c r="O5" i="3"/>
  <c r="O19" i="3" s="1"/>
  <c r="O16" i="3"/>
  <c r="AF71" i="3"/>
  <c r="F5" i="3"/>
  <c r="F19" i="3" s="1"/>
  <c r="F16" i="3"/>
  <c r="AE35" i="3"/>
  <c r="AM60" i="3"/>
  <c r="AQ17" i="3"/>
  <c r="AQ56" i="3" s="1"/>
  <c r="AB23" i="3"/>
  <c r="AB31" i="3"/>
  <c r="AB36" i="3"/>
  <c r="AB26" i="3"/>
  <c r="AB18" i="3"/>
  <c r="AB27" i="3"/>
  <c r="AB29" i="3"/>
  <c r="AB34" i="3"/>
  <c r="AB22" i="3"/>
  <c r="AB30" i="3"/>
  <c r="AR17" i="3"/>
  <c r="AR56" i="3" s="1"/>
  <c r="AB56" i="3"/>
  <c r="AB25" i="3"/>
  <c r="AP17" i="3"/>
  <c r="AB33" i="3"/>
  <c r="AB35" i="3"/>
  <c r="AO65" i="3"/>
  <c r="AL65" i="3"/>
  <c r="AS8" i="3"/>
  <c r="AS47" i="3" s="1"/>
  <c r="AD65" i="3"/>
  <c r="AP47" i="3"/>
  <c r="AI65" i="3"/>
  <c r="AE65" i="3"/>
  <c r="AM65" i="3"/>
  <c r="AJ65" i="3"/>
  <c r="L9" i="3"/>
  <c r="AE68" i="3"/>
  <c r="AG60" i="3"/>
  <c r="F17" i="3"/>
  <c r="AT44" i="3"/>
  <c r="AW5" i="3"/>
  <c r="AW44" i="3" s="1"/>
  <c r="K5" i="3"/>
  <c r="K19" i="3" s="1"/>
  <c r="K16" i="3"/>
  <c r="E5" i="3"/>
  <c r="E9" i="3" s="1"/>
  <c r="E16" i="3"/>
  <c r="AW4" i="3"/>
  <c r="AW43" i="3" s="1"/>
  <c r="AT43" i="3"/>
  <c r="AW10" i="3"/>
  <c r="AW49" i="3" s="1"/>
  <c r="AT49" i="3"/>
  <c r="Y4" i="3"/>
  <c r="Y18" i="3" s="1"/>
  <c r="J11" i="3" l="1"/>
  <c r="AD37" i="3"/>
  <c r="AL37" i="3"/>
  <c r="K23" i="3"/>
  <c r="N11" i="3"/>
  <c r="E11" i="3"/>
  <c r="F10" i="3"/>
  <c r="Z3" i="3"/>
  <c r="AM37" i="3"/>
  <c r="AW28" i="3"/>
  <c r="AO37" i="3"/>
  <c r="AE37" i="3"/>
  <c r="O29" i="3"/>
  <c r="G29" i="3"/>
  <c r="AW36" i="3"/>
  <c r="H24" i="3"/>
  <c r="L19" i="3"/>
  <c r="L10" i="3"/>
  <c r="E27" i="3"/>
  <c r="H22" i="3"/>
  <c r="M11" i="3"/>
  <c r="J10" i="3"/>
  <c r="J9" i="3"/>
  <c r="AP32" i="3"/>
  <c r="G9" i="3"/>
  <c r="AV28" i="3"/>
  <c r="C9" i="3"/>
  <c r="AS32" i="3"/>
  <c r="F27" i="3"/>
  <c r="Z4" i="3"/>
  <c r="K9" i="3"/>
  <c r="M27" i="3"/>
  <c r="K22" i="3"/>
  <c r="F22" i="3"/>
  <c r="O27" i="3"/>
  <c r="I27" i="3"/>
  <c r="K27" i="3"/>
  <c r="F24" i="3"/>
  <c r="G22" i="3"/>
  <c r="H11" i="3"/>
  <c r="G24" i="3"/>
  <c r="G27" i="3"/>
  <c r="C22" i="3"/>
  <c r="E22" i="3"/>
  <c r="H10" i="3"/>
  <c r="M22" i="3"/>
  <c r="B27" i="3"/>
  <c r="K24" i="3"/>
  <c r="H27" i="3"/>
  <c r="K10" i="3"/>
  <c r="O9" i="3"/>
  <c r="H9" i="3"/>
  <c r="M9" i="3"/>
  <c r="O28" i="3"/>
  <c r="B9" i="3"/>
  <c r="K28" i="3"/>
  <c r="G28" i="3"/>
  <c r="D28" i="3"/>
  <c r="H28" i="3"/>
  <c r="M28" i="3"/>
  <c r="F28" i="3"/>
  <c r="AS17" i="3"/>
  <c r="AS56" i="3" s="1"/>
  <c r="AL74" i="3"/>
  <c r="AP56" i="3"/>
  <c r="AP18" i="3"/>
  <c r="AD74" i="3"/>
  <c r="AF74" i="3"/>
  <c r="AU26" i="3"/>
  <c r="AW26" i="3"/>
  <c r="AV26" i="3"/>
  <c r="AT26" i="3"/>
  <c r="AR28" i="3"/>
  <c r="AP28" i="3"/>
  <c r="AQ28" i="3"/>
  <c r="AS28" i="3"/>
  <c r="AH74" i="3"/>
  <c r="S4" i="3"/>
  <c r="P18" i="3"/>
  <c r="S18" i="3" s="1"/>
  <c r="L29" i="3"/>
  <c r="J29" i="3"/>
  <c r="C29" i="3"/>
  <c r="AW30" i="3"/>
  <c r="AV30" i="3"/>
  <c r="AT30" i="3"/>
  <c r="AU30" i="3"/>
  <c r="D19" i="3"/>
  <c r="D9" i="3"/>
  <c r="AM74" i="3"/>
  <c r="AT28" i="3"/>
  <c r="AW29" i="3"/>
  <c r="AU29" i="3"/>
  <c r="AV29" i="3"/>
  <c r="AT29" i="3"/>
  <c r="P5" i="3"/>
  <c r="B19" i="3"/>
  <c r="R5" i="3"/>
  <c r="R19" i="3" s="1"/>
  <c r="Q5" i="3"/>
  <c r="Q19" i="3" s="1"/>
  <c r="AN37" i="3"/>
  <c r="C23" i="3"/>
  <c r="AU28" i="3"/>
  <c r="G23" i="3"/>
  <c r="AT32" i="3"/>
  <c r="L12" i="3"/>
  <c r="AP30" i="3"/>
  <c r="AS30" i="3"/>
  <c r="AQ30" i="3"/>
  <c r="AR30" i="3"/>
  <c r="AP36" i="3"/>
  <c r="AS36" i="3"/>
  <c r="AQ36" i="3"/>
  <c r="AR36" i="3"/>
  <c r="F9" i="3"/>
  <c r="I19" i="3"/>
  <c r="I10" i="3"/>
  <c r="AG74" i="3"/>
  <c r="AI74" i="3"/>
  <c r="O10" i="3"/>
  <c r="AC74" i="3"/>
  <c r="AU25" i="3"/>
  <c r="AW25" i="3"/>
  <c r="AT25" i="3"/>
  <c r="AV25" i="3"/>
  <c r="P16" i="3"/>
  <c r="S16" i="3" s="1"/>
  <c r="P6" i="3"/>
  <c r="S2" i="3"/>
  <c r="J27" i="3"/>
  <c r="L27" i="3"/>
  <c r="D27" i="3"/>
  <c r="N27" i="3"/>
  <c r="AU32" i="3"/>
  <c r="M10" i="3"/>
  <c r="W18" i="3"/>
  <c r="Z18" i="3" s="1"/>
  <c r="C24" i="3"/>
  <c r="AV36" i="3"/>
  <c r="N19" i="3"/>
  <c r="N9" i="3"/>
  <c r="I24" i="3"/>
  <c r="AW34" i="3"/>
  <c r="AT34" i="3"/>
  <c r="AV34" i="3"/>
  <c r="AU34" i="3"/>
  <c r="AQ25" i="3"/>
  <c r="AS25" i="3"/>
  <c r="AP25" i="3"/>
  <c r="AR25" i="3"/>
  <c r="AV31" i="3"/>
  <c r="AT31" i="3"/>
  <c r="AU31" i="3"/>
  <c r="AW31" i="3"/>
  <c r="F29" i="3"/>
  <c r="AQ32" i="3"/>
  <c r="AP26" i="3"/>
  <c r="AR26" i="3"/>
  <c r="AS26" i="3"/>
  <c r="AQ26" i="3"/>
  <c r="AR32" i="3"/>
  <c r="AB74" i="3"/>
  <c r="AT27" i="3"/>
  <c r="AV27" i="3"/>
  <c r="AU27" i="3"/>
  <c r="AW27" i="3"/>
  <c r="AT24" i="3"/>
  <c r="AV24" i="3"/>
  <c r="AW24" i="3"/>
  <c r="AU24" i="3"/>
  <c r="G11" i="3"/>
  <c r="E19" i="3"/>
  <c r="E10" i="3"/>
  <c r="AP22" i="3"/>
  <c r="AQ22" i="3"/>
  <c r="AB37" i="3"/>
  <c r="AS22" i="3"/>
  <c r="AR22" i="3"/>
  <c r="AR31" i="3"/>
  <c r="AP31" i="3"/>
  <c r="AS31" i="3"/>
  <c r="AQ31" i="3"/>
  <c r="AJ74" i="3"/>
  <c r="AU33" i="3"/>
  <c r="AW33" i="3"/>
  <c r="AT33" i="3"/>
  <c r="AV33" i="3"/>
  <c r="AW17" i="3"/>
  <c r="AW56" i="3" s="1"/>
  <c r="AT56" i="3"/>
  <c r="AV32" i="3"/>
  <c r="AK37" i="3"/>
  <c r="F11" i="3"/>
  <c r="K29" i="3"/>
  <c r="AT36" i="3"/>
  <c r="C19" i="3"/>
  <c r="W5" i="3"/>
  <c r="Z5" i="3" s="1"/>
  <c r="X5" i="3"/>
  <c r="X19" i="3" s="1"/>
  <c r="Y5" i="3"/>
  <c r="Y19" i="3" s="1"/>
  <c r="C11" i="3"/>
  <c r="B10" i="3"/>
  <c r="I11" i="3"/>
  <c r="AH37" i="3"/>
  <c r="AR35" i="3"/>
  <c r="AQ35" i="3"/>
  <c r="AS35" i="3"/>
  <c r="AP35" i="3"/>
  <c r="AP34" i="3"/>
  <c r="AQ34" i="3"/>
  <c r="AS34" i="3"/>
  <c r="AR34" i="3"/>
  <c r="AR23" i="3"/>
  <c r="AQ23" i="3"/>
  <c r="AP23" i="3"/>
  <c r="AS23" i="3"/>
  <c r="AN74" i="3"/>
  <c r="W17" i="3"/>
  <c r="Z17" i="3" s="1"/>
  <c r="I23" i="3"/>
  <c r="E23" i="3"/>
  <c r="AU36" i="3"/>
  <c r="D29" i="3"/>
  <c r="F23" i="3"/>
  <c r="AQ33" i="3"/>
  <c r="AS33" i="3"/>
  <c r="AP33" i="3"/>
  <c r="AR33" i="3"/>
  <c r="AS29" i="3"/>
  <c r="AP29" i="3"/>
  <c r="AQ29" i="3"/>
  <c r="AR29" i="3"/>
  <c r="O11" i="3"/>
  <c r="AJ37" i="3"/>
  <c r="AI37" i="3"/>
  <c r="B29" i="3"/>
  <c r="AC37" i="3"/>
  <c r="AU22" i="3"/>
  <c r="AT22" i="3"/>
  <c r="AV22" i="3"/>
  <c r="AW22" i="3"/>
  <c r="AV23" i="3"/>
  <c r="AT23" i="3"/>
  <c r="AW23" i="3"/>
  <c r="AU23" i="3"/>
  <c r="AQ24" i="3"/>
  <c r="AS24" i="3"/>
  <c r="AP24" i="3"/>
  <c r="AR24" i="3"/>
  <c r="N29" i="3"/>
  <c r="H29" i="3"/>
  <c r="E29" i="3"/>
  <c r="D11" i="3"/>
  <c r="S3" i="3"/>
  <c r="L28" i="3"/>
  <c r="P17" i="3"/>
  <c r="S17" i="3" s="1"/>
  <c r="E28" i="3"/>
  <c r="J28" i="3"/>
  <c r="I28" i="3"/>
  <c r="G10" i="3"/>
  <c r="AR27" i="3"/>
  <c r="AQ27" i="3"/>
  <c r="AP27" i="3"/>
  <c r="AS27" i="3"/>
  <c r="AG37" i="3"/>
  <c r="AK74" i="3"/>
  <c r="AE74" i="3"/>
  <c r="AO74" i="3"/>
  <c r="AF37" i="3"/>
  <c r="AT35" i="3"/>
  <c r="AV35" i="3"/>
  <c r="AW35" i="3"/>
  <c r="AU35" i="3"/>
  <c r="K11" i="3"/>
  <c r="K12" i="3" s="1"/>
  <c r="D10" i="3"/>
  <c r="W16" i="3"/>
  <c r="Z16" i="3" s="1"/>
  <c r="Z2" i="3"/>
  <c r="I29" i="3"/>
  <c r="H12" i="3" l="1"/>
  <c r="G12" i="3"/>
  <c r="C12" i="3"/>
  <c r="J12" i="3"/>
  <c r="Y10" i="3"/>
  <c r="Z19" i="3"/>
  <c r="W10" i="3"/>
  <c r="P33" i="3" s="1"/>
  <c r="M12" i="3"/>
  <c r="Y9" i="3"/>
  <c r="R11" i="3"/>
  <c r="P10" i="3"/>
  <c r="M38" i="3" s="1"/>
  <c r="R10" i="3"/>
  <c r="Q10" i="3"/>
  <c r="S10" i="3"/>
  <c r="D12" i="3"/>
  <c r="N12" i="3"/>
  <c r="R9" i="3"/>
  <c r="W19" i="3"/>
  <c r="B12" i="3"/>
  <c r="F12" i="3"/>
  <c r="X9" i="3"/>
  <c r="W11" i="3"/>
  <c r="F34" i="3" s="1"/>
  <c r="Y11" i="3"/>
  <c r="Z11" i="3"/>
  <c r="X11" i="3"/>
  <c r="Q11" i="3"/>
  <c r="AP37" i="3"/>
  <c r="Z9" i="3"/>
  <c r="P19" i="3"/>
  <c r="S19" i="3" s="1"/>
  <c r="S5" i="3"/>
  <c r="Z10" i="3"/>
  <c r="S9" i="3"/>
  <c r="S11" i="3"/>
  <c r="O12" i="3"/>
  <c r="P11" i="3"/>
  <c r="K39" i="3" s="1"/>
  <c r="I38" i="3"/>
  <c r="I33" i="3"/>
  <c r="X10" i="3"/>
  <c r="W9" i="3"/>
  <c r="E12" i="3"/>
  <c r="P9" i="3"/>
  <c r="F37" i="3" s="1"/>
  <c r="Q9" i="3"/>
  <c r="I12" i="3"/>
  <c r="C33" i="3" l="1"/>
  <c r="G33" i="3"/>
  <c r="E33" i="3"/>
  <c r="G38" i="3"/>
  <c r="K33" i="3"/>
  <c r="C37" i="3"/>
  <c r="H33" i="3"/>
  <c r="F33" i="3"/>
  <c r="M33" i="3"/>
  <c r="C34" i="3"/>
  <c r="Y12" i="3"/>
  <c r="B38" i="3"/>
  <c r="D38" i="3"/>
  <c r="O38" i="3"/>
  <c r="G39" i="3"/>
  <c r="D37" i="3"/>
  <c r="F39" i="3"/>
  <c r="D39" i="3"/>
  <c r="N37" i="3"/>
  <c r="P32" i="3"/>
  <c r="K32" i="3"/>
  <c r="I32" i="3"/>
  <c r="C32" i="3"/>
  <c r="G32" i="3"/>
  <c r="M32" i="3"/>
  <c r="E32" i="3"/>
  <c r="H32" i="3"/>
  <c r="P34" i="3"/>
  <c r="E34" i="3"/>
  <c r="H34" i="3"/>
  <c r="M34" i="3"/>
  <c r="U11" i="3"/>
  <c r="P39" i="3"/>
  <c r="E39" i="3"/>
  <c r="M39" i="3"/>
  <c r="H39" i="3"/>
  <c r="L39" i="3"/>
  <c r="N39" i="3"/>
  <c r="J39" i="3"/>
  <c r="B39" i="3"/>
  <c r="C39" i="3"/>
  <c r="P38" i="3"/>
  <c r="U10" i="3"/>
  <c r="L38" i="3"/>
  <c r="J38" i="3"/>
  <c r="F38" i="3"/>
  <c r="N38" i="3"/>
  <c r="H38" i="3"/>
  <c r="K38" i="3"/>
  <c r="C38" i="3"/>
  <c r="X12" i="3"/>
  <c r="E38" i="3"/>
  <c r="O39" i="3"/>
  <c r="R12" i="3"/>
  <c r="Q12" i="3"/>
  <c r="K34" i="3"/>
  <c r="I34" i="3"/>
  <c r="I39" i="3"/>
  <c r="P37" i="3"/>
  <c r="U9" i="3"/>
  <c r="J37" i="3"/>
  <c r="L37" i="3"/>
  <c r="B37" i="3"/>
  <c r="O37" i="3"/>
  <c r="M37" i="3"/>
  <c r="G37" i="3"/>
  <c r="I37" i="3"/>
  <c r="K37" i="3"/>
  <c r="H37" i="3"/>
  <c r="E37" i="3"/>
  <c r="G34" i="3"/>
  <c r="F32" i="3"/>
</calcChain>
</file>

<file path=xl/connections.xml><?xml version="1.0" encoding="utf-8"?>
<connections xmlns="http://schemas.openxmlformats.org/spreadsheetml/2006/main">
  <connection id="1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4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5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6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7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8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9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0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11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12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13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14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15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16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17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18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19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20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21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22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23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24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25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26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27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28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29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30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31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32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33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34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35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36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37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38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<sst xmlns="http://schemas.openxmlformats.org/spreadsheetml/2006/main" count="545" uniqueCount="68">
  <si>
    <t>2a</t>
  </si>
  <si>
    <t>2b</t>
  </si>
  <si>
    <t>score</t>
  </si>
  <si>
    <t>1a</t>
  </si>
  <si>
    <t>1b</t>
  </si>
  <si>
    <t>1c</t>
  </si>
  <si>
    <t>1d</t>
  </si>
  <si>
    <t>2c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</si>
  <si>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</si>
  <si>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</si>
  <si>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</si>
  <si>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</si>
  <si>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</si>
  <si>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</si>
  <si>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</si>
  <si>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</si>
  <si>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</si>
  <si>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</si>
  <si>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</si>
  <si>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</si>
  <si>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</si>
  <si>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</si>
  <si>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</si>
  <si>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</si>
  <si>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</si>
  <si>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</si>
  <si>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</si>
  <si>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</si>
  <si>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</si>
  <si>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</si>
  <si>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</si>
  <si>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</si>
  <si>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</si>
  <si>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</si>
  <si>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</si>
  <si>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</si>
  <si>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</si>
  <si>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</si>
  <si>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</si>
  <si>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</si>
  <si>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</si>
  <si>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</si>
  <si>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</si>
  <si>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</si>
  <si>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</si>
  <si>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</si>
  <si>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</si>
  <si>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</si>
  <si>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</si>
  <si>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</si>
  <si>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</si>
  <si>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</si>
  <si>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2d</t>
  </si>
  <si>
    <t>2e</t>
  </si>
  <si>
    <t>3a</t>
  </si>
  <si>
    <t>3b</t>
  </si>
  <si>
    <t>3c</t>
  </si>
  <si>
    <t>3d</t>
  </si>
  <si>
    <t>3e</t>
  </si>
  <si>
    <t>3f</t>
  </si>
  <si>
    <t xml:space="preserve">abs stdv 8 </t>
  </si>
  <si>
    <t>KW 2017</t>
  </si>
  <si>
    <t>PK 2004</t>
  </si>
  <si>
    <t>PK 2004, AP 2006</t>
  </si>
  <si>
    <t>segment</t>
  </si>
  <si>
    <t>eighth notes</t>
  </si>
  <si>
    <t>percentage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</si>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</sst>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'KF_27_dur+rat'!$B$16:$P$16</c:f>
              <c:numCache>
                <c:formatCode>mm:ss</c:formatCode>
                <c:ptCount val="15"/>
                <c:pt idx="0">
                  <c:v>7.2724027881944451E-5</c:v>
                </c:pt>
                <c:pt idx="1">
                  <c:v>9.4850718067129617E-5</c:v>
                </c:pt>
                <c:pt idx="2">
                  <c:v>9.5221298391203702E-5</c:v>
                </c:pt>
                <c:pt idx="3">
                  <c:v>1.0023305619212962E-4</c:v>
                </c:pt>
                <c:pt idx="4">
                  <c:v>8.9396730914351852E-5</c:v>
                </c:pt>
                <c:pt idx="5">
                  <c:v>8.5411942557870376E-5</c:v>
                </c:pt>
                <c:pt idx="6">
                  <c:v>7.1629608634259272E-5</c:v>
                </c:pt>
                <c:pt idx="7">
                  <c:v>1.013193394675926E-4</c:v>
                </c:pt>
                <c:pt idx="8">
                  <c:v>7.2637944074074073E-5</c:v>
                </c:pt>
                <c:pt idx="9">
                  <c:v>7.4640967488425925E-5</c:v>
                </c:pt>
                <c:pt idx="10">
                  <c:v>7.0266964814814814E-5</c:v>
                </c:pt>
                <c:pt idx="11">
                  <c:v>1.2360166288194444E-4</c:v>
                </c:pt>
                <c:pt idx="12">
                  <c:v>9.432634164351852E-5</c:v>
                </c:pt>
                <c:pt idx="13">
                  <c:v>5.9914336111111121E-5</c:v>
                </c:pt>
                <c:pt idx="14">
                  <c:v>8.6155352794312147E-5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'KF_27_dur+rat'!$B$17:$P$17</c:f>
              <c:numCache>
                <c:formatCode>mm:ss</c:formatCode>
                <c:ptCount val="15"/>
                <c:pt idx="0">
                  <c:v>1.073278848611111E-4</c:v>
                </c:pt>
                <c:pt idx="1">
                  <c:v>9.9156483576388904E-5</c:v>
                </c:pt>
                <c:pt idx="2">
                  <c:v>9.9538086840277788E-5</c:v>
                </c:pt>
                <c:pt idx="3">
                  <c:v>1.1374139162037038E-4</c:v>
                </c:pt>
                <c:pt idx="4">
                  <c:v>1.0622874150462963E-4</c:v>
                </c:pt>
                <c:pt idx="5">
                  <c:v>9.2626186273148155E-5</c:v>
                </c:pt>
                <c:pt idx="6">
                  <c:v>1.0263185520833331E-4</c:v>
                </c:pt>
                <c:pt idx="7">
                  <c:v>1.1098303518518517E-4</c:v>
                </c:pt>
                <c:pt idx="8">
                  <c:v>9.8110355243055547E-5</c:v>
                </c:pt>
                <c:pt idx="9">
                  <c:v>1.0866244646990742E-4</c:v>
                </c:pt>
                <c:pt idx="10">
                  <c:v>9.63913034375E-5</c:v>
                </c:pt>
                <c:pt idx="11">
                  <c:v>1.2892836146990739E-4</c:v>
                </c:pt>
                <c:pt idx="12">
                  <c:v>1.0048343412037037E-4</c:v>
                </c:pt>
                <c:pt idx="13">
                  <c:v>1.017636684259259E-4</c:v>
                </c:pt>
                <c:pt idx="14">
                  <c:v>1.0475523101686508E-4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'KF_27_dur+rat'!$B$18:$P$18</c:f>
              <c:numCache>
                <c:formatCode>mm:ss</c:formatCode>
                <c:ptCount val="15"/>
                <c:pt idx="0">
                  <c:v>2.5521122028935184E-4</c:v>
                </c:pt>
                <c:pt idx="1">
                  <c:v>2.8841490299768516E-4</c:v>
                </c:pt>
                <c:pt idx="2">
                  <c:v>2.4546905181712958E-4</c:v>
                </c:pt>
                <c:pt idx="3">
                  <c:v>2.4253249138888886E-4</c:v>
                </c:pt>
                <c:pt idx="4">
                  <c:v>2.6496966069444446E-4</c:v>
                </c:pt>
                <c:pt idx="5">
                  <c:v>2.4756025868055551E-4</c:v>
                </c:pt>
                <c:pt idx="6">
                  <c:v>2.5415380658564817E-4</c:v>
                </c:pt>
                <c:pt idx="7">
                  <c:v>2.8186072268518517E-4</c:v>
                </c:pt>
                <c:pt idx="8">
                  <c:v>2.5485848660879629E-4</c:v>
                </c:pt>
                <c:pt idx="9">
                  <c:v>2.8250136473379628E-4</c:v>
                </c:pt>
                <c:pt idx="10">
                  <c:v>2.8344434995370376E-4</c:v>
                </c:pt>
                <c:pt idx="11">
                  <c:v>2.6148300369212968E-4</c:v>
                </c:pt>
                <c:pt idx="12">
                  <c:v>3.1909853446759255E-4</c:v>
                </c:pt>
                <c:pt idx="13">
                  <c:v>3.2097085747685185E-4</c:v>
                </c:pt>
                <c:pt idx="14">
                  <c:v>2.7160919371941136E-4</c:v>
                </c:pt>
              </c:numCache>
            </c:numRef>
          </c:val>
        </c:ser>
        <c:ser>
          <c:idx val="3"/>
          <c:order val="3"/>
          <c:tx>
            <c:v>total</c:v>
          </c:tx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'KF_27_dur+rat'!$B$19:$P$19</c:f>
              <c:numCache>
                <c:formatCode>mm:ss</c:formatCode>
                <c:ptCount val="15"/>
                <c:pt idx="0">
                  <c:v>4.3526313303240738E-4</c:v>
                </c:pt>
                <c:pt idx="1">
                  <c:v>4.8242210464120367E-4</c:v>
                </c:pt>
                <c:pt idx="2">
                  <c:v>4.4022843704861109E-4</c:v>
                </c:pt>
                <c:pt idx="3">
                  <c:v>4.5650693920138888E-4</c:v>
                </c:pt>
                <c:pt idx="4">
                  <c:v>4.6059513311342588E-4</c:v>
                </c:pt>
                <c:pt idx="5">
                  <c:v>4.2559838751157406E-4</c:v>
                </c:pt>
                <c:pt idx="6">
                  <c:v>4.2841527042824081E-4</c:v>
                </c:pt>
                <c:pt idx="7">
                  <c:v>4.9416309733796293E-4</c:v>
                </c:pt>
                <c:pt idx="8">
                  <c:v>4.2560678592592593E-4</c:v>
                </c:pt>
                <c:pt idx="9">
                  <c:v>4.6580477869212955E-4</c:v>
                </c:pt>
                <c:pt idx="10">
                  <c:v>4.5010261820601852E-4</c:v>
                </c:pt>
                <c:pt idx="11">
                  <c:v>5.1401302804398154E-4</c:v>
                </c:pt>
                <c:pt idx="12">
                  <c:v>5.1390831023148155E-4</c:v>
                </c:pt>
                <c:pt idx="13">
                  <c:v>4.8264886201388884E-4</c:v>
                </c:pt>
                <c:pt idx="14">
                  <c:v>4.6251977753058863E-4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19328"/>
        <c:axId val="211492864"/>
      </c:barChart>
      <c:catAx>
        <c:axId val="21081932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1492864"/>
        <c:crosses val="autoZero"/>
        <c:auto val="1"/>
        <c:lblAlgn val="ctr"/>
        <c:lblOffset val="100"/>
        <c:noMultiLvlLbl val="0"/>
      </c:catAx>
      <c:valAx>
        <c:axId val="211492864"/>
        <c:scaling>
          <c:orientation val="minMax"/>
          <c:max val="5.7800000000000017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0819328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'KF_27_dur+rat'!$C$69:$C$77</c:f>
              <c:numCache>
                <c:formatCode>mm:ss</c:formatCode>
                <c:ptCount val="9"/>
                <c:pt idx="0">
                  <c:v>9.4850718067129617E-5</c:v>
                </c:pt>
                <c:pt idx="1">
                  <c:v>1.0023305619212962E-4</c:v>
                </c:pt>
                <c:pt idx="2">
                  <c:v>8.9396730914351852E-5</c:v>
                </c:pt>
                <c:pt idx="3">
                  <c:v>8.5411942557870376E-5</c:v>
                </c:pt>
                <c:pt idx="4">
                  <c:v>7.1629608634259272E-5</c:v>
                </c:pt>
                <c:pt idx="5">
                  <c:v>1.013193394675926E-4</c:v>
                </c:pt>
                <c:pt idx="6">
                  <c:v>7.4640967488425925E-5</c:v>
                </c:pt>
                <c:pt idx="7">
                  <c:v>1.2360166288194444E-4</c:v>
                </c:pt>
                <c:pt idx="8">
                  <c:v>9.2635503275462954E-5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'KF_27_dur+rat'!$D$69:$D$77</c:f>
              <c:numCache>
                <c:formatCode>mm:ss</c:formatCode>
                <c:ptCount val="9"/>
                <c:pt idx="0">
                  <c:v>9.9156483576388904E-5</c:v>
                </c:pt>
                <c:pt idx="1">
                  <c:v>1.1374139162037038E-4</c:v>
                </c:pt>
                <c:pt idx="2">
                  <c:v>1.0622874150462963E-4</c:v>
                </c:pt>
                <c:pt idx="3">
                  <c:v>9.2626186273148155E-5</c:v>
                </c:pt>
                <c:pt idx="4">
                  <c:v>1.0263185520833331E-4</c:v>
                </c:pt>
                <c:pt idx="5">
                  <c:v>1.1098303518518517E-4</c:v>
                </c:pt>
                <c:pt idx="6">
                  <c:v>1.0866244646990742E-4</c:v>
                </c:pt>
                <c:pt idx="7">
                  <c:v>1.2892836146990739E-4</c:v>
                </c:pt>
                <c:pt idx="8">
                  <c:v>1.078698126634838E-4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'KF_27_dur+rat'!$E$69:$E$77</c:f>
              <c:numCache>
                <c:formatCode>mm:ss</c:formatCode>
                <c:ptCount val="9"/>
                <c:pt idx="0">
                  <c:v>2.8841490299768516E-4</c:v>
                </c:pt>
                <c:pt idx="1">
                  <c:v>2.4253249138888886E-4</c:v>
                </c:pt>
                <c:pt idx="2">
                  <c:v>2.6496966069444446E-4</c:v>
                </c:pt>
                <c:pt idx="3">
                  <c:v>2.4756025868055551E-4</c:v>
                </c:pt>
                <c:pt idx="4">
                  <c:v>2.5415380658564817E-4</c:v>
                </c:pt>
                <c:pt idx="5">
                  <c:v>2.8186072268518517E-4</c:v>
                </c:pt>
                <c:pt idx="6">
                  <c:v>2.8250136473379628E-4</c:v>
                </c:pt>
                <c:pt idx="7">
                  <c:v>2.6148300369212968E-4</c:v>
                </c:pt>
                <c:pt idx="8">
                  <c:v>2.6543452643229163E-4</c:v>
                </c:pt>
              </c:numCache>
            </c:numRef>
          </c:val>
        </c:ser>
        <c:ser>
          <c:idx val="3"/>
          <c:order val="3"/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'KF_27_dur+rat'!$F$69:$F$77</c:f>
              <c:numCache>
                <c:formatCode>mm:ss</c:formatCode>
                <c:ptCount val="9"/>
                <c:pt idx="0">
                  <c:v>4.8242210464120367E-4</c:v>
                </c:pt>
                <c:pt idx="1">
                  <c:v>4.5650693920138888E-4</c:v>
                </c:pt>
                <c:pt idx="2">
                  <c:v>4.6059513311342588E-4</c:v>
                </c:pt>
                <c:pt idx="3">
                  <c:v>4.2559838751157406E-4</c:v>
                </c:pt>
                <c:pt idx="4">
                  <c:v>4.2841527042824081E-4</c:v>
                </c:pt>
                <c:pt idx="5">
                  <c:v>4.9416309733796293E-4</c:v>
                </c:pt>
                <c:pt idx="6">
                  <c:v>4.6580477869212955E-4</c:v>
                </c:pt>
                <c:pt idx="7">
                  <c:v>5.1401302804398154E-4</c:v>
                </c:pt>
                <c:pt idx="8">
                  <c:v>4.6593984237123842E-4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07776"/>
        <c:axId val="213309312"/>
      </c:barChart>
      <c:catAx>
        <c:axId val="21330777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309312"/>
        <c:crosses val="autoZero"/>
        <c:auto val="1"/>
        <c:lblAlgn val="ctr"/>
        <c:lblOffset val="100"/>
        <c:noMultiLvlLbl val="0"/>
      </c:catAx>
      <c:valAx>
        <c:axId val="213309312"/>
        <c:scaling>
          <c:orientation val="minMax"/>
          <c:max val="5.7800000000000017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307776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'KF_27_dur+rat'!$B$9:$P$9</c:f>
              <c:numCache>
                <c:formatCode>0.00</c:formatCode>
                <c:ptCount val="15"/>
                <c:pt idx="0">
                  <c:v>16.708060564488424</c:v>
                </c:pt>
                <c:pt idx="1">
                  <c:v>19.661354062056056</c:v>
                </c:pt>
                <c:pt idx="2">
                  <c:v>21.629974435451825</c:v>
                </c:pt>
                <c:pt idx="3">
                  <c:v>21.956524114940475</c:v>
                </c:pt>
                <c:pt idx="4">
                  <c:v>19.40896125194989</c:v>
                </c:pt>
                <c:pt idx="5">
                  <c:v>20.068671560826253</c:v>
                </c:pt>
                <c:pt idx="6">
                  <c:v>16.719667476525483</c:v>
                </c:pt>
                <c:pt idx="7">
                  <c:v>20.503218474506873</c:v>
                </c:pt>
                <c:pt idx="8">
                  <c:v>17.066913986356465</c:v>
                </c:pt>
                <c:pt idx="9">
                  <c:v>16.024087966207698</c:v>
                </c:pt>
                <c:pt idx="10">
                  <c:v>15.611321057157815</c:v>
                </c:pt>
                <c:pt idx="11">
                  <c:v>24.046406635313623</c:v>
                </c:pt>
                <c:pt idx="12">
                  <c:v>18.354702534588473</c:v>
                </c:pt>
                <c:pt idx="13">
                  <c:v>12.413649099080857</c:v>
                </c:pt>
                <c:pt idx="14">
                  <c:v>18.583822372817874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'KF_27_dur+rat'!$B$10:$P$10</c:f>
              <c:numCache>
                <c:formatCode>0.00</c:formatCode>
                <c:ptCount val="15"/>
                <c:pt idx="0">
                  <c:v>24.65816117100826</c:v>
                </c:pt>
                <c:pt idx="1">
                  <c:v>20.553884787293381</c:v>
                </c:pt>
                <c:pt idx="2">
                  <c:v>22.610553627022181</c:v>
                </c:pt>
                <c:pt idx="3">
                  <c:v>24.915588757390857</c:v>
                </c:pt>
                <c:pt idx="4">
                  <c:v>23.063366038318474</c:v>
                </c:pt>
                <c:pt idx="5">
                  <c:v>21.763754043976309</c:v>
                </c:pt>
                <c:pt idx="6">
                  <c:v>23.956161764668952</c:v>
                </c:pt>
                <c:pt idx="7">
                  <c:v>22.458786538907173</c:v>
                </c:pt>
                <c:pt idx="8">
                  <c:v>23.051877575121889</c:v>
                </c:pt>
                <c:pt idx="9">
                  <c:v>23.327894311218973</c:v>
                </c:pt>
                <c:pt idx="10">
                  <c:v>21.415406073772335</c:v>
                </c:pt>
                <c:pt idx="11">
                  <c:v>25.082703051424531</c:v>
                </c:pt>
                <c:pt idx="12">
                  <c:v>19.552794169666036</c:v>
                </c:pt>
                <c:pt idx="13">
                  <c:v>21.084410724871354</c:v>
                </c:pt>
                <c:pt idx="14">
                  <c:v>22.678238759618626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'KF_27_dur+rat'!$B$11:$P$11</c:f>
              <c:numCache>
                <c:formatCode>0.00</c:formatCode>
                <c:ptCount val="15"/>
                <c:pt idx="0">
                  <c:v>58.63377826450332</c:v>
                </c:pt>
                <c:pt idx="1">
                  <c:v>59.784761150650567</c:v>
                </c:pt>
                <c:pt idx="2">
                  <c:v>55.759471937525994</c:v>
                </c:pt>
                <c:pt idx="3">
                  <c:v>53.127887127668657</c:v>
                </c:pt>
                <c:pt idx="4">
                  <c:v>57.527672709731647</c:v>
                </c:pt>
                <c:pt idx="5">
                  <c:v>58.167574395197441</c:v>
                </c:pt>
                <c:pt idx="6">
                  <c:v>59.324170758805565</c:v>
                </c:pt>
                <c:pt idx="7">
                  <c:v>57.037994986585957</c:v>
                </c:pt>
                <c:pt idx="8">
                  <c:v>59.881208438521639</c:v>
                </c:pt>
                <c:pt idx="9">
                  <c:v>60.648017722573343</c:v>
                </c:pt>
                <c:pt idx="10">
                  <c:v>62.973272869069852</c:v>
                </c:pt>
                <c:pt idx="11">
                  <c:v>50.870890313261839</c:v>
                </c:pt>
                <c:pt idx="12">
                  <c:v>62.09250329574548</c:v>
                </c:pt>
                <c:pt idx="13">
                  <c:v>66.501940176047796</c:v>
                </c:pt>
                <c:pt idx="14">
                  <c:v>58.737938867563514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34816"/>
        <c:axId val="213236352"/>
      </c:barChart>
      <c:catAx>
        <c:axId val="21323481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236352"/>
        <c:crosses val="autoZero"/>
        <c:auto val="1"/>
        <c:lblAlgn val="ctr"/>
        <c:lblOffset val="100"/>
        <c:noMultiLvlLbl val="0"/>
      </c:catAx>
      <c:valAx>
        <c:axId val="21323635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234816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'KF_27_dur+rat'!$C$105:$C$113</c:f>
              <c:numCache>
                <c:formatCode>0.00</c:formatCode>
                <c:ptCount val="9"/>
                <c:pt idx="0">
                  <c:v>19.661354062056056</c:v>
                </c:pt>
                <c:pt idx="1">
                  <c:v>21.956524114940475</c:v>
                </c:pt>
                <c:pt idx="2">
                  <c:v>19.40896125194989</c:v>
                </c:pt>
                <c:pt idx="3">
                  <c:v>20.068671560826253</c:v>
                </c:pt>
                <c:pt idx="4">
                  <c:v>16.719667476525483</c:v>
                </c:pt>
                <c:pt idx="5">
                  <c:v>20.503218474506873</c:v>
                </c:pt>
                <c:pt idx="6">
                  <c:v>16.024087966207698</c:v>
                </c:pt>
                <c:pt idx="7">
                  <c:v>24.046406635313623</c:v>
                </c:pt>
                <c:pt idx="8">
                  <c:v>19.798611442790794</c:v>
                </c:pt>
              </c:numCache>
            </c:numRef>
          </c:val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'KF_27_dur+rat'!$D$105:$D$113</c:f>
              <c:numCache>
                <c:formatCode>0.00</c:formatCode>
                <c:ptCount val="9"/>
                <c:pt idx="0">
                  <c:v>20.553884787293381</c:v>
                </c:pt>
                <c:pt idx="1">
                  <c:v>24.915588757390857</c:v>
                </c:pt>
                <c:pt idx="2">
                  <c:v>23.063366038318474</c:v>
                </c:pt>
                <c:pt idx="3">
                  <c:v>21.763754043976309</c:v>
                </c:pt>
                <c:pt idx="4">
                  <c:v>23.956161764668952</c:v>
                </c:pt>
                <c:pt idx="5">
                  <c:v>22.458786538907173</c:v>
                </c:pt>
                <c:pt idx="6">
                  <c:v>23.327894311218973</c:v>
                </c:pt>
                <c:pt idx="7">
                  <c:v>25.082703051424531</c:v>
                </c:pt>
                <c:pt idx="8">
                  <c:v>23.14026741164983</c:v>
                </c:pt>
              </c:numCache>
            </c:numRef>
          </c:val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'KF_27_dur+rat'!$B$105:$B$113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'KF_27_dur+rat'!$E$105:$E$113</c:f>
              <c:numCache>
                <c:formatCode>0.00</c:formatCode>
                <c:ptCount val="9"/>
                <c:pt idx="0">
                  <c:v>59.784761150650567</c:v>
                </c:pt>
                <c:pt idx="1">
                  <c:v>53.127887127668657</c:v>
                </c:pt>
                <c:pt idx="2">
                  <c:v>57.527672709731647</c:v>
                </c:pt>
                <c:pt idx="3">
                  <c:v>58.167574395197441</c:v>
                </c:pt>
                <c:pt idx="4">
                  <c:v>59.324170758805565</c:v>
                </c:pt>
                <c:pt idx="5">
                  <c:v>57.037994986585957</c:v>
                </c:pt>
                <c:pt idx="6">
                  <c:v>60.648017722573343</c:v>
                </c:pt>
                <c:pt idx="7">
                  <c:v>50.870890313261839</c:v>
                </c:pt>
                <c:pt idx="8">
                  <c:v>57.061121145559376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86048"/>
        <c:axId val="213187584"/>
      </c:barChart>
      <c:catAx>
        <c:axId val="2131860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187584"/>
        <c:crosses val="autoZero"/>
        <c:auto val="1"/>
        <c:lblAlgn val="ctr"/>
        <c:lblOffset val="100"/>
        <c:noMultiLvlLbl val="0"/>
      </c:catAx>
      <c:valAx>
        <c:axId val="213187584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186048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'KF_27_dur+rat'!$B$26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'KF_27_dur+rat'!$B$27:$B$29</c:f>
              <c:numCache>
                <c:formatCode>0.00</c:formatCode>
                <c:ptCount val="3"/>
                <c:pt idx="0">
                  <c:v>-15.589658073171305</c:v>
                </c:pt>
                <c:pt idx="1">
                  <c:v>2.4558714818087042</c:v>
                </c:pt>
                <c:pt idx="2">
                  <c:v>-6.0373410802137961</c:v>
                </c:pt>
              </c:numCache>
            </c:numRef>
          </c:val>
        </c:ser>
        <c:ser>
          <c:idx val="1"/>
          <c:order val="1"/>
          <c:tx>
            <c:strRef>
              <c:f>'KF_27_dur+rat'!$C$26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'KF_27_dur+rat'!$C$27:$C$29</c:f>
              <c:numCache>
                <c:formatCode>0.00</c:formatCode>
                <c:ptCount val="3"/>
                <c:pt idx="0">
                  <c:v>10.092658193364761</c:v>
                </c:pt>
                <c:pt idx="1">
                  <c:v>-5.3445993924396955</c:v>
                </c:pt>
                <c:pt idx="2">
                  <c:v>6.1874596541216871</c:v>
                </c:pt>
              </c:numCache>
            </c:numRef>
          </c:val>
        </c:ser>
        <c:ser>
          <c:idx val="2"/>
          <c:order val="2"/>
          <c:tx>
            <c:strRef>
              <c:f>'KF_27_dur+rat'!$D$26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'KF_27_dur+rat'!$D$27:$D$29</c:f>
              <c:numCache>
                <c:formatCode>0.00</c:formatCode>
                <c:ptCount val="3"/>
                <c:pt idx="0">
                  <c:v>10.5227885474924</c:v>
                </c:pt>
                <c:pt idx="1">
                  <c:v>-4.9803185253320228</c:v>
                </c:pt>
                <c:pt idx="2">
                  <c:v>-9.6241741836198997</c:v>
                </c:pt>
              </c:numCache>
            </c:numRef>
          </c:val>
        </c:ser>
        <c:ser>
          <c:idx val="3"/>
          <c:order val="3"/>
          <c:tx>
            <c:strRef>
              <c:f>'KF_27_dur+rat'!$E$26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'KF_27_dur+rat'!$E$27:$E$29</c:f>
              <c:numCache>
                <c:formatCode>0.00</c:formatCode>
                <c:ptCount val="3"/>
                <c:pt idx="0">
                  <c:v>16.339905695037505</c:v>
                </c:pt>
                <c:pt idx="1">
                  <c:v>8.5782452258241548</c:v>
                </c:pt>
                <c:pt idx="2">
                  <c:v>-10.705345401732044</c:v>
                </c:pt>
              </c:numCache>
            </c:numRef>
          </c:val>
        </c:ser>
        <c:ser>
          <c:idx val="4"/>
          <c:order val="4"/>
          <c:tx>
            <c:strRef>
              <c:f>'KF_27_dur+rat'!$F$26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'KF_27_dur+rat'!$F$27:$F$29</c:f>
              <c:numCache>
                <c:formatCode>0.00</c:formatCode>
                <c:ptCount val="3"/>
                <c:pt idx="0">
                  <c:v>3.762248095922943</c:v>
                </c:pt>
                <c:pt idx="1">
                  <c:v>1.4066223456920504</c:v>
                </c:pt>
                <c:pt idx="2">
                  <c:v>-2.4445170408428551</c:v>
                </c:pt>
              </c:numCache>
            </c:numRef>
          </c:val>
        </c:ser>
        <c:ser>
          <c:idx val="5"/>
          <c:order val="5"/>
          <c:tx>
            <c:strRef>
              <c:f>'KF_27_dur+rat'!$G$26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'KF_27_dur+rat'!$G$27:$G$29</c:f>
              <c:numCache>
                <c:formatCode>0.00</c:formatCode>
                <c:ptCount val="3"/>
                <c:pt idx="0">
                  <c:v>-0.86287179186254159</c:v>
                </c:pt>
                <c:pt idx="1">
                  <c:v>-11.578462121633054</c:v>
                </c:pt>
                <c:pt idx="2">
                  <c:v>-8.8542419015829843</c:v>
                </c:pt>
              </c:numCache>
            </c:numRef>
          </c:val>
        </c:ser>
        <c:ser>
          <c:idx val="6"/>
          <c:order val="6"/>
          <c:tx>
            <c:strRef>
              <c:f>'KF_27_dur+rat'!$H$26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'KF_27_dur+rat'!$H$27:$H$29</c:f>
              <c:numCache>
                <c:formatCode>0.00</c:formatCode>
                <c:ptCount val="3"/>
                <c:pt idx="0">
                  <c:v>-16.859943914026726</c:v>
                </c:pt>
                <c:pt idx="1">
                  <c:v>-2.0269878534179515</c:v>
                </c:pt>
                <c:pt idx="2">
                  <c:v>-6.4266554805194209</c:v>
                </c:pt>
              </c:numCache>
            </c:numRef>
          </c:val>
        </c:ser>
        <c:ser>
          <c:idx val="7"/>
          <c:order val="7"/>
          <c:tx>
            <c:strRef>
              <c:f>'KF_27_dur+rat'!$I$26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'KF_27_dur+rat'!$I$27:$I$29</c:f>
              <c:numCache>
                <c:formatCode>0.00</c:formatCode>
                <c:ptCount val="3"/>
                <c:pt idx="0">
                  <c:v>17.600748161850195</c:v>
                </c:pt>
                <c:pt idx="1">
                  <c:v>5.9451008869594721</c:v>
                </c:pt>
                <c:pt idx="2">
                  <c:v>3.7743674377842575</c:v>
                </c:pt>
              </c:numCache>
            </c:numRef>
          </c:val>
        </c:ser>
        <c:ser>
          <c:idx val="8"/>
          <c:order val="8"/>
          <c:tx>
            <c:strRef>
              <c:f>'KF_27_dur+rat'!$J$26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'KF_27_dur+rat'!$J$27:$J$29</c:f>
              <c:numCache>
                <c:formatCode>0.00</c:formatCode>
                <c:ptCount val="3"/>
                <c:pt idx="0">
                  <c:v>-15.689575031408234</c:v>
                </c:pt>
                <c:pt idx="1">
                  <c:v>-6.3432400552290709</c:v>
                </c:pt>
                <c:pt idx="2">
                  <c:v>-6.1672091733093373</c:v>
                </c:pt>
              </c:numCache>
            </c:numRef>
          </c:val>
        </c:ser>
        <c:ser>
          <c:idx val="9"/>
          <c:order val="9"/>
          <c:tx>
            <c:strRef>
              <c:f>'KF_27_dur+rat'!$K$26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'KF_27_dur+rat'!$K$27:$K$29</c:f>
              <c:numCache>
                <c:formatCode>0.00</c:formatCode>
                <c:ptCount val="3"/>
                <c:pt idx="0">
                  <c:v>-13.364677797067046</c:v>
                </c:pt>
                <c:pt idx="1">
                  <c:v>3.7298523568844866</c:v>
                </c:pt>
                <c:pt idx="2">
                  <c:v>4.0102364964998882</c:v>
                </c:pt>
              </c:numCache>
            </c:numRef>
          </c:val>
        </c:ser>
        <c:ser>
          <c:idx val="10"/>
          <c:order val="10"/>
          <c:tx>
            <c:strRef>
              <c:f>'KF_27_dur+rat'!$L$26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'KF_27_dur+rat'!$L$27:$L$29</c:f>
              <c:numCache>
                <c:formatCode>0.00</c:formatCode>
                <c:ptCount val="3"/>
                <c:pt idx="0">
                  <c:v>-18.44155640268734</c:v>
                </c:pt>
                <c:pt idx="1">
                  <c:v>-7.9842576816221547</c:v>
                </c:pt>
                <c:pt idx="2">
                  <c:v>4.3574210696707132</c:v>
                </c:pt>
              </c:numCache>
            </c:numRef>
          </c:val>
        </c:ser>
        <c:ser>
          <c:idx val="11"/>
          <c:order val="11"/>
          <c:tx>
            <c:strRef>
              <c:f>'KF_27_dur+rat'!$M$26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'KF_27_dur+rat'!$M$27:$M$29</c:f>
              <c:numCache>
                <c:formatCode>0.00</c:formatCode>
                <c:ptCount val="3"/>
                <c:pt idx="0">
                  <c:v>43.463706981772646</c:v>
                </c:pt>
                <c:pt idx="1">
                  <c:v>23.07582181662179</c:v>
                </c:pt>
                <c:pt idx="2">
                  <c:v>-3.728220642539319</c:v>
                </c:pt>
              </c:numCache>
            </c:numRef>
          </c:val>
        </c:ser>
        <c:ser>
          <c:idx val="12"/>
          <c:order val="12"/>
          <c:tx>
            <c:strRef>
              <c:f>'KF_27_dur+rat'!$N$26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'KF_27_dur+rat'!$N$27:$N$29</c:f>
              <c:numCache>
                <c:formatCode>0.00</c:formatCode>
                <c:ptCount val="3"/>
                <c:pt idx="0">
                  <c:v>9.484017631166628</c:v>
                </c:pt>
                <c:pt idx="1">
                  <c:v>-4.0778840875325564</c:v>
                </c:pt>
                <c:pt idx="2">
                  <c:v>17.484437878505897</c:v>
                </c:pt>
              </c:numCache>
            </c:numRef>
          </c:val>
        </c:ser>
        <c:ser>
          <c:idx val="13"/>
          <c:order val="13"/>
          <c:tx>
            <c:strRef>
              <c:f>'KF_27_dur+rat'!$O$26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'KF_27_dur+rat'!$O$27:$O$29</c:f>
              <c:numCache>
                <c:formatCode>0.00</c:formatCode>
                <c:ptCount val="3"/>
                <c:pt idx="0">
                  <c:v>-30.457790296383564</c:v>
                </c:pt>
                <c:pt idx="1">
                  <c:v>-2.8557643965842092</c:v>
                </c:pt>
                <c:pt idx="2">
                  <c:v>18.173782367777303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5376"/>
        <c:axId val="210086912"/>
      </c:barChart>
      <c:catAx>
        <c:axId val="210085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0086912"/>
        <c:crosses val="autoZero"/>
        <c:auto val="1"/>
        <c:lblAlgn val="ctr"/>
        <c:lblOffset val="100"/>
        <c:noMultiLvlLbl val="0"/>
      </c:catAx>
      <c:valAx>
        <c:axId val="21008691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0085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'KF_27_dur+rat'!$C$21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'KF_27_dur+rat'!$C$22:$C$24</c:f>
              <c:numCache>
                <c:formatCode>0.00</c:formatCode>
                <c:ptCount val="3"/>
                <c:pt idx="0">
                  <c:v>2.3913237509807046</c:v>
                </c:pt>
                <c:pt idx="1">
                  <c:v>-8.0776343927447396</c:v>
                </c:pt>
                <c:pt idx="2">
                  <c:v>8.6576440805470867</c:v>
                </c:pt>
              </c:numCache>
            </c:numRef>
          </c:val>
        </c:ser>
        <c:ser>
          <c:idx val="2"/>
          <c:order val="1"/>
          <c:tx>
            <c:strRef>
              <c:f>'KF_27_dur+rat'!$E$21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'KF_27_dur+rat'!$E$22:$E$24</c:f>
              <c:numCache>
                <c:formatCode>0.00</c:formatCode>
                <c:ptCount val="3"/>
                <c:pt idx="0">
                  <c:v>8.2015562586996591</c:v>
                </c:pt>
                <c:pt idx="1">
                  <c:v>5.4432086344711248</c:v>
                </c:pt>
                <c:pt idx="2">
                  <c:v>-8.6281296375529148</c:v>
                </c:pt>
              </c:numCache>
            </c:numRef>
          </c:val>
        </c:ser>
        <c:ser>
          <c:idx val="3"/>
          <c:order val="2"/>
          <c:tx>
            <c:strRef>
              <c:f>'KF_27_dur+rat'!$F$21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'KF_27_dur+rat'!$F$22:$F$24</c:f>
              <c:numCache>
                <c:formatCode>0.00</c:formatCode>
                <c:ptCount val="3"/>
                <c:pt idx="0">
                  <c:v>-3.4962538622802306</c:v>
                </c:pt>
                <c:pt idx="1">
                  <c:v>-1.5213442188629105</c:v>
                </c:pt>
                <c:pt idx="2">
                  <c:v>-0.17513386223542871</c:v>
                </c:pt>
              </c:numCache>
            </c:numRef>
          </c:val>
        </c:ser>
        <c:ser>
          <c:idx val="4"/>
          <c:order val="3"/>
          <c:tx>
            <c:strRef>
              <c:f>'KF_27_dur+rat'!$G$21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'KF_27_dur+rat'!$G$22:$G$24</c:f>
              <c:numCache>
                <c:formatCode>0.00</c:formatCode>
                <c:ptCount val="3"/>
                <c:pt idx="0">
                  <c:v>-7.7978317839030282</c:v>
                </c:pt>
                <c:pt idx="1">
                  <c:v>-14.131503535553955</c:v>
                </c:pt>
                <c:pt idx="2">
                  <c:v>-6.7339648658312639</c:v>
                </c:pt>
              </c:numCache>
            </c:numRef>
          </c:val>
        </c:ser>
        <c:ser>
          <c:idx val="5"/>
          <c:order val="4"/>
          <c:tx>
            <c:strRef>
              <c:f>'KF_27_dur+rat'!$H$21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'KF_27_dur+rat'!$H$22:$H$24</c:f>
              <c:numCache>
                <c:formatCode>0.00</c:formatCode>
                <c:ptCount val="3"/>
                <c:pt idx="0">
                  <c:v>-22.675857418014026</c:v>
                </c:pt>
                <c:pt idx="1">
                  <c:v>-4.8558139907882172</c:v>
                </c:pt>
                <c:pt idx="2">
                  <c:v>-4.2499067465968867</c:v>
                </c:pt>
              </c:numCache>
            </c:numRef>
          </c:val>
        </c:ser>
        <c:ser>
          <c:idx val="6"/>
          <c:order val="5"/>
          <c:tx>
            <c:strRef>
              <c:f>'KF_27_dur+rat'!$I$21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'KF_27_dur+rat'!$I$22:$I$24</c:f>
              <c:numCache>
                <c:formatCode>0.00</c:formatCode>
                <c:ptCount val="3"/>
                <c:pt idx="0">
                  <c:v>9.3741987521859684</c:v>
                </c:pt>
                <c:pt idx="1">
                  <c:v>2.8860924524023623</c:v>
                </c:pt>
                <c:pt idx="2">
                  <c:v>6.1884173372915008</c:v>
                </c:pt>
              </c:numCache>
            </c:numRef>
          </c:val>
        </c:ser>
        <c:ser>
          <c:idx val="8"/>
          <c:order val="6"/>
          <c:tx>
            <c:strRef>
              <c:f>'KF_27_dur+rat'!$K$21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'KF_27_dur+rat'!$K$22:$K$24</c:f>
              <c:numCache>
                <c:formatCode>0.00</c:formatCode>
                <c:ptCount val="3"/>
                <c:pt idx="0">
                  <c:v>-19.425096373177873</c:v>
                </c:pt>
                <c:pt idx="1">
                  <c:v>0.73480595437423779</c:v>
                </c:pt>
                <c:pt idx="2">
                  <c:v>6.4297732969784205</c:v>
                </c:pt>
              </c:numCache>
            </c:numRef>
          </c:val>
        </c:ser>
        <c:ser>
          <c:idx val="10"/>
          <c:order val="7"/>
          <c:tx>
            <c:strRef>
              <c:f>'KF_27_dur+rat'!$M$21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'KF_27_dur+rat'!$M$22:$M$23</c:f>
              <c:numCache>
                <c:formatCode>0.00</c:formatCode>
                <c:ptCount val="2"/>
                <c:pt idx="0">
                  <c:v>33.427960675508878</c:v>
                </c:pt>
                <c:pt idx="1">
                  <c:v>19.522189096702078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62496"/>
        <c:axId val="213564032"/>
      </c:barChart>
      <c:catAx>
        <c:axId val="21356249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3564032"/>
        <c:crosses val="autoZero"/>
        <c:auto val="1"/>
        <c:lblAlgn val="ctr"/>
        <c:lblOffset val="100"/>
        <c:noMultiLvlLbl val="0"/>
      </c:catAx>
      <c:valAx>
        <c:axId val="213564032"/>
        <c:scaling>
          <c:orientation val="minMax"/>
          <c:max val="40"/>
          <c:min val="-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562496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'KF_27_dur+rat'!$B$36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'KF_27_dur+rat'!$B$37:$B$39</c:f>
              <c:numCache>
                <c:formatCode>0.00</c:formatCode>
                <c:ptCount val="3"/>
                <c:pt idx="0">
                  <c:v>-1.8757618083294503</c:v>
                </c:pt>
                <c:pt idx="1">
                  <c:v>1.9799224113896337</c:v>
                </c:pt>
                <c:pt idx="2">
                  <c:v>-0.10416060306019403</c:v>
                </c:pt>
              </c:numCache>
            </c:numRef>
          </c:val>
        </c:ser>
        <c:ser>
          <c:idx val="1"/>
          <c:order val="1"/>
          <c:tx>
            <c:strRef>
              <c:f>'KF_27_dur+rat'!$C$36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'KF_27_dur+rat'!$C$37:$C$39</c:f>
              <c:numCache>
                <c:formatCode>0.00</c:formatCode>
                <c:ptCount val="3"/>
                <c:pt idx="0">
                  <c:v>1.0775316892381817</c:v>
                </c:pt>
                <c:pt idx="1">
                  <c:v>-2.1243539723252454</c:v>
                </c:pt>
                <c:pt idx="2">
                  <c:v>1.0468222830870531</c:v>
                </c:pt>
              </c:numCache>
            </c:numRef>
          </c:val>
        </c:ser>
        <c:ser>
          <c:idx val="2"/>
          <c:order val="2"/>
          <c:tx>
            <c:strRef>
              <c:f>'KF_27_dur+rat'!$D$36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'KF_27_dur+rat'!$D$37:$D$39</c:f>
              <c:numCache>
                <c:formatCode>0.00</c:formatCode>
                <c:ptCount val="3"/>
                <c:pt idx="0">
                  <c:v>3.0461520626339507</c:v>
                </c:pt>
                <c:pt idx="1">
                  <c:v>-6.768513259644493E-2</c:v>
                </c:pt>
                <c:pt idx="2">
                  <c:v>-2.9784669300375199</c:v>
                </c:pt>
              </c:numCache>
            </c:numRef>
          </c:val>
        </c:ser>
        <c:ser>
          <c:idx val="3"/>
          <c:order val="3"/>
          <c:tx>
            <c:strRef>
              <c:f>'KF_27_dur+rat'!$E$36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'KF_27_dur+rat'!$E$37:$E$39</c:f>
              <c:numCache>
                <c:formatCode>0.00</c:formatCode>
                <c:ptCount val="3"/>
                <c:pt idx="0">
                  <c:v>3.3727017421226009</c:v>
                </c:pt>
                <c:pt idx="1">
                  <c:v>2.2373499977722311</c:v>
                </c:pt>
                <c:pt idx="2">
                  <c:v>-5.6100517398948568</c:v>
                </c:pt>
              </c:numCache>
            </c:numRef>
          </c:val>
        </c:ser>
        <c:ser>
          <c:idx val="4"/>
          <c:order val="4"/>
          <c:tx>
            <c:strRef>
              <c:f>'KF_27_dur+rat'!$F$36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'KF_27_dur+rat'!$F$37:$F$39</c:f>
              <c:numCache>
                <c:formatCode>0.00</c:formatCode>
                <c:ptCount val="3"/>
                <c:pt idx="0">
                  <c:v>0.825138879132016</c:v>
                </c:pt>
                <c:pt idx="1">
                  <c:v>0.38512727869984786</c:v>
                </c:pt>
                <c:pt idx="2">
                  <c:v>-1.2102661578318674</c:v>
                </c:pt>
              </c:numCache>
            </c:numRef>
          </c:val>
        </c:ser>
        <c:ser>
          <c:idx val="5"/>
          <c:order val="5"/>
          <c:tx>
            <c:strRef>
              <c:f>'KF_27_dur+rat'!$G$36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'KF_27_dur+rat'!$G$37:$G$39</c:f>
              <c:numCache>
                <c:formatCode>0.00</c:formatCode>
                <c:ptCount val="3"/>
                <c:pt idx="0">
                  <c:v>1.4848491880083792</c:v>
                </c:pt>
                <c:pt idx="1">
                  <c:v>-0.91448471564231681</c:v>
                </c:pt>
                <c:pt idx="2">
                  <c:v>-0.57036447236607302</c:v>
                </c:pt>
              </c:numCache>
            </c:numRef>
          </c:val>
        </c:ser>
        <c:ser>
          <c:idx val="6"/>
          <c:order val="6"/>
          <c:tx>
            <c:strRef>
              <c:f>'KF_27_dur+rat'!$H$36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'KF_27_dur+rat'!$H$37:$H$39</c:f>
              <c:numCache>
                <c:formatCode>0.00</c:formatCode>
                <c:ptCount val="3"/>
                <c:pt idx="0">
                  <c:v>-1.8641548962923906</c:v>
                </c:pt>
                <c:pt idx="1">
                  <c:v>1.2779230050503259</c:v>
                </c:pt>
                <c:pt idx="2">
                  <c:v>0.58623189124205055</c:v>
                </c:pt>
              </c:numCache>
            </c:numRef>
          </c:val>
        </c:ser>
        <c:ser>
          <c:idx val="7"/>
          <c:order val="7"/>
          <c:tx>
            <c:strRef>
              <c:f>'KF_27_dur+rat'!$I$36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'KF_27_dur+rat'!$I$37:$I$39</c:f>
              <c:numCache>
                <c:formatCode>0.00</c:formatCode>
                <c:ptCount val="3"/>
                <c:pt idx="0">
                  <c:v>1.9193961016889993</c:v>
                </c:pt>
                <c:pt idx="1">
                  <c:v>-0.21945222071145309</c:v>
                </c:pt>
                <c:pt idx="2">
                  <c:v>-1.6999438809775569</c:v>
                </c:pt>
              </c:numCache>
            </c:numRef>
          </c:val>
        </c:ser>
        <c:ser>
          <c:idx val="8"/>
          <c:order val="8"/>
          <c:tx>
            <c:strRef>
              <c:f>'KF_27_dur+rat'!$J$36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'KF_27_dur+rat'!$J$37:$J$39</c:f>
              <c:numCache>
                <c:formatCode>0.00</c:formatCode>
                <c:ptCount val="3"/>
                <c:pt idx="0">
                  <c:v>-1.5169083864614095</c:v>
                </c:pt>
                <c:pt idx="1">
                  <c:v>0.37363881550326283</c:v>
                </c:pt>
                <c:pt idx="2">
                  <c:v>1.1432695709581253</c:v>
                </c:pt>
              </c:numCache>
            </c:numRef>
          </c:val>
        </c:ser>
        <c:ser>
          <c:idx val="9"/>
          <c:order val="9"/>
          <c:tx>
            <c:strRef>
              <c:f>'KF_27_dur+rat'!$K$36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'KF_27_dur+rat'!$K$37:$K$39</c:f>
              <c:numCache>
                <c:formatCode>0.00</c:formatCode>
                <c:ptCount val="3"/>
                <c:pt idx="0">
                  <c:v>-2.5597344066101755</c:v>
                </c:pt>
                <c:pt idx="1">
                  <c:v>0.64965555160034683</c:v>
                </c:pt>
                <c:pt idx="2">
                  <c:v>1.9100788550098287</c:v>
                </c:pt>
              </c:numCache>
            </c:numRef>
          </c:val>
        </c:ser>
        <c:ser>
          <c:idx val="10"/>
          <c:order val="10"/>
          <c:tx>
            <c:strRef>
              <c:f>'KF_27_dur+rat'!$L$36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'KF_27_dur+rat'!$L$37:$L$39</c:f>
              <c:numCache>
                <c:formatCode>0.00</c:formatCode>
                <c:ptCount val="3"/>
                <c:pt idx="0">
                  <c:v>-2.9725013156600593</c:v>
                </c:pt>
                <c:pt idx="1">
                  <c:v>-1.2628326858462913</c:v>
                </c:pt>
                <c:pt idx="2">
                  <c:v>4.2353340015063381</c:v>
                </c:pt>
              </c:numCache>
            </c:numRef>
          </c:val>
        </c:ser>
        <c:ser>
          <c:idx val="11"/>
          <c:order val="11"/>
          <c:tx>
            <c:strRef>
              <c:f>'KF_27_dur+rat'!$M$36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'KF_27_dur+rat'!$M$37:$M$39</c:f>
              <c:numCache>
                <c:formatCode>0.00</c:formatCode>
                <c:ptCount val="3"/>
                <c:pt idx="0">
                  <c:v>5.4625842624957492</c:v>
                </c:pt>
                <c:pt idx="1">
                  <c:v>2.4044642918059047</c:v>
                </c:pt>
                <c:pt idx="2">
                  <c:v>-7.8670485543016753</c:v>
                </c:pt>
              </c:numCache>
            </c:numRef>
          </c:val>
        </c:ser>
        <c:ser>
          <c:idx val="12"/>
          <c:order val="12"/>
          <c:tx>
            <c:strRef>
              <c:f>'KF_27_dur+rat'!$N$36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'KF_27_dur+rat'!$N$37:$N$39</c:f>
              <c:numCache>
                <c:formatCode>0.00</c:formatCode>
                <c:ptCount val="3"/>
                <c:pt idx="0">
                  <c:v>-0.2291198382294013</c:v>
                </c:pt>
                <c:pt idx="1">
                  <c:v>-3.1254445899525898</c:v>
                </c:pt>
                <c:pt idx="2">
                  <c:v>3.3545644281819662</c:v>
                </c:pt>
              </c:numCache>
            </c:numRef>
          </c:val>
        </c:ser>
        <c:ser>
          <c:idx val="13"/>
          <c:order val="13"/>
          <c:tx>
            <c:strRef>
              <c:f>'KF_27_dur+rat'!$O$36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'KF_27_dur+rat'!$O$37:$O$39</c:f>
              <c:numCache>
                <c:formatCode>0.00</c:formatCode>
                <c:ptCount val="3"/>
                <c:pt idx="0">
                  <c:v>-6.1701732737370172</c:v>
                </c:pt>
                <c:pt idx="1">
                  <c:v>-1.593828034747272</c:v>
                </c:pt>
                <c:pt idx="2">
                  <c:v>7.764001308484282</c:v>
                </c:pt>
              </c:numCache>
            </c:numRef>
          </c:val>
        </c:ser>
        <c:ser>
          <c:idx val="14"/>
          <c:order val="14"/>
          <c:tx>
            <c:strRef>
              <c:f>'KF_27_dur+rat'!$P$36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'KF_27_dur+rat'!$P$37:$P$39</c:f>
              <c:numCache>
                <c:formatCode>General</c:formatCode>
                <c:ptCount val="3"/>
                <c:pt idx="0">
                  <c:v>4.5740723640242322</c:v>
                </c:pt>
                <c:pt idx="1">
                  <c:v>0.47965597722347653</c:v>
                </c:pt>
                <c:pt idx="2">
                  <c:v>-5.0537283412477194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72160"/>
        <c:axId val="213773696"/>
      </c:barChart>
      <c:catAx>
        <c:axId val="21377216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3773696"/>
        <c:crosses val="autoZero"/>
        <c:auto val="1"/>
        <c:lblAlgn val="ctr"/>
        <c:lblOffset val="100"/>
        <c:noMultiLvlLbl val="0"/>
      </c:catAx>
      <c:valAx>
        <c:axId val="21377369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772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'KF_27_dur+rat'!$C$31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'KF_27_dur+rat'!$C$32:$C$34</c:f>
              <c:numCache>
                <c:formatCode>0.00</c:formatCode>
                <c:ptCount val="3"/>
                <c:pt idx="0">
                  <c:v>-0.13725738073473792</c:v>
                </c:pt>
                <c:pt idx="1">
                  <c:v>-2.5863826243564496</c:v>
                </c:pt>
                <c:pt idx="2">
                  <c:v>2.7236400050911911</c:v>
                </c:pt>
              </c:numCache>
            </c:numRef>
          </c:val>
        </c:ser>
        <c:ser>
          <c:idx val="4"/>
          <c:order val="1"/>
          <c:tx>
            <c:strRef>
              <c:f>'KF_27_dur+rat'!$E$31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'KF_27_dur+rat'!$E$32:$E$34</c:f>
              <c:numCache>
                <c:formatCode>0.00</c:formatCode>
                <c:ptCount val="3"/>
                <c:pt idx="0">
                  <c:v>2.1579126721496813</c:v>
                </c:pt>
                <c:pt idx="1">
                  <c:v>1.7753213457410268</c:v>
                </c:pt>
                <c:pt idx="2">
                  <c:v>-3.9332340178907188</c:v>
                </c:pt>
              </c:numCache>
            </c:numRef>
          </c:val>
        </c:ser>
        <c:ser>
          <c:idx val="5"/>
          <c:order val="2"/>
          <c:tx>
            <c:strRef>
              <c:f>'KF_27_dur+rat'!$F$31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'KF_27_dur+rat'!$F$32:$F$34</c:f>
              <c:numCache>
                <c:formatCode>0.00</c:formatCode>
                <c:ptCount val="3"/>
                <c:pt idx="0">
                  <c:v>-0.38965019084090358</c:v>
                </c:pt>
                <c:pt idx="1">
                  <c:v>-7.6901373331356382E-2</c:v>
                </c:pt>
                <c:pt idx="2">
                  <c:v>0.46655156417227062</c:v>
                </c:pt>
              </c:numCache>
            </c:numRef>
          </c:val>
        </c:ser>
        <c:ser>
          <c:idx val="6"/>
          <c:order val="3"/>
          <c:tx>
            <c:strRef>
              <c:f>'KF_27_dur+rat'!$G$31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'KF_27_dur+rat'!$G$32:$G$34</c:f>
              <c:numCache>
                <c:formatCode>0.00</c:formatCode>
                <c:ptCount val="3"/>
                <c:pt idx="0">
                  <c:v>0.2700601180354596</c:v>
                </c:pt>
                <c:pt idx="1">
                  <c:v>-1.3765133676735211</c:v>
                </c:pt>
                <c:pt idx="2">
                  <c:v>1.106453249638065</c:v>
                </c:pt>
              </c:numCache>
            </c:numRef>
          </c:val>
        </c:ser>
        <c:ser>
          <c:idx val="7"/>
          <c:order val="4"/>
          <c:tx>
            <c:strRef>
              <c:f>'KF_27_dur+rat'!$H$31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'KF_27_dur+rat'!$H$32:$H$34</c:f>
              <c:numCache>
                <c:formatCode>0.00</c:formatCode>
                <c:ptCount val="3"/>
                <c:pt idx="0">
                  <c:v>-3.0789439662653102</c:v>
                </c:pt>
                <c:pt idx="1">
                  <c:v>0.81589435301912161</c:v>
                </c:pt>
                <c:pt idx="2">
                  <c:v>2.2630496132461886</c:v>
                </c:pt>
              </c:numCache>
            </c:numRef>
          </c:val>
        </c:ser>
        <c:ser>
          <c:idx val="9"/>
          <c:order val="5"/>
          <c:tx>
            <c:strRef>
              <c:f>'KF_27_dur+rat'!$I$31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'KF_27_dur+rat'!$I$32:$I$34</c:f>
              <c:numCache>
                <c:formatCode>0.00</c:formatCode>
                <c:ptCount val="3"/>
                <c:pt idx="0">
                  <c:v>0.70460703171607975</c:v>
                </c:pt>
                <c:pt idx="1">
                  <c:v>-0.68148087274265734</c:v>
                </c:pt>
                <c:pt idx="2">
                  <c:v>-2.3126158973418853E-2</c:v>
                </c:pt>
              </c:numCache>
            </c:numRef>
          </c:val>
        </c:ser>
        <c:ser>
          <c:idx val="14"/>
          <c:order val="6"/>
          <c:tx>
            <c:strRef>
              <c:f>'KF_27_dur+rat'!$K$31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'KF_27_dur+rat'!$K$32:$K$34</c:f>
              <c:numCache>
                <c:formatCode>0.00</c:formatCode>
                <c:ptCount val="3"/>
                <c:pt idx="0">
                  <c:v>-3.7745234765830951</c:v>
                </c:pt>
                <c:pt idx="1">
                  <c:v>0.18762689956914258</c:v>
                </c:pt>
                <c:pt idx="2">
                  <c:v>3.5868965770139667</c:v>
                </c:pt>
              </c:numCache>
            </c:numRef>
          </c:val>
        </c:ser>
        <c:ser>
          <c:idx val="2"/>
          <c:order val="7"/>
          <c:tx>
            <c:strRef>
              <c:f>'KF_27_dur+rat'!$M$31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'KF_27_dur+rat'!$M$32:$M$34</c:f>
              <c:numCache>
                <c:formatCode>0.00</c:formatCode>
                <c:ptCount val="3"/>
                <c:pt idx="0">
                  <c:v>4.2477951925228297</c:v>
                </c:pt>
                <c:pt idx="1">
                  <c:v>1.9424356397747005</c:v>
                </c:pt>
                <c:pt idx="2">
                  <c:v>-6.1902308322975372</c:v>
                </c:pt>
              </c:numCache>
            </c:numRef>
          </c:val>
        </c:ser>
        <c:ser>
          <c:idx val="12"/>
          <c:order val="8"/>
          <c:tx>
            <c:strRef>
              <c:f>'KF_27_dur+rat'!$P$31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'KF_27_dur+rat'!$P$32:$P$34</c:f>
              <c:numCache>
                <c:formatCode>0.00</c:formatCode>
                <c:ptCount val="3"/>
                <c:pt idx="0">
                  <c:v>3.3592832940513127</c:v>
                </c:pt>
                <c:pt idx="1">
                  <c:v>1.7627325192272281E-2</c:v>
                </c:pt>
                <c:pt idx="2">
                  <c:v>-3.3769106192435814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2640"/>
        <c:axId val="213794176"/>
      </c:barChart>
      <c:catAx>
        <c:axId val="2137926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3794176"/>
        <c:crosses val="autoZero"/>
        <c:auto val="1"/>
        <c:lblAlgn val="ctr"/>
        <c:lblOffset val="100"/>
        <c:noMultiLvlLbl val="0"/>
      </c:catAx>
      <c:valAx>
        <c:axId val="21379417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7926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KO_27" connectionId="1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rnold+Pogossian_2006 [live DVD]_27_dur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sengery_Keller_1987_12 (Umpanzert)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K_27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S19_27" connectionId="3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PK_27" connectionId="3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Komsi_Oramo_1996_14" connectionId="2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S_27" connectionId="3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Kammer+Widmann_2017_14_Abschnitte-Dauern" connectionId="1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hittlesey_Sallaberger_1997_14" connectionId="3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Arnold_Pogossian_2009_14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K_1990_32_dur" connectionId="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elzer_Stark_2012_14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Arnold+Pogossian_2006 [live DVD]_14_dur" connectionId="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MS13_27" connectionId="3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K87_27" connectionId="1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Melzer_Stark_2017_Wien modern_14_dur" connectionId="2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elzer_Stark_2019_14" connectionId="2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WS_27" connectionId="3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Komsi_Oramo_1994_14" connectionId="2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K_27" connectionId="10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Csengery_Keller_1990_14" connectionId="1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mmer_Kopatchinskaja_2004_12" connectionId="3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lzer_Stark_2014_14" connectionId="2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P_27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nse_Keller_2005_14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KO_94_27" connectionId="1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elzer_Stark_2017_Wien modern_27_dur" connectionId="2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Kammer+Widmann_2017_27_Abschnitte-Dauern" connectionId="1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3" sqref="B23"/>
    </sheetView>
  </sheetViews>
  <sheetFormatPr baseColWidth="10" defaultRowHeight="14.5" x14ac:dyDescent="0.35"/>
  <sheetData>
    <row r="1" spans="1:5" x14ac:dyDescent="0.35">
      <c r="A1" s="6" t="s">
        <v>64</v>
      </c>
      <c r="B1" s="6" t="s">
        <v>65</v>
      </c>
      <c r="C1" s="6" t="s">
        <v>66</v>
      </c>
      <c r="D1" s="6" t="s">
        <v>65</v>
      </c>
      <c r="E1" s="6" t="s">
        <v>66</v>
      </c>
    </row>
    <row r="2" spans="1:5" x14ac:dyDescent="0.35">
      <c r="A2" s="6" t="s">
        <v>3</v>
      </c>
      <c r="B2" s="8">
        <v>4</v>
      </c>
      <c r="C2" s="8">
        <v>4.2</v>
      </c>
      <c r="D2" s="8">
        <v>22</v>
      </c>
      <c r="E2" s="8">
        <v>23.2</v>
      </c>
    </row>
    <row r="3" spans="1:5" x14ac:dyDescent="0.35">
      <c r="A3" s="6" t="s">
        <v>4</v>
      </c>
      <c r="B3" s="8">
        <v>9</v>
      </c>
      <c r="C3" s="8">
        <v>9.5</v>
      </c>
      <c r="D3" s="8"/>
      <c r="E3" s="8"/>
    </row>
    <row r="4" spans="1:5" x14ac:dyDescent="0.35">
      <c r="A4" s="6" t="s">
        <v>5</v>
      </c>
      <c r="B4" s="8">
        <v>4</v>
      </c>
      <c r="C4" s="8">
        <v>4.2</v>
      </c>
      <c r="D4" s="8"/>
      <c r="E4" s="8"/>
    </row>
    <row r="5" spans="1:5" x14ac:dyDescent="0.35">
      <c r="A5" s="6" t="s">
        <v>6</v>
      </c>
      <c r="B5" s="8">
        <v>5</v>
      </c>
      <c r="C5" s="8">
        <v>5.3</v>
      </c>
      <c r="D5" s="8"/>
      <c r="E5" s="8"/>
    </row>
    <row r="6" spans="1:5" x14ac:dyDescent="0.35">
      <c r="A6" s="6" t="s">
        <v>0</v>
      </c>
      <c r="B6" s="8">
        <v>5</v>
      </c>
      <c r="C6" s="8">
        <v>5.3</v>
      </c>
      <c r="D6" s="8"/>
      <c r="E6" s="8"/>
    </row>
    <row r="7" spans="1:5" x14ac:dyDescent="0.35">
      <c r="A7" s="6" t="s">
        <v>1</v>
      </c>
      <c r="B7" s="8">
        <v>9</v>
      </c>
      <c r="C7" s="8">
        <v>9.5</v>
      </c>
      <c r="D7" s="8">
        <v>22</v>
      </c>
      <c r="E7" s="8">
        <v>23.2</v>
      </c>
    </row>
    <row r="8" spans="1:5" x14ac:dyDescent="0.35">
      <c r="A8" s="6" t="s">
        <v>7</v>
      </c>
      <c r="B8" s="8">
        <v>4</v>
      </c>
      <c r="C8" s="8">
        <v>4.2</v>
      </c>
      <c r="D8" s="8"/>
      <c r="E8" s="8"/>
    </row>
    <row r="9" spans="1:5" x14ac:dyDescent="0.35">
      <c r="A9" s="6" t="s">
        <v>52</v>
      </c>
      <c r="B9" s="8">
        <v>2</v>
      </c>
      <c r="C9" s="8">
        <v>2.1</v>
      </c>
      <c r="D9" s="8"/>
      <c r="E9" s="8"/>
    </row>
    <row r="10" spans="1:5" x14ac:dyDescent="0.35">
      <c r="A10" s="6" t="s">
        <v>53</v>
      </c>
      <c r="B10" s="8">
        <v>2</v>
      </c>
      <c r="C10" s="8">
        <v>2.1</v>
      </c>
      <c r="D10" s="8"/>
      <c r="E10" s="8"/>
    </row>
    <row r="11" spans="1:5" x14ac:dyDescent="0.35">
      <c r="A11" s="6" t="s">
        <v>54</v>
      </c>
      <c r="B11" s="8">
        <v>9</v>
      </c>
      <c r="C11" s="8">
        <v>9.5</v>
      </c>
      <c r="D11" s="8">
        <v>51</v>
      </c>
      <c r="E11" s="8">
        <v>53.7</v>
      </c>
    </row>
    <row r="12" spans="1:5" x14ac:dyDescent="0.35">
      <c r="A12" s="6" t="s">
        <v>55</v>
      </c>
      <c r="B12" s="8">
        <v>6</v>
      </c>
      <c r="C12" s="8">
        <v>6.3</v>
      </c>
      <c r="D12" s="8"/>
      <c r="E12" s="8"/>
    </row>
    <row r="13" spans="1:5" x14ac:dyDescent="0.35">
      <c r="A13" s="6" t="s">
        <v>56</v>
      </c>
      <c r="B13" s="8">
        <v>5</v>
      </c>
      <c r="C13" s="8">
        <v>5.3</v>
      </c>
      <c r="D13" s="8"/>
      <c r="E13" s="8"/>
    </row>
    <row r="14" spans="1:5" x14ac:dyDescent="0.35">
      <c r="A14" s="6" t="s">
        <v>57</v>
      </c>
      <c r="B14" s="8">
        <v>27</v>
      </c>
      <c r="C14" s="8">
        <v>28.4</v>
      </c>
      <c r="D14" s="8"/>
      <c r="E14" s="8"/>
    </row>
    <row r="15" spans="1:5" x14ac:dyDescent="0.35">
      <c r="A15" s="6" t="s">
        <v>58</v>
      </c>
      <c r="B15" s="8">
        <v>2</v>
      </c>
      <c r="C15" s="8">
        <v>2.1</v>
      </c>
      <c r="D15" s="8"/>
      <c r="E15" s="8"/>
    </row>
    <row r="16" spans="1:5" x14ac:dyDescent="0.35">
      <c r="A16" s="6" t="s">
        <v>59</v>
      </c>
      <c r="B16" s="8">
        <v>2</v>
      </c>
      <c r="C16" s="8">
        <v>2.1</v>
      </c>
      <c r="D16" s="8"/>
      <c r="E16" s="8"/>
    </row>
    <row r="17" spans="1:5" x14ac:dyDescent="0.35">
      <c r="A17" s="7"/>
      <c r="B17" s="8">
        <v>95</v>
      </c>
      <c r="C17" s="8">
        <v>100</v>
      </c>
      <c r="D17" s="8">
        <v>95</v>
      </c>
      <c r="E17" s="8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6"/>
  <sheetViews>
    <sheetView tabSelected="1" zoomScale="55" zoomScaleNormal="55" workbookViewId="0"/>
  </sheetViews>
  <sheetFormatPr baseColWidth="10" defaultRowHeight="14.5" x14ac:dyDescent="0.35"/>
  <cols>
    <col min="1" max="1" width="21.453125" style="1" bestFit="1" customWidth="1"/>
    <col min="2" max="3" width="26.453125" style="2" bestFit="1" customWidth="1"/>
    <col min="4" max="4" width="24" style="2" bestFit="1" customWidth="1"/>
    <col min="5" max="5" width="24" bestFit="1" customWidth="1"/>
    <col min="6" max="6" width="34.1796875" bestFit="1" customWidth="1"/>
    <col min="7" max="7" width="37.36328125" bestFit="1" customWidth="1"/>
    <col min="8" max="8" width="29.90625" bestFit="1" customWidth="1"/>
    <col min="9" max="9" width="23.26953125" bestFit="1" customWidth="1"/>
    <col min="10" max="10" width="29.90625" bestFit="1" customWidth="1"/>
    <col min="11" max="12" width="22.81640625" bestFit="1" customWidth="1"/>
    <col min="13" max="13" width="28.7265625" bestFit="1" customWidth="1"/>
    <col min="14" max="15" width="22.81640625" bestFit="1" customWidth="1"/>
    <col min="16" max="16" width="11" style="2" bestFit="1" customWidth="1"/>
    <col min="17" max="17" width="9" bestFit="1" customWidth="1"/>
    <col min="18" max="18" width="9.453125" bestFit="1" customWidth="1"/>
    <col min="19" max="19" width="17.81640625" style="2" bestFit="1" customWidth="1"/>
    <col min="20" max="20" width="8.54296875" style="2" bestFit="1" customWidth="1"/>
    <col min="21" max="21" width="13.26953125" style="2" bestFit="1" customWidth="1"/>
    <col min="22" max="22" width="7.36328125" style="2" bestFit="1" customWidth="1"/>
    <col min="23" max="23" width="10.08984375" style="2" bestFit="1" customWidth="1"/>
    <col min="24" max="24" width="8.08984375" style="2" bestFit="1" customWidth="1"/>
    <col min="25" max="25" width="8.54296875" bestFit="1" customWidth="1"/>
    <col min="26" max="26" width="17.6328125" style="1" bestFit="1" customWidth="1"/>
    <col min="27" max="27" width="15.08984375" bestFit="1" customWidth="1"/>
    <col min="28" max="29" width="26.453125" style="2" bestFit="1" customWidth="1"/>
    <col min="30" max="30" width="24" bestFit="1" customWidth="1"/>
    <col min="31" max="31" width="24" style="2" bestFit="1" customWidth="1"/>
    <col min="32" max="32" width="34.1796875" style="2" bestFit="1" customWidth="1"/>
    <col min="33" max="33" width="37.36328125" bestFit="1" customWidth="1"/>
    <col min="34" max="34" width="29.90625" bestFit="1" customWidth="1"/>
    <col min="35" max="35" width="23.26953125" bestFit="1" customWidth="1"/>
    <col min="36" max="36" width="29.90625" bestFit="1" customWidth="1"/>
    <col min="37" max="38" width="22.81640625" bestFit="1" customWidth="1"/>
    <col min="39" max="39" width="28.7265625" bestFit="1" customWidth="1"/>
    <col min="40" max="41" width="22.81640625" bestFit="1" customWidth="1"/>
    <col min="42" max="42" width="11" bestFit="1" customWidth="1"/>
    <col min="43" max="43" width="9" bestFit="1" customWidth="1"/>
    <col min="44" max="44" width="9.453125" bestFit="1" customWidth="1"/>
    <col min="45" max="45" width="17.81640625" bestFit="1" customWidth="1"/>
    <col min="46" max="46" width="10.08984375" bestFit="1" customWidth="1"/>
    <col min="47" max="47" width="8.08984375" bestFit="1" customWidth="1"/>
    <col min="48" max="48" width="8.54296875" bestFit="1" customWidth="1"/>
    <col min="49" max="49" width="16.90625" bestFit="1" customWidth="1"/>
    <col min="50" max="51" width="8.54296875" bestFit="1" customWidth="1"/>
    <col min="52" max="52" width="18.26953125" bestFit="1" customWidth="1"/>
    <col min="53" max="53" width="17.81640625" bestFit="1" customWidth="1"/>
    <col min="54" max="54" width="22.36328125" bestFit="1" customWidth="1"/>
    <col min="55" max="55" width="5.453125" bestFit="1" customWidth="1"/>
    <col min="56" max="56" width="23.08984375" bestFit="1" customWidth="1"/>
    <col min="57" max="57" width="23.54296875" bestFit="1" customWidth="1"/>
    <col min="58" max="59" width="26.453125" bestFit="1" customWidth="1"/>
    <col min="60" max="61" width="24" bestFit="1" customWidth="1"/>
    <col min="62" max="62" width="34.1796875" bestFit="1" customWidth="1"/>
    <col min="63" max="63" width="37.36328125" bestFit="1" customWidth="1"/>
    <col min="64" max="64" width="29.90625" bestFit="1" customWidth="1"/>
    <col min="65" max="65" width="23.26953125" bestFit="1" customWidth="1"/>
    <col min="66" max="66" width="29.90625" bestFit="1" customWidth="1"/>
    <col min="67" max="68" width="22.81640625" bestFit="1" customWidth="1"/>
    <col min="69" max="69" width="28.7265625" bestFit="1" customWidth="1"/>
    <col min="70" max="71" width="22.81640625" bestFit="1" customWidth="1"/>
    <col min="72" max="72" width="8.54296875" bestFit="1" customWidth="1"/>
  </cols>
  <sheetData>
    <row r="1" spans="1:72" x14ac:dyDescent="0.35">
      <c r="A1" s="35" t="s">
        <v>23</v>
      </c>
      <c r="B1" s="27" t="s">
        <v>8</v>
      </c>
      <c r="C1" s="27" t="s">
        <v>9</v>
      </c>
      <c r="D1" s="27" t="s">
        <v>10</v>
      </c>
      <c r="E1" s="27" t="s">
        <v>11</v>
      </c>
      <c r="F1" s="27" t="s">
        <v>12</v>
      </c>
      <c r="G1" s="27" t="s">
        <v>13</v>
      </c>
      <c r="H1" s="27" t="s">
        <v>14</v>
      </c>
      <c r="I1" s="27" t="s">
        <v>15</v>
      </c>
      <c r="J1" s="27" t="s">
        <v>16</v>
      </c>
      <c r="K1" s="27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" t="s">
        <v>27</v>
      </c>
      <c r="Q1" s="1" t="s">
        <v>28</v>
      </c>
      <c r="R1" s="1" t="s">
        <v>29</v>
      </c>
      <c r="S1" s="1" t="s">
        <v>30</v>
      </c>
      <c r="T1" s="1"/>
      <c r="U1" s="1"/>
      <c r="V1" s="6" t="s">
        <v>23</v>
      </c>
      <c r="W1" s="1" t="s">
        <v>31</v>
      </c>
      <c r="X1" s="1" t="s">
        <v>34</v>
      </c>
      <c r="Y1" s="1" t="s">
        <v>32</v>
      </c>
      <c r="Z1" s="6" t="s">
        <v>43</v>
      </c>
      <c r="AA1" s="6" t="s">
        <v>23</v>
      </c>
      <c r="AB1" s="27" t="s">
        <v>8</v>
      </c>
      <c r="AC1" s="27" t="s">
        <v>9</v>
      </c>
      <c r="AD1" s="27" t="s">
        <v>10</v>
      </c>
      <c r="AE1" s="27" t="s">
        <v>11</v>
      </c>
      <c r="AF1" s="27" t="s">
        <v>12</v>
      </c>
      <c r="AG1" s="27" t="s">
        <v>13</v>
      </c>
      <c r="AH1" s="27" t="s">
        <v>14</v>
      </c>
      <c r="AI1" s="27" t="s">
        <v>15</v>
      </c>
      <c r="AJ1" s="27" t="s">
        <v>16</v>
      </c>
      <c r="AK1" s="27" t="s">
        <v>17</v>
      </c>
      <c r="AL1" s="12" t="s">
        <v>18</v>
      </c>
      <c r="AM1" s="12" t="s">
        <v>19</v>
      </c>
      <c r="AN1" s="12" t="s">
        <v>20</v>
      </c>
      <c r="AO1" s="12" t="s">
        <v>21</v>
      </c>
      <c r="AP1" s="6" t="s">
        <v>27</v>
      </c>
      <c r="AQ1" s="1" t="s">
        <v>28</v>
      </c>
      <c r="AR1" s="6" t="s">
        <v>29</v>
      </c>
      <c r="AS1" s="6" t="s">
        <v>30</v>
      </c>
      <c r="AT1" s="6" t="s">
        <v>31</v>
      </c>
      <c r="AU1" s="6" t="s">
        <v>34</v>
      </c>
      <c r="AV1" s="1" t="s">
        <v>32</v>
      </c>
      <c r="AW1" s="6" t="s">
        <v>33</v>
      </c>
      <c r="AX1" s="39" t="s">
        <v>2</v>
      </c>
      <c r="AY1" s="21"/>
      <c r="AZ1" s="28"/>
      <c r="BA1" s="28"/>
      <c r="BB1" s="6"/>
      <c r="BC1" s="14"/>
      <c r="BD1" s="7"/>
    </row>
    <row r="2" spans="1:72" x14ac:dyDescent="0.35">
      <c r="A2" s="6">
        <v>1</v>
      </c>
      <c r="B2" s="8">
        <f t="shared" ref="B2" si="0">SUM(AB2:AB5)</f>
        <v>6.2833560090000002</v>
      </c>
      <c r="C2" s="8">
        <f t="shared" ref="C2" si="1">SUM(AC2:AC5)</f>
        <v>8.1951020409999984</v>
      </c>
      <c r="D2" s="8">
        <f t="shared" ref="D2" si="2">SUM(AD2:AD5)</f>
        <v>8.2271201810000001</v>
      </c>
      <c r="E2" s="8">
        <f t="shared" ref="E2" si="3">SUM(AE2:AE5)</f>
        <v>8.6601360549999988</v>
      </c>
      <c r="F2" s="8">
        <f t="shared" ref="F2" si="4">SUM(AF2:AF5)</f>
        <v>7.7238775510000002</v>
      </c>
      <c r="G2" s="8">
        <f t="shared" ref="G2" si="5">SUM(AG2:AG5)</f>
        <v>7.3795918370000004</v>
      </c>
      <c r="H2" s="8">
        <f t="shared" ref="H2" si="6">SUM(AH2:AH5)</f>
        <v>6.1887981860000005</v>
      </c>
      <c r="I2" s="8">
        <f t="shared" ref="I2" si="7">SUM(AI2:AI5)</f>
        <v>8.7539909300000005</v>
      </c>
      <c r="J2" s="8">
        <f t="shared" ref="J2" si="8">SUM(AJ2:AJ5)</f>
        <v>6.2759183680000001</v>
      </c>
      <c r="K2" s="8">
        <f t="shared" ref="K2" si="9">SUM(AK2:AK5)</f>
        <v>6.4489795910000005</v>
      </c>
      <c r="L2" s="8">
        <f t="shared" ref="L2" si="10">SUM(AL2:AL5)</f>
        <v>6.0710657599999998</v>
      </c>
      <c r="M2" s="8">
        <f t="shared" ref="M2" si="11">SUM(AM2:AM5)</f>
        <v>10.679183673000001</v>
      </c>
      <c r="N2" s="8">
        <f t="shared" ref="N2" si="12">SUM(AN2:AN5)</f>
        <v>8.1497959180000006</v>
      </c>
      <c r="O2" s="8">
        <f t="shared" ref="O2" si="13">SUM(AO2:AO5)</f>
        <v>5.1765986400000008</v>
      </c>
      <c r="P2" s="3">
        <f>AVERAGE(B2:O2)</f>
        <v>7.4438224814285698</v>
      </c>
      <c r="Q2" s="13">
        <f>MIN(B2:O2)</f>
        <v>5.1765986400000008</v>
      </c>
      <c r="R2" s="3">
        <f>MAX(B2:O2)</f>
        <v>10.679183673000001</v>
      </c>
      <c r="S2" s="8">
        <f>STDEV(B2:O2)/P2*100</f>
        <v>19.617789558093239</v>
      </c>
      <c r="V2" s="6">
        <v>1</v>
      </c>
      <c r="W2" s="13">
        <f>AVERAGE(C2,E2:I2,K2,M2)</f>
        <v>8.0037074829999995</v>
      </c>
      <c r="X2" s="3">
        <f>MIN(C2,E2:I2,K2,M2)</f>
        <v>6.1887981860000005</v>
      </c>
      <c r="Y2" s="3">
        <f>MAX(C2,E2:I2,K2,M2)</f>
        <v>10.679183673000001</v>
      </c>
      <c r="Z2" s="8">
        <f>STDEV(C2,E2:I2,K2,M2)/W2*100</f>
        <v>17.899908067858021</v>
      </c>
      <c r="AA2" s="1" t="s">
        <v>3</v>
      </c>
      <c r="AB2" s="13">
        <f t="shared" ref="AB2:AO2" si="14">AB78-AB77</f>
        <v>2.02505669</v>
      </c>
      <c r="AC2" s="13">
        <f t="shared" si="14"/>
        <v>2.6485260770000001</v>
      </c>
      <c r="AD2" s="13">
        <f t="shared" si="14"/>
        <v>2.5396825390000002</v>
      </c>
      <c r="AE2" s="13">
        <f t="shared" si="14"/>
        <v>2.2412925170000002</v>
      </c>
      <c r="AF2" s="13">
        <f t="shared" si="14"/>
        <v>2.1704081629999998</v>
      </c>
      <c r="AG2" s="13">
        <f t="shared" si="14"/>
        <v>1.5549433109999999</v>
      </c>
      <c r="AH2" s="13">
        <f t="shared" si="14"/>
        <v>1.7932879820000001</v>
      </c>
      <c r="AI2" s="13">
        <f t="shared" si="14"/>
        <v>1.9156462589999999</v>
      </c>
      <c r="AJ2" s="13">
        <f t="shared" si="14"/>
        <v>1.840929705</v>
      </c>
      <c r="AK2" s="13">
        <f t="shared" si="14"/>
        <v>2.1353741489999996</v>
      </c>
      <c r="AL2" s="13">
        <f t="shared" si="14"/>
        <v>2.0163265309999998</v>
      </c>
      <c r="AM2" s="13">
        <f t="shared" si="14"/>
        <v>2.405623582</v>
      </c>
      <c r="AN2" s="13">
        <f t="shared" si="14"/>
        <v>2.0645124709999996</v>
      </c>
      <c r="AO2" s="13">
        <f t="shared" si="14"/>
        <v>2.6180498870000002</v>
      </c>
      <c r="AP2" s="13">
        <f>AVERAGE(AB2:AO2)</f>
        <v>2.1406899902142862</v>
      </c>
      <c r="AQ2" s="13">
        <f t="shared" ref="AQ2:AQ16" si="15">MIN(AB2:AO2)</f>
        <v>1.5549433109999999</v>
      </c>
      <c r="AR2" s="13">
        <f>MAX(AB2:AO2)</f>
        <v>2.6485260770000001</v>
      </c>
      <c r="AS2" s="8">
        <f t="shared" ref="AS2:AS17" si="16">STDEV(AB2:AO2)/AP2*100</f>
        <v>15.137678475619348</v>
      </c>
      <c r="AT2" s="13">
        <f t="shared" ref="AT2:AT16" si="17">AVERAGE(AC2,AE2:AI2,AK2,AM2)</f>
        <v>2.1081377550000004</v>
      </c>
      <c r="AU2" s="3">
        <f t="shared" ref="AU2:AU16" si="18">MIN(AC2,AE2:AI2,AK2,AM2)</f>
        <v>1.5549433109999999</v>
      </c>
      <c r="AV2" s="3">
        <f t="shared" ref="AV2:AV16" si="19">MAX(AC2,AE2:AI2,AK2,AM2)</f>
        <v>2.6485260770000001</v>
      </c>
      <c r="AW2" s="8">
        <f t="shared" ref="AW2:AW16" si="20">STDEV(AC2,AE2:AI2,AK2,AM2)/AT2*100</f>
        <v>16.481603868703147</v>
      </c>
      <c r="AX2" s="40">
        <v>4.2105263157894735</v>
      </c>
      <c r="AY2" s="1" t="s">
        <v>3</v>
      </c>
      <c r="AZ2" s="13"/>
      <c r="BA2" s="13"/>
      <c r="BB2" s="13"/>
      <c r="BC2" s="13"/>
      <c r="BD2" s="7"/>
    </row>
    <row r="3" spans="1:72" x14ac:dyDescent="0.35">
      <c r="A3" s="6">
        <v>2</v>
      </c>
      <c r="B3" s="8">
        <f>SUM(AB6:AB10)</f>
        <v>9.2731292519999986</v>
      </c>
      <c r="C3" s="8">
        <f t="shared" ref="C3:O3" si="21">SUM(AC6:AC10)</f>
        <v>8.5671201810000017</v>
      </c>
      <c r="D3" s="8">
        <f t="shared" si="21"/>
        <v>8.6000907030000011</v>
      </c>
      <c r="E3" s="8">
        <f t="shared" si="21"/>
        <v>9.8272562360000002</v>
      </c>
      <c r="F3" s="8">
        <f t="shared" si="21"/>
        <v>9.1781632660000003</v>
      </c>
      <c r="G3" s="8">
        <f t="shared" si="21"/>
        <v>8.0029024940000006</v>
      </c>
      <c r="H3" s="8">
        <f t="shared" si="21"/>
        <v>8.867392289999998</v>
      </c>
      <c r="I3" s="8">
        <f t="shared" si="21"/>
        <v>9.5889342399999986</v>
      </c>
      <c r="J3" s="8">
        <f t="shared" si="21"/>
        <v>8.4767346929999992</v>
      </c>
      <c r="K3" s="8">
        <f t="shared" si="21"/>
        <v>9.3884353750000002</v>
      </c>
      <c r="L3" s="8">
        <f t="shared" si="21"/>
        <v>8.3282086169999996</v>
      </c>
      <c r="M3" s="8">
        <f t="shared" si="21"/>
        <v>11.139410430999998</v>
      </c>
      <c r="N3" s="8">
        <f t="shared" si="21"/>
        <v>8.6817687079999999</v>
      </c>
      <c r="O3" s="8">
        <f t="shared" si="21"/>
        <v>8.7923809519999985</v>
      </c>
      <c r="P3" s="3">
        <f t="shared" ref="P3:P4" si="22">AVERAGE(B3:O3)</f>
        <v>9.0508519598571429</v>
      </c>
      <c r="Q3" s="13">
        <f t="shared" ref="Q3:Q4" si="23">MIN(B3:O3)</f>
        <v>8.0029024940000006</v>
      </c>
      <c r="R3" s="3">
        <f t="shared" ref="R3:R4" si="24">MAX(B3:O3)</f>
        <v>11.139410430999998</v>
      </c>
      <c r="S3" s="8">
        <f t="shared" ref="S3:S5" si="25">STDEV(B3:O3)/P3*100</f>
        <v>8.6985990568334941</v>
      </c>
      <c r="V3" s="6">
        <v>2</v>
      </c>
      <c r="W3" s="13">
        <f>AVERAGE(C3,E3:I3,K3,M3)</f>
        <v>9.319951814125</v>
      </c>
      <c r="X3" s="3">
        <f t="shared" ref="X3:X4" si="26">MIN(C3,E3:I3,K3,M3)</f>
        <v>8.0029024940000006</v>
      </c>
      <c r="Y3" s="3">
        <f t="shared" ref="Y3:Y5" si="27">MAX(C3,E3:I3,K3,M3)</f>
        <v>11.139410430999998</v>
      </c>
      <c r="Z3" s="8">
        <f t="shared" ref="Z3:Z5" si="28">STDEV(C3,E3:I3,K3,M3)/W3*100</f>
        <v>10.074400684789437</v>
      </c>
      <c r="AA3" s="1" t="s">
        <v>4</v>
      </c>
      <c r="AB3" s="13">
        <f t="shared" ref="AB3:AO16" si="29">AB79-AB78</f>
        <v>0.98954648499999998</v>
      </c>
      <c r="AC3" s="13">
        <f t="shared" si="29"/>
        <v>1.8982312930000003</v>
      </c>
      <c r="AD3" s="13">
        <f t="shared" si="29"/>
        <v>1.5891156459999998</v>
      </c>
      <c r="AE3" s="13">
        <f t="shared" si="29"/>
        <v>2.0573015879999996</v>
      </c>
      <c r="AF3" s="13">
        <f t="shared" si="29"/>
        <v>1.585714286</v>
      </c>
      <c r="AG3" s="13">
        <f t="shared" si="29"/>
        <v>2.7799319730000005</v>
      </c>
      <c r="AH3" s="13">
        <f t="shared" si="29"/>
        <v>1.0422675739999998</v>
      </c>
      <c r="AI3" s="13">
        <f t="shared" si="29"/>
        <v>2.9158956910000002</v>
      </c>
      <c r="AJ3" s="13">
        <f t="shared" si="29"/>
        <v>1.5353968259999999</v>
      </c>
      <c r="AK3" s="13">
        <f t="shared" si="29"/>
        <v>1.2319727890000003</v>
      </c>
      <c r="AL3" s="13">
        <f t="shared" si="29"/>
        <v>1.4591836730000001</v>
      </c>
      <c r="AM3" s="13">
        <f t="shared" si="29"/>
        <v>3.8222222229999998</v>
      </c>
      <c r="AN3" s="13">
        <f t="shared" si="29"/>
        <v>2.6389795920000005</v>
      </c>
      <c r="AO3" s="13">
        <f t="shared" si="29"/>
        <v>0.24235827699999968</v>
      </c>
      <c r="AP3" s="13">
        <f t="shared" ref="AP3:AP16" si="30">AVERAGE(AB3:AO3)</f>
        <v>1.8420084225714288</v>
      </c>
      <c r="AQ3" s="13">
        <f t="shared" si="15"/>
        <v>0.24235827699999968</v>
      </c>
      <c r="AR3" s="13">
        <f t="shared" ref="AR3:AR16" si="31">MAX(AB3:AO3)</f>
        <v>3.8222222229999998</v>
      </c>
      <c r="AS3" s="8">
        <f t="shared" si="16"/>
        <v>50.628865474911336</v>
      </c>
      <c r="AT3" s="13">
        <f t="shared" si="17"/>
        <v>2.1666921771250003</v>
      </c>
      <c r="AU3" s="3">
        <f t="shared" si="18"/>
        <v>1.0422675739999998</v>
      </c>
      <c r="AV3" s="3">
        <f t="shared" si="19"/>
        <v>3.8222222229999998</v>
      </c>
      <c r="AW3" s="8">
        <f t="shared" si="20"/>
        <v>43.568021310878564</v>
      </c>
      <c r="AX3" s="40">
        <v>9.4736842105263168</v>
      </c>
      <c r="AY3" s="1" t="s">
        <v>4</v>
      </c>
      <c r="AZ3" s="13"/>
      <c r="BA3" s="13"/>
      <c r="BB3" s="13"/>
      <c r="BC3" s="13"/>
      <c r="BD3" s="7"/>
    </row>
    <row r="4" spans="1:72" x14ac:dyDescent="0.35">
      <c r="A4" s="1">
        <v>3</v>
      </c>
      <c r="B4" s="8">
        <f>SUM(AB11:AB16)</f>
        <v>22.050249433000001</v>
      </c>
      <c r="C4" s="8">
        <f t="shared" ref="C4:O4" si="32">SUM(AC11:AC16)</f>
        <v>24.919047618999997</v>
      </c>
      <c r="D4" s="8">
        <f t="shared" si="32"/>
        <v>21.208526076999998</v>
      </c>
      <c r="E4" s="8">
        <f t="shared" si="32"/>
        <v>20.954807255999999</v>
      </c>
      <c r="F4" s="8">
        <f t="shared" si="32"/>
        <v>22.893378684000002</v>
      </c>
      <c r="G4" s="8">
        <f t="shared" si="32"/>
        <v>21.389206349999998</v>
      </c>
      <c r="H4" s="8">
        <f t="shared" si="32"/>
        <v>21.958888889000004</v>
      </c>
      <c r="I4" s="8">
        <f t="shared" si="32"/>
        <v>24.35276644</v>
      </c>
      <c r="J4" s="8">
        <f t="shared" si="32"/>
        <v>22.019773242999999</v>
      </c>
      <c r="K4" s="8">
        <f t="shared" si="32"/>
        <v>24.408117912999998</v>
      </c>
      <c r="L4" s="8">
        <f t="shared" si="32"/>
        <v>24.489591836000002</v>
      </c>
      <c r="M4" s="8">
        <f t="shared" si="32"/>
        <v>22.592131519000002</v>
      </c>
      <c r="N4" s="8">
        <f t="shared" si="32"/>
        <v>27.570113377999999</v>
      </c>
      <c r="O4" s="8">
        <f t="shared" si="32"/>
        <v>27.731882085999999</v>
      </c>
      <c r="P4" s="3">
        <f t="shared" si="22"/>
        <v>23.467034337357141</v>
      </c>
      <c r="Q4" s="13">
        <f t="shared" si="23"/>
        <v>20.954807255999999</v>
      </c>
      <c r="R4" s="3">
        <f t="shared" si="24"/>
        <v>27.731882085999999</v>
      </c>
      <c r="S4" s="8">
        <f t="shared" si="25"/>
        <v>9.3844365978768671</v>
      </c>
      <c r="V4" s="1">
        <v>3</v>
      </c>
      <c r="W4" s="13">
        <f>AVERAGE(C4,E4:I4,K4,M4)</f>
        <v>22.933543083749999</v>
      </c>
      <c r="X4" s="3">
        <f t="shared" si="26"/>
        <v>20.954807255999999</v>
      </c>
      <c r="Y4" s="3">
        <f t="shared" si="27"/>
        <v>24.919047618999997</v>
      </c>
      <c r="Z4" s="8">
        <f t="shared" si="28"/>
        <v>6.4883720653002648</v>
      </c>
      <c r="AA4" s="1" t="s">
        <v>5</v>
      </c>
      <c r="AB4" s="13">
        <f t="shared" si="29"/>
        <v>1.6715873009999997</v>
      </c>
      <c r="AC4" s="13">
        <f t="shared" si="29"/>
        <v>2.2850793649999996</v>
      </c>
      <c r="AD4" s="13">
        <f t="shared" si="29"/>
        <v>2.1710657600000003</v>
      </c>
      <c r="AE4" s="13">
        <f t="shared" si="29"/>
        <v>2.007981859</v>
      </c>
      <c r="AF4" s="13">
        <f t="shared" si="29"/>
        <v>2.23877551</v>
      </c>
      <c r="AG4" s="13">
        <f t="shared" si="29"/>
        <v>1.7510204079999996</v>
      </c>
      <c r="AH4" s="13">
        <f t="shared" si="29"/>
        <v>1.7298866210000003</v>
      </c>
      <c r="AI4" s="13">
        <f t="shared" si="29"/>
        <v>2.1959183680000001</v>
      </c>
      <c r="AJ4" s="13">
        <f t="shared" si="29"/>
        <v>1.9287074830000002</v>
      </c>
      <c r="AK4" s="13">
        <f t="shared" si="29"/>
        <v>1.8408163269999998</v>
      </c>
      <c r="AL4" s="13">
        <f t="shared" si="29"/>
        <v>1.6000000000000005</v>
      </c>
      <c r="AM4" s="13">
        <f t="shared" si="29"/>
        <v>2.462312925</v>
      </c>
      <c r="AN4" s="13">
        <f t="shared" si="29"/>
        <v>2.0099773249999995</v>
      </c>
      <c r="AO4" s="13">
        <f t="shared" si="29"/>
        <v>1.8844444440000001</v>
      </c>
      <c r="AP4" s="13">
        <f t="shared" si="30"/>
        <v>1.9841124068571425</v>
      </c>
      <c r="AQ4" s="13">
        <f t="shared" si="15"/>
        <v>1.6000000000000005</v>
      </c>
      <c r="AR4" s="13">
        <f t="shared" si="31"/>
        <v>2.462312925</v>
      </c>
      <c r="AS4" s="8">
        <f t="shared" si="16"/>
        <v>12.98483155957198</v>
      </c>
      <c r="AT4" s="13">
        <f t="shared" si="17"/>
        <v>2.0639739228749998</v>
      </c>
      <c r="AU4" s="3">
        <f t="shared" si="18"/>
        <v>1.7298866210000003</v>
      </c>
      <c r="AV4" s="3">
        <f t="shared" si="19"/>
        <v>2.462312925</v>
      </c>
      <c r="AW4" s="8">
        <f t="shared" si="20"/>
        <v>13.180078868145607</v>
      </c>
      <c r="AX4" s="40">
        <v>4.2105263157894735</v>
      </c>
      <c r="AY4" s="1" t="s">
        <v>5</v>
      </c>
      <c r="AZ4" s="13"/>
      <c r="BA4" s="13"/>
      <c r="BB4" s="13"/>
      <c r="BC4" s="13"/>
      <c r="BD4" s="7"/>
    </row>
    <row r="5" spans="1:72" x14ac:dyDescent="0.35">
      <c r="A5" s="6" t="s">
        <v>25</v>
      </c>
      <c r="B5" s="8">
        <f>SUM(B2:B4)</f>
        <v>37.606734693999996</v>
      </c>
      <c r="C5" s="8">
        <f t="shared" ref="C5:O5" si="33">SUM(C2:C4)</f>
        <v>41.681269840999995</v>
      </c>
      <c r="D5" s="8">
        <f t="shared" si="33"/>
        <v>38.035736960999998</v>
      </c>
      <c r="E5" s="8">
        <f t="shared" si="33"/>
        <v>39.442199547000001</v>
      </c>
      <c r="F5" s="8">
        <f t="shared" si="33"/>
        <v>39.795419500999998</v>
      </c>
      <c r="G5" s="8">
        <f t="shared" si="33"/>
        <v>36.771700680999999</v>
      </c>
      <c r="H5" s="8">
        <f t="shared" si="33"/>
        <v>37.015079365000005</v>
      </c>
      <c r="I5" s="8">
        <f t="shared" si="33"/>
        <v>42.695691609999997</v>
      </c>
      <c r="J5" s="8">
        <f t="shared" si="33"/>
        <v>36.772426304</v>
      </c>
      <c r="K5" s="8">
        <f t="shared" si="33"/>
        <v>40.245532878999995</v>
      </c>
      <c r="L5" s="8">
        <f t="shared" si="33"/>
        <v>38.888866213</v>
      </c>
      <c r="M5" s="8">
        <f t="shared" si="33"/>
        <v>44.410725623000005</v>
      </c>
      <c r="N5" s="8">
        <f t="shared" si="33"/>
        <v>44.401678004000004</v>
      </c>
      <c r="O5" s="8">
        <f t="shared" si="33"/>
        <v>41.700861677999995</v>
      </c>
      <c r="P5" s="3">
        <f t="shared" ref="P5" si="34">AVERAGE(B5:O5)</f>
        <v>39.961708778642858</v>
      </c>
      <c r="Q5" s="13">
        <f t="shared" ref="Q5" si="35">MIN(B5:O5)</f>
        <v>36.771700680999999</v>
      </c>
      <c r="R5" s="3">
        <f t="shared" ref="R5" si="36">MAX(B5:O5)</f>
        <v>44.410725623000005</v>
      </c>
      <c r="S5" s="8">
        <f t="shared" si="25"/>
        <v>6.6850804791985503</v>
      </c>
      <c r="V5" s="6" t="s">
        <v>25</v>
      </c>
      <c r="W5" s="13">
        <f>AVERAGE(C5,E5:I5,K5,M5)</f>
        <v>40.257202380875</v>
      </c>
      <c r="X5" s="3">
        <f>MIN(C5,E5:I5,K5,M5)</f>
        <v>36.771700680999999</v>
      </c>
      <c r="Y5" s="3">
        <f t="shared" si="27"/>
        <v>44.410725623000005</v>
      </c>
      <c r="Z5" s="8">
        <f t="shared" si="28"/>
        <v>6.5562495341161071</v>
      </c>
      <c r="AA5" s="1" t="s">
        <v>6</v>
      </c>
      <c r="AB5" s="13">
        <f t="shared" si="29"/>
        <v>1.5971655330000001</v>
      </c>
      <c r="AC5" s="13">
        <f t="shared" si="29"/>
        <v>1.3632653059999997</v>
      </c>
      <c r="AD5" s="13">
        <f t="shared" si="29"/>
        <v>1.9272562359999998</v>
      </c>
      <c r="AE5" s="13">
        <f t="shared" si="29"/>
        <v>2.3535600910000003</v>
      </c>
      <c r="AF5" s="13">
        <f t="shared" si="29"/>
        <v>1.7289795920000008</v>
      </c>
      <c r="AG5" s="13">
        <f t="shared" si="29"/>
        <v>1.2936961450000002</v>
      </c>
      <c r="AH5" s="13">
        <f t="shared" si="29"/>
        <v>1.6233560090000001</v>
      </c>
      <c r="AI5" s="13">
        <f t="shared" si="29"/>
        <v>1.7265306119999995</v>
      </c>
      <c r="AJ5" s="13">
        <f t="shared" si="29"/>
        <v>0.97088435399999984</v>
      </c>
      <c r="AK5" s="13">
        <f t="shared" si="29"/>
        <v>1.2408163260000009</v>
      </c>
      <c r="AL5" s="13">
        <f t="shared" si="29"/>
        <v>0.99555555599999934</v>
      </c>
      <c r="AM5" s="13">
        <f t="shared" si="29"/>
        <v>1.9890249430000004</v>
      </c>
      <c r="AN5" s="13">
        <f t="shared" si="29"/>
        <v>1.4363265300000005</v>
      </c>
      <c r="AO5" s="13">
        <f t="shared" si="29"/>
        <v>0.43174603200000039</v>
      </c>
      <c r="AP5" s="13">
        <f t="shared" si="30"/>
        <v>1.4770116617857145</v>
      </c>
      <c r="AQ5" s="13">
        <f t="shared" si="15"/>
        <v>0.43174603200000039</v>
      </c>
      <c r="AR5" s="13">
        <f t="shared" si="31"/>
        <v>2.3535600910000003</v>
      </c>
      <c r="AS5" s="8">
        <f t="shared" si="16"/>
        <v>32.951390765384211</v>
      </c>
      <c r="AT5" s="13">
        <f t="shared" si="17"/>
        <v>1.6649036280000002</v>
      </c>
      <c r="AU5" s="3">
        <f t="shared" si="18"/>
        <v>1.2408163260000009</v>
      </c>
      <c r="AV5" s="3">
        <f t="shared" si="19"/>
        <v>2.3535600910000003</v>
      </c>
      <c r="AW5" s="8">
        <f t="shared" si="20"/>
        <v>22.674202503047407</v>
      </c>
      <c r="AX5" s="40">
        <v>5.2631578947368416</v>
      </c>
      <c r="AY5" s="1" t="s">
        <v>6</v>
      </c>
      <c r="AZ5" s="13"/>
      <c r="BA5" s="13"/>
      <c r="BB5" s="13"/>
      <c r="BC5" s="13"/>
      <c r="BD5" s="7"/>
    </row>
    <row r="6" spans="1:72" x14ac:dyDescent="0.3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3">
        <f>SUM(P2:P4)</f>
        <v>39.961708778642858</v>
      </c>
      <c r="Q6" s="13"/>
      <c r="R6" s="3"/>
      <c r="S6" s="8"/>
      <c r="U6" s="7"/>
      <c r="Y6" s="7"/>
      <c r="AA6" s="1" t="s">
        <v>0</v>
      </c>
      <c r="AB6" s="13">
        <f t="shared" si="29"/>
        <v>2.2206802720000001</v>
      </c>
      <c r="AC6" s="13">
        <f t="shared" si="29"/>
        <v>1.8694784579999997</v>
      </c>
      <c r="AD6" s="13">
        <f t="shared" si="29"/>
        <v>2.1347845799999998</v>
      </c>
      <c r="AE6" s="13">
        <f t="shared" si="29"/>
        <v>2.3301587300000008</v>
      </c>
      <c r="AF6" s="13">
        <f t="shared" si="29"/>
        <v>1.9730612249999986</v>
      </c>
      <c r="AG6" s="13">
        <f t="shared" si="29"/>
        <v>1.6902040819999993</v>
      </c>
      <c r="AH6" s="13">
        <f t="shared" si="29"/>
        <v>2.1510204079999991</v>
      </c>
      <c r="AI6" s="13">
        <f t="shared" si="29"/>
        <v>2.18739229</v>
      </c>
      <c r="AJ6" s="13">
        <f t="shared" si="29"/>
        <v>1.9374149660000004</v>
      </c>
      <c r="AK6" s="13">
        <f t="shared" si="29"/>
        <v>2.2244897960000003</v>
      </c>
      <c r="AL6" s="13">
        <f t="shared" si="29"/>
        <v>2.0507936510000011</v>
      </c>
      <c r="AM6" s="13">
        <f t="shared" si="29"/>
        <v>2.3248979589999994</v>
      </c>
      <c r="AN6" s="13">
        <f t="shared" si="29"/>
        <v>2.4733333329999994</v>
      </c>
      <c r="AO6" s="13">
        <f t="shared" si="29"/>
        <v>2.0622222219999999</v>
      </c>
      <c r="AP6" s="13">
        <f t="shared" si="30"/>
        <v>2.1164237122857137</v>
      </c>
      <c r="AQ6" s="13">
        <f t="shared" si="15"/>
        <v>1.6902040819999993</v>
      </c>
      <c r="AR6" s="13">
        <f t="shared" si="31"/>
        <v>2.4733333329999994</v>
      </c>
      <c r="AS6" s="8">
        <f t="shared" si="16"/>
        <v>9.7021754358722436</v>
      </c>
      <c r="AT6" s="13">
        <f t="shared" si="17"/>
        <v>2.0938378684999996</v>
      </c>
      <c r="AU6" s="3">
        <f t="shared" si="18"/>
        <v>1.6902040819999993</v>
      </c>
      <c r="AV6" s="3">
        <f t="shared" si="19"/>
        <v>2.3301587300000008</v>
      </c>
      <c r="AW6" s="8">
        <f t="shared" si="20"/>
        <v>10.923228630628499</v>
      </c>
      <c r="AX6" s="40">
        <v>5.2631578947368416</v>
      </c>
      <c r="AY6" s="1" t="s">
        <v>0</v>
      </c>
      <c r="AZ6" s="13"/>
      <c r="BA6" s="13"/>
      <c r="BB6" s="13"/>
      <c r="BC6" s="13"/>
      <c r="BD6" s="7"/>
    </row>
    <row r="7" spans="1:72" x14ac:dyDescent="0.35">
      <c r="Q7" s="2"/>
      <c r="R7" s="32"/>
      <c r="S7" s="8"/>
      <c r="T7" s="8"/>
      <c r="U7" s="8"/>
      <c r="Y7" s="7"/>
      <c r="AA7" s="1" t="s">
        <v>1</v>
      </c>
      <c r="AB7" s="13">
        <f t="shared" si="29"/>
        <v>3.8310204090000006</v>
      </c>
      <c r="AC7" s="13">
        <f t="shared" si="29"/>
        <v>3.5132879820000014</v>
      </c>
      <c r="AD7" s="13">
        <f t="shared" si="29"/>
        <v>3.2725623590000001</v>
      </c>
      <c r="AE7" s="13">
        <f t="shared" si="29"/>
        <v>3.527891155999999</v>
      </c>
      <c r="AF7" s="13">
        <f t="shared" si="29"/>
        <v>3.8336734690000007</v>
      </c>
      <c r="AG7" s="13">
        <f t="shared" si="29"/>
        <v>3.6117460310000009</v>
      </c>
      <c r="AH7" s="13">
        <f t="shared" si="29"/>
        <v>3.4902494330000007</v>
      </c>
      <c r="AI7" s="13">
        <f t="shared" si="29"/>
        <v>3.8040816330000009</v>
      </c>
      <c r="AJ7" s="13">
        <f t="shared" si="29"/>
        <v>3.4307482989999993</v>
      </c>
      <c r="AK7" s="13">
        <f t="shared" si="29"/>
        <v>3.7869387759999995</v>
      </c>
      <c r="AL7" s="13">
        <f t="shared" si="29"/>
        <v>3.3755102039999993</v>
      </c>
      <c r="AM7" s="13">
        <f t="shared" si="29"/>
        <v>4.5899319730000006</v>
      </c>
      <c r="AN7" s="13">
        <f t="shared" si="29"/>
        <v>3.1346938780000002</v>
      </c>
      <c r="AO7" s="13">
        <f t="shared" si="29"/>
        <v>3.7638095239999991</v>
      </c>
      <c r="AP7" s="13">
        <f t="shared" si="30"/>
        <v>3.6404389375714294</v>
      </c>
      <c r="AQ7" s="13">
        <f t="shared" si="15"/>
        <v>3.1346938780000002</v>
      </c>
      <c r="AR7" s="13">
        <f t="shared" si="31"/>
        <v>4.5899319730000006</v>
      </c>
      <c r="AS7" s="8">
        <f t="shared" si="16"/>
        <v>9.6252142771392819</v>
      </c>
      <c r="AT7" s="13">
        <f t="shared" si="17"/>
        <v>3.769725056625</v>
      </c>
      <c r="AU7" s="3">
        <f t="shared" si="18"/>
        <v>3.4902494330000007</v>
      </c>
      <c r="AV7" s="3">
        <f t="shared" si="19"/>
        <v>4.5899319730000006</v>
      </c>
      <c r="AW7" s="8">
        <f t="shared" si="20"/>
        <v>9.5414119363932262</v>
      </c>
      <c r="AX7" s="40">
        <v>9.4736842105263168</v>
      </c>
      <c r="AY7" s="1" t="s">
        <v>1</v>
      </c>
      <c r="AZ7" s="13"/>
      <c r="BA7" s="13"/>
      <c r="BB7" s="13"/>
      <c r="BC7" s="13"/>
      <c r="BD7" s="7"/>
    </row>
    <row r="8" spans="1:72" x14ac:dyDescent="0.35">
      <c r="A8" s="35" t="s">
        <v>24</v>
      </c>
      <c r="B8" s="27" t="s">
        <v>8</v>
      </c>
      <c r="C8" s="27" t="s">
        <v>9</v>
      </c>
      <c r="D8" s="27" t="s">
        <v>10</v>
      </c>
      <c r="E8" s="27" t="s">
        <v>11</v>
      </c>
      <c r="F8" s="27" t="s">
        <v>12</v>
      </c>
      <c r="G8" s="27" t="s">
        <v>13</v>
      </c>
      <c r="H8" s="27" t="s">
        <v>14</v>
      </c>
      <c r="I8" s="27" t="s">
        <v>15</v>
      </c>
      <c r="J8" s="27" t="s">
        <v>16</v>
      </c>
      <c r="K8" s="27" t="s">
        <v>17</v>
      </c>
      <c r="L8" s="12" t="s">
        <v>18</v>
      </c>
      <c r="M8" s="12" t="s">
        <v>19</v>
      </c>
      <c r="N8" s="12" t="s">
        <v>20</v>
      </c>
      <c r="O8" s="12" t="s">
        <v>21</v>
      </c>
      <c r="P8" s="1" t="s">
        <v>27</v>
      </c>
      <c r="Q8" s="1" t="s">
        <v>28</v>
      </c>
      <c r="R8" s="1" t="s">
        <v>29</v>
      </c>
      <c r="S8" s="1" t="s">
        <v>35</v>
      </c>
      <c r="T8" s="1" t="s">
        <v>2</v>
      </c>
      <c r="U8" s="1" t="s">
        <v>38</v>
      </c>
      <c r="V8" s="6" t="s">
        <v>24</v>
      </c>
      <c r="W8" s="1" t="s">
        <v>31</v>
      </c>
      <c r="X8" s="1" t="s">
        <v>34</v>
      </c>
      <c r="Y8" s="1" t="s">
        <v>32</v>
      </c>
      <c r="Z8" s="6" t="s">
        <v>60</v>
      </c>
      <c r="AA8" s="1" t="s">
        <v>7</v>
      </c>
      <c r="AB8" s="13">
        <f t="shared" si="29"/>
        <v>1.5959183669999994</v>
      </c>
      <c r="AC8" s="13">
        <f t="shared" si="29"/>
        <v>1.7139229019999984</v>
      </c>
      <c r="AD8" s="13">
        <f t="shared" si="29"/>
        <v>1.4149659860000003</v>
      </c>
      <c r="AE8" s="13">
        <f t="shared" si="29"/>
        <v>1.6882539690000016</v>
      </c>
      <c r="AF8" s="13">
        <f t="shared" si="29"/>
        <v>1.6843537420000008</v>
      </c>
      <c r="AG8" s="13">
        <f t="shared" si="29"/>
        <v>1.4040816329999988</v>
      </c>
      <c r="AH8" s="13">
        <f t="shared" si="29"/>
        <v>1.7066666670000004</v>
      </c>
      <c r="AI8" s="13">
        <f t="shared" si="29"/>
        <v>1.8459863949999988</v>
      </c>
      <c r="AJ8" s="13">
        <f t="shared" si="29"/>
        <v>1.7078458049999998</v>
      </c>
      <c r="AK8" s="13">
        <f t="shared" si="29"/>
        <v>2.043673468999998</v>
      </c>
      <c r="AL8" s="13">
        <f t="shared" si="29"/>
        <v>1.5464399090000001</v>
      </c>
      <c r="AM8" s="13">
        <f t="shared" si="29"/>
        <v>2.303197278999999</v>
      </c>
      <c r="AN8" s="13">
        <f t="shared" si="29"/>
        <v>1.7893877549999999</v>
      </c>
      <c r="AO8" s="13">
        <f t="shared" si="29"/>
        <v>1.6965079359999997</v>
      </c>
      <c r="AP8" s="13">
        <f t="shared" si="30"/>
        <v>1.7243715581428567</v>
      </c>
      <c r="AQ8" s="13">
        <f t="shared" si="15"/>
        <v>1.4040816329999988</v>
      </c>
      <c r="AR8" s="13">
        <f t="shared" si="31"/>
        <v>2.303197278999999</v>
      </c>
      <c r="AS8" s="8">
        <f t="shared" si="16"/>
        <v>13.52277696536329</v>
      </c>
      <c r="AT8" s="13">
        <f t="shared" si="17"/>
        <v>1.7987670069999995</v>
      </c>
      <c r="AU8" s="3">
        <f t="shared" si="18"/>
        <v>1.4040816329999988</v>
      </c>
      <c r="AV8" s="3">
        <f t="shared" si="19"/>
        <v>2.303197278999999</v>
      </c>
      <c r="AW8" s="8">
        <f t="shared" si="20"/>
        <v>15.056096100789876</v>
      </c>
      <c r="AX8" s="40">
        <v>4.2105263157894735</v>
      </c>
      <c r="AY8" s="1" t="s">
        <v>7</v>
      </c>
      <c r="AZ8" s="13"/>
      <c r="BA8" s="13"/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5">
      <c r="A9" s="6">
        <v>1</v>
      </c>
      <c r="B9" s="8">
        <f>B2/B$5*100</f>
        <v>16.708060564488424</v>
      </c>
      <c r="C9" s="8">
        <f t="shared" ref="C9:O9" si="37">C2/C$5*100</f>
        <v>19.661354062056056</v>
      </c>
      <c r="D9" s="8">
        <f t="shared" si="37"/>
        <v>21.629974435451825</v>
      </c>
      <c r="E9" s="8">
        <f t="shared" si="37"/>
        <v>21.956524114940475</v>
      </c>
      <c r="F9" s="8">
        <f t="shared" si="37"/>
        <v>19.40896125194989</v>
      </c>
      <c r="G9" s="8">
        <f t="shared" si="37"/>
        <v>20.068671560826253</v>
      </c>
      <c r="H9" s="8">
        <f t="shared" si="37"/>
        <v>16.719667476525483</v>
      </c>
      <c r="I9" s="8">
        <f t="shared" si="37"/>
        <v>20.503218474506873</v>
      </c>
      <c r="J9" s="8">
        <f t="shared" si="37"/>
        <v>17.066913986356465</v>
      </c>
      <c r="K9" s="8">
        <f t="shared" si="37"/>
        <v>16.024087966207698</v>
      </c>
      <c r="L9" s="8">
        <f t="shared" si="37"/>
        <v>15.611321057157815</v>
      </c>
      <c r="M9" s="8">
        <f t="shared" si="37"/>
        <v>24.046406635313623</v>
      </c>
      <c r="N9" s="8">
        <f t="shared" si="37"/>
        <v>18.354702534588473</v>
      </c>
      <c r="O9" s="8">
        <f t="shared" si="37"/>
        <v>12.413649099080857</v>
      </c>
      <c r="P9" s="32">
        <f>AVERAGE(B9:O9)</f>
        <v>18.583822372817874</v>
      </c>
      <c r="Q9" s="8">
        <f>MIN(B9:O9)</f>
        <v>12.413649099080857</v>
      </c>
      <c r="R9" s="32">
        <f>MAX(B9:O9)</f>
        <v>24.046406635313623</v>
      </c>
      <c r="S9" s="8">
        <f>STDEV(B9:O9)</f>
        <v>3.0512403379157629</v>
      </c>
      <c r="T9" s="11">
        <f>SUM(AX2:AX5)</f>
        <v>23.157894736842106</v>
      </c>
      <c r="U9" s="8">
        <f>T9-P9</f>
        <v>4.5740723640242322</v>
      </c>
      <c r="V9" s="6">
        <v>1</v>
      </c>
      <c r="W9" s="8">
        <f>AVERAGE(C9,E9:I9,K9,M9)</f>
        <v>19.798611442790794</v>
      </c>
      <c r="X9" s="32">
        <f>MIN(C9,E9:I9,K9,M9)</f>
        <v>16.024087966207698</v>
      </c>
      <c r="Y9" s="32">
        <f>MAX(C9,E9:I9,K9,M9)</f>
        <v>24.046406635313623</v>
      </c>
      <c r="Z9" s="8">
        <f>STDEV(C9,E9:I9,K9,M9)</f>
        <v>2.595802791243945</v>
      </c>
      <c r="AA9" s="1" t="s">
        <v>52</v>
      </c>
      <c r="AB9" s="13">
        <f t="shared" si="29"/>
        <v>0.65120181400000021</v>
      </c>
      <c r="AC9" s="13">
        <f t="shared" si="29"/>
        <v>0.59229025000000135</v>
      </c>
      <c r="AD9" s="13">
        <f t="shared" si="29"/>
        <v>0.60952380999999889</v>
      </c>
      <c r="AE9" s="13">
        <f t="shared" si="29"/>
        <v>0.88671201799999722</v>
      </c>
      <c r="AF9" s="13">
        <f t="shared" si="29"/>
        <v>0.5676870739999984</v>
      </c>
      <c r="AG9" s="13">
        <f t="shared" si="29"/>
        <v>0.563990930000001</v>
      </c>
      <c r="AH9" s="13">
        <f t="shared" si="29"/>
        <v>0.57179138299999899</v>
      </c>
      <c r="AI9" s="13">
        <f t="shared" si="29"/>
        <v>0.61260770899999883</v>
      </c>
      <c r="AJ9" s="13">
        <f t="shared" si="29"/>
        <v>0.3906575960000005</v>
      </c>
      <c r="AK9" s="13">
        <f t="shared" si="29"/>
        <v>0.4132426310000028</v>
      </c>
      <c r="AL9" s="13">
        <f t="shared" si="29"/>
        <v>0.44117913799999897</v>
      </c>
      <c r="AM9" s="13">
        <f t="shared" si="29"/>
        <v>0.60988662100000113</v>
      </c>
      <c r="AN9" s="13">
        <f t="shared" si="29"/>
        <v>0.37442176900000135</v>
      </c>
      <c r="AO9" s="13">
        <f t="shared" si="29"/>
        <v>0.47746031800000033</v>
      </c>
      <c r="AP9" s="13">
        <f t="shared" si="30"/>
        <v>0.55447521864285709</v>
      </c>
      <c r="AQ9" s="13">
        <f t="shared" si="15"/>
        <v>0.37442176900000135</v>
      </c>
      <c r="AR9" s="13">
        <f t="shared" si="31"/>
        <v>0.88671201799999722</v>
      </c>
      <c r="AS9" s="8">
        <f t="shared" si="16"/>
        <v>23.946180670440992</v>
      </c>
      <c r="AT9" s="13">
        <f t="shared" si="17"/>
        <v>0.60227607699999997</v>
      </c>
      <c r="AU9" s="3">
        <f t="shared" si="18"/>
        <v>0.4132426310000028</v>
      </c>
      <c r="AV9" s="3">
        <f t="shared" si="19"/>
        <v>0.88671201799999722</v>
      </c>
      <c r="AW9" s="8">
        <f t="shared" si="20"/>
        <v>21.78395892947816</v>
      </c>
      <c r="AX9" s="40">
        <v>2.1052631578947367</v>
      </c>
      <c r="AY9" s="1" t="s">
        <v>52</v>
      </c>
      <c r="AZ9" s="13"/>
      <c r="BA9" s="13"/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5">
      <c r="A10" s="6">
        <v>2</v>
      </c>
      <c r="B10" s="8">
        <f t="shared" ref="B10:O10" si="38">B3/B$5*100</f>
        <v>24.65816117100826</v>
      </c>
      <c r="C10" s="8">
        <f t="shared" si="38"/>
        <v>20.553884787293381</v>
      </c>
      <c r="D10" s="8">
        <f t="shared" si="38"/>
        <v>22.610553627022181</v>
      </c>
      <c r="E10" s="8">
        <f t="shared" si="38"/>
        <v>24.915588757390857</v>
      </c>
      <c r="F10" s="8">
        <f t="shared" si="38"/>
        <v>23.063366038318474</v>
      </c>
      <c r="G10" s="8">
        <f t="shared" si="38"/>
        <v>21.763754043976309</v>
      </c>
      <c r="H10" s="8">
        <f t="shared" si="38"/>
        <v>23.956161764668952</v>
      </c>
      <c r="I10" s="8">
        <f t="shared" si="38"/>
        <v>22.458786538907173</v>
      </c>
      <c r="J10" s="8">
        <f t="shared" si="38"/>
        <v>23.051877575121889</v>
      </c>
      <c r="K10" s="8">
        <f t="shared" si="38"/>
        <v>23.327894311218973</v>
      </c>
      <c r="L10" s="8">
        <f t="shared" si="38"/>
        <v>21.415406073772335</v>
      </c>
      <c r="M10" s="8">
        <f t="shared" si="38"/>
        <v>25.082703051424531</v>
      </c>
      <c r="N10" s="8">
        <f t="shared" si="38"/>
        <v>19.552794169666036</v>
      </c>
      <c r="O10" s="8">
        <f t="shared" si="38"/>
        <v>21.084410724871354</v>
      </c>
      <c r="P10" s="32">
        <f t="shared" ref="P10:P11" si="39">AVERAGE(B10:O10)</f>
        <v>22.678238759618626</v>
      </c>
      <c r="Q10" s="8">
        <f t="shared" ref="Q10:Q12" si="40">MIN(B10:O10)</f>
        <v>19.552794169666036</v>
      </c>
      <c r="R10" s="32">
        <f t="shared" ref="R10:R12" si="41">MAX(B10:O10)</f>
        <v>25.082703051424531</v>
      </c>
      <c r="S10" s="8">
        <f t="shared" ref="S10:S11" si="42">STDEV(B10:O10)</f>
        <v>1.6723011680572815</v>
      </c>
      <c r="T10" s="11">
        <f>SUM(AX6:AX10)</f>
        <v>23.157894736842103</v>
      </c>
      <c r="U10" s="8">
        <f>T10-P10</f>
        <v>0.47965597722347653</v>
      </c>
      <c r="V10" s="6">
        <v>2</v>
      </c>
      <c r="W10" s="8">
        <f t="shared" ref="W10:W11" si="43">AVERAGE(C10,E10:I10,K10,M10)</f>
        <v>23.14026741164983</v>
      </c>
      <c r="X10" s="32">
        <f t="shared" ref="X10:X12" si="44">MIN(C10,E10:I10,K10,M10)</f>
        <v>20.553884787293381</v>
      </c>
      <c r="Y10" s="32">
        <f t="shared" ref="Y10:Y12" si="45">MAX(C10,E10:I10,K10,M10)</f>
        <v>25.082703051424531</v>
      </c>
      <c r="Z10" s="8">
        <f t="shared" ref="Z10:Z11" si="46">STDEV(C10,E10:I10,K10,M10)</f>
        <v>1.5436600142024381</v>
      </c>
      <c r="AA10" s="1" t="s">
        <v>53</v>
      </c>
      <c r="AB10" s="13">
        <f t="shared" si="29"/>
        <v>0.97430838999999914</v>
      </c>
      <c r="AC10" s="13">
        <f t="shared" si="29"/>
        <v>0.87814058900000092</v>
      </c>
      <c r="AD10" s="13">
        <f t="shared" si="29"/>
        <v>1.1682539680000019</v>
      </c>
      <c r="AE10" s="13">
        <f t="shared" si="29"/>
        <v>1.3942403630000015</v>
      </c>
      <c r="AF10" s="13">
        <f t="shared" si="29"/>
        <v>1.1193877560000018</v>
      </c>
      <c r="AG10" s="13">
        <f t="shared" si="29"/>
        <v>0.73287981800000068</v>
      </c>
      <c r="AH10" s="13">
        <f t="shared" si="29"/>
        <v>0.94766439899999888</v>
      </c>
      <c r="AI10" s="13">
        <f t="shared" si="29"/>
        <v>1.138866213</v>
      </c>
      <c r="AJ10" s="13">
        <f t="shared" si="29"/>
        <v>1.0100680269999991</v>
      </c>
      <c r="AK10" s="13">
        <f t="shared" si="29"/>
        <v>0.92009070299999962</v>
      </c>
      <c r="AL10" s="13">
        <f t="shared" si="29"/>
        <v>0.91428571500000011</v>
      </c>
      <c r="AM10" s="13">
        <f t="shared" si="29"/>
        <v>1.311496598999998</v>
      </c>
      <c r="AN10" s="13">
        <f t="shared" si="29"/>
        <v>0.90993197299999906</v>
      </c>
      <c r="AO10" s="13">
        <f t="shared" si="29"/>
        <v>0.79238095200000025</v>
      </c>
      <c r="AP10" s="13">
        <f t="shared" si="30"/>
        <v>1.0151425332142858</v>
      </c>
      <c r="AQ10" s="13">
        <f t="shared" si="15"/>
        <v>0.73287981800000068</v>
      </c>
      <c r="AR10" s="13">
        <f t="shared" si="31"/>
        <v>1.3942403630000015</v>
      </c>
      <c r="AS10" s="8">
        <f t="shared" si="16"/>
        <v>18.64557476946052</v>
      </c>
      <c r="AT10" s="13">
        <f t="shared" si="17"/>
        <v>1.0553458050000002</v>
      </c>
      <c r="AU10" s="3">
        <f t="shared" si="18"/>
        <v>0.73287981800000068</v>
      </c>
      <c r="AV10" s="3">
        <f t="shared" si="19"/>
        <v>1.3942403630000015</v>
      </c>
      <c r="AW10" s="8">
        <f t="shared" si="20"/>
        <v>21.393298429420131</v>
      </c>
      <c r="AX10" s="40">
        <v>2.1052631578947367</v>
      </c>
      <c r="AY10" s="1" t="s">
        <v>53</v>
      </c>
      <c r="AZ10" s="13"/>
      <c r="BA10" s="13"/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5">
      <c r="A11" s="6">
        <v>3</v>
      </c>
      <c r="B11" s="8">
        <f t="shared" ref="B11:O11" si="47">B4/B$5*100</f>
        <v>58.63377826450332</v>
      </c>
      <c r="C11" s="8">
        <f t="shared" si="47"/>
        <v>59.784761150650567</v>
      </c>
      <c r="D11" s="8">
        <f t="shared" si="47"/>
        <v>55.759471937525994</v>
      </c>
      <c r="E11" s="8">
        <f t="shared" si="47"/>
        <v>53.127887127668657</v>
      </c>
      <c r="F11" s="8">
        <f t="shared" si="47"/>
        <v>57.527672709731647</v>
      </c>
      <c r="G11" s="8">
        <f t="shared" si="47"/>
        <v>58.167574395197441</v>
      </c>
      <c r="H11" s="8">
        <f t="shared" si="47"/>
        <v>59.324170758805565</v>
      </c>
      <c r="I11" s="8">
        <f t="shared" si="47"/>
        <v>57.037994986585957</v>
      </c>
      <c r="J11" s="8">
        <f t="shared" si="47"/>
        <v>59.881208438521639</v>
      </c>
      <c r="K11" s="8">
        <f t="shared" si="47"/>
        <v>60.648017722573343</v>
      </c>
      <c r="L11" s="8">
        <f t="shared" si="47"/>
        <v>62.973272869069852</v>
      </c>
      <c r="M11" s="8">
        <f t="shared" si="47"/>
        <v>50.870890313261839</v>
      </c>
      <c r="N11" s="8">
        <f t="shared" si="47"/>
        <v>62.09250329574548</v>
      </c>
      <c r="O11" s="8">
        <f t="shared" si="47"/>
        <v>66.501940176047796</v>
      </c>
      <c r="P11" s="32">
        <f t="shared" si="39"/>
        <v>58.737938867563514</v>
      </c>
      <c r="Q11" s="8">
        <f t="shared" si="40"/>
        <v>50.870890313261839</v>
      </c>
      <c r="R11" s="32">
        <f t="shared" si="41"/>
        <v>66.501940176047796</v>
      </c>
      <c r="S11" s="8">
        <f t="shared" si="42"/>
        <v>3.9495955134612721</v>
      </c>
      <c r="T11" s="41">
        <f>SUM(AX11:AX16)</f>
        <v>53.684210526315795</v>
      </c>
      <c r="U11" s="8">
        <f>T11-P11</f>
        <v>-5.0537283412477194</v>
      </c>
      <c r="V11" s="1">
        <v>3</v>
      </c>
      <c r="W11" s="8">
        <f t="shared" si="43"/>
        <v>57.061121145559376</v>
      </c>
      <c r="X11" s="32">
        <f t="shared" si="44"/>
        <v>50.870890313261839</v>
      </c>
      <c r="Y11" s="32">
        <f t="shared" si="45"/>
        <v>60.648017722573343</v>
      </c>
      <c r="Z11" s="8">
        <f t="shared" si="46"/>
        <v>3.3940529302854827</v>
      </c>
      <c r="AA11" s="20" t="s">
        <v>54</v>
      </c>
      <c r="AB11" s="13">
        <f t="shared" si="29"/>
        <v>2.5082766440000022</v>
      </c>
      <c r="AC11" s="13">
        <f t="shared" si="29"/>
        <v>3.7707029479999967</v>
      </c>
      <c r="AD11" s="13">
        <f t="shared" si="29"/>
        <v>1.592743763999998</v>
      </c>
      <c r="AE11" s="13">
        <f t="shared" si="29"/>
        <v>3.1753287979999989</v>
      </c>
      <c r="AF11" s="13">
        <f t="shared" si="29"/>
        <v>2.589229023999998</v>
      </c>
      <c r="AG11" s="13">
        <f t="shared" si="29"/>
        <v>2.3849433110000007</v>
      </c>
      <c r="AH11" s="13">
        <f t="shared" si="29"/>
        <v>3.2504308390000034</v>
      </c>
      <c r="AI11" s="13">
        <f t="shared" si="29"/>
        <v>2.6274149660000035</v>
      </c>
      <c r="AJ11" s="13">
        <f t="shared" si="29"/>
        <v>3.51782313</v>
      </c>
      <c r="AK11" s="13">
        <f t="shared" si="29"/>
        <v>2.174013604999999</v>
      </c>
      <c r="AL11" s="13">
        <f t="shared" si="29"/>
        <v>2.0088888890000014</v>
      </c>
      <c r="AM11" s="13">
        <f t="shared" si="29"/>
        <v>2.592993197000002</v>
      </c>
      <c r="AN11" s="13">
        <f t="shared" si="29"/>
        <v>2.557097504999998</v>
      </c>
      <c r="AO11" s="13">
        <f t="shared" si="29"/>
        <v>2.0723809529999997</v>
      </c>
      <c r="AP11" s="13">
        <f t="shared" si="30"/>
        <v>2.6301619695</v>
      </c>
      <c r="AQ11" s="13">
        <f t="shared" si="15"/>
        <v>1.592743763999998</v>
      </c>
      <c r="AR11" s="13">
        <f t="shared" si="31"/>
        <v>3.7707029479999967</v>
      </c>
      <c r="AS11" s="8">
        <f t="shared" si="16"/>
        <v>23.188209437826341</v>
      </c>
      <c r="AT11" s="13">
        <f t="shared" si="17"/>
        <v>2.8206320860000003</v>
      </c>
      <c r="AU11" s="3">
        <f t="shared" si="18"/>
        <v>2.174013604999999</v>
      </c>
      <c r="AV11" s="3">
        <f t="shared" si="19"/>
        <v>3.7707029479999967</v>
      </c>
      <c r="AW11" s="8">
        <f t="shared" si="20"/>
        <v>18.778219362158101</v>
      </c>
      <c r="AX11" s="40">
        <v>9.4736842105263168</v>
      </c>
      <c r="AY11" s="20" t="s">
        <v>54</v>
      </c>
      <c r="AZ11" s="9"/>
      <c r="BA11" s="9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5">
      <c r="B12" s="8">
        <f>SUM(B9:B11)</f>
        <v>100</v>
      </c>
      <c r="C12" s="8">
        <f t="shared" ref="C12:O12" si="48">SUM(C9:C11)</f>
        <v>100</v>
      </c>
      <c r="D12" s="8">
        <f t="shared" si="48"/>
        <v>100</v>
      </c>
      <c r="E12" s="8">
        <f t="shared" si="48"/>
        <v>99.999999999999986</v>
      </c>
      <c r="F12" s="8">
        <f t="shared" si="48"/>
        <v>100.00000000000001</v>
      </c>
      <c r="G12" s="8">
        <f t="shared" si="48"/>
        <v>100</v>
      </c>
      <c r="H12" s="8">
        <f t="shared" si="48"/>
        <v>100</v>
      </c>
      <c r="I12" s="8">
        <f t="shared" si="48"/>
        <v>100</v>
      </c>
      <c r="J12" s="8">
        <f t="shared" si="48"/>
        <v>100</v>
      </c>
      <c r="K12" s="8">
        <f t="shared" si="48"/>
        <v>100.00000000000001</v>
      </c>
      <c r="L12" s="8">
        <f t="shared" si="48"/>
        <v>100</v>
      </c>
      <c r="M12" s="8">
        <f t="shared" si="48"/>
        <v>100</v>
      </c>
      <c r="N12" s="8">
        <f t="shared" si="48"/>
        <v>100</v>
      </c>
      <c r="O12" s="8">
        <f t="shared" si="48"/>
        <v>100</v>
      </c>
      <c r="P12" s="36">
        <f>SUM(P9:P11)</f>
        <v>100.00000000000001</v>
      </c>
      <c r="Q12" s="8">
        <f t="shared" si="40"/>
        <v>99.999999999999986</v>
      </c>
      <c r="R12" s="32">
        <f t="shared" si="41"/>
        <v>100.00000000000001</v>
      </c>
      <c r="S12" s="8"/>
      <c r="T12" s="36">
        <f>SUM(T9:T11)</f>
        <v>100</v>
      </c>
      <c r="U12" s="36"/>
      <c r="V12" s="36"/>
      <c r="W12" s="36">
        <f>SUM(W9:W11)</f>
        <v>100</v>
      </c>
      <c r="X12" s="32">
        <f t="shared" si="44"/>
        <v>99.999999999999986</v>
      </c>
      <c r="Y12" s="32">
        <f t="shared" si="45"/>
        <v>100.00000000000001</v>
      </c>
      <c r="Z12" s="8"/>
      <c r="AA12" s="20" t="s">
        <v>55</v>
      </c>
      <c r="AB12" s="13">
        <f t="shared" si="29"/>
        <v>2.9356009069999978</v>
      </c>
      <c r="AC12" s="13">
        <f t="shared" si="29"/>
        <v>3.3402040820000032</v>
      </c>
      <c r="AD12" s="13">
        <f t="shared" si="29"/>
        <v>3.5809523809999995</v>
      </c>
      <c r="AE12" s="13">
        <f t="shared" si="29"/>
        <v>3.161972789</v>
      </c>
      <c r="AF12" s="13">
        <f t="shared" si="29"/>
        <v>3.2536961459999993</v>
      </c>
      <c r="AG12" s="13">
        <f t="shared" si="29"/>
        <v>2.5014285719999982</v>
      </c>
      <c r="AH12" s="13">
        <f t="shared" si="29"/>
        <v>2.9413151929999977</v>
      </c>
      <c r="AI12" s="13">
        <f t="shared" si="29"/>
        <v>3.7224489799999994</v>
      </c>
      <c r="AJ12" s="13">
        <f t="shared" si="29"/>
        <v>3.0882539680000001</v>
      </c>
      <c r="AK12" s="13">
        <f t="shared" si="29"/>
        <v>4.0748072559999997</v>
      </c>
      <c r="AL12" s="13">
        <f t="shared" si="29"/>
        <v>4.1860997729999987</v>
      </c>
      <c r="AM12" s="13">
        <f t="shared" si="29"/>
        <v>3.2450113380000012</v>
      </c>
      <c r="AN12" s="13">
        <f t="shared" si="29"/>
        <v>3.6469841270000032</v>
      </c>
      <c r="AO12" s="13">
        <f t="shared" si="29"/>
        <v>3.8813605439999996</v>
      </c>
      <c r="AP12" s="13">
        <f t="shared" si="30"/>
        <v>3.3971525754285707</v>
      </c>
      <c r="AQ12" s="13">
        <f t="shared" si="15"/>
        <v>2.5014285719999982</v>
      </c>
      <c r="AR12" s="13">
        <f t="shared" si="31"/>
        <v>4.1860997729999987</v>
      </c>
      <c r="AS12" s="8">
        <f t="shared" si="16"/>
        <v>13.996207801242742</v>
      </c>
      <c r="AT12" s="13">
        <f t="shared" si="17"/>
        <v>3.2801105444999998</v>
      </c>
      <c r="AU12" s="3">
        <f t="shared" si="18"/>
        <v>2.5014285719999982</v>
      </c>
      <c r="AV12" s="3">
        <f t="shared" si="19"/>
        <v>4.0748072559999997</v>
      </c>
      <c r="AW12" s="8">
        <f t="shared" si="20"/>
        <v>14.428201273587627</v>
      </c>
      <c r="AX12" s="40">
        <v>6.3157894736842106</v>
      </c>
      <c r="AY12" s="20" t="s">
        <v>55</v>
      </c>
      <c r="AZ12" s="9"/>
      <c r="BA12" s="9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5">
      <c r="T13" s="8"/>
      <c r="U13" s="8"/>
      <c r="AA13" s="20" t="s">
        <v>56</v>
      </c>
      <c r="AB13" s="13">
        <f t="shared" si="29"/>
        <v>1.8937868480000013</v>
      </c>
      <c r="AC13" s="13">
        <f t="shared" si="29"/>
        <v>2.2556689339999991</v>
      </c>
      <c r="AD13" s="13">
        <f t="shared" si="29"/>
        <v>1.6163265310000021</v>
      </c>
      <c r="AE13" s="13">
        <f t="shared" si="29"/>
        <v>1.5734920629999998</v>
      </c>
      <c r="AF13" s="13">
        <f t="shared" si="29"/>
        <v>1.9185487520000031</v>
      </c>
      <c r="AG13" s="13">
        <f t="shared" si="29"/>
        <v>1.7158956910000001</v>
      </c>
      <c r="AH13" s="13">
        <f t="shared" si="29"/>
        <v>2.0831746029999998</v>
      </c>
      <c r="AI13" s="13">
        <f t="shared" si="29"/>
        <v>1.5631746030000002</v>
      </c>
      <c r="AJ13" s="13">
        <f t="shared" si="29"/>
        <v>1.5905668930000019</v>
      </c>
      <c r="AK13" s="13">
        <f t="shared" si="29"/>
        <v>1.3971201820000019</v>
      </c>
      <c r="AL13" s="13">
        <f t="shared" si="29"/>
        <v>1.0539909300000012</v>
      </c>
      <c r="AM13" s="13">
        <f t="shared" si="29"/>
        <v>1.4682993199999999</v>
      </c>
      <c r="AN13" s="13">
        <f t="shared" si="29"/>
        <v>2.0810884359999982</v>
      </c>
      <c r="AO13" s="13">
        <f t="shared" si="29"/>
        <v>1.3583673470000015</v>
      </c>
      <c r="AP13" s="13">
        <f t="shared" si="30"/>
        <v>1.6835357952142864</v>
      </c>
      <c r="AQ13" s="13">
        <f t="shared" si="15"/>
        <v>1.0539909300000012</v>
      </c>
      <c r="AR13" s="13">
        <f t="shared" si="31"/>
        <v>2.2556689339999991</v>
      </c>
      <c r="AS13" s="8">
        <f t="shared" si="16"/>
        <v>19.60200440445244</v>
      </c>
      <c r="AT13" s="13">
        <f t="shared" si="17"/>
        <v>1.7469217685000005</v>
      </c>
      <c r="AU13" s="3">
        <f t="shared" si="18"/>
        <v>1.3971201820000019</v>
      </c>
      <c r="AV13" s="3">
        <f t="shared" si="19"/>
        <v>2.2556689339999991</v>
      </c>
      <c r="AW13" s="8">
        <f t="shared" si="20"/>
        <v>17.658770872874886</v>
      </c>
      <c r="AX13" s="40">
        <v>5.2631578947368416</v>
      </c>
      <c r="AY13" s="20" t="s">
        <v>56</v>
      </c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5">
      <c r="T14" s="1"/>
      <c r="U14" s="1"/>
      <c r="AA14" s="20" t="s">
        <v>57</v>
      </c>
      <c r="AB14" s="13">
        <f t="shared" si="29"/>
        <v>11.710657595999997</v>
      </c>
      <c r="AC14" s="13">
        <f t="shared" si="29"/>
        <v>12.932018141</v>
      </c>
      <c r="AD14" s="13">
        <f t="shared" si="29"/>
        <v>11.035827663999999</v>
      </c>
      <c r="AE14" s="13">
        <f t="shared" si="29"/>
        <v>10.321269842</v>
      </c>
      <c r="AF14" s="13">
        <f t="shared" si="29"/>
        <v>11.933514739999996</v>
      </c>
      <c r="AG14" s="13">
        <f t="shared" si="29"/>
        <v>11.366167801000003</v>
      </c>
      <c r="AH14" s="13">
        <f t="shared" si="29"/>
        <v>11.102040816999999</v>
      </c>
      <c r="AI14" s="13">
        <f t="shared" si="29"/>
        <v>12.373174602999995</v>
      </c>
      <c r="AJ14" s="13">
        <f t="shared" si="29"/>
        <v>11.308117913999997</v>
      </c>
      <c r="AK14" s="13">
        <f t="shared" si="29"/>
        <v>12.157278910999999</v>
      </c>
      <c r="AL14" s="13">
        <f t="shared" si="29"/>
        <v>13.563174602999997</v>
      </c>
      <c r="AM14" s="13">
        <f t="shared" si="29"/>
        <v>11.918548753</v>
      </c>
      <c r="AN14" s="13">
        <f t="shared" si="29"/>
        <v>14.641632652999998</v>
      </c>
      <c r="AO14" s="13">
        <f t="shared" si="29"/>
        <v>15.464489796000002</v>
      </c>
      <c r="AP14" s="13">
        <f t="shared" si="30"/>
        <v>12.273422416714284</v>
      </c>
      <c r="AQ14" s="13">
        <f t="shared" si="15"/>
        <v>10.321269842</v>
      </c>
      <c r="AR14" s="13">
        <f t="shared" si="31"/>
        <v>15.464489796000002</v>
      </c>
      <c r="AS14" s="8">
        <f t="shared" si="16"/>
        <v>11.728958948146115</v>
      </c>
      <c r="AT14" s="13">
        <f t="shared" si="17"/>
        <v>11.763001700999999</v>
      </c>
      <c r="AU14" s="3">
        <f t="shared" si="18"/>
        <v>10.321269842</v>
      </c>
      <c r="AV14" s="3">
        <f t="shared" si="19"/>
        <v>12.932018141</v>
      </c>
      <c r="AW14" s="8">
        <f t="shared" si="20"/>
        <v>6.9068603781710758</v>
      </c>
      <c r="AX14" s="40">
        <v>28.421052631578945</v>
      </c>
      <c r="AY14" s="20" t="s">
        <v>57</v>
      </c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5">
      <c r="A15" s="35" t="s">
        <v>37</v>
      </c>
      <c r="B15" s="27" t="s">
        <v>8</v>
      </c>
      <c r="C15" s="27" t="s">
        <v>9</v>
      </c>
      <c r="D15" s="27" t="s">
        <v>10</v>
      </c>
      <c r="E15" s="27" t="s">
        <v>11</v>
      </c>
      <c r="F15" s="27" t="s">
        <v>12</v>
      </c>
      <c r="G15" s="27" t="s">
        <v>13</v>
      </c>
      <c r="H15" s="27" t="s">
        <v>14</v>
      </c>
      <c r="I15" s="27" t="s">
        <v>15</v>
      </c>
      <c r="J15" s="27" t="s">
        <v>16</v>
      </c>
      <c r="K15" s="27" t="s">
        <v>17</v>
      </c>
      <c r="L15" s="12" t="s">
        <v>18</v>
      </c>
      <c r="M15" s="12" t="s">
        <v>19</v>
      </c>
      <c r="N15" s="12" t="s">
        <v>20</v>
      </c>
      <c r="O15" s="12" t="s">
        <v>21</v>
      </c>
      <c r="P15" s="1" t="s">
        <v>27</v>
      </c>
      <c r="Q15" s="1" t="s">
        <v>28</v>
      </c>
      <c r="R15" s="1" t="s">
        <v>29</v>
      </c>
      <c r="S15" s="1" t="s">
        <v>30</v>
      </c>
      <c r="T15" s="18"/>
      <c r="U15" s="18"/>
      <c r="V15" s="6" t="s">
        <v>23</v>
      </c>
      <c r="W15" s="1" t="s">
        <v>31</v>
      </c>
      <c r="X15" s="1" t="s">
        <v>34</v>
      </c>
      <c r="Y15" s="1" t="s">
        <v>32</v>
      </c>
      <c r="Z15" s="6" t="s">
        <v>43</v>
      </c>
      <c r="AA15" s="20" t="s">
        <v>58</v>
      </c>
      <c r="AB15" s="13">
        <f t="shared" si="29"/>
        <v>0.83138321999999931</v>
      </c>
      <c r="AC15" s="13">
        <f t="shared" si="29"/>
        <v>0.86154194999999589</v>
      </c>
      <c r="AD15" s="13">
        <f t="shared" si="29"/>
        <v>0.62458049899999679</v>
      </c>
      <c r="AE15" s="13">
        <f t="shared" si="29"/>
        <v>0.27863945600000051</v>
      </c>
      <c r="AF15" s="13">
        <f t="shared" si="29"/>
        <v>1.5509297050000015</v>
      </c>
      <c r="AG15" s="13">
        <f t="shared" si="29"/>
        <v>2.1315192739999986</v>
      </c>
      <c r="AH15" s="13">
        <f t="shared" si="29"/>
        <v>0.97959183600000443</v>
      </c>
      <c r="AI15" s="13">
        <f t="shared" si="29"/>
        <v>1.7812018140000063</v>
      </c>
      <c r="AJ15" s="13">
        <f t="shared" si="29"/>
        <v>0.8185034020000046</v>
      </c>
      <c r="AK15" s="13">
        <f t="shared" si="29"/>
        <v>2.5830385490000012</v>
      </c>
      <c r="AL15" s="13">
        <f t="shared" si="29"/>
        <v>1.1632653059999996</v>
      </c>
      <c r="AM15" s="13">
        <f t="shared" si="29"/>
        <v>1.4185941040000003</v>
      </c>
      <c r="AN15" s="13">
        <f t="shared" si="29"/>
        <v>2.8299319730000008</v>
      </c>
      <c r="AO15" s="13">
        <f t="shared" si="29"/>
        <v>3.4351020410000004</v>
      </c>
      <c r="AP15" s="13">
        <f t="shared" si="30"/>
        <v>1.5205587949285722</v>
      </c>
      <c r="AQ15" s="13">
        <f t="shared" si="15"/>
        <v>0.27863945600000051</v>
      </c>
      <c r="AR15" s="13">
        <f t="shared" si="31"/>
        <v>3.4351020410000004</v>
      </c>
      <c r="AS15" s="8">
        <f t="shared" si="16"/>
        <v>60.848734084333444</v>
      </c>
      <c r="AT15" s="13">
        <f>AVERAGE(AC15,AE15:AI15,AK15,AM15)</f>
        <v>1.4481320860000011</v>
      </c>
      <c r="AU15" s="3">
        <f t="shared" si="18"/>
        <v>0.27863945600000051</v>
      </c>
      <c r="AV15" s="3">
        <f t="shared" si="19"/>
        <v>2.5830385490000012</v>
      </c>
      <c r="AW15" s="8">
        <f>STDEV(AC15,AE15:AI15,AK15,AM15)/AT15*100</f>
        <v>50.936992028401782</v>
      </c>
      <c r="AX15" s="40">
        <v>2.1052631578947367</v>
      </c>
      <c r="AY15" s="20" t="s">
        <v>58</v>
      </c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5">
      <c r="A16" s="6">
        <v>1</v>
      </c>
      <c r="B16" s="23">
        <f t="shared" ref="B16:R16" si="49">B2/86400</f>
        <v>7.2724027881944451E-5</v>
      </c>
      <c r="C16" s="23">
        <f t="shared" si="49"/>
        <v>9.4850718067129617E-5</v>
      </c>
      <c r="D16" s="23">
        <f t="shared" si="49"/>
        <v>9.5221298391203702E-5</v>
      </c>
      <c r="E16" s="23">
        <f t="shared" si="49"/>
        <v>1.0023305619212962E-4</v>
      </c>
      <c r="F16" s="23">
        <f t="shared" si="49"/>
        <v>8.9396730914351852E-5</v>
      </c>
      <c r="G16" s="23">
        <f t="shared" si="49"/>
        <v>8.5411942557870376E-5</v>
      </c>
      <c r="H16" s="23">
        <f t="shared" si="49"/>
        <v>7.1629608634259272E-5</v>
      </c>
      <c r="I16" s="23">
        <f t="shared" si="49"/>
        <v>1.013193394675926E-4</v>
      </c>
      <c r="J16" s="23">
        <f t="shared" si="49"/>
        <v>7.2637944074074073E-5</v>
      </c>
      <c r="K16" s="23">
        <f t="shared" si="49"/>
        <v>7.4640967488425925E-5</v>
      </c>
      <c r="L16" s="23">
        <f t="shared" si="49"/>
        <v>7.0266964814814814E-5</v>
      </c>
      <c r="M16" s="23">
        <f t="shared" si="49"/>
        <v>1.2360166288194444E-4</v>
      </c>
      <c r="N16" s="23">
        <f t="shared" si="49"/>
        <v>9.432634164351852E-5</v>
      </c>
      <c r="O16" s="23">
        <f t="shared" si="49"/>
        <v>5.9914336111111121E-5</v>
      </c>
      <c r="P16" s="34">
        <f t="shared" si="49"/>
        <v>8.6155352794312147E-5</v>
      </c>
      <c r="Q16" s="34">
        <f t="shared" si="49"/>
        <v>5.9914336111111121E-5</v>
      </c>
      <c r="R16" s="34">
        <f t="shared" si="49"/>
        <v>1.2360166288194444E-4</v>
      </c>
      <c r="S16" s="8">
        <f>STDEV(B16:O16)/P16*100</f>
        <v>19.617789558093129</v>
      </c>
      <c r="T16" s="18"/>
      <c r="U16" s="18"/>
      <c r="V16" s="6">
        <v>1</v>
      </c>
      <c r="W16" s="23">
        <f>W2/86400</f>
        <v>9.2635503275462954E-5</v>
      </c>
      <c r="X16" s="23">
        <f t="shared" ref="X16:Y16" si="50">X2/86400</f>
        <v>7.1629608634259272E-5</v>
      </c>
      <c r="Y16" s="23">
        <f t="shared" si="50"/>
        <v>1.2360166288194444E-4</v>
      </c>
      <c r="Z16" s="8">
        <f>STDEV(C16,E16:I16,K16,M16)/W16*100</f>
        <v>17.899908067858018</v>
      </c>
      <c r="AA16" s="20" t="s">
        <v>59</v>
      </c>
      <c r="AB16" s="13">
        <f t="shared" si="29"/>
        <v>2.1705442180000034</v>
      </c>
      <c r="AC16" s="13">
        <f t="shared" si="29"/>
        <v>1.7589115640000017</v>
      </c>
      <c r="AD16" s="13">
        <f t="shared" si="29"/>
        <v>2.7580952380000028</v>
      </c>
      <c r="AE16" s="13">
        <f t="shared" si="29"/>
        <v>2.444104308</v>
      </c>
      <c r="AF16" s="13">
        <f t="shared" si="29"/>
        <v>1.6474603170000037</v>
      </c>
      <c r="AG16" s="13">
        <f>AG92-AG91</f>
        <v>1.2892517009999978</v>
      </c>
      <c r="AH16" s="13">
        <f t="shared" ref="AH16:AO16" si="51">AH92-AH91</f>
        <v>1.6023356010000001</v>
      </c>
      <c r="AI16" s="13">
        <f t="shared" si="51"/>
        <v>2.2853514739999952</v>
      </c>
      <c r="AJ16" s="13">
        <f t="shared" si="51"/>
        <v>1.6965079359999962</v>
      </c>
      <c r="AK16" s="13">
        <f t="shared" si="51"/>
        <v>2.0218594099999976</v>
      </c>
      <c r="AL16" s="13">
        <f t="shared" si="51"/>
        <v>2.5141723350000049</v>
      </c>
      <c r="AM16" s="13">
        <f t="shared" si="51"/>
        <v>1.9486848069999994</v>
      </c>
      <c r="AN16" s="13">
        <f t="shared" si="51"/>
        <v>1.8133786839999999</v>
      </c>
      <c r="AO16" s="13">
        <f t="shared" si="51"/>
        <v>1.5201814049999953</v>
      </c>
      <c r="AP16" s="13">
        <f t="shared" si="30"/>
        <v>1.9622027855714284</v>
      </c>
      <c r="AQ16" s="13">
        <f t="shared" si="15"/>
        <v>1.2892517009999978</v>
      </c>
      <c r="AR16" s="13">
        <f t="shared" si="31"/>
        <v>2.7580952380000028</v>
      </c>
      <c r="AS16" s="8">
        <f t="shared" si="16"/>
        <v>21.588536292827669</v>
      </c>
      <c r="AT16" s="13">
        <f t="shared" si="17"/>
        <v>1.8747448977499994</v>
      </c>
      <c r="AU16" s="3">
        <f t="shared" si="18"/>
        <v>1.2892517009999978</v>
      </c>
      <c r="AV16" s="3">
        <f t="shared" si="19"/>
        <v>2.444104308</v>
      </c>
      <c r="AW16" s="8">
        <f t="shared" si="20"/>
        <v>20.180620719933756</v>
      </c>
      <c r="AX16" s="40">
        <v>2.1052631578947367</v>
      </c>
      <c r="AY16" s="20" t="s">
        <v>59</v>
      </c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5">
      <c r="A17" s="6">
        <v>2</v>
      </c>
      <c r="B17" s="23">
        <f t="shared" ref="B17:Q18" si="52">B3/86400</f>
        <v>1.073278848611111E-4</v>
      </c>
      <c r="C17" s="23">
        <f t="shared" ref="C17:O17" si="53">C3/86400</f>
        <v>9.9156483576388904E-5</v>
      </c>
      <c r="D17" s="23">
        <f t="shared" si="53"/>
        <v>9.9538086840277788E-5</v>
      </c>
      <c r="E17" s="23">
        <f t="shared" si="53"/>
        <v>1.1374139162037038E-4</v>
      </c>
      <c r="F17" s="23">
        <f t="shared" si="53"/>
        <v>1.0622874150462963E-4</v>
      </c>
      <c r="G17" s="23">
        <f t="shared" si="53"/>
        <v>9.2626186273148155E-5</v>
      </c>
      <c r="H17" s="23">
        <f t="shared" si="53"/>
        <v>1.0263185520833331E-4</v>
      </c>
      <c r="I17" s="23">
        <f t="shared" si="53"/>
        <v>1.1098303518518517E-4</v>
      </c>
      <c r="J17" s="23">
        <f t="shared" si="53"/>
        <v>9.8110355243055547E-5</v>
      </c>
      <c r="K17" s="23">
        <f t="shared" si="53"/>
        <v>1.0866244646990742E-4</v>
      </c>
      <c r="L17" s="23">
        <f t="shared" si="53"/>
        <v>9.63913034375E-5</v>
      </c>
      <c r="M17" s="23">
        <f t="shared" si="53"/>
        <v>1.2892836146990739E-4</v>
      </c>
      <c r="N17" s="23">
        <f t="shared" si="53"/>
        <v>1.0048343412037037E-4</v>
      </c>
      <c r="O17" s="23">
        <f t="shared" si="53"/>
        <v>1.017636684259259E-4</v>
      </c>
      <c r="P17" s="34">
        <f t="shared" ref="P17:R17" si="54">P3/86400</f>
        <v>1.0475523101686508E-4</v>
      </c>
      <c r="Q17" s="34">
        <f t="shared" si="54"/>
        <v>9.2626186273148155E-5</v>
      </c>
      <c r="R17" s="34">
        <f t="shared" si="54"/>
        <v>1.2892836146990739E-4</v>
      </c>
      <c r="S17" s="8">
        <f t="shared" ref="S17:S18" si="55">STDEV(B17:O17)/P17*100</f>
        <v>8.6985990568334941</v>
      </c>
      <c r="T17" s="18"/>
      <c r="U17" s="18"/>
      <c r="V17" s="6">
        <v>2</v>
      </c>
      <c r="W17" s="23">
        <f t="shared" ref="W17:Y19" si="56">W3/86400</f>
        <v>1.078698126634838E-4</v>
      </c>
      <c r="X17" s="23">
        <f t="shared" si="56"/>
        <v>9.2626186273148155E-5</v>
      </c>
      <c r="Y17" s="23">
        <f t="shared" si="56"/>
        <v>1.2892836146990739E-4</v>
      </c>
      <c r="Z17" s="8">
        <f t="shared" ref="Z17:Z19" si="57">STDEV(C17,E17:I17,K17,M17)/W17*100</f>
        <v>10.074400684789438</v>
      </c>
      <c r="AA17" s="20" t="s">
        <v>25</v>
      </c>
      <c r="AB17" s="14">
        <f>SUM(AB2:AB16)</f>
        <v>37.606734694000004</v>
      </c>
      <c r="AC17" s="14">
        <f t="shared" ref="AC17:AO17" si="58">SUM(AC2:AC16)</f>
        <v>41.681269840999995</v>
      </c>
      <c r="AD17" s="14">
        <f t="shared" si="58"/>
        <v>38.035736960999998</v>
      </c>
      <c r="AE17" s="14">
        <f t="shared" si="58"/>
        <v>39.442199547000001</v>
      </c>
      <c r="AF17" s="14">
        <f t="shared" si="58"/>
        <v>39.795419501000005</v>
      </c>
      <c r="AG17" s="14">
        <f t="shared" si="58"/>
        <v>36.771700680999999</v>
      </c>
      <c r="AH17" s="14">
        <f t="shared" si="58"/>
        <v>37.015079365000005</v>
      </c>
      <c r="AI17" s="14">
        <f t="shared" si="58"/>
        <v>42.695691609999997</v>
      </c>
      <c r="AJ17" s="14">
        <f t="shared" si="58"/>
        <v>36.772426304</v>
      </c>
      <c r="AK17" s="14">
        <f t="shared" si="58"/>
        <v>40.245532878999995</v>
      </c>
      <c r="AL17" s="14">
        <f t="shared" si="58"/>
        <v>38.888866213000007</v>
      </c>
      <c r="AM17" s="14">
        <f t="shared" si="58"/>
        <v>44.410725623000005</v>
      </c>
      <c r="AN17" s="14">
        <f t="shared" si="58"/>
        <v>44.401678004000004</v>
      </c>
      <c r="AO17" s="14">
        <f t="shared" si="58"/>
        <v>41.700861677999995</v>
      </c>
      <c r="AP17" s="14">
        <f>AVERAGE(AB17:AO17)</f>
        <v>39.961708778642858</v>
      </c>
      <c r="AQ17" s="14">
        <f>MIN(AB17:AO17)</f>
        <v>36.771700680999999</v>
      </c>
      <c r="AR17" s="14">
        <f>MAX(AB17:AO17)</f>
        <v>44.410725623000005</v>
      </c>
      <c r="AS17" s="8">
        <f t="shared" si="16"/>
        <v>6.6850804791985494</v>
      </c>
      <c r="AT17" s="13">
        <f>AVERAGE(AC17,AE17:AI17,AK17,AM17)</f>
        <v>40.257202380875</v>
      </c>
      <c r="AU17" s="3">
        <f>MIN(AC17,AE17:AI17,AK17,AM17)</f>
        <v>36.771700680999999</v>
      </c>
      <c r="AV17" s="3">
        <f>MAX(AC17,AE17:AI17,AK17,AM17)</f>
        <v>44.410725623000005</v>
      </c>
      <c r="AW17" s="8">
        <f>STDEV(AC17,AE17:AI17,AK17,AM17)/AT17*100</f>
        <v>6.5562495341161071</v>
      </c>
      <c r="AX17" s="4">
        <f>SUM(AX2:AX16)</f>
        <v>100.00000000000001</v>
      </c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5">
      <c r="A18" s="1">
        <v>3</v>
      </c>
      <c r="B18" s="23">
        <f t="shared" si="52"/>
        <v>2.5521122028935184E-4</v>
      </c>
      <c r="C18" s="23">
        <f t="shared" si="52"/>
        <v>2.8841490299768516E-4</v>
      </c>
      <c r="D18" s="23">
        <f t="shared" si="52"/>
        <v>2.4546905181712958E-4</v>
      </c>
      <c r="E18" s="23">
        <f t="shared" si="52"/>
        <v>2.4253249138888886E-4</v>
      </c>
      <c r="F18" s="23">
        <f t="shared" si="52"/>
        <v>2.6496966069444446E-4</v>
      </c>
      <c r="G18" s="23">
        <f t="shared" si="52"/>
        <v>2.4756025868055551E-4</v>
      </c>
      <c r="H18" s="23">
        <f t="shared" si="52"/>
        <v>2.5415380658564817E-4</v>
      </c>
      <c r="I18" s="23">
        <f t="shared" si="52"/>
        <v>2.8186072268518517E-4</v>
      </c>
      <c r="J18" s="23">
        <f t="shared" si="52"/>
        <v>2.5485848660879629E-4</v>
      </c>
      <c r="K18" s="23">
        <f t="shared" si="52"/>
        <v>2.8250136473379628E-4</v>
      </c>
      <c r="L18" s="23">
        <f t="shared" si="52"/>
        <v>2.8344434995370376E-4</v>
      </c>
      <c r="M18" s="23">
        <f t="shared" si="52"/>
        <v>2.6148300369212968E-4</v>
      </c>
      <c r="N18" s="23">
        <f t="shared" si="52"/>
        <v>3.1909853446759255E-4</v>
      </c>
      <c r="O18" s="23">
        <f t="shared" si="52"/>
        <v>3.2097085747685185E-4</v>
      </c>
      <c r="P18" s="34">
        <f t="shared" si="52"/>
        <v>2.7160919371941136E-4</v>
      </c>
      <c r="Q18" s="34">
        <f t="shared" si="52"/>
        <v>2.4253249138888886E-4</v>
      </c>
      <c r="R18" s="34">
        <f t="shared" ref="R18:R19" si="59">R4/86400</f>
        <v>3.2097085747685185E-4</v>
      </c>
      <c r="S18" s="8">
        <f t="shared" si="55"/>
        <v>9.3844365978768671</v>
      </c>
      <c r="T18" s="11"/>
      <c r="U18" s="11"/>
      <c r="V18" s="1">
        <v>3</v>
      </c>
      <c r="W18" s="23">
        <f t="shared" si="56"/>
        <v>2.6543452643229163E-4</v>
      </c>
      <c r="X18" s="23">
        <f t="shared" si="56"/>
        <v>2.4253249138888886E-4</v>
      </c>
      <c r="Y18" s="23">
        <f t="shared" si="56"/>
        <v>2.8841490299768516E-4</v>
      </c>
      <c r="Z18" s="8">
        <f t="shared" si="57"/>
        <v>6.4883720653002683</v>
      </c>
      <c r="AA18" s="20"/>
      <c r="AB18" s="9">
        <f t="shared" ref="AB18:AC18" si="60">AB17/86400</f>
        <v>4.3526313303240743E-4</v>
      </c>
      <c r="AC18" s="9">
        <f t="shared" si="60"/>
        <v>4.8242210464120367E-4</v>
      </c>
      <c r="AD18" s="9">
        <f t="shared" ref="AD18:AP18" si="61">AD17/86400</f>
        <v>4.4022843704861109E-4</v>
      </c>
      <c r="AE18" s="9">
        <f t="shared" si="61"/>
        <v>4.5650693920138888E-4</v>
      </c>
      <c r="AF18" s="9">
        <f t="shared" si="61"/>
        <v>4.6059513311342599E-4</v>
      </c>
      <c r="AG18" s="9">
        <f t="shared" si="61"/>
        <v>4.2559838751157406E-4</v>
      </c>
      <c r="AH18" s="9">
        <f t="shared" si="61"/>
        <v>4.2841527042824081E-4</v>
      </c>
      <c r="AI18" s="9">
        <f t="shared" si="61"/>
        <v>4.9416309733796293E-4</v>
      </c>
      <c r="AJ18" s="9">
        <f t="shared" si="61"/>
        <v>4.2560678592592593E-4</v>
      </c>
      <c r="AK18" s="9">
        <f t="shared" si="61"/>
        <v>4.6580477869212955E-4</v>
      </c>
      <c r="AL18" s="9">
        <f t="shared" si="61"/>
        <v>4.5010261820601862E-4</v>
      </c>
      <c r="AM18" s="9">
        <f t="shared" si="61"/>
        <v>5.1401302804398154E-4</v>
      </c>
      <c r="AN18" s="9">
        <f t="shared" si="61"/>
        <v>5.1390831023148155E-4</v>
      </c>
      <c r="AO18" s="9">
        <f t="shared" si="61"/>
        <v>4.8264886201388884E-4</v>
      </c>
      <c r="AP18" s="9">
        <f t="shared" si="61"/>
        <v>4.6251977753058863E-4</v>
      </c>
      <c r="AQ18" s="13"/>
      <c r="AR18" s="13"/>
      <c r="AS18" s="14"/>
      <c r="AT18" s="13"/>
      <c r="AU18" s="3"/>
      <c r="AV18" s="3"/>
      <c r="AW18" s="13"/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5">
      <c r="A19" s="6" t="s">
        <v>25</v>
      </c>
      <c r="B19" s="9">
        <f>B5/86400</f>
        <v>4.3526313303240738E-4</v>
      </c>
      <c r="C19" s="9">
        <f t="shared" ref="C19:Q19" si="62">C5/86400</f>
        <v>4.8242210464120367E-4</v>
      </c>
      <c r="D19" s="9">
        <f t="shared" si="62"/>
        <v>4.4022843704861109E-4</v>
      </c>
      <c r="E19" s="9">
        <f t="shared" si="62"/>
        <v>4.5650693920138888E-4</v>
      </c>
      <c r="F19" s="9">
        <f t="shared" si="62"/>
        <v>4.6059513311342588E-4</v>
      </c>
      <c r="G19" s="9">
        <f t="shared" si="62"/>
        <v>4.2559838751157406E-4</v>
      </c>
      <c r="H19" s="9">
        <f t="shared" si="62"/>
        <v>4.2841527042824081E-4</v>
      </c>
      <c r="I19" s="9">
        <f t="shared" si="62"/>
        <v>4.9416309733796293E-4</v>
      </c>
      <c r="J19" s="9">
        <f t="shared" si="62"/>
        <v>4.2560678592592593E-4</v>
      </c>
      <c r="K19" s="9">
        <f t="shared" si="62"/>
        <v>4.6580477869212955E-4</v>
      </c>
      <c r="L19" s="9">
        <f t="shared" si="62"/>
        <v>4.5010261820601852E-4</v>
      </c>
      <c r="M19" s="9">
        <f t="shared" si="62"/>
        <v>5.1401302804398154E-4</v>
      </c>
      <c r="N19" s="9">
        <f t="shared" si="62"/>
        <v>5.1390831023148155E-4</v>
      </c>
      <c r="O19" s="9">
        <f t="shared" si="62"/>
        <v>4.8264886201388884E-4</v>
      </c>
      <c r="P19" s="34">
        <f t="shared" si="62"/>
        <v>4.6251977753058863E-4</v>
      </c>
      <c r="Q19" s="34">
        <f t="shared" si="62"/>
        <v>4.2559838751157406E-4</v>
      </c>
      <c r="R19" s="34">
        <f t="shared" si="59"/>
        <v>5.1401302804398154E-4</v>
      </c>
      <c r="S19" s="8">
        <f>STDEV(B19:O19)/P19*100</f>
        <v>6.6850804791985503</v>
      </c>
      <c r="T19" s="24"/>
      <c r="U19" s="24"/>
      <c r="V19" s="6" t="s">
        <v>25</v>
      </c>
      <c r="W19" s="23">
        <f t="shared" si="56"/>
        <v>4.6593984237123842E-4</v>
      </c>
      <c r="X19" s="23">
        <f t="shared" si="56"/>
        <v>4.2559838751157406E-4</v>
      </c>
      <c r="Y19" s="23">
        <f t="shared" si="56"/>
        <v>5.1401302804398154E-4</v>
      </c>
      <c r="Z19" s="8">
        <f t="shared" si="57"/>
        <v>6.5562495341161071</v>
      </c>
      <c r="AA19" s="20"/>
      <c r="AB19" s="20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29">
        <f>SUM(AP2:AP16)</f>
        <v>39.961708778642851</v>
      </c>
      <c r="AQ19" s="13"/>
      <c r="AR19" s="13"/>
      <c r="AS19" s="9"/>
      <c r="AT19" s="13"/>
      <c r="AU19" s="3"/>
      <c r="AV19" s="3"/>
      <c r="AW19" s="13"/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5"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5">
      <c r="A21" s="35" t="s">
        <v>39</v>
      </c>
      <c r="B21" s="27"/>
      <c r="C21" s="9" t="s">
        <v>9</v>
      </c>
      <c r="D21" s="9"/>
      <c r="E21" s="9" t="s">
        <v>11</v>
      </c>
      <c r="F21" s="9" t="s">
        <v>12</v>
      </c>
      <c r="G21" s="27" t="s">
        <v>13</v>
      </c>
      <c r="H21" s="9" t="s">
        <v>14</v>
      </c>
      <c r="I21" s="9" t="s">
        <v>15</v>
      </c>
      <c r="J21" s="9"/>
      <c r="K21" s="9" t="s">
        <v>17</v>
      </c>
      <c r="L21" s="14"/>
      <c r="M21" s="14" t="s">
        <v>19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6" t="s">
        <v>24</v>
      </c>
      <c r="AB21" s="27" t="s">
        <v>8</v>
      </c>
      <c r="AC21" s="27" t="s">
        <v>9</v>
      </c>
      <c r="AD21" s="27" t="s">
        <v>10</v>
      </c>
      <c r="AE21" s="27" t="s">
        <v>11</v>
      </c>
      <c r="AF21" s="27" t="s">
        <v>12</v>
      </c>
      <c r="AG21" s="27" t="s">
        <v>13</v>
      </c>
      <c r="AH21" s="27" t="s">
        <v>14</v>
      </c>
      <c r="AI21" s="27" t="s">
        <v>15</v>
      </c>
      <c r="AJ21" s="27" t="s">
        <v>16</v>
      </c>
      <c r="AK21" s="27" t="s">
        <v>17</v>
      </c>
      <c r="AL21" s="12" t="s">
        <v>18</v>
      </c>
      <c r="AM21" s="12" t="s">
        <v>19</v>
      </c>
      <c r="AN21" s="12" t="s">
        <v>20</v>
      </c>
      <c r="AO21" s="12" t="s">
        <v>21</v>
      </c>
      <c r="AP21" s="6" t="s">
        <v>27</v>
      </c>
      <c r="AQ21" s="1" t="s">
        <v>28</v>
      </c>
      <c r="AR21" s="6" t="s">
        <v>29</v>
      </c>
      <c r="AS21" s="6" t="s">
        <v>35</v>
      </c>
      <c r="AT21" s="6" t="s">
        <v>31</v>
      </c>
      <c r="AU21" s="6" t="s">
        <v>34</v>
      </c>
      <c r="AV21" s="1" t="s">
        <v>32</v>
      </c>
      <c r="AW21" s="6" t="s">
        <v>36</v>
      </c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5">
      <c r="A22" s="6">
        <v>1</v>
      </c>
      <c r="B22" s="8"/>
      <c r="C22" s="8">
        <f>(C2-$W2)/$W2*100</f>
        <v>2.3913237509807046</v>
      </c>
      <c r="D22" s="8"/>
      <c r="E22" s="8">
        <f>(E2-$W2)/$W2*100</f>
        <v>8.2015562586996591</v>
      </c>
      <c r="F22" s="8">
        <f>(F2-$W2)/$W2*100</f>
        <v>-3.4962538622802306</v>
      </c>
      <c r="G22" s="8">
        <f t="shared" ref="G22:I22" si="63">(G2-$W2)/$W2*100</f>
        <v>-7.7978317839030282</v>
      </c>
      <c r="H22" s="8">
        <f t="shared" si="63"/>
        <v>-22.675857418014026</v>
      </c>
      <c r="I22" s="8">
        <f t="shared" si="63"/>
        <v>9.3741987521859684</v>
      </c>
      <c r="J22" s="8"/>
      <c r="K22" s="8">
        <f>(K2-$W2)/$W2*100</f>
        <v>-19.425096373177873</v>
      </c>
      <c r="L22" s="8"/>
      <c r="M22" s="8">
        <f>(M2-$W2)/$W2*100</f>
        <v>33.427960675508878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1" t="s">
        <v>3</v>
      </c>
      <c r="AB22" s="8">
        <f t="shared" ref="AB22:AO22" si="64">AB2/AB$17*100</f>
        <v>5.384824570592377</v>
      </c>
      <c r="AC22" s="8">
        <f t="shared" si="64"/>
        <v>6.35423557656289</v>
      </c>
      <c r="AD22" s="8">
        <f t="shared" si="64"/>
        <v>6.6770956524493466</v>
      </c>
      <c r="AE22" s="8">
        <f t="shared" si="64"/>
        <v>5.6824734491017361</v>
      </c>
      <c r="AF22" s="8">
        <f t="shared" si="64"/>
        <v>5.4539145213570634</v>
      </c>
      <c r="AG22" s="8">
        <f t="shared" si="64"/>
        <v>4.2286412708766603</v>
      </c>
      <c r="AH22" s="8">
        <f t="shared" si="64"/>
        <v>4.8447497959322554</v>
      </c>
      <c r="AI22" s="8">
        <f t="shared" si="64"/>
        <v>4.4867437129214354</v>
      </c>
      <c r="AJ22" s="8">
        <f t="shared" si="64"/>
        <v>5.0062775020090227</v>
      </c>
      <c r="AK22" s="8">
        <f t="shared" si="64"/>
        <v>5.3058662570578905</v>
      </c>
      <c r="AL22" s="8">
        <f t="shared" si="64"/>
        <v>5.1848426743949911</v>
      </c>
      <c r="AM22" s="8">
        <f t="shared" si="64"/>
        <v>5.416762613655977</v>
      </c>
      <c r="AN22" s="8">
        <f t="shared" si="64"/>
        <v>4.6496271397986675</v>
      </c>
      <c r="AO22" s="8">
        <f t="shared" si="64"/>
        <v>6.2781673607027582</v>
      </c>
      <c r="AP22" s="8">
        <f>AVERAGE(AB22:AO22)</f>
        <v>5.3538730069580769</v>
      </c>
      <c r="AQ22" s="8">
        <f t="shared" ref="AQ22:AQ36" si="65">MIN(AB22:AO22)</f>
        <v>4.2286412708766603</v>
      </c>
      <c r="AR22" s="8">
        <f>MAX(AB22:AO22)</f>
        <v>6.6770956524493466</v>
      </c>
      <c r="AS22" s="8">
        <f t="shared" ref="AS22:AS36" si="66">STDEV(AB22:AO22)</f>
        <v>0.71542295419049617</v>
      </c>
      <c r="AT22" s="8">
        <f t="shared" ref="AT22:AT36" si="67">AVERAGE(AC22,AE22:AI22,AK22,AM22)</f>
        <v>5.2216733996832385</v>
      </c>
      <c r="AU22" s="32">
        <f t="shared" ref="AU22:AU36" si="68">MIN(AC22,AE22:AI22,AK22,AM22)</f>
        <v>4.2286412708766603</v>
      </c>
      <c r="AV22" s="32">
        <f t="shared" ref="AV22:AV36" si="69">MAX(AC22,AE22:AI22,AK22,AM22)</f>
        <v>6.35423557656289</v>
      </c>
      <c r="AW22" s="8">
        <f t="shared" ref="AW22:AW36" si="70">STDEV(AC22,AE22:AI22,AK22,AM22)</f>
        <v>0.68268627009889005</v>
      </c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5">
      <c r="A23" s="6">
        <v>2</v>
      </c>
      <c r="B23" s="8"/>
      <c r="C23" s="8">
        <f t="shared" ref="C23:C24" si="71">(C3-$W3)/$W3*100</f>
        <v>-8.0776343927447396</v>
      </c>
      <c r="D23" s="8"/>
      <c r="E23" s="8">
        <f t="shared" ref="E23:F24" si="72">(E3-$W3)/$W3*100</f>
        <v>5.4432086344711248</v>
      </c>
      <c r="F23" s="8">
        <f t="shared" si="72"/>
        <v>-1.5213442188629105</v>
      </c>
      <c r="G23" s="8">
        <f t="shared" ref="G23:I23" si="73">(G3-$W3)/$W3*100</f>
        <v>-14.131503535553955</v>
      </c>
      <c r="H23" s="8">
        <f t="shared" si="73"/>
        <v>-4.8558139907882172</v>
      </c>
      <c r="I23" s="8">
        <f t="shared" si="73"/>
        <v>2.8860924524023623</v>
      </c>
      <c r="J23" s="8"/>
      <c r="K23" s="8">
        <f t="shared" ref="K23:K24" si="74">(K3-$W3)/$W3*100</f>
        <v>0.73480595437423779</v>
      </c>
      <c r="L23" s="8"/>
      <c r="M23" s="8">
        <f t="shared" ref="M23:M24" si="75">(M3-$W3)/$W3*100</f>
        <v>19.522189096702078</v>
      </c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1" t="s">
        <v>4</v>
      </c>
      <c r="AB23" s="8">
        <f t="shared" ref="AB23:AO36" si="76">AB3/AB$17*100</f>
        <v>2.6313012630630706</v>
      </c>
      <c r="AC23" s="8">
        <f t="shared" si="76"/>
        <v>4.554158978939733</v>
      </c>
      <c r="AD23" s="8">
        <f t="shared" si="76"/>
        <v>4.177954137261497</v>
      </c>
      <c r="AE23" s="8">
        <f t="shared" si="76"/>
        <v>5.2159910238993739</v>
      </c>
      <c r="AF23" s="8">
        <f t="shared" si="76"/>
        <v>3.9846653355674588</v>
      </c>
      <c r="AG23" s="8">
        <f t="shared" si="76"/>
        <v>7.5599766165735067</v>
      </c>
      <c r="AH23" s="8">
        <f t="shared" si="76"/>
        <v>2.8157918120946319</v>
      </c>
      <c r="AI23" s="8">
        <f t="shared" si="76"/>
        <v>6.8294846178743054</v>
      </c>
      <c r="AJ23" s="8">
        <f t="shared" si="76"/>
        <v>4.1754025511038524</v>
      </c>
      <c r="AK23" s="8">
        <f t="shared" si="76"/>
        <v>3.0611416991395837</v>
      </c>
      <c r="AL23" s="8">
        <f t="shared" si="76"/>
        <v>3.752188775594119</v>
      </c>
      <c r="AM23" s="8">
        <f t="shared" si="76"/>
        <v>8.6065295474940342</v>
      </c>
      <c r="AN23" s="8">
        <f t="shared" si="76"/>
        <v>5.9434231106361866</v>
      </c>
      <c r="AO23" s="8">
        <f t="shared" si="76"/>
        <v>0.5811828994599888</v>
      </c>
      <c r="AP23" s="8">
        <f t="shared" ref="AP23:AP36" si="77">AVERAGE(AB23:AO23)</f>
        <v>4.5635137406215245</v>
      </c>
      <c r="AQ23" s="8">
        <f t="shared" si="65"/>
        <v>0.5811828994599888</v>
      </c>
      <c r="AR23" s="8">
        <f t="shared" ref="AR23:AR36" si="78">MAX(AB23:AO23)</f>
        <v>8.6065295474940342</v>
      </c>
      <c r="AS23" s="8">
        <f t="shared" si="66"/>
        <v>2.1301139810567156</v>
      </c>
      <c r="AT23" s="8">
        <f t="shared" si="67"/>
        <v>5.3284674539478285</v>
      </c>
      <c r="AU23" s="32">
        <f t="shared" si="68"/>
        <v>2.8157918120946319</v>
      </c>
      <c r="AV23" s="32">
        <f t="shared" si="69"/>
        <v>8.6065295474940342</v>
      </c>
      <c r="AW23" s="8">
        <f t="shared" si="70"/>
        <v>2.1330960199791851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5">
      <c r="A24" s="1">
        <v>3</v>
      </c>
      <c r="C24" s="8">
        <f t="shared" si="71"/>
        <v>8.6576440805470867</v>
      </c>
      <c r="E24" s="8">
        <f t="shared" si="72"/>
        <v>-8.6281296375529148</v>
      </c>
      <c r="F24" s="8">
        <f t="shared" si="72"/>
        <v>-0.17513386223542871</v>
      </c>
      <c r="G24" s="8">
        <f t="shared" ref="G24:I24" si="79">(G4-$W4)/$W4*100</f>
        <v>-6.7339648658312639</v>
      </c>
      <c r="H24" s="8">
        <f t="shared" si="79"/>
        <v>-4.2499067465968867</v>
      </c>
      <c r="I24" s="8">
        <f t="shared" si="79"/>
        <v>6.1884173372915008</v>
      </c>
      <c r="K24" s="8">
        <f t="shared" si="74"/>
        <v>6.4297732969784205</v>
      </c>
      <c r="M24" s="8">
        <f t="shared" si="75"/>
        <v>-1.4886996026004835</v>
      </c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1" t="s">
        <v>5</v>
      </c>
      <c r="AB24" s="8">
        <f t="shared" si="76"/>
        <v>4.4449147595542096</v>
      </c>
      <c r="AC24" s="8">
        <f t="shared" si="76"/>
        <v>5.482269071256245</v>
      </c>
      <c r="AD24" s="8">
        <f t="shared" si="76"/>
        <v>5.7079629145245852</v>
      </c>
      <c r="AE24" s="8">
        <f t="shared" si="76"/>
        <v>5.090947974661642</v>
      </c>
      <c r="AF24" s="8">
        <f t="shared" si="76"/>
        <v>5.625711546887306</v>
      </c>
      <c r="AG24" s="8">
        <f t="shared" si="76"/>
        <v>4.7618695234967872</v>
      </c>
      <c r="AH24" s="8">
        <f t="shared" si="76"/>
        <v>4.6734645735643419</v>
      </c>
      <c r="AI24" s="8">
        <f t="shared" si="76"/>
        <v>5.1431849097525371</v>
      </c>
      <c r="AJ24" s="8">
        <f t="shared" si="76"/>
        <v>5.2449829311105338</v>
      </c>
      <c r="AK24" s="8">
        <f t="shared" si="76"/>
        <v>4.5739643516076605</v>
      </c>
      <c r="AL24" s="8">
        <f t="shared" si="76"/>
        <v>4.1142881133036031</v>
      </c>
      <c r="AM24" s="8">
        <f t="shared" si="76"/>
        <v>5.5444104784560997</v>
      </c>
      <c r="AN24" s="8">
        <f t="shared" si="76"/>
        <v>4.5268048762006856</v>
      </c>
      <c r="AO24" s="8">
        <f t="shared" si="76"/>
        <v>4.5189580458817495</v>
      </c>
      <c r="AP24" s="8">
        <f t="shared" si="77"/>
        <v>4.9609810050184269</v>
      </c>
      <c r="AQ24" s="8">
        <f t="shared" si="65"/>
        <v>4.1142881133036031</v>
      </c>
      <c r="AR24" s="8">
        <f t="shared" si="78"/>
        <v>5.7079629145245852</v>
      </c>
      <c r="AS24" s="8">
        <f t="shared" si="66"/>
        <v>0.51004721012993259</v>
      </c>
      <c r="AT24" s="8">
        <f t="shared" si="67"/>
        <v>5.1119778037103281</v>
      </c>
      <c r="AU24" s="32">
        <f t="shared" si="68"/>
        <v>4.5739643516076605</v>
      </c>
      <c r="AV24" s="32">
        <f t="shared" si="69"/>
        <v>5.625711546887306</v>
      </c>
      <c r="AW24" s="8">
        <f t="shared" si="70"/>
        <v>0.41296493669821055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1" t="s">
        <v>6</v>
      </c>
      <c r="AB25" s="8">
        <f t="shared" si="76"/>
        <v>4.247019971278764</v>
      </c>
      <c r="AC25" s="8">
        <f t="shared" si="76"/>
        <v>3.2706904352971917</v>
      </c>
      <c r="AD25" s="8">
        <f t="shared" si="76"/>
        <v>5.066961731216395</v>
      </c>
      <c r="AE25" s="8">
        <f t="shared" si="76"/>
        <v>5.9671116672777282</v>
      </c>
      <c r="AF25" s="8">
        <f t="shared" si="76"/>
        <v>4.3446698481380599</v>
      </c>
      <c r="AG25" s="8">
        <f t="shared" si="76"/>
        <v>3.5181841498792989</v>
      </c>
      <c r="AH25" s="8">
        <f t="shared" si="76"/>
        <v>4.3856612949342511</v>
      </c>
      <c r="AI25" s="8">
        <f t="shared" si="76"/>
        <v>4.0438052339585928</v>
      </c>
      <c r="AJ25" s="8">
        <f t="shared" si="76"/>
        <v>2.640251002133057</v>
      </c>
      <c r="AK25" s="8">
        <f t="shared" si="76"/>
        <v>3.0831156584025634</v>
      </c>
      <c r="AL25" s="8">
        <f t="shared" si="76"/>
        <v>2.5600014938650975</v>
      </c>
      <c r="AM25" s="8">
        <f t="shared" si="76"/>
        <v>4.4787039957075105</v>
      </c>
      <c r="AN25" s="8">
        <f t="shared" si="76"/>
        <v>3.2348474079529304</v>
      </c>
      <c r="AO25" s="8">
        <f t="shared" si="76"/>
        <v>1.0353407930363592</v>
      </c>
      <c r="AP25" s="8">
        <f t="shared" si="77"/>
        <v>3.7054546202198431</v>
      </c>
      <c r="AQ25" s="8">
        <f t="shared" si="65"/>
        <v>1.0353407930363592</v>
      </c>
      <c r="AR25" s="8">
        <f t="shared" si="78"/>
        <v>5.9671116672777282</v>
      </c>
      <c r="AS25" s="8">
        <f t="shared" si="66"/>
        <v>1.2170221135615056</v>
      </c>
      <c r="AT25" s="8">
        <f t="shared" si="67"/>
        <v>4.1364927854493994</v>
      </c>
      <c r="AU25" s="32">
        <f t="shared" si="68"/>
        <v>3.0831156584025634</v>
      </c>
      <c r="AV25" s="32">
        <f t="shared" si="69"/>
        <v>5.9671116672777282</v>
      </c>
      <c r="AW25" s="8">
        <f t="shared" si="70"/>
        <v>0.91212548250287939</v>
      </c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5">
      <c r="A26" s="35" t="s">
        <v>40</v>
      </c>
      <c r="B26" s="27" t="s">
        <v>8</v>
      </c>
      <c r="C26" s="9" t="s">
        <v>9</v>
      </c>
      <c r="D26" s="9" t="s">
        <v>10</v>
      </c>
      <c r="E26" s="9" t="s">
        <v>11</v>
      </c>
      <c r="F26" s="9" t="s">
        <v>12</v>
      </c>
      <c r="G26" s="27" t="s">
        <v>13</v>
      </c>
      <c r="H26" s="9" t="s">
        <v>14</v>
      </c>
      <c r="I26" s="9" t="s">
        <v>15</v>
      </c>
      <c r="J26" s="9" t="s">
        <v>16</v>
      </c>
      <c r="K26" s="9" t="s">
        <v>17</v>
      </c>
      <c r="L26" s="14" t="s">
        <v>18</v>
      </c>
      <c r="M26" s="14" t="s">
        <v>19</v>
      </c>
      <c r="N26" s="14" t="s">
        <v>20</v>
      </c>
      <c r="O26" s="14" t="s">
        <v>21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1" t="s">
        <v>0</v>
      </c>
      <c r="AB26" s="8">
        <f t="shared" si="76"/>
        <v>5.9050068825951545</v>
      </c>
      <c r="AC26" s="8">
        <f t="shared" si="76"/>
        <v>4.4851763517076861</v>
      </c>
      <c r="AD26" s="8">
        <f t="shared" si="76"/>
        <v>5.6125758314842287</v>
      </c>
      <c r="AE26" s="8">
        <f t="shared" si="76"/>
        <v>5.9077808965074166</v>
      </c>
      <c r="AF26" s="8">
        <f t="shared" si="76"/>
        <v>4.9580108709506581</v>
      </c>
      <c r="AG26" s="8">
        <f t="shared" si="76"/>
        <v>4.5964805834322764</v>
      </c>
      <c r="AH26" s="8">
        <f t="shared" si="76"/>
        <v>5.8112003132267196</v>
      </c>
      <c r="AI26" s="8">
        <f t="shared" si="76"/>
        <v>5.1232154990731633</v>
      </c>
      <c r="AJ26" s="8">
        <f t="shared" si="76"/>
        <v>5.2686623123077796</v>
      </c>
      <c r="AK26" s="8">
        <f t="shared" si="76"/>
        <v>5.5272961664789708</v>
      </c>
      <c r="AL26" s="8">
        <f t="shared" si="76"/>
        <v>5.2734724632173755</v>
      </c>
      <c r="AM26" s="8">
        <f t="shared" si="76"/>
        <v>5.2349920574050497</v>
      </c>
      <c r="AN26" s="8">
        <f t="shared" si="76"/>
        <v>5.5703600498548385</v>
      </c>
      <c r="AO26" s="8">
        <f t="shared" si="76"/>
        <v>4.945274843296489</v>
      </c>
      <c r="AP26" s="8">
        <f t="shared" si="77"/>
        <v>5.3013932229669862</v>
      </c>
      <c r="AQ26" s="8">
        <f t="shared" si="65"/>
        <v>4.4851763517076861</v>
      </c>
      <c r="AR26" s="8">
        <f t="shared" si="78"/>
        <v>5.9077808965074166</v>
      </c>
      <c r="AS26" s="8">
        <f t="shared" si="66"/>
        <v>0.45217589220812143</v>
      </c>
      <c r="AT26" s="8">
        <f t="shared" si="67"/>
        <v>5.2055190923477426</v>
      </c>
      <c r="AU26" s="32">
        <f t="shared" si="68"/>
        <v>4.4851763517076861</v>
      </c>
      <c r="AV26" s="32">
        <f t="shared" si="69"/>
        <v>5.9077808965074166</v>
      </c>
      <c r="AW26" s="8">
        <f t="shared" si="70"/>
        <v>0.52403466276745869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5">
      <c r="A27" s="6">
        <v>1</v>
      </c>
      <c r="B27" s="8">
        <f>(B2-$P2)/$P2*100</f>
        <v>-15.589658073171305</v>
      </c>
      <c r="C27" s="8">
        <f t="shared" ref="C27:O27" si="80">(C2-$P2)/$P2*100</f>
        <v>10.092658193364761</v>
      </c>
      <c r="D27" s="8">
        <f t="shared" si="80"/>
        <v>10.5227885474924</v>
      </c>
      <c r="E27" s="8">
        <f t="shared" si="80"/>
        <v>16.339905695037505</v>
      </c>
      <c r="F27" s="8">
        <f t="shared" si="80"/>
        <v>3.762248095922943</v>
      </c>
      <c r="G27" s="8">
        <f t="shared" si="80"/>
        <v>-0.86287179186254159</v>
      </c>
      <c r="H27" s="8">
        <f t="shared" si="80"/>
        <v>-16.859943914026726</v>
      </c>
      <c r="I27" s="8">
        <f t="shared" si="80"/>
        <v>17.600748161850195</v>
      </c>
      <c r="J27" s="8">
        <f t="shared" si="80"/>
        <v>-15.689575031408234</v>
      </c>
      <c r="K27" s="8">
        <f t="shared" si="80"/>
        <v>-13.364677797067046</v>
      </c>
      <c r="L27" s="8">
        <f t="shared" si="80"/>
        <v>-18.44155640268734</v>
      </c>
      <c r="M27" s="8">
        <f t="shared" si="80"/>
        <v>43.463706981772646</v>
      </c>
      <c r="N27" s="8">
        <f t="shared" si="80"/>
        <v>9.484017631166628</v>
      </c>
      <c r="O27" s="8">
        <f t="shared" si="80"/>
        <v>-30.457790296383564</v>
      </c>
      <c r="Q27" s="23"/>
      <c r="R27" s="23"/>
      <c r="S27" s="7"/>
      <c r="T27" s="7"/>
      <c r="U27" s="7"/>
      <c r="V27" s="7"/>
      <c r="W27" s="7"/>
      <c r="X27" s="7"/>
      <c r="Y27" s="7"/>
      <c r="AA27" s="1" t="s">
        <v>1</v>
      </c>
      <c r="AB27" s="8">
        <f t="shared" si="76"/>
        <v>10.187059419469417</v>
      </c>
      <c r="AC27" s="8">
        <f t="shared" si="76"/>
        <v>8.428937015119768</v>
      </c>
      <c r="AD27" s="8">
        <f t="shared" si="76"/>
        <v>8.6039146877988113</v>
      </c>
      <c r="AE27" s="8">
        <f t="shared" si="76"/>
        <v>8.9444584645846223</v>
      </c>
      <c r="AF27" s="8">
        <f t="shared" si="76"/>
        <v>9.6334540936392585</v>
      </c>
      <c r="AG27" s="8">
        <f t="shared" si="76"/>
        <v>9.8220804697950683</v>
      </c>
      <c r="AH27" s="8">
        <f t="shared" si="76"/>
        <v>9.4292636754420744</v>
      </c>
      <c r="AI27" s="8">
        <f t="shared" si="76"/>
        <v>8.9097552693326687</v>
      </c>
      <c r="AJ27" s="8">
        <f t="shared" si="76"/>
        <v>9.3296761835560815</v>
      </c>
      <c r="AK27" s="8">
        <f t="shared" si="76"/>
        <v>9.4095878600628833</v>
      </c>
      <c r="AL27" s="8">
        <f t="shared" si="76"/>
        <v>8.6798884429076342</v>
      </c>
      <c r="AM27" s="8">
        <f t="shared" si="76"/>
        <v>10.335187972301238</v>
      </c>
      <c r="AN27" s="8">
        <f t="shared" si="76"/>
        <v>7.0598545345912509</v>
      </c>
      <c r="AO27" s="8">
        <f t="shared" si="76"/>
        <v>9.02573561444094</v>
      </c>
      <c r="AP27" s="8">
        <f t="shared" si="77"/>
        <v>9.1284895502172656</v>
      </c>
      <c r="AQ27" s="8">
        <f t="shared" si="65"/>
        <v>7.0598545345912509</v>
      </c>
      <c r="AR27" s="8">
        <f t="shared" si="78"/>
        <v>10.335187972301238</v>
      </c>
      <c r="AS27" s="8">
        <f t="shared" si="66"/>
        <v>0.82555449961486493</v>
      </c>
      <c r="AT27" s="8">
        <f t="shared" si="67"/>
        <v>9.3640906025346986</v>
      </c>
      <c r="AU27" s="32">
        <f t="shared" si="68"/>
        <v>8.428937015119768</v>
      </c>
      <c r="AV27" s="32">
        <f t="shared" si="69"/>
        <v>10.335187972301238</v>
      </c>
      <c r="AW27" s="8">
        <f t="shared" si="70"/>
        <v>0.59626013001839107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5">
      <c r="A28" s="6">
        <v>2</v>
      </c>
      <c r="B28" s="8">
        <f t="shared" ref="B28:O29" si="81">(B3-$P3)/$P3*100</f>
        <v>2.4558714818087042</v>
      </c>
      <c r="C28" s="8">
        <f t="shared" si="81"/>
        <v>-5.3445993924396955</v>
      </c>
      <c r="D28" s="8">
        <f t="shared" si="81"/>
        <v>-4.9803185253320228</v>
      </c>
      <c r="E28" s="8">
        <f t="shared" si="81"/>
        <v>8.5782452258241548</v>
      </c>
      <c r="F28" s="8">
        <f t="shared" si="81"/>
        <v>1.4066223456920504</v>
      </c>
      <c r="G28" s="8">
        <f t="shared" si="81"/>
        <v>-11.578462121633054</v>
      </c>
      <c r="H28" s="8">
        <f t="shared" si="81"/>
        <v>-2.0269878534179515</v>
      </c>
      <c r="I28" s="8">
        <f t="shared" si="81"/>
        <v>5.9451008869594721</v>
      </c>
      <c r="J28" s="8">
        <f t="shared" si="81"/>
        <v>-6.3432400552290709</v>
      </c>
      <c r="K28" s="8">
        <f t="shared" si="81"/>
        <v>3.7298523568844866</v>
      </c>
      <c r="L28" s="8">
        <f t="shared" si="81"/>
        <v>-7.9842576816221547</v>
      </c>
      <c r="M28" s="8">
        <f t="shared" si="81"/>
        <v>23.07582181662179</v>
      </c>
      <c r="N28" s="8">
        <f t="shared" si="81"/>
        <v>-4.0778840875325564</v>
      </c>
      <c r="O28" s="8">
        <f t="shared" si="81"/>
        <v>-2.8557643965842092</v>
      </c>
      <c r="Q28" s="23"/>
      <c r="R28" s="23"/>
      <c r="S28" s="7"/>
      <c r="T28" s="7"/>
      <c r="U28" s="7"/>
      <c r="V28" s="7"/>
      <c r="W28" s="7"/>
      <c r="X28" s="7"/>
      <c r="Y28" s="7"/>
      <c r="AA28" s="1" t="s">
        <v>7</v>
      </c>
      <c r="AB28" s="8">
        <f t="shared" si="76"/>
        <v>4.2437036344307275</v>
      </c>
      <c r="AC28" s="8">
        <f t="shared" si="76"/>
        <v>4.1119738159082893</v>
      </c>
      <c r="AD28" s="8">
        <f t="shared" si="76"/>
        <v>3.7200961491842213</v>
      </c>
      <c r="AE28" s="8">
        <f t="shared" si="76"/>
        <v>4.2803240904155189</v>
      </c>
      <c r="AF28" s="8">
        <f t="shared" si="76"/>
        <v>4.2325316911351445</v>
      </c>
      <c r="AG28" s="8">
        <f t="shared" si="76"/>
        <v>3.8183755632643068</v>
      </c>
      <c r="AH28" s="8">
        <f t="shared" si="76"/>
        <v>4.6107335072034372</v>
      </c>
      <c r="AI28" s="8">
        <f t="shared" si="76"/>
        <v>4.3235893960027578</v>
      </c>
      <c r="AJ28" s="8">
        <f t="shared" si="76"/>
        <v>4.6443652939328217</v>
      </c>
      <c r="AK28" s="8">
        <f t="shared" si="76"/>
        <v>5.0780131925309435</v>
      </c>
      <c r="AL28" s="8">
        <f t="shared" si="76"/>
        <v>3.9765620847106273</v>
      </c>
      <c r="AM28" s="8">
        <f t="shared" si="76"/>
        <v>5.1861284558863172</v>
      </c>
      <c r="AN28" s="8">
        <f t="shared" si="76"/>
        <v>4.0300002960221448</v>
      </c>
      <c r="AO28" s="8">
        <f t="shared" si="76"/>
        <v>4.0682802890258296</v>
      </c>
      <c r="AP28" s="8">
        <f t="shared" si="77"/>
        <v>4.3089055328323642</v>
      </c>
      <c r="AQ28" s="8">
        <f t="shared" si="65"/>
        <v>3.7200961491842213</v>
      </c>
      <c r="AR28" s="8">
        <f t="shared" si="78"/>
        <v>5.1861284558863172</v>
      </c>
      <c r="AS28" s="8">
        <f t="shared" si="66"/>
        <v>0.4339475191010691</v>
      </c>
      <c r="AT28" s="8">
        <f t="shared" si="67"/>
        <v>4.455208714043339</v>
      </c>
      <c r="AU28" s="32">
        <f t="shared" si="68"/>
        <v>3.8183755632643068</v>
      </c>
      <c r="AV28" s="32">
        <f t="shared" si="69"/>
        <v>5.1861284558863172</v>
      </c>
      <c r="AW28" s="8">
        <f t="shared" si="70"/>
        <v>0.4731621647340386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5">
      <c r="A29" s="6">
        <v>3</v>
      </c>
      <c r="B29" s="8">
        <f t="shared" si="81"/>
        <v>-6.0373410802137961</v>
      </c>
      <c r="C29" s="8">
        <f t="shared" si="81"/>
        <v>6.1874596541216871</v>
      </c>
      <c r="D29" s="8">
        <f t="shared" si="81"/>
        <v>-9.6241741836198997</v>
      </c>
      <c r="E29" s="8">
        <f t="shared" si="81"/>
        <v>-10.705345401732044</v>
      </c>
      <c r="F29" s="8">
        <f t="shared" si="81"/>
        <v>-2.4445170408428551</v>
      </c>
      <c r="G29" s="8">
        <f t="shared" si="81"/>
        <v>-8.8542419015829843</v>
      </c>
      <c r="H29" s="8">
        <f t="shared" si="81"/>
        <v>-6.4266554805194209</v>
      </c>
      <c r="I29" s="8">
        <f t="shared" si="81"/>
        <v>3.7743674377842575</v>
      </c>
      <c r="J29" s="8">
        <f t="shared" si="81"/>
        <v>-6.1672091733093373</v>
      </c>
      <c r="K29" s="8">
        <f t="shared" si="81"/>
        <v>4.0102364964998882</v>
      </c>
      <c r="L29" s="8">
        <f t="shared" si="81"/>
        <v>4.3574210696707132</v>
      </c>
      <c r="M29" s="8">
        <f t="shared" si="81"/>
        <v>-3.728220642539319</v>
      </c>
      <c r="N29" s="8">
        <f t="shared" si="81"/>
        <v>17.484437878505897</v>
      </c>
      <c r="O29" s="8">
        <f t="shared" si="81"/>
        <v>18.173782367777303</v>
      </c>
      <c r="Q29" s="23"/>
      <c r="R29" s="23"/>
      <c r="S29" s="7"/>
      <c r="T29" s="7"/>
      <c r="U29" s="7"/>
      <c r="V29" s="7"/>
      <c r="W29" s="7"/>
      <c r="X29" s="7"/>
      <c r="Y29" s="7"/>
      <c r="AA29" s="1" t="s">
        <v>52</v>
      </c>
      <c r="AB29" s="8">
        <f t="shared" si="76"/>
        <v>1.7316095622199732</v>
      </c>
      <c r="AC29" s="8">
        <f t="shared" si="76"/>
        <v>1.4209985738423736</v>
      </c>
      <c r="AD29" s="8">
        <f t="shared" si="76"/>
        <v>1.6025029582704682</v>
      </c>
      <c r="AE29" s="8">
        <f t="shared" si="76"/>
        <v>2.2481302467510109</v>
      </c>
      <c r="AF29" s="8">
        <f t="shared" si="76"/>
        <v>1.4265136066368975</v>
      </c>
      <c r="AG29" s="8">
        <f t="shared" si="76"/>
        <v>1.5337635180181266</v>
      </c>
      <c r="AH29" s="8">
        <f t="shared" si="76"/>
        <v>1.544752551687522</v>
      </c>
      <c r="AI29" s="8">
        <f t="shared" si="76"/>
        <v>1.4348232477314327</v>
      </c>
      <c r="AJ29" s="8">
        <f t="shared" si="76"/>
        <v>1.0623655691642677</v>
      </c>
      <c r="AK29" s="8">
        <f t="shared" si="76"/>
        <v>1.0268037256269793</v>
      </c>
      <c r="AL29" s="8">
        <f t="shared" si="76"/>
        <v>1.1344613020693284</v>
      </c>
      <c r="AM29" s="8">
        <f t="shared" si="76"/>
        <v>1.3732867735089316</v>
      </c>
      <c r="AN29" s="8">
        <f t="shared" si="76"/>
        <v>0.84326040328086449</v>
      </c>
      <c r="AO29" s="8">
        <f t="shared" si="76"/>
        <v>1.1449651129196996</v>
      </c>
      <c r="AP29" s="8">
        <f t="shared" si="77"/>
        <v>1.3948740822662768</v>
      </c>
      <c r="AQ29" s="8">
        <f t="shared" si="65"/>
        <v>0.84326040328086449</v>
      </c>
      <c r="AR29" s="8">
        <f t="shared" si="78"/>
        <v>2.2481302467510109</v>
      </c>
      <c r="AS29" s="8">
        <f t="shared" si="66"/>
        <v>0.35198673507565714</v>
      </c>
      <c r="AT29" s="8">
        <f t="shared" si="67"/>
        <v>1.5011340304754095</v>
      </c>
      <c r="AU29" s="32">
        <f t="shared" si="68"/>
        <v>1.0268037256269793</v>
      </c>
      <c r="AV29" s="32">
        <f t="shared" si="69"/>
        <v>2.2481302467510109</v>
      </c>
      <c r="AW29" s="8">
        <f t="shared" si="70"/>
        <v>0.34198825881334738</v>
      </c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A30" s="1" t="s">
        <v>53</v>
      </c>
      <c r="AB30" s="8">
        <f t="shared" si="76"/>
        <v>2.5907816722929842</v>
      </c>
      <c r="AC30" s="8">
        <f t="shared" si="76"/>
        <v>2.1067990307152624</v>
      </c>
      <c r="AD30" s="8">
        <f t="shared" si="76"/>
        <v>3.0714640002844509</v>
      </c>
      <c r="AE30" s="8">
        <f t="shared" si="76"/>
        <v>3.5348950591322899</v>
      </c>
      <c r="AF30" s="8">
        <f t="shared" si="76"/>
        <v>2.8128557759565096</v>
      </c>
      <c r="AG30" s="8">
        <f t="shared" si="76"/>
        <v>1.9930539094665289</v>
      </c>
      <c r="AH30" s="8">
        <f t="shared" si="76"/>
        <v>2.5602117171091976</v>
      </c>
      <c r="AI30" s="8">
        <f t="shared" si="76"/>
        <v>2.6674031267671507</v>
      </c>
      <c r="AJ30" s="8">
        <f t="shared" si="76"/>
        <v>2.7468082161609413</v>
      </c>
      <c r="AK30" s="8">
        <f t="shared" si="76"/>
        <v>2.2861933665191954</v>
      </c>
      <c r="AL30" s="8">
        <f t="shared" si="76"/>
        <v>2.3510217808673661</v>
      </c>
      <c r="AM30" s="8">
        <f t="shared" si="76"/>
        <v>2.9531077923229949</v>
      </c>
      <c r="AN30" s="8">
        <f t="shared" si="76"/>
        <v>2.049318885916938</v>
      </c>
      <c r="AO30" s="8">
        <f t="shared" si="76"/>
        <v>1.9001548651883959</v>
      </c>
      <c r="AP30" s="8">
        <f t="shared" si="77"/>
        <v>2.5445763713357294</v>
      </c>
      <c r="AQ30" s="8">
        <f t="shared" si="65"/>
        <v>1.9001548651883959</v>
      </c>
      <c r="AR30" s="8">
        <f t="shared" si="78"/>
        <v>3.5348950591322899</v>
      </c>
      <c r="AS30" s="8">
        <f t="shared" si="66"/>
        <v>0.46543504873034036</v>
      </c>
      <c r="AT30" s="8">
        <f t="shared" si="67"/>
        <v>2.6143149722486414</v>
      </c>
      <c r="AU30" s="32">
        <f t="shared" si="68"/>
        <v>1.9930539094665289</v>
      </c>
      <c r="AV30" s="32">
        <f t="shared" si="69"/>
        <v>3.5348950591322899</v>
      </c>
      <c r="AW30" s="8">
        <f t="shared" si="70"/>
        <v>0.50122902714806972</v>
      </c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5">
      <c r="A31" s="35" t="s">
        <v>41</v>
      </c>
      <c r="B31" s="27"/>
      <c r="C31" s="9" t="s">
        <v>9</v>
      </c>
      <c r="D31" s="9"/>
      <c r="E31" s="9" t="s">
        <v>11</v>
      </c>
      <c r="F31" s="9" t="s">
        <v>12</v>
      </c>
      <c r="G31" s="27" t="s">
        <v>13</v>
      </c>
      <c r="H31" s="9" t="s">
        <v>14</v>
      </c>
      <c r="I31" s="9" t="s">
        <v>15</v>
      </c>
      <c r="J31" s="9"/>
      <c r="K31" s="9" t="s">
        <v>17</v>
      </c>
      <c r="L31" s="14"/>
      <c r="M31" s="14" t="s">
        <v>19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20" t="s">
        <v>54</v>
      </c>
      <c r="AB31" s="8">
        <f t="shared" si="76"/>
        <v>6.6697538736331374</v>
      </c>
      <c r="AC31" s="8">
        <f t="shared" si="76"/>
        <v>9.0465164866232683</v>
      </c>
      <c r="AD31" s="8">
        <f t="shared" si="76"/>
        <v>4.1874928455655276</v>
      </c>
      <c r="AE31" s="8">
        <f t="shared" si="76"/>
        <v>8.0505875292685509</v>
      </c>
      <c r="AF31" s="8">
        <f t="shared" si="76"/>
        <v>6.5063493649939641</v>
      </c>
      <c r="AG31" s="8">
        <f t="shared" si="76"/>
        <v>6.4858118249404368</v>
      </c>
      <c r="AH31" s="8">
        <f t="shared" si="76"/>
        <v>8.7813693628696683</v>
      </c>
      <c r="AI31" s="8">
        <f t="shared" si="76"/>
        <v>6.1538175561129025</v>
      </c>
      <c r="AJ31" s="8">
        <f t="shared" si="76"/>
        <v>9.5664699982479569</v>
      </c>
      <c r="AK31" s="8">
        <f t="shared" si="76"/>
        <v>5.4018755610374658</v>
      </c>
      <c r="AL31" s="8">
        <f t="shared" si="76"/>
        <v>5.1657172981002404</v>
      </c>
      <c r="AM31" s="8">
        <f t="shared" si="76"/>
        <v>5.8386643330527095</v>
      </c>
      <c r="AN31" s="8">
        <f t="shared" si="76"/>
        <v>5.7590109652379287</v>
      </c>
      <c r="AO31" s="8">
        <f t="shared" si="76"/>
        <v>4.9696358051356997</v>
      </c>
      <c r="AP31" s="8">
        <f t="shared" si="77"/>
        <v>6.6130766289156764</v>
      </c>
      <c r="AQ31" s="8">
        <f t="shared" si="65"/>
        <v>4.1874928455655276</v>
      </c>
      <c r="AR31" s="8">
        <f t="shared" si="78"/>
        <v>9.5664699982479569</v>
      </c>
      <c r="AS31" s="8">
        <f t="shared" si="66"/>
        <v>1.6438501990885488</v>
      </c>
      <c r="AT31" s="8">
        <f t="shared" si="67"/>
        <v>7.0331240023623716</v>
      </c>
      <c r="AU31" s="32">
        <f t="shared" si="68"/>
        <v>5.4018755610374658</v>
      </c>
      <c r="AV31" s="32">
        <f t="shared" si="69"/>
        <v>9.0465164866232683</v>
      </c>
      <c r="AW31" s="8">
        <f t="shared" si="70"/>
        <v>1.3930065381999677</v>
      </c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5">
      <c r="A32" s="6">
        <v>1</v>
      </c>
      <c r="B32" s="8"/>
      <c r="C32" s="8">
        <f>C9-$W9</f>
        <v>-0.13725738073473792</v>
      </c>
      <c r="D32" s="8"/>
      <c r="E32" s="8">
        <f t="shared" ref="E32:K32" si="82">E9-$W9</f>
        <v>2.1579126721496813</v>
      </c>
      <c r="F32" s="8">
        <f t="shared" si="82"/>
        <v>-0.38965019084090358</v>
      </c>
      <c r="G32" s="8">
        <f t="shared" si="82"/>
        <v>0.2700601180354596</v>
      </c>
      <c r="H32" s="8">
        <f t="shared" si="82"/>
        <v>-3.0789439662653102</v>
      </c>
      <c r="I32" s="8">
        <f t="shared" si="82"/>
        <v>0.70460703171607975</v>
      </c>
      <c r="J32" s="8"/>
      <c r="K32" s="8">
        <f t="shared" si="82"/>
        <v>-3.7745234765830951</v>
      </c>
      <c r="L32" s="8"/>
      <c r="M32" s="8">
        <f>M9-$W9</f>
        <v>4.2477951925228297</v>
      </c>
      <c r="N32" s="8"/>
      <c r="O32" s="8"/>
      <c r="P32" s="32">
        <f>T9-$W9</f>
        <v>3.3592832940513127</v>
      </c>
      <c r="Q32" s="10"/>
      <c r="R32" s="10"/>
      <c r="Y32" s="7"/>
      <c r="AA32" s="20" t="s">
        <v>55</v>
      </c>
      <c r="AB32" s="8">
        <f t="shared" si="76"/>
        <v>7.8060510461397765</v>
      </c>
      <c r="AC32" s="8">
        <f t="shared" si="76"/>
        <v>8.0136811923959055</v>
      </c>
      <c r="AD32" s="8">
        <f t="shared" si="76"/>
        <v>9.4147048726089739</v>
      </c>
      <c r="AE32" s="8">
        <f t="shared" si="76"/>
        <v>8.0167252975639425</v>
      </c>
      <c r="AF32" s="8">
        <f t="shared" si="76"/>
        <v>8.1760569100628224</v>
      </c>
      <c r="AG32" s="8">
        <f t="shared" si="76"/>
        <v>6.8025914648339638</v>
      </c>
      <c r="AH32" s="8">
        <f t="shared" si="76"/>
        <v>7.9462620193141849</v>
      </c>
      <c r="AI32" s="8">
        <f t="shared" si="76"/>
        <v>8.71855880448636</v>
      </c>
      <c r="AJ32" s="8">
        <f t="shared" si="76"/>
        <v>8.3982871907042718</v>
      </c>
      <c r="AK32" s="8">
        <f t="shared" si="76"/>
        <v>10.124868437575646</v>
      </c>
      <c r="AL32" s="8">
        <f t="shared" si="76"/>
        <v>10.764262835723001</v>
      </c>
      <c r="AM32" s="8">
        <f t="shared" si="76"/>
        <v>7.3068190003169695</v>
      </c>
      <c r="AN32" s="8">
        <f t="shared" si="76"/>
        <v>8.2136177976684994</v>
      </c>
      <c r="AO32" s="8">
        <f t="shared" si="76"/>
        <v>9.307626719971779</v>
      </c>
      <c r="AP32" s="8">
        <f t="shared" si="77"/>
        <v>8.5007223992404342</v>
      </c>
      <c r="AQ32" s="8">
        <f t="shared" si="65"/>
        <v>6.8025914648339638</v>
      </c>
      <c r="AR32" s="8">
        <f t="shared" si="78"/>
        <v>10.764262835723001</v>
      </c>
      <c r="AS32" s="8">
        <f t="shared" si="66"/>
        <v>1.0764692120735158</v>
      </c>
      <c r="AT32" s="8">
        <f t="shared" si="67"/>
        <v>8.1381953908187228</v>
      </c>
      <c r="AU32" s="32">
        <f t="shared" si="68"/>
        <v>6.8025914648339638</v>
      </c>
      <c r="AV32" s="32">
        <f t="shared" si="69"/>
        <v>10.124868437575646</v>
      </c>
      <c r="AW32" s="8">
        <f t="shared" si="70"/>
        <v>0.98758339389823369</v>
      </c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5">
      <c r="A33" s="6">
        <v>2</v>
      </c>
      <c r="B33" s="8"/>
      <c r="C33" s="8">
        <f t="shared" ref="C33:M34" si="83">C10-$W10</f>
        <v>-2.5863826243564496</v>
      </c>
      <c r="D33" s="8"/>
      <c r="E33" s="8">
        <f t="shared" si="83"/>
        <v>1.7753213457410268</v>
      </c>
      <c r="F33" s="8">
        <f t="shared" si="83"/>
        <v>-7.6901373331356382E-2</v>
      </c>
      <c r="G33" s="8">
        <f t="shared" si="83"/>
        <v>-1.3765133676735211</v>
      </c>
      <c r="H33" s="8">
        <f t="shared" si="83"/>
        <v>0.81589435301912161</v>
      </c>
      <c r="I33" s="8">
        <f t="shared" si="83"/>
        <v>-0.68148087274265734</v>
      </c>
      <c r="J33" s="8"/>
      <c r="K33" s="8">
        <f t="shared" si="83"/>
        <v>0.18762689956914258</v>
      </c>
      <c r="L33" s="8"/>
      <c r="M33" s="8">
        <f>M10-$W10</f>
        <v>1.9424356397747005</v>
      </c>
      <c r="N33" s="8"/>
      <c r="O33" s="8"/>
      <c r="P33" s="32">
        <f>T10-$W10</f>
        <v>1.7627325192272281E-2</v>
      </c>
      <c r="Q33" s="10"/>
      <c r="R33" s="10"/>
      <c r="Y33" s="7"/>
      <c r="AA33" s="20" t="s">
        <v>56</v>
      </c>
      <c r="AB33" s="8">
        <f t="shared" si="76"/>
        <v>5.03576517187531</v>
      </c>
      <c r="AC33" s="8">
        <f t="shared" si="76"/>
        <v>5.4117087665625743</v>
      </c>
      <c r="AD33" s="8">
        <f t="shared" si="76"/>
        <v>4.2494944495417695</v>
      </c>
      <c r="AE33" s="8">
        <f t="shared" si="76"/>
        <v>3.9893618537297844</v>
      </c>
      <c r="AF33" s="8">
        <f t="shared" si="76"/>
        <v>4.8210290934407478</v>
      </c>
      <c r="AG33" s="8">
        <f t="shared" si="76"/>
        <v>4.6663484669519413</v>
      </c>
      <c r="AH33" s="8">
        <f t="shared" si="76"/>
        <v>5.6279079735535227</v>
      </c>
      <c r="AI33" s="8">
        <f t="shared" si="76"/>
        <v>3.6611998636271776</v>
      </c>
      <c r="AJ33" s="8">
        <f t="shared" si="76"/>
        <v>4.3254336274976355</v>
      </c>
      <c r="AK33" s="8">
        <f t="shared" si="76"/>
        <v>3.4714913235228031</v>
      </c>
      <c r="AL33" s="8">
        <f t="shared" si="76"/>
        <v>2.7102639717680086</v>
      </c>
      <c r="AM33" s="8">
        <f t="shared" si="76"/>
        <v>3.3061817824466662</v>
      </c>
      <c r="AN33" s="8">
        <f t="shared" si="76"/>
        <v>4.6869589834251748</v>
      </c>
      <c r="AO33" s="8">
        <f t="shared" si="76"/>
        <v>3.2574083420358466</v>
      </c>
      <c r="AP33" s="8">
        <f t="shared" si="77"/>
        <v>4.2300395478556396</v>
      </c>
      <c r="AQ33" s="8">
        <f t="shared" si="65"/>
        <v>2.7102639717680086</v>
      </c>
      <c r="AR33" s="8">
        <f t="shared" si="78"/>
        <v>5.6279079735535227</v>
      </c>
      <c r="AS33" s="8">
        <f t="shared" si="66"/>
        <v>0.86928804873098087</v>
      </c>
      <c r="AT33" s="8">
        <f t="shared" si="67"/>
        <v>4.3694036404794021</v>
      </c>
      <c r="AU33" s="32">
        <f t="shared" si="68"/>
        <v>3.3061817824466662</v>
      </c>
      <c r="AV33" s="32">
        <f t="shared" si="69"/>
        <v>5.6279079735535227</v>
      </c>
      <c r="AW33" s="8">
        <f t="shared" si="70"/>
        <v>0.89002780931845948</v>
      </c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5">
      <c r="A34" s="6">
        <v>3</v>
      </c>
      <c r="B34" s="8"/>
      <c r="C34" s="8">
        <f t="shared" si="83"/>
        <v>2.7236400050911911</v>
      </c>
      <c r="D34" s="8"/>
      <c r="E34" s="8">
        <f t="shared" si="83"/>
        <v>-3.9332340178907188</v>
      </c>
      <c r="F34" s="8">
        <f t="shared" si="83"/>
        <v>0.46655156417227062</v>
      </c>
      <c r="G34" s="8">
        <f t="shared" si="83"/>
        <v>1.106453249638065</v>
      </c>
      <c r="H34" s="8">
        <f t="shared" si="83"/>
        <v>2.2630496132461886</v>
      </c>
      <c r="I34" s="8">
        <f t="shared" si="83"/>
        <v>-2.3126158973418853E-2</v>
      </c>
      <c r="J34" s="8"/>
      <c r="K34" s="8">
        <f t="shared" si="83"/>
        <v>3.5868965770139667</v>
      </c>
      <c r="L34" s="8"/>
      <c r="M34" s="8">
        <f t="shared" si="83"/>
        <v>-6.1902308322975372</v>
      </c>
      <c r="N34" s="8"/>
      <c r="O34" s="8"/>
      <c r="P34" s="32">
        <f>T11-$W11</f>
        <v>-3.3769106192435814</v>
      </c>
      <c r="Q34" s="10"/>
      <c r="R34" s="10"/>
      <c r="Y34" s="7"/>
      <c r="AA34" s="20" t="s">
        <v>57</v>
      </c>
      <c r="AB34" s="8">
        <f t="shared" si="76"/>
        <v>31.139788368460458</v>
      </c>
      <c r="AC34" s="8">
        <f t="shared" si="76"/>
        <v>31.025969674943433</v>
      </c>
      <c r="AD34" s="8">
        <f t="shared" si="76"/>
        <v>29.014365293659495</v>
      </c>
      <c r="AE34" s="8">
        <f t="shared" si="76"/>
        <v>26.168088901079155</v>
      </c>
      <c r="AF34" s="8">
        <f t="shared" si="76"/>
        <v>29.987156536194131</v>
      </c>
      <c r="AG34" s="8">
        <f t="shared" si="76"/>
        <v>30.910095509596381</v>
      </c>
      <c r="AH34" s="8">
        <f t="shared" si="76"/>
        <v>29.993291943330668</v>
      </c>
      <c r="AI34" s="8">
        <f t="shared" si="76"/>
        <v>28.979913748725888</v>
      </c>
      <c r="AJ34" s="8">
        <f t="shared" si="76"/>
        <v>30.751623024586582</v>
      </c>
      <c r="AK34" s="8">
        <f t="shared" si="76"/>
        <v>30.207772245310814</v>
      </c>
      <c r="AL34" s="8">
        <f t="shared" si="76"/>
        <v>34.876755029865123</v>
      </c>
      <c r="AM34" s="8">
        <f t="shared" si="76"/>
        <v>26.837095286791413</v>
      </c>
      <c r="AN34" s="8">
        <f t="shared" si="76"/>
        <v>32.975403883792367</v>
      </c>
      <c r="AO34" s="8">
        <f t="shared" si="76"/>
        <v>37.084341123240051</v>
      </c>
      <c r="AP34" s="8">
        <f t="shared" si="77"/>
        <v>30.710832897826855</v>
      </c>
      <c r="AQ34" s="8">
        <f t="shared" si="65"/>
        <v>26.168088901079155</v>
      </c>
      <c r="AR34" s="8">
        <f t="shared" si="78"/>
        <v>37.084341123240051</v>
      </c>
      <c r="AS34" s="8">
        <f t="shared" si="66"/>
        <v>2.8586921635438021</v>
      </c>
      <c r="AT34" s="8">
        <f t="shared" si="67"/>
        <v>29.263672980746488</v>
      </c>
      <c r="AU34" s="32">
        <f t="shared" si="68"/>
        <v>26.168088901079155</v>
      </c>
      <c r="AV34" s="32">
        <f t="shared" si="69"/>
        <v>31.025969674943433</v>
      </c>
      <c r="AW34" s="8">
        <f t="shared" si="70"/>
        <v>1.8250217959420778</v>
      </c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20" t="s">
        <v>58</v>
      </c>
      <c r="AB35" s="8">
        <f t="shared" si="76"/>
        <v>2.2107296120358009</v>
      </c>
      <c r="AC35" s="8">
        <f t="shared" si="76"/>
        <v>2.0669762540500525</v>
      </c>
      <c r="AD35" s="8">
        <f t="shared" si="76"/>
        <v>1.6420885958918354</v>
      </c>
      <c r="AE35" s="8">
        <f t="shared" si="76"/>
        <v>0.70645009456931773</v>
      </c>
      <c r="AF35" s="8">
        <f t="shared" si="76"/>
        <v>3.8972568311813593</v>
      </c>
      <c r="AG35" s="8">
        <f t="shared" si="76"/>
        <v>5.7966295670990231</v>
      </c>
      <c r="AH35" s="8">
        <f t="shared" si="76"/>
        <v>2.6464669340308578</v>
      </c>
      <c r="AI35" s="8">
        <f t="shared" si="76"/>
        <v>4.1718537558080477</v>
      </c>
      <c r="AJ35" s="8">
        <f t="shared" si="76"/>
        <v>2.2258618325410042</v>
      </c>
      <c r="AK35" s="8">
        <f t="shared" si="76"/>
        <v>6.4181993980947469</v>
      </c>
      <c r="AL35" s="8">
        <f t="shared" si="76"/>
        <v>2.9912553881839221</v>
      </c>
      <c r="AM35" s="8">
        <f t="shared" si="76"/>
        <v>3.1942601344602224</v>
      </c>
      <c r="AN35" s="8">
        <f t="shared" si="76"/>
        <v>6.3734797877347376</v>
      </c>
      <c r="AO35" s="8">
        <f t="shared" si="76"/>
        <v>8.2374845573328948</v>
      </c>
      <c r="AP35" s="8">
        <f t="shared" si="77"/>
        <v>3.7556423387867022</v>
      </c>
      <c r="AQ35" s="8">
        <f t="shared" si="65"/>
        <v>0.70645009456931773</v>
      </c>
      <c r="AR35" s="8">
        <f t="shared" si="78"/>
        <v>8.2374845573328948</v>
      </c>
      <c r="AS35" s="8">
        <f t="shared" si="66"/>
        <v>2.1814087766339991</v>
      </c>
      <c r="AT35" s="8">
        <f t="shared" si="67"/>
        <v>3.6122616211617031</v>
      </c>
      <c r="AU35" s="32">
        <f t="shared" si="68"/>
        <v>0.70645009456931773</v>
      </c>
      <c r="AV35" s="32">
        <f t="shared" si="69"/>
        <v>6.4181993980947469</v>
      </c>
      <c r="AW35" s="8">
        <f t="shared" si="70"/>
        <v>1.88900003299599</v>
      </c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5">
      <c r="A36" s="35" t="s">
        <v>42</v>
      </c>
      <c r="B36" s="27" t="s">
        <v>8</v>
      </c>
      <c r="C36" s="9" t="s">
        <v>9</v>
      </c>
      <c r="D36" s="9" t="s">
        <v>10</v>
      </c>
      <c r="E36" s="9" t="s">
        <v>11</v>
      </c>
      <c r="F36" s="9" t="s">
        <v>12</v>
      </c>
      <c r="G36" s="27" t="s">
        <v>13</v>
      </c>
      <c r="H36" s="9" t="s">
        <v>14</v>
      </c>
      <c r="I36" s="9" t="s">
        <v>15</v>
      </c>
      <c r="J36" s="9" t="s">
        <v>16</v>
      </c>
      <c r="K36" s="9" t="s">
        <v>17</v>
      </c>
      <c r="L36" s="14" t="s">
        <v>18</v>
      </c>
      <c r="M36" s="14" t="s">
        <v>19</v>
      </c>
      <c r="N36" s="14" t="s">
        <v>20</v>
      </c>
      <c r="O36" s="14" t="s">
        <v>21</v>
      </c>
      <c r="P36" s="14" t="s">
        <v>2</v>
      </c>
      <c r="Q36" s="10"/>
      <c r="R36" s="10"/>
      <c r="Y36" s="7"/>
      <c r="AA36" s="20" t="s">
        <v>59</v>
      </c>
      <c r="AB36" s="8">
        <f t="shared" si="76"/>
        <v>5.7716901923588289</v>
      </c>
      <c r="AC36" s="8">
        <f t="shared" si="76"/>
        <v>4.2199087760753375</v>
      </c>
      <c r="AD36" s="8">
        <f t="shared" si="76"/>
        <v>7.2513258802584</v>
      </c>
      <c r="AE36" s="8">
        <f t="shared" si="76"/>
        <v>6.1966734514579072</v>
      </c>
      <c r="AF36" s="8">
        <f t="shared" si="76"/>
        <v>4.1398239738586122</v>
      </c>
      <c r="AG36" s="8">
        <f t="shared" si="76"/>
        <v>3.5060975617756958</v>
      </c>
      <c r="AH36" s="8">
        <f t="shared" si="76"/>
        <v>4.3288725257066591</v>
      </c>
      <c r="AI36" s="8">
        <f t="shared" si="76"/>
        <v>5.3526512578255794</v>
      </c>
      <c r="AJ36" s="8">
        <f t="shared" si="76"/>
        <v>4.6135327649441908</v>
      </c>
      <c r="AK36" s="8">
        <f t="shared" si="76"/>
        <v>5.023810757031864</v>
      </c>
      <c r="AL36" s="8">
        <f t="shared" si="76"/>
        <v>6.4650183454295522</v>
      </c>
      <c r="AM36" s="8">
        <f t="shared" si="76"/>
        <v>4.3878697761938596</v>
      </c>
      <c r="AN36" s="8">
        <f t="shared" si="76"/>
        <v>4.0840318778867735</v>
      </c>
      <c r="AO36" s="8">
        <f t="shared" si="76"/>
        <v>3.6454436283315292</v>
      </c>
      <c r="AP36" s="8">
        <f t="shared" si="77"/>
        <v>4.9276250549381997</v>
      </c>
      <c r="AQ36" s="8">
        <f t="shared" si="65"/>
        <v>3.5060975617756958</v>
      </c>
      <c r="AR36" s="8">
        <f t="shared" si="78"/>
        <v>7.2513258802584</v>
      </c>
      <c r="AS36" s="8">
        <f t="shared" si="66"/>
        <v>1.1273644783998971</v>
      </c>
      <c r="AT36" s="8">
        <f t="shared" si="67"/>
        <v>4.6444635099906888</v>
      </c>
      <c r="AU36" s="32">
        <f t="shared" si="68"/>
        <v>3.5060975617756958</v>
      </c>
      <c r="AV36" s="32">
        <f t="shared" si="69"/>
        <v>6.1966734514579072</v>
      </c>
      <c r="AW36" s="8">
        <f t="shared" si="70"/>
        <v>0.84100388580459362</v>
      </c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5">
      <c r="A37" s="6">
        <v>1</v>
      </c>
      <c r="B37" s="8">
        <f>B9-$P9</f>
        <v>-1.8757618083294503</v>
      </c>
      <c r="C37" s="8">
        <f>C9-$P9</f>
        <v>1.0775316892381817</v>
      </c>
      <c r="D37" s="8">
        <f t="shared" ref="D37:M37" si="84">D9-$P9</f>
        <v>3.0461520626339507</v>
      </c>
      <c r="E37" s="8">
        <f t="shared" si="84"/>
        <v>3.3727017421226009</v>
      </c>
      <c r="F37" s="8">
        <f t="shared" si="84"/>
        <v>0.825138879132016</v>
      </c>
      <c r="G37" s="8">
        <f t="shared" si="84"/>
        <v>1.4848491880083792</v>
      </c>
      <c r="H37" s="8">
        <f t="shared" si="84"/>
        <v>-1.8641548962923906</v>
      </c>
      <c r="I37" s="8">
        <f t="shared" si="84"/>
        <v>1.9193961016889993</v>
      </c>
      <c r="J37" s="8">
        <f t="shared" si="84"/>
        <v>-1.5169083864614095</v>
      </c>
      <c r="K37" s="8">
        <f t="shared" si="84"/>
        <v>-2.5597344066101755</v>
      </c>
      <c r="L37" s="8">
        <f t="shared" si="84"/>
        <v>-2.9725013156600593</v>
      </c>
      <c r="M37" s="8">
        <f t="shared" si="84"/>
        <v>5.4625842624957492</v>
      </c>
      <c r="N37" s="8">
        <f>N9-$P9</f>
        <v>-0.2291198382294013</v>
      </c>
      <c r="O37" s="8">
        <f>O9-$P9</f>
        <v>-6.1701732737370172</v>
      </c>
      <c r="P37" s="13">
        <f>T9-$P$9</f>
        <v>4.5740723640242322</v>
      </c>
      <c r="Q37" s="10"/>
      <c r="R37" s="10"/>
      <c r="Y37" s="7"/>
      <c r="AA37" s="20" t="s">
        <v>25</v>
      </c>
      <c r="AB37" s="16">
        <f>SUM(AB22:AB36)</f>
        <v>99.999999999999986</v>
      </c>
      <c r="AC37" s="16">
        <f t="shared" ref="AC37:AO37" si="85">SUM(AC22:AC36)</f>
        <v>100.00000000000001</v>
      </c>
      <c r="AD37" s="16">
        <f t="shared" si="85"/>
        <v>100.00000000000001</v>
      </c>
      <c r="AE37" s="16">
        <f t="shared" si="85"/>
        <v>100</v>
      </c>
      <c r="AF37" s="16">
        <f t="shared" si="85"/>
        <v>100</v>
      </c>
      <c r="AG37" s="16">
        <f t="shared" si="85"/>
        <v>99.999999999999986</v>
      </c>
      <c r="AH37" s="16">
        <f t="shared" si="85"/>
        <v>99.999999999999972</v>
      </c>
      <c r="AI37" s="16">
        <f t="shared" si="85"/>
        <v>100</v>
      </c>
      <c r="AJ37" s="16">
        <f t="shared" si="85"/>
        <v>100</v>
      </c>
      <c r="AK37" s="16">
        <f t="shared" si="85"/>
        <v>100.00000000000001</v>
      </c>
      <c r="AL37" s="16">
        <f t="shared" si="85"/>
        <v>99.999999999999986</v>
      </c>
      <c r="AM37" s="16">
        <f t="shared" si="85"/>
        <v>100</v>
      </c>
      <c r="AN37" s="16">
        <f t="shared" si="85"/>
        <v>99.999999999999986</v>
      </c>
      <c r="AO37" s="16">
        <f t="shared" si="85"/>
        <v>100.00000000000001</v>
      </c>
      <c r="AP37" s="16">
        <f>SUM(AP22:AP36)</f>
        <v>100.00000000000001</v>
      </c>
      <c r="AQ37" s="25"/>
      <c r="AS37" s="13"/>
      <c r="AT37" s="13"/>
      <c r="AU37" s="3"/>
      <c r="AV37" s="3"/>
      <c r="AW37" s="13"/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5">
      <c r="A38" s="6">
        <v>2</v>
      </c>
      <c r="B38" s="8">
        <f t="shared" ref="B38:N39" si="86">B10-$P10</f>
        <v>1.9799224113896337</v>
      </c>
      <c r="C38" s="8">
        <f t="shared" si="86"/>
        <v>-2.1243539723252454</v>
      </c>
      <c r="D38" s="8">
        <f t="shared" si="86"/>
        <v>-6.768513259644493E-2</v>
      </c>
      <c r="E38" s="8">
        <f t="shared" si="86"/>
        <v>2.2373499977722311</v>
      </c>
      <c r="F38" s="8">
        <f t="shared" si="86"/>
        <v>0.38512727869984786</v>
      </c>
      <c r="G38" s="8">
        <f t="shared" si="86"/>
        <v>-0.91448471564231681</v>
      </c>
      <c r="H38" s="8">
        <f t="shared" si="86"/>
        <v>1.2779230050503259</v>
      </c>
      <c r="I38" s="8">
        <f t="shared" si="86"/>
        <v>-0.21945222071145309</v>
      </c>
      <c r="J38" s="8">
        <f t="shared" si="86"/>
        <v>0.37363881550326283</v>
      </c>
      <c r="K38" s="8">
        <f t="shared" si="86"/>
        <v>0.64965555160034683</v>
      </c>
      <c r="L38" s="8">
        <f t="shared" si="86"/>
        <v>-1.2628326858462913</v>
      </c>
      <c r="M38" s="8">
        <f t="shared" si="86"/>
        <v>2.4044642918059047</v>
      </c>
      <c r="N38" s="8">
        <f t="shared" si="86"/>
        <v>-3.1254445899525898</v>
      </c>
      <c r="O38" s="8">
        <f>O10-$P10</f>
        <v>-1.593828034747272</v>
      </c>
      <c r="P38" s="13">
        <f>T10-$P$10</f>
        <v>0.47965597722347653</v>
      </c>
      <c r="Q38" s="10"/>
      <c r="R38" s="10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5">
      <c r="A39" s="6">
        <v>3</v>
      </c>
      <c r="B39" s="8">
        <f t="shared" si="86"/>
        <v>-0.10416060306019403</v>
      </c>
      <c r="C39" s="8">
        <f t="shared" si="86"/>
        <v>1.0468222830870531</v>
      </c>
      <c r="D39" s="8">
        <f t="shared" si="86"/>
        <v>-2.9784669300375199</v>
      </c>
      <c r="E39" s="8">
        <f t="shared" si="86"/>
        <v>-5.6100517398948568</v>
      </c>
      <c r="F39" s="8">
        <f t="shared" si="86"/>
        <v>-1.2102661578318674</v>
      </c>
      <c r="G39" s="8">
        <f t="shared" si="86"/>
        <v>-0.57036447236607302</v>
      </c>
      <c r="H39" s="8">
        <f t="shared" si="86"/>
        <v>0.58623189124205055</v>
      </c>
      <c r="I39" s="8">
        <f t="shared" si="86"/>
        <v>-1.6999438809775569</v>
      </c>
      <c r="J39" s="8">
        <f t="shared" si="86"/>
        <v>1.1432695709581253</v>
      </c>
      <c r="K39" s="8">
        <f t="shared" si="86"/>
        <v>1.9100788550098287</v>
      </c>
      <c r="L39" s="8">
        <f t="shared" si="86"/>
        <v>4.2353340015063381</v>
      </c>
      <c r="M39" s="8">
        <f t="shared" si="86"/>
        <v>-7.8670485543016753</v>
      </c>
      <c r="N39" s="8">
        <f t="shared" si="86"/>
        <v>3.3545644281819662</v>
      </c>
      <c r="O39" s="8">
        <f>O11-$P11</f>
        <v>7.764001308484282</v>
      </c>
      <c r="P39" s="13">
        <f>T11-$P$11</f>
        <v>-5.0537283412477194</v>
      </c>
      <c r="Q39" s="10"/>
      <c r="R39" s="10"/>
      <c r="Y39" s="7"/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5">
      <c r="Q40" s="10"/>
      <c r="R40" s="10"/>
      <c r="Y40" s="7"/>
      <c r="AA40" s="1" t="s">
        <v>23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7" t="s">
        <v>13</v>
      </c>
      <c r="AH40" s="27" t="s">
        <v>14</v>
      </c>
      <c r="AI40" s="27" t="s">
        <v>15</v>
      </c>
      <c r="AJ40" s="27" t="s">
        <v>16</v>
      </c>
      <c r="AK40" s="27" t="s">
        <v>17</v>
      </c>
      <c r="AL40" s="12" t="s">
        <v>18</v>
      </c>
      <c r="AM40" s="12" t="s">
        <v>19</v>
      </c>
      <c r="AN40" s="12" t="s">
        <v>20</v>
      </c>
      <c r="AO40" s="12" t="s">
        <v>21</v>
      </c>
      <c r="AP40" s="6" t="s">
        <v>27</v>
      </c>
      <c r="AQ40" s="1" t="s">
        <v>28</v>
      </c>
      <c r="AR40" s="6" t="s">
        <v>29</v>
      </c>
      <c r="AS40" s="6" t="s">
        <v>30</v>
      </c>
      <c r="AT40" s="6" t="s">
        <v>31</v>
      </c>
      <c r="AU40" s="6" t="s">
        <v>34</v>
      </c>
      <c r="AV40" s="1" t="s">
        <v>32</v>
      </c>
      <c r="AW40" s="6" t="s">
        <v>33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5">
      <c r="B41" s="2" t="s">
        <v>67</v>
      </c>
      <c r="AA41" s="1" t="s">
        <v>3</v>
      </c>
      <c r="AB41" s="23">
        <f>AB2/86400</f>
        <v>2.3438156134259261E-5</v>
      </c>
      <c r="AC41" s="23">
        <f t="shared" ref="AC41:AO41" si="87">AC2/86400</f>
        <v>3.0654237002314816E-5</v>
      </c>
      <c r="AD41" s="23">
        <f t="shared" si="87"/>
        <v>2.939447383101852E-5</v>
      </c>
      <c r="AE41" s="23">
        <f t="shared" si="87"/>
        <v>2.5940885613425929E-5</v>
      </c>
      <c r="AF41" s="23">
        <f t="shared" si="87"/>
        <v>2.5120464849537033E-5</v>
      </c>
      <c r="AG41" s="23">
        <f t="shared" si="87"/>
        <v>1.79970290625E-5</v>
      </c>
      <c r="AH41" s="23">
        <f t="shared" si="87"/>
        <v>2.0755647939814816E-5</v>
      </c>
      <c r="AI41" s="23">
        <f t="shared" si="87"/>
        <v>2.2171831701388886E-5</v>
      </c>
      <c r="AJ41" s="23">
        <f t="shared" si="87"/>
        <v>2.1307056770833332E-5</v>
      </c>
      <c r="AK41" s="23">
        <f t="shared" si="87"/>
        <v>2.4714978576388885E-5</v>
      </c>
      <c r="AL41" s="23">
        <f t="shared" si="87"/>
        <v>2.3337112627314813E-5</v>
      </c>
      <c r="AM41" s="23">
        <f t="shared" si="87"/>
        <v>2.7842865532407409E-5</v>
      </c>
      <c r="AN41" s="23">
        <f t="shared" si="87"/>
        <v>2.38948202662037E-5</v>
      </c>
      <c r="AO41" s="23">
        <f t="shared" si="87"/>
        <v>3.0301503321759261E-5</v>
      </c>
      <c r="AP41" s="23">
        <f>AP2/86400</f>
        <v>2.4776504516369052E-5</v>
      </c>
      <c r="AQ41" s="23">
        <f>AQ2/86400</f>
        <v>1.79970290625E-5</v>
      </c>
      <c r="AR41" s="23">
        <f>AR2/86400</f>
        <v>3.0654237002314816E-5</v>
      </c>
      <c r="AS41" s="8">
        <f>AS2</f>
        <v>15.137678475619348</v>
      </c>
      <c r="AT41" s="23">
        <f>AT2/86400</f>
        <v>2.4399742534722228E-5</v>
      </c>
      <c r="AU41" s="23">
        <f>AU2/86400</f>
        <v>1.79970290625E-5</v>
      </c>
      <c r="AV41" s="23">
        <f>AV2/86400</f>
        <v>3.0654237002314816E-5</v>
      </c>
      <c r="AW41" s="8">
        <f>AW2</f>
        <v>16.481603868703147</v>
      </c>
    </row>
    <row r="42" spans="1:66" x14ac:dyDescent="0.35">
      <c r="AA42" s="1" t="s">
        <v>4</v>
      </c>
      <c r="AB42" s="23">
        <f t="shared" ref="AB42:AQ55" si="88">AB3/86400</f>
        <v>1.145308431712963E-5</v>
      </c>
      <c r="AC42" s="23">
        <f t="shared" si="88"/>
        <v>2.1970269594907411E-5</v>
      </c>
      <c r="AD42" s="23">
        <f t="shared" si="88"/>
        <v>1.8392542199074073E-5</v>
      </c>
      <c r="AE42" s="23">
        <f t="shared" si="88"/>
        <v>2.3811360972222219E-5</v>
      </c>
      <c r="AF42" s="23">
        <f t="shared" si="88"/>
        <v>1.835317460648148E-5</v>
      </c>
      <c r="AG42" s="23">
        <f t="shared" si="88"/>
        <v>3.2175138576388892E-5</v>
      </c>
      <c r="AH42" s="23">
        <f t="shared" si="88"/>
        <v>1.206328210648148E-5</v>
      </c>
      <c r="AI42" s="23">
        <f t="shared" si="88"/>
        <v>3.3748792719907413E-5</v>
      </c>
      <c r="AJ42" s="23">
        <f t="shared" si="88"/>
        <v>1.7770796597222221E-5</v>
      </c>
      <c r="AK42" s="23">
        <f t="shared" si="88"/>
        <v>1.4258944317129632E-5</v>
      </c>
      <c r="AL42" s="23">
        <f t="shared" si="88"/>
        <v>1.6888699918981481E-5</v>
      </c>
      <c r="AM42" s="23">
        <f t="shared" si="88"/>
        <v>4.4238683136574075E-5</v>
      </c>
      <c r="AN42" s="23">
        <f t="shared" si="88"/>
        <v>3.0543745277777787E-5</v>
      </c>
      <c r="AO42" s="23">
        <f t="shared" si="88"/>
        <v>2.8050726504629591E-6</v>
      </c>
      <c r="AP42" s="23">
        <f t="shared" si="88"/>
        <v>2.1319541927910056E-5</v>
      </c>
      <c r="AQ42" s="23">
        <f t="shared" si="88"/>
        <v>2.8050726504629591E-6</v>
      </c>
      <c r="AR42" s="23">
        <f t="shared" ref="AR42:AR55" si="89">AR3/86400</f>
        <v>4.4238683136574075E-5</v>
      </c>
      <c r="AS42" s="8">
        <f t="shared" ref="AS42:AS55" si="90">AS3</f>
        <v>50.628865474911336</v>
      </c>
      <c r="AT42" s="23">
        <f t="shared" ref="AT42:AV56" si="91">AT3/86400</f>
        <v>2.5077455753761577E-5</v>
      </c>
      <c r="AU42" s="23">
        <f t="shared" si="91"/>
        <v>1.206328210648148E-5</v>
      </c>
      <c r="AV42" s="23">
        <f t="shared" si="91"/>
        <v>4.4238683136574075E-5</v>
      </c>
      <c r="AW42" s="8">
        <f t="shared" ref="AW42:AW56" si="92">AW3</f>
        <v>43.568021310878564</v>
      </c>
    </row>
    <row r="43" spans="1:66" x14ac:dyDescent="0.35">
      <c r="AA43" s="1" t="s">
        <v>5</v>
      </c>
      <c r="AB43" s="23">
        <f t="shared" si="88"/>
        <v>1.9347075243055553E-5</v>
      </c>
      <c r="AC43" s="23">
        <f t="shared" si="88"/>
        <v>2.6447677835648145E-5</v>
      </c>
      <c r="AD43" s="23">
        <f t="shared" si="88"/>
        <v>2.5128075925925931E-5</v>
      </c>
      <c r="AE43" s="23">
        <f t="shared" si="88"/>
        <v>2.3240530775462964E-5</v>
      </c>
      <c r="AF43" s="23">
        <f t="shared" si="88"/>
        <v>2.5911753587962963E-5</v>
      </c>
      <c r="AG43" s="23">
        <f t="shared" si="88"/>
        <v>2.0266439907407402E-5</v>
      </c>
      <c r="AH43" s="23">
        <f t="shared" si="88"/>
        <v>2.0021835891203707E-5</v>
      </c>
      <c r="AI43" s="23">
        <f t="shared" si="88"/>
        <v>2.5415721851851852E-5</v>
      </c>
      <c r="AJ43" s="23">
        <f t="shared" si="88"/>
        <v>2.2323003275462966E-5</v>
      </c>
      <c r="AK43" s="23">
        <f t="shared" si="88"/>
        <v>2.1305744525462959E-5</v>
      </c>
      <c r="AL43" s="23">
        <f t="shared" si="88"/>
        <v>1.8518518518518525E-5</v>
      </c>
      <c r="AM43" s="23">
        <f t="shared" si="88"/>
        <v>2.84989921875E-5</v>
      </c>
      <c r="AN43" s="23">
        <f t="shared" si="88"/>
        <v>2.3263626446759254E-5</v>
      </c>
      <c r="AO43" s="23">
        <f t="shared" si="88"/>
        <v>2.1810699583333334E-5</v>
      </c>
      <c r="AP43" s="23">
        <f t="shared" si="88"/>
        <v>2.2964263968253965E-5</v>
      </c>
      <c r="AQ43" s="23">
        <f t="shared" si="88"/>
        <v>1.8518518518518525E-5</v>
      </c>
      <c r="AR43" s="23">
        <f t="shared" si="89"/>
        <v>2.84989921875E-5</v>
      </c>
      <c r="AS43" s="8">
        <f t="shared" si="90"/>
        <v>12.98483155957198</v>
      </c>
      <c r="AT43" s="23">
        <f t="shared" si="91"/>
        <v>2.3888587070312498E-5</v>
      </c>
      <c r="AU43" s="23">
        <f t="shared" si="91"/>
        <v>2.0021835891203707E-5</v>
      </c>
      <c r="AV43" s="23">
        <f t="shared" si="91"/>
        <v>2.84989921875E-5</v>
      </c>
      <c r="AW43" s="8">
        <f t="shared" si="92"/>
        <v>13.180078868145607</v>
      </c>
    </row>
    <row r="44" spans="1:66" x14ac:dyDescent="0.35">
      <c r="AA44" s="1" t="s">
        <v>6</v>
      </c>
      <c r="AB44" s="23">
        <f t="shared" si="88"/>
        <v>1.84857121875E-5</v>
      </c>
      <c r="AC44" s="23">
        <f t="shared" si="88"/>
        <v>1.5778533634259255E-5</v>
      </c>
      <c r="AD44" s="23">
        <f t="shared" si="88"/>
        <v>2.2306206435185182E-5</v>
      </c>
      <c r="AE44" s="23">
        <f t="shared" si="88"/>
        <v>2.7240278831018523E-5</v>
      </c>
      <c r="AF44" s="23">
        <f t="shared" si="88"/>
        <v>2.0011337870370379E-5</v>
      </c>
      <c r="AG44" s="23">
        <f t="shared" si="88"/>
        <v>1.4973335011574077E-5</v>
      </c>
      <c r="AH44" s="23">
        <f t="shared" si="88"/>
        <v>1.878884269675926E-5</v>
      </c>
      <c r="AI44" s="23">
        <f t="shared" si="88"/>
        <v>1.9982993194444439E-5</v>
      </c>
      <c r="AJ44" s="23">
        <f t="shared" si="88"/>
        <v>1.1237087430555554E-5</v>
      </c>
      <c r="AK44" s="23">
        <f t="shared" si="88"/>
        <v>1.4361300069444454E-5</v>
      </c>
      <c r="AL44" s="23">
        <f t="shared" si="88"/>
        <v>1.1522633749999993E-5</v>
      </c>
      <c r="AM44" s="23">
        <f t="shared" si="88"/>
        <v>2.3021122025462968E-5</v>
      </c>
      <c r="AN44" s="23">
        <f t="shared" si="88"/>
        <v>1.6624149652777785E-5</v>
      </c>
      <c r="AO44" s="23">
        <f t="shared" si="88"/>
        <v>4.9970605555555597E-6</v>
      </c>
      <c r="AP44" s="23">
        <f t="shared" si="88"/>
        <v>1.7095042381779104E-5</v>
      </c>
      <c r="AQ44" s="23">
        <f t="shared" si="88"/>
        <v>4.9970605555555597E-6</v>
      </c>
      <c r="AR44" s="23">
        <f t="shared" si="89"/>
        <v>2.7240278831018523E-5</v>
      </c>
      <c r="AS44" s="8">
        <f t="shared" si="90"/>
        <v>32.951390765384211</v>
      </c>
      <c r="AT44" s="23">
        <f t="shared" si="91"/>
        <v>1.9269717916666668E-5</v>
      </c>
      <c r="AU44" s="23">
        <f t="shared" si="91"/>
        <v>1.4361300069444454E-5</v>
      </c>
      <c r="AV44" s="23">
        <f t="shared" si="91"/>
        <v>2.7240278831018523E-5</v>
      </c>
      <c r="AW44" s="8">
        <f t="shared" si="92"/>
        <v>22.674202503047407</v>
      </c>
    </row>
    <row r="45" spans="1:66" x14ac:dyDescent="0.35">
      <c r="AA45" s="1" t="s">
        <v>0</v>
      </c>
      <c r="AB45" s="23">
        <f t="shared" si="88"/>
        <v>2.5702317962962965E-5</v>
      </c>
      <c r="AC45" s="23">
        <f t="shared" si="88"/>
        <v>2.1637482152777776E-5</v>
      </c>
      <c r="AD45" s="23">
        <f t="shared" si="88"/>
        <v>2.4708154861111108E-5</v>
      </c>
      <c r="AE45" s="23">
        <f t="shared" si="88"/>
        <v>2.6969429745370382E-5</v>
      </c>
      <c r="AF45" s="23">
        <f t="shared" si="88"/>
        <v>2.2836356770833318E-5</v>
      </c>
      <c r="AG45" s="23">
        <f t="shared" si="88"/>
        <v>1.9562547245370361E-5</v>
      </c>
      <c r="AH45" s="23">
        <f t="shared" si="88"/>
        <v>2.4896069537037028E-5</v>
      </c>
      <c r="AI45" s="23">
        <f t="shared" si="88"/>
        <v>2.5317040393518518E-5</v>
      </c>
      <c r="AJ45" s="23">
        <f t="shared" si="88"/>
        <v>2.2423784328703708E-5</v>
      </c>
      <c r="AK45" s="23">
        <f t="shared" si="88"/>
        <v>2.5746409675925928E-5</v>
      </c>
      <c r="AL45" s="23">
        <f t="shared" si="88"/>
        <v>2.3736037627314829E-5</v>
      </c>
      <c r="AM45" s="23">
        <f t="shared" si="88"/>
        <v>2.6908541192129624E-5</v>
      </c>
      <c r="AN45" s="23">
        <f t="shared" si="88"/>
        <v>2.862654320601851E-5</v>
      </c>
      <c r="AO45" s="23">
        <f t="shared" si="88"/>
        <v>2.3868312754629628E-5</v>
      </c>
      <c r="AP45" s="23">
        <f t="shared" si="88"/>
        <v>2.4495644818121687E-5</v>
      </c>
      <c r="AQ45" s="23">
        <f t="shared" si="88"/>
        <v>1.9562547245370361E-5</v>
      </c>
      <c r="AR45" s="23">
        <f t="shared" si="89"/>
        <v>2.862654320601851E-5</v>
      </c>
      <c r="AS45" s="8">
        <f t="shared" si="90"/>
        <v>9.7021754358722436</v>
      </c>
      <c r="AT45" s="23">
        <f t="shared" si="91"/>
        <v>2.4234234589120365E-5</v>
      </c>
      <c r="AU45" s="23">
        <f t="shared" si="91"/>
        <v>1.9562547245370361E-5</v>
      </c>
      <c r="AV45" s="23">
        <f t="shared" si="91"/>
        <v>2.6969429745370382E-5</v>
      </c>
      <c r="AW45" s="8">
        <f t="shared" si="92"/>
        <v>10.923228630628499</v>
      </c>
    </row>
    <row r="46" spans="1:66" x14ac:dyDescent="0.35">
      <c r="AA46" s="1" t="s">
        <v>1</v>
      </c>
      <c r="AB46" s="23">
        <f t="shared" si="88"/>
        <v>4.4340513993055561E-5</v>
      </c>
      <c r="AC46" s="23">
        <f t="shared" si="88"/>
        <v>4.0663055347222241E-5</v>
      </c>
      <c r="AD46" s="23">
        <f t="shared" si="88"/>
        <v>3.7876879155092592E-5</v>
      </c>
      <c r="AE46" s="23">
        <f t="shared" si="88"/>
        <v>4.0832073564814801E-5</v>
      </c>
      <c r="AF46" s="23">
        <f t="shared" si="88"/>
        <v>4.4371220706018524E-5</v>
      </c>
      <c r="AG46" s="23">
        <f t="shared" si="88"/>
        <v>4.1802616099537046E-5</v>
      </c>
      <c r="AH46" s="23">
        <f t="shared" si="88"/>
        <v>4.0396405474537048E-5</v>
      </c>
      <c r="AI46" s="23">
        <f t="shared" si="88"/>
        <v>4.4028722604166674E-5</v>
      </c>
      <c r="AJ46" s="23">
        <f t="shared" si="88"/>
        <v>3.970773494212962E-5</v>
      </c>
      <c r="AK46" s="23">
        <f t="shared" si="88"/>
        <v>4.38303099074074E-5</v>
      </c>
      <c r="AL46" s="23">
        <f t="shared" si="88"/>
        <v>3.9068405138888881E-5</v>
      </c>
      <c r="AM46" s="23">
        <f t="shared" si="88"/>
        <v>5.3124212650462968E-5</v>
      </c>
      <c r="AN46" s="23">
        <f t="shared" si="88"/>
        <v>3.6281179143518522E-5</v>
      </c>
      <c r="AO46" s="23">
        <f t="shared" si="88"/>
        <v>4.3562610231481469E-5</v>
      </c>
      <c r="AP46" s="23">
        <f t="shared" si="88"/>
        <v>4.2134709925595246E-5</v>
      </c>
      <c r="AQ46" s="23">
        <f t="shared" si="88"/>
        <v>3.6281179143518522E-5</v>
      </c>
      <c r="AR46" s="23">
        <f t="shared" si="89"/>
        <v>5.3124212650462968E-5</v>
      </c>
      <c r="AS46" s="8">
        <f t="shared" si="90"/>
        <v>9.6252142771392819</v>
      </c>
      <c r="AT46" s="23">
        <f t="shared" si="91"/>
        <v>4.3631077044270834E-5</v>
      </c>
      <c r="AU46" s="23">
        <f t="shared" si="91"/>
        <v>4.0396405474537048E-5</v>
      </c>
      <c r="AV46" s="23">
        <f t="shared" si="91"/>
        <v>5.3124212650462968E-5</v>
      </c>
      <c r="AW46" s="8">
        <f t="shared" si="92"/>
        <v>9.5414119363932262</v>
      </c>
    </row>
    <row r="47" spans="1:66" x14ac:dyDescent="0.35">
      <c r="AA47" s="1" t="s">
        <v>7</v>
      </c>
      <c r="AB47" s="23">
        <f t="shared" si="88"/>
        <v>1.8471277395833327E-5</v>
      </c>
      <c r="AC47" s="23">
        <f t="shared" si="88"/>
        <v>1.9837070624999982E-5</v>
      </c>
      <c r="AD47" s="23">
        <f t="shared" si="88"/>
        <v>1.6376921134259262E-5</v>
      </c>
      <c r="AE47" s="23">
        <f t="shared" si="88"/>
        <v>1.9539976493055575E-5</v>
      </c>
      <c r="AF47" s="23">
        <f t="shared" si="88"/>
        <v>1.9494834976851861E-5</v>
      </c>
      <c r="AG47" s="23">
        <f t="shared" si="88"/>
        <v>1.6250944826388875E-5</v>
      </c>
      <c r="AH47" s="23">
        <f t="shared" si="88"/>
        <v>1.9753086423611115E-5</v>
      </c>
      <c r="AI47" s="23">
        <f t="shared" si="88"/>
        <v>2.1365583275462949E-5</v>
      </c>
      <c r="AJ47" s="23">
        <f t="shared" si="88"/>
        <v>1.9766733854166664E-5</v>
      </c>
      <c r="AK47" s="23">
        <f t="shared" si="88"/>
        <v>2.3653628113425904E-5</v>
      </c>
      <c r="AL47" s="23">
        <f t="shared" si="88"/>
        <v>1.7898610057870371E-5</v>
      </c>
      <c r="AM47" s="23">
        <f t="shared" si="88"/>
        <v>2.6657375914351841E-5</v>
      </c>
      <c r="AN47" s="23">
        <f t="shared" si="88"/>
        <v>2.0710506423611112E-5</v>
      </c>
      <c r="AO47" s="23">
        <f t="shared" si="88"/>
        <v>1.9635508518518514E-5</v>
      </c>
      <c r="AP47" s="23">
        <f t="shared" si="88"/>
        <v>1.9958004145171952E-5</v>
      </c>
      <c r="AQ47" s="23">
        <f t="shared" si="88"/>
        <v>1.6250944826388875E-5</v>
      </c>
      <c r="AR47" s="23">
        <f t="shared" si="89"/>
        <v>2.6657375914351841E-5</v>
      </c>
      <c r="AS47" s="8">
        <f t="shared" si="90"/>
        <v>13.52277696536329</v>
      </c>
      <c r="AT47" s="23">
        <f t="shared" si="91"/>
        <v>2.0819062581018511E-5</v>
      </c>
      <c r="AU47" s="23">
        <f t="shared" si="91"/>
        <v>1.6250944826388875E-5</v>
      </c>
      <c r="AV47" s="23">
        <f t="shared" si="91"/>
        <v>2.6657375914351841E-5</v>
      </c>
      <c r="AW47" s="8">
        <f t="shared" si="92"/>
        <v>15.056096100789876</v>
      </c>
    </row>
    <row r="48" spans="1:66" x14ac:dyDescent="0.35">
      <c r="B48" s="37" t="s">
        <v>44</v>
      </c>
      <c r="C48" s="6">
        <v>1</v>
      </c>
      <c r="D48" s="6">
        <v>2</v>
      </c>
      <c r="E48" s="6">
        <v>3</v>
      </c>
      <c r="F48" s="6" t="s">
        <v>25</v>
      </c>
      <c r="H48" s="35" t="s">
        <v>48</v>
      </c>
      <c r="I48" s="1" t="s">
        <v>3</v>
      </c>
      <c r="J48" s="1" t="s">
        <v>4</v>
      </c>
      <c r="K48" s="1" t="s">
        <v>5</v>
      </c>
      <c r="L48" s="1" t="s">
        <v>6</v>
      </c>
      <c r="M48" s="1" t="s">
        <v>0</v>
      </c>
      <c r="N48" s="1" t="s">
        <v>1</v>
      </c>
      <c r="O48" s="1" t="s">
        <v>7</v>
      </c>
      <c r="P48" s="1" t="s">
        <v>52</v>
      </c>
      <c r="Q48" s="1" t="s">
        <v>53</v>
      </c>
      <c r="R48" s="20" t="s">
        <v>54</v>
      </c>
      <c r="S48" s="20" t="s">
        <v>55</v>
      </c>
      <c r="T48" s="20" t="s">
        <v>56</v>
      </c>
      <c r="U48" s="20" t="s">
        <v>57</v>
      </c>
      <c r="V48" s="20" t="s">
        <v>58</v>
      </c>
      <c r="W48" s="20" t="s">
        <v>59</v>
      </c>
      <c r="X48" s="20" t="s">
        <v>25</v>
      </c>
      <c r="AA48" s="1" t="s">
        <v>52</v>
      </c>
      <c r="AB48" s="23">
        <f t="shared" si="88"/>
        <v>7.5370580324074097E-6</v>
      </c>
      <c r="AC48" s="23">
        <f t="shared" si="88"/>
        <v>6.8552112268518677E-6</v>
      </c>
      <c r="AD48" s="23">
        <f t="shared" si="88"/>
        <v>7.0546737268518392E-6</v>
      </c>
      <c r="AE48" s="23">
        <f t="shared" si="88"/>
        <v>1.0262870578703671E-5</v>
      </c>
      <c r="AF48" s="23">
        <f t="shared" si="88"/>
        <v>6.5704522453703519E-6</v>
      </c>
      <c r="AG48" s="23">
        <f t="shared" si="88"/>
        <v>6.5276728009259372E-6</v>
      </c>
      <c r="AH48" s="23">
        <f t="shared" si="88"/>
        <v>6.6179558217592479E-6</v>
      </c>
      <c r="AI48" s="23">
        <f t="shared" si="88"/>
        <v>7.0903670023148009E-6</v>
      </c>
      <c r="AJ48" s="23">
        <f t="shared" si="88"/>
        <v>4.5214999537037099E-6</v>
      </c>
      <c r="AK48" s="23">
        <f t="shared" si="88"/>
        <v>4.7829008217592921E-6</v>
      </c>
      <c r="AL48" s="23">
        <f t="shared" si="88"/>
        <v>5.1062400231481363E-6</v>
      </c>
      <c r="AM48" s="23">
        <f t="shared" si="88"/>
        <v>7.0588729282407542E-6</v>
      </c>
      <c r="AN48" s="23">
        <f t="shared" si="88"/>
        <v>4.3335852893518674E-6</v>
      </c>
      <c r="AO48" s="23">
        <f t="shared" si="88"/>
        <v>5.5261610879629669E-6</v>
      </c>
      <c r="AP48" s="23">
        <f t="shared" si="88"/>
        <v>6.417537252810846E-6</v>
      </c>
      <c r="AQ48" s="23">
        <f t="shared" si="88"/>
        <v>4.3335852893518674E-6</v>
      </c>
      <c r="AR48" s="23">
        <f t="shared" si="89"/>
        <v>1.0262870578703671E-5</v>
      </c>
      <c r="AS48" s="8">
        <f t="shared" si="90"/>
        <v>23.946180670440992</v>
      </c>
      <c r="AT48" s="23">
        <f t="shared" si="91"/>
        <v>6.97078792824074E-6</v>
      </c>
      <c r="AU48" s="23">
        <f t="shared" si="91"/>
        <v>4.7829008217592921E-6</v>
      </c>
      <c r="AV48" s="23">
        <f t="shared" si="91"/>
        <v>1.0262870578703671E-5</v>
      </c>
      <c r="AW48" s="8">
        <f t="shared" si="92"/>
        <v>21.78395892947816</v>
      </c>
    </row>
    <row r="49" spans="2:49" x14ac:dyDescent="0.35">
      <c r="B49" s="9" t="s">
        <v>8</v>
      </c>
      <c r="C49" s="23">
        <v>7.2724027881944451E-5</v>
      </c>
      <c r="D49" s="23">
        <v>1.073278848611111E-4</v>
      </c>
      <c r="E49" s="23">
        <v>2.5521122028935184E-4</v>
      </c>
      <c r="F49" s="43">
        <v>4.3526313303240738E-4</v>
      </c>
      <c r="H49" s="9" t="s">
        <v>8</v>
      </c>
      <c r="I49" s="43">
        <v>2.3438156134259261E-5</v>
      </c>
      <c r="J49" s="43">
        <v>1.145308431712963E-5</v>
      </c>
      <c r="K49" s="43">
        <v>1.9347075243055553E-5</v>
      </c>
      <c r="L49" s="43">
        <v>1.84857121875E-5</v>
      </c>
      <c r="M49" s="43">
        <v>2.5702317962962965E-5</v>
      </c>
      <c r="N49" s="43">
        <v>4.4340513993055561E-5</v>
      </c>
      <c r="O49" s="43">
        <v>1.8471277395833327E-5</v>
      </c>
      <c r="P49" s="43">
        <v>7.5370580324074097E-6</v>
      </c>
      <c r="Q49" s="43">
        <v>1.1276717476851843E-5</v>
      </c>
      <c r="R49" s="43">
        <v>2.9030979675925952E-5</v>
      </c>
      <c r="S49" s="43">
        <v>3.3976862349537008E-5</v>
      </c>
      <c r="T49" s="43">
        <v>2.1918829259259276E-5</v>
      </c>
      <c r="U49" s="43">
        <v>1.355400184722222E-4</v>
      </c>
      <c r="V49" s="43">
        <v>9.6224909722222136E-6</v>
      </c>
      <c r="W49" s="43">
        <v>2.5122039560185224E-5</v>
      </c>
      <c r="X49" s="43">
        <v>4.3526313303240743E-4</v>
      </c>
      <c r="AA49" s="1" t="s">
        <v>53</v>
      </c>
      <c r="AB49" s="23">
        <f t="shared" si="88"/>
        <v>1.1276717476851843E-5</v>
      </c>
      <c r="AC49" s="23">
        <f t="shared" si="88"/>
        <v>1.0163664224537047E-5</v>
      </c>
      <c r="AD49" s="23">
        <f t="shared" si="88"/>
        <v>1.3521457962962986E-5</v>
      </c>
      <c r="AE49" s="23">
        <f t="shared" si="88"/>
        <v>1.6137041238425945E-5</v>
      </c>
      <c r="AF49" s="23">
        <f t="shared" si="88"/>
        <v>1.2955876805555577E-5</v>
      </c>
      <c r="AG49" s="23">
        <f t="shared" si="88"/>
        <v>8.4824053009259345E-6</v>
      </c>
      <c r="AH49" s="23">
        <f t="shared" si="88"/>
        <v>1.0968337951388876E-5</v>
      </c>
      <c r="AI49" s="23">
        <f t="shared" si="88"/>
        <v>1.3181321909722223E-5</v>
      </c>
      <c r="AJ49" s="23">
        <f t="shared" si="88"/>
        <v>1.1690602164351841E-5</v>
      </c>
      <c r="AK49" s="23">
        <f t="shared" si="88"/>
        <v>1.0649197951388885E-5</v>
      </c>
      <c r="AL49" s="23">
        <f t="shared" si="88"/>
        <v>1.058201059027778E-5</v>
      </c>
      <c r="AM49" s="23">
        <f t="shared" si="88"/>
        <v>1.5179358784722199E-5</v>
      </c>
      <c r="AN49" s="23">
        <f t="shared" si="88"/>
        <v>1.0531620057870359E-5</v>
      </c>
      <c r="AO49" s="23">
        <f t="shared" si="88"/>
        <v>9.1710758333333355E-6</v>
      </c>
      <c r="AP49" s="23">
        <f t="shared" si="88"/>
        <v>1.1749334875165345E-5</v>
      </c>
      <c r="AQ49" s="23">
        <f t="shared" si="88"/>
        <v>8.4824053009259345E-6</v>
      </c>
      <c r="AR49" s="23">
        <f t="shared" si="89"/>
        <v>1.6137041238425945E-5</v>
      </c>
      <c r="AS49" s="8">
        <f t="shared" si="90"/>
        <v>18.64557476946052</v>
      </c>
      <c r="AT49" s="23">
        <f t="shared" si="91"/>
        <v>1.2214650520833336E-5</v>
      </c>
      <c r="AU49" s="23">
        <f t="shared" si="91"/>
        <v>8.4824053009259345E-6</v>
      </c>
      <c r="AV49" s="23">
        <f t="shared" si="91"/>
        <v>1.6137041238425945E-5</v>
      </c>
      <c r="AW49" s="8">
        <f t="shared" si="92"/>
        <v>21.393298429420131</v>
      </c>
    </row>
    <row r="50" spans="2:49" x14ac:dyDescent="0.35">
      <c r="B50" s="9" t="s">
        <v>9</v>
      </c>
      <c r="C50" s="23">
        <v>9.4850718067129617E-5</v>
      </c>
      <c r="D50" s="23">
        <v>9.9156483576388904E-5</v>
      </c>
      <c r="E50" s="23">
        <v>2.8841490299768516E-4</v>
      </c>
      <c r="F50" s="43">
        <v>4.8242210464120367E-4</v>
      </c>
      <c r="H50" s="9" t="s">
        <v>9</v>
      </c>
      <c r="I50" s="43">
        <v>3.0654237002314816E-5</v>
      </c>
      <c r="J50" s="43">
        <v>2.1970269594907411E-5</v>
      </c>
      <c r="K50" s="43">
        <v>2.6447677835648145E-5</v>
      </c>
      <c r="L50" s="43">
        <v>1.5778533634259255E-5</v>
      </c>
      <c r="M50" s="43">
        <v>2.1637482152777776E-5</v>
      </c>
      <c r="N50" s="43">
        <v>4.0663055347222241E-5</v>
      </c>
      <c r="O50" s="43">
        <v>1.9837070624999982E-5</v>
      </c>
      <c r="P50" s="43">
        <v>6.8552112268518677E-6</v>
      </c>
      <c r="Q50" s="43">
        <v>1.0163664224537047E-5</v>
      </c>
      <c r="R50" s="43">
        <v>4.3642395231481447E-5</v>
      </c>
      <c r="S50" s="43">
        <v>3.8659769467592626E-5</v>
      </c>
      <c r="T50" s="43">
        <v>2.6107279328703694E-5</v>
      </c>
      <c r="U50" s="43">
        <v>1.4967613589120371E-4</v>
      </c>
      <c r="V50" s="43">
        <v>9.9715503472221741E-6</v>
      </c>
      <c r="W50" s="43">
        <v>2.0357772731481502E-5</v>
      </c>
      <c r="X50" s="43">
        <v>4.8242210464120367E-4</v>
      </c>
      <c r="AA50" s="20" t="s">
        <v>54</v>
      </c>
      <c r="AB50" s="23">
        <f t="shared" si="88"/>
        <v>2.9030979675925952E-5</v>
      </c>
      <c r="AC50" s="23">
        <f t="shared" si="88"/>
        <v>4.3642395231481447E-5</v>
      </c>
      <c r="AD50" s="23">
        <f t="shared" si="88"/>
        <v>1.8434534305555532E-5</v>
      </c>
      <c r="AE50" s="23">
        <f t="shared" si="88"/>
        <v>3.6751490717592579E-5</v>
      </c>
      <c r="AF50" s="23">
        <f t="shared" si="88"/>
        <v>2.9967928518518494E-5</v>
      </c>
      <c r="AG50" s="23">
        <f t="shared" si="88"/>
        <v>2.7603510543981491E-5</v>
      </c>
      <c r="AH50" s="23">
        <f t="shared" si="88"/>
        <v>3.7620727303240781E-5</v>
      </c>
      <c r="AI50" s="23">
        <f t="shared" si="88"/>
        <v>3.0409895439814856E-5</v>
      </c>
      <c r="AJ50" s="23">
        <f t="shared" si="88"/>
        <v>4.0715545486111114E-5</v>
      </c>
      <c r="AK50" s="23">
        <f t="shared" si="88"/>
        <v>2.5162194502314801E-5</v>
      </c>
      <c r="AL50" s="23">
        <f t="shared" si="88"/>
        <v>2.3251028807870387E-5</v>
      </c>
      <c r="AM50" s="23">
        <f t="shared" si="88"/>
        <v>3.0011495335648171E-5</v>
      </c>
      <c r="AN50" s="23">
        <f t="shared" si="88"/>
        <v>2.9596035937499978E-5</v>
      </c>
      <c r="AO50" s="23">
        <f t="shared" si="88"/>
        <v>2.3985890659722219E-5</v>
      </c>
      <c r="AP50" s="23">
        <f t="shared" si="88"/>
        <v>3.0441689461805555E-5</v>
      </c>
      <c r="AQ50" s="23">
        <f t="shared" si="88"/>
        <v>1.8434534305555532E-5</v>
      </c>
      <c r="AR50" s="23">
        <f t="shared" si="89"/>
        <v>4.3642395231481447E-5</v>
      </c>
      <c r="AS50" s="8">
        <f t="shared" si="90"/>
        <v>23.188209437826341</v>
      </c>
      <c r="AT50" s="23">
        <f t="shared" si="91"/>
        <v>3.2646204699074076E-5</v>
      </c>
      <c r="AU50" s="23">
        <f t="shared" si="91"/>
        <v>2.5162194502314801E-5</v>
      </c>
      <c r="AV50" s="23">
        <f t="shared" si="91"/>
        <v>4.3642395231481447E-5</v>
      </c>
      <c r="AW50" s="8">
        <f t="shared" si="92"/>
        <v>18.778219362158101</v>
      </c>
    </row>
    <row r="51" spans="2:49" x14ac:dyDescent="0.35">
      <c r="B51" s="9" t="s">
        <v>10</v>
      </c>
      <c r="C51" s="23">
        <v>9.5221298391203702E-5</v>
      </c>
      <c r="D51" s="23">
        <v>9.9538086840277788E-5</v>
      </c>
      <c r="E51" s="23">
        <v>2.4546905181712958E-4</v>
      </c>
      <c r="F51" s="43">
        <v>4.4022843704861109E-4</v>
      </c>
      <c r="H51" s="9" t="s">
        <v>10</v>
      </c>
      <c r="I51" s="43">
        <v>2.939447383101852E-5</v>
      </c>
      <c r="J51" s="43">
        <v>1.8392542199074073E-5</v>
      </c>
      <c r="K51" s="43">
        <v>2.5128075925925931E-5</v>
      </c>
      <c r="L51" s="43">
        <v>2.2306206435185182E-5</v>
      </c>
      <c r="M51" s="43">
        <v>2.4708154861111108E-5</v>
      </c>
      <c r="N51" s="43">
        <v>3.7876879155092592E-5</v>
      </c>
      <c r="O51" s="43">
        <v>1.6376921134259262E-5</v>
      </c>
      <c r="P51" s="43">
        <v>7.0546737268518392E-6</v>
      </c>
      <c r="Q51" s="43">
        <v>1.3521457962962986E-5</v>
      </c>
      <c r="R51" s="43">
        <v>1.8434534305555532E-5</v>
      </c>
      <c r="S51" s="43">
        <v>4.1446208113425923E-5</v>
      </c>
      <c r="T51" s="43">
        <v>1.8707482997685208E-5</v>
      </c>
      <c r="U51" s="43">
        <v>1.2772948685185184E-4</v>
      </c>
      <c r="V51" s="43">
        <v>7.2289409606481114E-6</v>
      </c>
      <c r="W51" s="43">
        <v>3.1922398587962993E-5</v>
      </c>
      <c r="X51" s="43">
        <v>4.4022843704861109E-4</v>
      </c>
      <c r="AA51" s="20" t="s">
        <v>55</v>
      </c>
      <c r="AB51" s="23">
        <f t="shared" si="88"/>
        <v>3.3976862349537008E-5</v>
      </c>
      <c r="AC51" s="23">
        <f t="shared" si="88"/>
        <v>3.8659769467592626E-5</v>
      </c>
      <c r="AD51" s="23">
        <f t="shared" si="88"/>
        <v>4.1446208113425923E-5</v>
      </c>
      <c r="AE51" s="23">
        <f t="shared" si="88"/>
        <v>3.6596907280092594E-5</v>
      </c>
      <c r="AF51" s="23">
        <f t="shared" si="88"/>
        <v>3.7658520208333324E-5</v>
      </c>
      <c r="AG51" s="23">
        <f t="shared" si="88"/>
        <v>2.8951719583333313E-5</v>
      </c>
      <c r="AH51" s="23">
        <f t="shared" si="88"/>
        <v>3.4042999918981454E-5</v>
      </c>
      <c r="AI51" s="23">
        <f t="shared" si="88"/>
        <v>4.3083900231481476E-5</v>
      </c>
      <c r="AJ51" s="23">
        <f t="shared" si="88"/>
        <v>3.5743680185185187E-5</v>
      </c>
      <c r="AK51" s="23">
        <f t="shared" si="88"/>
        <v>4.7162121018518516E-5</v>
      </c>
      <c r="AL51" s="23">
        <f t="shared" si="88"/>
        <v>4.8450228854166654E-5</v>
      </c>
      <c r="AM51" s="23">
        <f t="shared" si="88"/>
        <v>3.7558001597222234E-5</v>
      </c>
      <c r="AN51" s="23">
        <f t="shared" si="88"/>
        <v>4.2210464432870408E-5</v>
      </c>
      <c r="AO51" s="23">
        <f t="shared" si="88"/>
        <v>4.492315444444444E-5</v>
      </c>
      <c r="AP51" s="23">
        <f t="shared" si="88"/>
        <v>3.9318895548941792E-5</v>
      </c>
      <c r="AQ51" s="23">
        <f t="shared" si="88"/>
        <v>2.8951719583333313E-5</v>
      </c>
      <c r="AR51" s="23">
        <f t="shared" si="89"/>
        <v>4.8450228854166654E-5</v>
      </c>
      <c r="AS51" s="8">
        <f t="shared" si="90"/>
        <v>13.996207801242742</v>
      </c>
      <c r="AT51" s="23">
        <f t="shared" si="91"/>
        <v>3.7964242413194442E-5</v>
      </c>
      <c r="AU51" s="23">
        <f t="shared" si="91"/>
        <v>2.8951719583333313E-5</v>
      </c>
      <c r="AV51" s="23">
        <f t="shared" si="91"/>
        <v>4.7162121018518516E-5</v>
      </c>
      <c r="AW51" s="8">
        <f t="shared" si="92"/>
        <v>14.428201273587627</v>
      </c>
    </row>
    <row r="52" spans="2:49" x14ac:dyDescent="0.35">
      <c r="B52" s="9" t="s">
        <v>11</v>
      </c>
      <c r="C52" s="23">
        <v>1.0023305619212962E-4</v>
      </c>
      <c r="D52" s="23">
        <v>1.1374139162037038E-4</v>
      </c>
      <c r="E52" s="23">
        <v>2.4253249138888886E-4</v>
      </c>
      <c r="F52" s="43">
        <v>4.5650693920138888E-4</v>
      </c>
      <c r="H52" s="9" t="s">
        <v>11</v>
      </c>
      <c r="I52" s="43">
        <v>2.5940885613425929E-5</v>
      </c>
      <c r="J52" s="43">
        <v>2.3811360972222219E-5</v>
      </c>
      <c r="K52" s="43">
        <v>2.3240530775462964E-5</v>
      </c>
      <c r="L52" s="43">
        <v>2.7240278831018523E-5</v>
      </c>
      <c r="M52" s="43">
        <v>2.6969429745370382E-5</v>
      </c>
      <c r="N52" s="43">
        <v>4.0832073564814801E-5</v>
      </c>
      <c r="O52" s="43">
        <v>1.9539976493055575E-5</v>
      </c>
      <c r="P52" s="43">
        <v>1.0262870578703671E-5</v>
      </c>
      <c r="Q52" s="43">
        <v>1.6137041238425945E-5</v>
      </c>
      <c r="R52" s="43">
        <v>3.6751490717592579E-5</v>
      </c>
      <c r="S52" s="43">
        <v>3.6596907280092594E-5</v>
      </c>
      <c r="T52" s="43">
        <v>1.8211713692129628E-5</v>
      </c>
      <c r="U52" s="43">
        <v>1.1945914168981481E-4</v>
      </c>
      <c r="V52" s="43">
        <v>3.2249937037037096E-6</v>
      </c>
      <c r="W52" s="43">
        <v>2.8288244305555557E-5</v>
      </c>
      <c r="X52" s="43">
        <v>4.5650693920138888E-4</v>
      </c>
      <c r="AA52" s="20" t="s">
        <v>56</v>
      </c>
      <c r="AB52" s="23">
        <f t="shared" si="88"/>
        <v>2.1918829259259276E-5</v>
      </c>
      <c r="AC52" s="23">
        <f t="shared" si="88"/>
        <v>2.6107279328703694E-5</v>
      </c>
      <c r="AD52" s="23">
        <f t="shared" si="88"/>
        <v>1.8707482997685208E-5</v>
      </c>
      <c r="AE52" s="23">
        <f t="shared" si="88"/>
        <v>1.8211713692129628E-5</v>
      </c>
      <c r="AF52" s="23">
        <f t="shared" si="88"/>
        <v>2.2205425370370405E-5</v>
      </c>
      <c r="AG52" s="23">
        <f t="shared" si="88"/>
        <v>1.985990383101852E-5</v>
      </c>
      <c r="AH52" s="23">
        <f t="shared" si="88"/>
        <v>2.4110817164351849E-5</v>
      </c>
      <c r="AI52" s="23">
        <f t="shared" si="88"/>
        <v>1.8092298645833336E-5</v>
      </c>
      <c r="AJ52" s="23">
        <f t="shared" si="88"/>
        <v>1.8409339039351873E-5</v>
      </c>
      <c r="AK52" s="23">
        <f t="shared" si="88"/>
        <v>1.6170372476851872E-5</v>
      </c>
      <c r="AL52" s="23">
        <f t="shared" si="88"/>
        <v>1.2198969097222236E-5</v>
      </c>
      <c r="AM52" s="23">
        <f t="shared" si="88"/>
        <v>1.6994205092592591E-5</v>
      </c>
      <c r="AN52" s="23">
        <f t="shared" si="88"/>
        <v>2.4086671712962941E-5</v>
      </c>
      <c r="AO52" s="23">
        <f t="shared" si="88"/>
        <v>1.57218442939815E-5</v>
      </c>
      <c r="AP52" s="23">
        <f t="shared" si="88"/>
        <v>1.9485368000165352E-5</v>
      </c>
      <c r="AQ52" s="23">
        <f t="shared" si="88"/>
        <v>1.2198969097222236E-5</v>
      </c>
      <c r="AR52" s="23">
        <f t="shared" si="89"/>
        <v>2.6107279328703694E-5</v>
      </c>
      <c r="AS52" s="8">
        <f t="shared" si="90"/>
        <v>19.60200440445244</v>
      </c>
      <c r="AT52" s="23">
        <f t="shared" si="91"/>
        <v>2.0219001950231488E-5</v>
      </c>
      <c r="AU52" s="23">
        <f t="shared" si="91"/>
        <v>1.6170372476851872E-5</v>
      </c>
      <c r="AV52" s="23">
        <f t="shared" si="91"/>
        <v>2.6107279328703694E-5</v>
      </c>
      <c r="AW52" s="8">
        <f t="shared" si="92"/>
        <v>17.658770872874886</v>
      </c>
    </row>
    <row r="53" spans="2:49" x14ac:dyDescent="0.35">
      <c r="B53" s="9" t="s">
        <v>12</v>
      </c>
      <c r="C53" s="23">
        <v>8.9396730914351852E-5</v>
      </c>
      <c r="D53" s="23">
        <v>1.0622874150462963E-4</v>
      </c>
      <c r="E53" s="23">
        <v>2.6496966069444446E-4</v>
      </c>
      <c r="F53" s="43">
        <v>4.6059513311342588E-4</v>
      </c>
      <c r="H53" s="9" t="s">
        <v>12</v>
      </c>
      <c r="I53" s="43">
        <v>2.5120464849537033E-5</v>
      </c>
      <c r="J53" s="43">
        <v>1.835317460648148E-5</v>
      </c>
      <c r="K53" s="43">
        <v>2.5911753587962963E-5</v>
      </c>
      <c r="L53" s="43">
        <v>2.0011337870370379E-5</v>
      </c>
      <c r="M53" s="43">
        <v>2.2836356770833318E-5</v>
      </c>
      <c r="N53" s="43">
        <v>4.4371220706018524E-5</v>
      </c>
      <c r="O53" s="43">
        <v>1.9494834976851861E-5</v>
      </c>
      <c r="P53" s="43">
        <v>6.5704522453703519E-6</v>
      </c>
      <c r="Q53" s="43">
        <v>1.2955876805555577E-5</v>
      </c>
      <c r="R53" s="43">
        <v>2.9967928518518494E-5</v>
      </c>
      <c r="S53" s="43">
        <v>3.7658520208333324E-5</v>
      </c>
      <c r="T53" s="43">
        <v>2.2205425370370405E-5</v>
      </c>
      <c r="U53" s="43">
        <v>1.3811938356481478E-4</v>
      </c>
      <c r="V53" s="43">
        <v>1.7950575289351868E-5</v>
      </c>
      <c r="W53" s="43">
        <v>1.9067827743055599E-5</v>
      </c>
      <c r="X53" s="43">
        <v>4.6059513311342599E-4</v>
      </c>
      <c r="AA53" s="20" t="s">
        <v>57</v>
      </c>
      <c r="AB53" s="23">
        <f t="shared" si="88"/>
        <v>1.355400184722222E-4</v>
      </c>
      <c r="AC53" s="23">
        <f t="shared" si="88"/>
        <v>1.4967613589120371E-4</v>
      </c>
      <c r="AD53" s="23">
        <f t="shared" si="88"/>
        <v>1.2772948685185184E-4</v>
      </c>
      <c r="AE53" s="23">
        <f t="shared" si="88"/>
        <v>1.1945914168981481E-4</v>
      </c>
      <c r="AF53" s="23">
        <f t="shared" si="88"/>
        <v>1.3811938356481478E-4</v>
      </c>
      <c r="AG53" s="23">
        <f t="shared" si="88"/>
        <v>1.3155286806712966E-4</v>
      </c>
      <c r="AH53" s="23">
        <f t="shared" si="88"/>
        <v>1.2849584278935185E-4</v>
      </c>
      <c r="AI53" s="23">
        <f t="shared" si="88"/>
        <v>1.4320803938657403E-4</v>
      </c>
      <c r="AJ53" s="23">
        <f t="shared" si="88"/>
        <v>1.3088099437499995E-4</v>
      </c>
      <c r="AK53" s="23">
        <f t="shared" si="88"/>
        <v>1.4070924665509257E-4</v>
      </c>
      <c r="AL53" s="23">
        <f t="shared" si="88"/>
        <v>1.5698118753472217E-4</v>
      </c>
      <c r="AM53" s="23">
        <f t="shared" si="88"/>
        <v>1.3794616612268517E-4</v>
      </c>
      <c r="AN53" s="23">
        <f t="shared" si="88"/>
        <v>1.6946334089120368E-4</v>
      </c>
      <c r="AO53" s="23">
        <f t="shared" si="88"/>
        <v>1.789871504166667E-4</v>
      </c>
      <c r="AP53" s="23">
        <f t="shared" si="88"/>
        <v>1.4205350019345236E-4</v>
      </c>
      <c r="AQ53" s="23">
        <f t="shared" si="88"/>
        <v>1.1945914168981481E-4</v>
      </c>
      <c r="AR53" s="23">
        <f t="shared" si="89"/>
        <v>1.789871504166667E-4</v>
      </c>
      <c r="AS53" s="8">
        <f t="shared" si="90"/>
        <v>11.728958948146115</v>
      </c>
      <c r="AT53" s="23">
        <f t="shared" si="91"/>
        <v>1.3614585302083331E-4</v>
      </c>
      <c r="AU53" s="23">
        <f t="shared" si="91"/>
        <v>1.1945914168981481E-4</v>
      </c>
      <c r="AV53" s="23">
        <f t="shared" si="91"/>
        <v>1.4967613589120371E-4</v>
      </c>
      <c r="AW53" s="8">
        <f t="shared" si="92"/>
        <v>6.9068603781710758</v>
      </c>
    </row>
    <row r="54" spans="2:49" x14ac:dyDescent="0.35">
      <c r="B54" s="9" t="s">
        <v>13</v>
      </c>
      <c r="C54" s="23">
        <v>8.5411942557870376E-5</v>
      </c>
      <c r="D54" s="23">
        <v>9.2626186273148155E-5</v>
      </c>
      <c r="E54" s="23">
        <v>2.4756025868055551E-4</v>
      </c>
      <c r="F54" s="43">
        <v>4.2559838751157406E-4</v>
      </c>
      <c r="H54" s="9" t="s">
        <v>13</v>
      </c>
      <c r="I54" s="43">
        <v>1.79970290625E-5</v>
      </c>
      <c r="J54" s="43">
        <v>3.2175138576388892E-5</v>
      </c>
      <c r="K54" s="43">
        <v>2.0266439907407402E-5</v>
      </c>
      <c r="L54" s="43">
        <v>1.4973335011574077E-5</v>
      </c>
      <c r="M54" s="43">
        <v>1.9562547245370361E-5</v>
      </c>
      <c r="N54" s="43">
        <v>4.1802616099537046E-5</v>
      </c>
      <c r="O54" s="43">
        <v>1.6250944826388875E-5</v>
      </c>
      <c r="P54" s="43">
        <v>6.5276728009259372E-6</v>
      </c>
      <c r="Q54" s="43">
        <v>8.4824053009259345E-6</v>
      </c>
      <c r="R54" s="43">
        <v>2.7603510543981491E-5</v>
      </c>
      <c r="S54" s="43">
        <v>2.8951719583333313E-5</v>
      </c>
      <c r="T54" s="43">
        <v>1.985990383101852E-5</v>
      </c>
      <c r="U54" s="43">
        <v>1.3155286806712966E-4</v>
      </c>
      <c r="V54" s="43">
        <v>2.4670361967592577E-5</v>
      </c>
      <c r="W54" s="43">
        <v>1.4921894687499974E-5</v>
      </c>
      <c r="X54" s="43">
        <v>4.2559838751157406E-4</v>
      </c>
      <c r="AA54" s="20" t="s">
        <v>58</v>
      </c>
      <c r="AB54" s="23">
        <f t="shared" si="88"/>
        <v>9.6224909722222136E-6</v>
      </c>
      <c r="AC54" s="23">
        <f t="shared" si="88"/>
        <v>9.9715503472221741E-6</v>
      </c>
      <c r="AD54" s="23">
        <f t="shared" si="88"/>
        <v>7.2289409606481114E-6</v>
      </c>
      <c r="AE54" s="23">
        <f t="shared" si="88"/>
        <v>3.2249937037037096E-6</v>
      </c>
      <c r="AF54" s="23">
        <f t="shared" si="88"/>
        <v>1.7950575289351868E-5</v>
      </c>
      <c r="AG54" s="23">
        <f t="shared" si="88"/>
        <v>2.4670361967592577E-5</v>
      </c>
      <c r="AH54" s="23">
        <f t="shared" si="88"/>
        <v>1.1337868472222274E-5</v>
      </c>
      <c r="AI54" s="23">
        <f t="shared" si="88"/>
        <v>2.0615761736111184E-5</v>
      </c>
      <c r="AJ54" s="23">
        <f t="shared" si="88"/>
        <v>9.4734190046296823E-6</v>
      </c>
      <c r="AK54" s="23">
        <f t="shared" si="88"/>
        <v>2.9896279502314827E-5</v>
      </c>
      <c r="AL54" s="23">
        <f t="shared" si="88"/>
        <v>1.3463718819444439E-5</v>
      </c>
      <c r="AM54" s="23">
        <f t="shared" si="88"/>
        <v>1.6418913240740745E-5</v>
      </c>
      <c r="AN54" s="23">
        <f t="shared" si="88"/>
        <v>3.2753842280092599E-5</v>
      </c>
      <c r="AO54" s="23">
        <f t="shared" si="88"/>
        <v>3.9758125474537039E-5</v>
      </c>
      <c r="AP54" s="23">
        <f t="shared" si="88"/>
        <v>1.7599060126488104E-5</v>
      </c>
      <c r="AQ54" s="23">
        <f t="shared" si="88"/>
        <v>3.2249937037037096E-6</v>
      </c>
      <c r="AR54" s="23">
        <f t="shared" si="89"/>
        <v>3.9758125474537039E-5</v>
      </c>
      <c r="AS54" s="8">
        <f t="shared" si="90"/>
        <v>60.848734084333444</v>
      </c>
      <c r="AT54" s="23">
        <f t="shared" si="91"/>
        <v>1.6760788032407421E-5</v>
      </c>
      <c r="AU54" s="23">
        <f t="shared" si="91"/>
        <v>3.2249937037037096E-6</v>
      </c>
      <c r="AV54" s="23">
        <f t="shared" si="91"/>
        <v>2.9896279502314827E-5</v>
      </c>
      <c r="AW54" s="8">
        <f t="shared" si="92"/>
        <v>50.936992028401782</v>
      </c>
    </row>
    <row r="55" spans="2:49" x14ac:dyDescent="0.35">
      <c r="B55" s="9" t="s">
        <v>14</v>
      </c>
      <c r="C55" s="23">
        <v>7.1629608634259272E-5</v>
      </c>
      <c r="D55" s="23">
        <v>1.0263185520833331E-4</v>
      </c>
      <c r="E55" s="23">
        <v>2.5415380658564817E-4</v>
      </c>
      <c r="F55" s="43">
        <v>4.2841527042824081E-4</v>
      </c>
      <c r="H55" s="9" t="s">
        <v>14</v>
      </c>
      <c r="I55" s="43">
        <v>2.0755647939814816E-5</v>
      </c>
      <c r="J55" s="43">
        <v>1.206328210648148E-5</v>
      </c>
      <c r="K55" s="43">
        <v>2.0021835891203707E-5</v>
      </c>
      <c r="L55" s="43">
        <v>1.878884269675926E-5</v>
      </c>
      <c r="M55" s="43">
        <v>2.4896069537037028E-5</v>
      </c>
      <c r="N55" s="43">
        <v>4.0396405474537048E-5</v>
      </c>
      <c r="O55" s="43">
        <v>1.9753086423611115E-5</v>
      </c>
      <c r="P55" s="43">
        <v>6.6179558217592479E-6</v>
      </c>
      <c r="Q55" s="43">
        <v>1.0968337951388876E-5</v>
      </c>
      <c r="R55" s="43">
        <v>3.7620727303240781E-5</v>
      </c>
      <c r="S55" s="43">
        <v>3.4042999918981454E-5</v>
      </c>
      <c r="T55" s="43">
        <v>2.4110817164351849E-5</v>
      </c>
      <c r="U55" s="43">
        <v>1.2849584278935185E-4</v>
      </c>
      <c r="V55" s="43">
        <v>1.1337868472222274E-5</v>
      </c>
      <c r="W55" s="43">
        <v>1.85455509375E-5</v>
      </c>
      <c r="X55" s="43">
        <v>4.2841527042824081E-4</v>
      </c>
      <c r="AA55" s="20" t="s">
        <v>59</v>
      </c>
      <c r="AB55" s="23">
        <f t="shared" si="88"/>
        <v>2.5122039560185224E-5</v>
      </c>
      <c r="AC55" s="23">
        <f t="shared" si="88"/>
        <v>2.0357772731481502E-5</v>
      </c>
      <c r="AD55" s="23">
        <f t="shared" si="88"/>
        <v>3.1922398587962993E-5</v>
      </c>
      <c r="AE55" s="23">
        <f t="shared" si="88"/>
        <v>2.8288244305555557E-5</v>
      </c>
      <c r="AF55" s="23">
        <f t="shared" si="88"/>
        <v>1.9067827743055599E-5</v>
      </c>
      <c r="AG55" s="23">
        <f t="shared" si="88"/>
        <v>1.4921894687499974E-5</v>
      </c>
      <c r="AH55" s="23">
        <f t="shared" si="88"/>
        <v>1.85455509375E-5</v>
      </c>
      <c r="AI55" s="23">
        <f t="shared" si="88"/>
        <v>2.6450827245370315E-5</v>
      </c>
      <c r="AJ55" s="23">
        <f t="shared" si="88"/>
        <v>1.9635508518518473E-5</v>
      </c>
      <c r="AK55" s="23">
        <f t="shared" si="88"/>
        <v>2.3401150578703676E-5</v>
      </c>
      <c r="AL55" s="23">
        <f t="shared" si="88"/>
        <v>2.9099216840277834E-5</v>
      </c>
      <c r="AM55" s="23">
        <f t="shared" si="88"/>
        <v>2.2554222303240734E-5</v>
      </c>
      <c r="AN55" s="23">
        <f t="shared" si="88"/>
        <v>2.0988179212962961E-5</v>
      </c>
      <c r="AO55" s="23">
        <f t="shared" si="88"/>
        <v>1.7594692187499946E-5</v>
      </c>
      <c r="AP55" s="23">
        <f t="shared" si="88"/>
        <v>2.2710680388558199E-5</v>
      </c>
      <c r="AQ55" s="23">
        <f t="shared" si="88"/>
        <v>1.4921894687499974E-5</v>
      </c>
      <c r="AR55" s="23">
        <f t="shared" si="89"/>
        <v>3.1922398587962993E-5</v>
      </c>
      <c r="AS55" s="8">
        <f t="shared" si="90"/>
        <v>21.588536292827669</v>
      </c>
      <c r="AT55" s="23">
        <f t="shared" si="91"/>
        <v>2.1698436316550918E-5</v>
      </c>
      <c r="AU55" s="23">
        <f t="shared" si="91"/>
        <v>1.4921894687499974E-5</v>
      </c>
      <c r="AV55" s="23">
        <f t="shared" si="91"/>
        <v>2.8288244305555557E-5</v>
      </c>
      <c r="AW55" s="8">
        <f t="shared" si="92"/>
        <v>20.180620719933756</v>
      </c>
    </row>
    <row r="56" spans="2:49" x14ac:dyDescent="0.35">
      <c r="B56" s="9" t="s">
        <v>15</v>
      </c>
      <c r="C56" s="23">
        <v>1.013193394675926E-4</v>
      </c>
      <c r="D56" s="23">
        <v>1.1098303518518517E-4</v>
      </c>
      <c r="E56" s="23">
        <v>2.8186072268518517E-4</v>
      </c>
      <c r="F56" s="43">
        <v>4.9416309733796293E-4</v>
      </c>
      <c r="H56" s="9" t="s">
        <v>15</v>
      </c>
      <c r="I56" s="43">
        <v>2.2171831701388886E-5</v>
      </c>
      <c r="J56" s="43">
        <v>3.3748792719907413E-5</v>
      </c>
      <c r="K56" s="43">
        <v>2.5415721851851852E-5</v>
      </c>
      <c r="L56" s="43">
        <v>1.9982993194444439E-5</v>
      </c>
      <c r="M56" s="43">
        <v>2.5317040393518518E-5</v>
      </c>
      <c r="N56" s="43">
        <v>4.4028722604166674E-5</v>
      </c>
      <c r="O56" s="43">
        <v>2.1365583275462949E-5</v>
      </c>
      <c r="P56" s="43">
        <v>7.0903670023148009E-6</v>
      </c>
      <c r="Q56" s="43">
        <v>1.3181321909722223E-5</v>
      </c>
      <c r="R56" s="43">
        <v>3.0409895439814856E-5</v>
      </c>
      <c r="S56" s="43">
        <v>4.3083900231481476E-5</v>
      </c>
      <c r="T56" s="43">
        <v>1.8092298645833336E-5</v>
      </c>
      <c r="U56" s="43">
        <v>1.4320803938657403E-4</v>
      </c>
      <c r="V56" s="43">
        <v>2.0615761736111184E-5</v>
      </c>
      <c r="W56" s="43">
        <v>2.6450827245370315E-5</v>
      </c>
      <c r="X56" s="43">
        <v>4.9416309733796293E-4</v>
      </c>
      <c r="AA56" s="20" t="s">
        <v>25</v>
      </c>
      <c r="AB56" s="23">
        <f t="shared" ref="AB56:AR56" si="93">AB17/86400</f>
        <v>4.3526313303240743E-4</v>
      </c>
      <c r="AC56" s="23">
        <f t="shared" si="93"/>
        <v>4.8242210464120367E-4</v>
      </c>
      <c r="AD56" s="23">
        <f t="shared" si="93"/>
        <v>4.4022843704861109E-4</v>
      </c>
      <c r="AE56" s="23">
        <f t="shared" si="93"/>
        <v>4.5650693920138888E-4</v>
      </c>
      <c r="AF56" s="23">
        <f t="shared" si="93"/>
        <v>4.6059513311342599E-4</v>
      </c>
      <c r="AG56" s="23">
        <f t="shared" si="93"/>
        <v>4.2559838751157406E-4</v>
      </c>
      <c r="AH56" s="23">
        <f t="shared" si="93"/>
        <v>4.2841527042824081E-4</v>
      </c>
      <c r="AI56" s="23">
        <f t="shared" si="93"/>
        <v>4.9416309733796293E-4</v>
      </c>
      <c r="AJ56" s="23">
        <f t="shared" si="93"/>
        <v>4.2560678592592593E-4</v>
      </c>
      <c r="AK56" s="23">
        <f t="shared" si="93"/>
        <v>4.6580477869212955E-4</v>
      </c>
      <c r="AL56" s="23">
        <f t="shared" si="93"/>
        <v>4.5010261820601862E-4</v>
      </c>
      <c r="AM56" s="23">
        <f t="shared" si="93"/>
        <v>5.1401302804398154E-4</v>
      </c>
      <c r="AN56" s="23">
        <f t="shared" si="93"/>
        <v>5.1390831023148155E-4</v>
      </c>
      <c r="AO56" s="23">
        <f t="shared" si="93"/>
        <v>4.8264886201388884E-4</v>
      </c>
      <c r="AP56" s="23">
        <f t="shared" si="93"/>
        <v>4.6251977753058863E-4</v>
      </c>
      <c r="AQ56" s="23">
        <f t="shared" si="93"/>
        <v>4.2559838751157406E-4</v>
      </c>
      <c r="AR56" s="23">
        <f t="shared" si="93"/>
        <v>5.1401302804398154E-4</v>
      </c>
      <c r="AS56" s="8">
        <f>AS17</f>
        <v>6.6850804791985494</v>
      </c>
      <c r="AT56" s="23">
        <f t="shared" si="91"/>
        <v>4.6593984237123842E-4</v>
      </c>
      <c r="AU56" s="23">
        <f t="shared" si="91"/>
        <v>4.2559838751157406E-4</v>
      </c>
      <c r="AV56" s="23">
        <f t="shared" si="91"/>
        <v>5.1401302804398154E-4</v>
      </c>
      <c r="AW56" s="8">
        <f t="shared" si="92"/>
        <v>6.5562495341161071</v>
      </c>
    </row>
    <row r="57" spans="2:49" x14ac:dyDescent="0.35">
      <c r="B57" s="9" t="s">
        <v>16</v>
      </c>
      <c r="C57" s="23">
        <v>7.2637944074074073E-5</v>
      </c>
      <c r="D57" s="23">
        <v>9.8110355243055547E-5</v>
      </c>
      <c r="E57" s="23">
        <v>2.5485848660879629E-4</v>
      </c>
      <c r="F57" s="43">
        <v>4.2560678592592593E-4</v>
      </c>
      <c r="H57" s="9" t="s">
        <v>16</v>
      </c>
      <c r="I57" s="43">
        <v>2.1307056770833332E-5</v>
      </c>
      <c r="J57" s="43">
        <v>1.7770796597222221E-5</v>
      </c>
      <c r="K57" s="43">
        <v>2.2323003275462966E-5</v>
      </c>
      <c r="L57" s="43">
        <v>1.1237087430555554E-5</v>
      </c>
      <c r="M57" s="43">
        <v>2.2423784328703708E-5</v>
      </c>
      <c r="N57" s="43">
        <v>3.970773494212962E-5</v>
      </c>
      <c r="O57" s="43">
        <v>1.9766733854166664E-5</v>
      </c>
      <c r="P57" s="43">
        <v>4.5214999537037099E-6</v>
      </c>
      <c r="Q57" s="43">
        <v>1.1690602164351841E-5</v>
      </c>
      <c r="R57" s="43">
        <v>4.0715545486111114E-5</v>
      </c>
      <c r="S57" s="43">
        <v>3.5743680185185187E-5</v>
      </c>
      <c r="T57" s="43">
        <v>1.8409339039351873E-5</v>
      </c>
      <c r="U57" s="43">
        <v>1.3088099437499995E-4</v>
      </c>
      <c r="V57" s="43">
        <v>9.4734190046296823E-6</v>
      </c>
      <c r="W57" s="43">
        <v>1.9635508518518473E-5</v>
      </c>
      <c r="X57" s="43">
        <v>4.2560678592592593E-4</v>
      </c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5">
      <c r="B58" s="9" t="s">
        <v>17</v>
      </c>
      <c r="C58" s="23">
        <v>7.4640967488425925E-5</v>
      </c>
      <c r="D58" s="23">
        <v>1.0866244646990742E-4</v>
      </c>
      <c r="E58" s="23">
        <v>2.8250136473379628E-4</v>
      </c>
      <c r="F58" s="43">
        <v>4.6580477869212955E-4</v>
      </c>
      <c r="H58" s="9" t="s">
        <v>17</v>
      </c>
      <c r="I58" s="43">
        <v>2.4714978576388885E-5</v>
      </c>
      <c r="J58" s="43">
        <v>1.4258944317129632E-5</v>
      </c>
      <c r="K58" s="43">
        <v>2.1305744525462959E-5</v>
      </c>
      <c r="L58" s="43">
        <v>1.4361300069444454E-5</v>
      </c>
      <c r="M58" s="43">
        <v>2.5746409675925928E-5</v>
      </c>
      <c r="N58" s="43">
        <v>4.38303099074074E-5</v>
      </c>
      <c r="O58" s="43">
        <v>2.3653628113425904E-5</v>
      </c>
      <c r="P58" s="43">
        <v>4.7829008217592921E-6</v>
      </c>
      <c r="Q58" s="43">
        <v>1.0649197951388885E-5</v>
      </c>
      <c r="R58" s="43">
        <v>2.5162194502314801E-5</v>
      </c>
      <c r="S58" s="43">
        <v>4.7162121018518516E-5</v>
      </c>
      <c r="T58" s="43">
        <v>1.6170372476851872E-5</v>
      </c>
      <c r="U58" s="43">
        <v>1.4070924665509257E-4</v>
      </c>
      <c r="V58" s="43">
        <v>2.9896279502314827E-5</v>
      </c>
      <c r="W58" s="43">
        <v>2.3401150578703676E-5</v>
      </c>
      <c r="X58" s="43">
        <v>4.6580477869212955E-4</v>
      </c>
      <c r="AA58" s="20" t="s">
        <v>26</v>
      </c>
      <c r="AB58" s="27" t="s">
        <v>8</v>
      </c>
      <c r="AC58" s="27" t="s">
        <v>9</v>
      </c>
      <c r="AD58" s="27" t="s">
        <v>10</v>
      </c>
      <c r="AE58" s="27" t="s">
        <v>11</v>
      </c>
      <c r="AF58" s="27" t="s">
        <v>12</v>
      </c>
      <c r="AG58" s="27" t="s">
        <v>13</v>
      </c>
      <c r="AH58" s="27" t="s">
        <v>14</v>
      </c>
      <c r="AI58" s="27" t="s">
        <v>15</v>
      </c>
      <c r="AJ58" s="27" t="s">
        <v>16</v>
      </c>
      <c r="AK58" s="27" t="s">
        <v>17</v>
      </c>
      <c r="AL58" s="12" t="s">
        <v>18</v>
      </c>
      <c r="AM58" s="12" t="s">
        <v>19</v>
      </c>
      <c r="AN58" s="12" t="s">
        <v>20</v>
      </c>
      <c r="AO58" s="12" t="s">
        <v>21</v>
      </c>
      <c r="AP58" s="7"/>
      <c r="AQ58" s="7"/>
      <c r="AR58" s="7"/>
      <c r="AT58" s="7"/>
      <c r="AU58" s="7"/>
      <c r="AV58" s="7"/>
      <c r="AW58" s="7"/>
    </row>
    <row r="59" spans="2:49" x14ac:dyDescent="0.35">
      <c r="B59" s="14" t="s">
        <v>18</v>
      </c>
      <c r="C59" s="23">
        <v>7.0266964814814814E-5</v>
      </c>
      <c r="D59" s="23">
        <v>9.63913034375E-5</v>
      </c>
      <c r="E59" s="23">
        <v>2.8344434995370376E-4</v>
      </c>
      <c r="F59" s="43">
        <v>4.5010261820601852E-4</v>
      </c>
      <c r="H59" s="14" t="s">
        <v>18</v>
      </c>
      <c r="I59" s="43">
        <v>2.3337112627314813E-5</v>
      </c>
      <c r="J59" s="43">
        <v>1.6888699918981481E-5</v>
      </c>
      <c r="K59" s="43">
        <v>1.8518518518518525E-5</v>
      </c>
      <c r="L59" s="43">
        <v>1.1522633749999993E-5</v>
      </c>
      <c r="M59" s="43">
        <v>2.3736037627314829E-5</v>
      </c>
      <c r="N59" s="43">
        <v>3.9068405138888881E-5</v>
      </c>
      <c r="O59" s="43">
        <v>1.7898610057870371E-5</v>
      </c>
      <c r="P59" s="43">
        <v>5.1062400231481363E-6</v>
      </c>
      <c r="Q59" s="43">
        <v>1.058201059027778E-5</v>
      </c>
      <c r="R59" s="43">
        <v>2.3251028807870387E-5</v>
      </c>
      <c r="S59" s="43">
        <v>4.8450228854166654E-5</v>
      </c>
      <c r="T59" s="43">
        <v>1.2198969097222236E-5</v>
      </c>
      <c r="U59" s="43">
        <v>1.5698118753472217E-4</v>
      </c>
      <c r="V59" s="43">
        <v>1.3463718819444439E-5</v>
      </c>
      <c r="W59" s="43">
        <v>2.9099216840277834E-5</v>
      </c>
      <c r="X59" s="43">
        <v>4.5010261820601862E-4</v>
      </c>
      <c r="AA59" s="1" t="s">
        <v>3</v>
      </c>
      <c r="AB59" s="13">
        <f>AB2-$AP2</f>
        <v>-0.11563330021428619</v>
      </c>
      <c r="AC59" s="13">
        <f t="shared" ref="AC59:AO59" si="94">AC2-$AP2</f>
        <v>0.5078360867857139</v>
      </c>
      <c r="AD59" s="13">
        <f t="shared" si="94"/>
        <v>0.398992548785714</v>
      </c>
      <c r="AE59" s="13">
        <f t="shared" si="94"/>
        <v>0.10060252678571402</v>
      </c>
      <c r="AF59" s="13">
        <f t="shared" si="94"/>
        <v>2.9718172785713648E-2</v>
      </c>
      <c r="AG59" s="13">
        <f t="shared" si="94"/>
        <v>-0.58574667921428625</v>
      </c>
      <c r="AH59" s="13">
        <f t="shared" si="94"/>
        <v>-0.34740200821428613</v>
      </c>
      <c r="AI59" s="13">
        <f t="shared" si="94"/>
        <v>-0.22504373121428634</v>
      </c>
      <c r="AJ59" s="13">
        <f t="shared" si="94"/>
        <v>-0.29976028521428622</v>
      </c>
      <c r="AK59" s="13">
        <f t="shared" si="94"/>
        <v>-5.3158412142866318E-3</v>
      </c>
      <c r="AL59" s="13">
        <f t="shared" si="94"/>
        <v>-0.12436345921428638</v>
      </c>
      <c r="AM59" s="13">
        <f t="shared" si="94"/>
        <v>0.26493359178571385</v>
      </c>
      <c r="AN59" s="13">
        <f t="shared" si="94"/>
        <v>-7.6177519214286615E-2</v>
      </c>
      <c r="AO59" s="13">
        <f t="shared" si="94"/>
        <v>0.477359896785714</v>
      </c>
      <c r="AP59" s="7"/>
      <c r="AQ59" s="7"/>
      <c r="AR59" s="7"/>
      <c r="AT59" s="7"/>
      <c r="AU59" s="7"/>
      <c r="AV59" s="7"/>
      <c r="AW59" s="7"/>
    </row>
    <row r="60" spans="2:49" x14ac:dyDescent="0.35">
      <c r="B60" s="14" t="s">
        <v>19</v>
      </c>
      <c r="C60" s="23">
        <v>1.2360166288194444E-4</v>
      </c>
      <c r="D60" s="23">
        <v>1.2892836146990739E-4</v>
      </c>
      <c r="E60" s="23">
        <v>2.6148300369212968E-4</v>
      </c>
      <c r="F60" s="43">
        <v>5.1401302804398154E-4</v>
      </c>
      <c r="H60" s="14" t="s">
        <v>19</v>
      </c>
      <c r="I60" s="43">
        <v>2.7842865532407409E-5</v>
      </c>
      <c r="J60" s="43">
        <v>4.4238683136574075E-5</v>
      </c>
      <c r="K60" s="43">
        <v>2.84989921875E-5</v>
      </c>
      <c r="L60" s="43">
        <v>2.3021122025462968E-5</v>
      </c>
      <c r="M60" s="43">
        <v>2.6908541192129624E-5</v>
      </c>
      <c r="N60" s="43">
        <v>5.3124212650462968E-5</v>
      </c>
      <c r="O60" s="43">
        <v>2.6657375914351841E-5</v>
      </c>
      <c r="P60" s="43">
        <v>7.0588729282407542E-6</v>
      </c>
      <c r="Q60" s="43">
        <v>1.5179358784722199E-5</v>
      </c>
      <c r="R60" s="43">
        <v>3.0011495335648171E-5</v>
      </c>
      <c r="S60" s="43">
        <v>3.7558001597222234E-5</v>
      </c>
      <c r="T60" s="43">
        <v>1.6994205092592591E-5</v>
      </c>
      <c r="U60" s="43">
        <v>1.3794616612268517E-4</v>
      </c>
      <c r="V60" s="43">
        <v>1.6418913240740745E-5</v>
      </c>
      <c r="W60" s="43">
        <v>2.2554222303240734E-5</v>
      </c>
      <c r="X60" s="43">
        <v>5.1401302804398154E-4</v>
      </c>
      <c r="AA60" s="1" t="s">
        <v>4</v>
      </c>
      <c r="AB60" s="13">
        <f t="shared" ref="AB60:AO73" si="95">AB3-$AP3</f>
        <v>-0.85246193757142885</v>
      </c>
      <c r="AC60" s="13">
        <f t="shared" si="95"/>
        <v>5.6222870428571436E-2</v>
      </c>
      <c r="AD60" s="13">
        <f t="shared" si="95"/>
        <v>-0.25289277657142906</v>
      </c>
      <c r="AE60" s="13">
        <f t="shared" si="95"/>
        <v>0.2152931654285708</v>
      </c>
      <c r="AF60" s="13">
        <f t="shared" si="95"/>
        <v>-0.25629413657142885</v>
      </c>
      <c r="AG60" s="13">
        <f t="shared" si="95"/>
        <v>0.93792355042857167</v>
      </c>
      <c r="AH60" s="13">
        <f t="shared" si="95"/>
        <v>-0.79974084857142902</v>
      </c>
      <c r="AI60" s="13">
        <f t="shared" si="95"/>
        <v>1.0738872684285714</v>
      </c>
      <c r="AJ60" s="13">
        <f t="shared" si="95"/>
        <v>-0.30661159657142889</v>
      </c>
      <c r="AK60" s="13">
        <f t="shared" si="95"/>
        <v>-0.61003563357142854</v>
      </c>
      <c r="AL60" s="13">
        <f t="shared" si="95"/>
        <v>-0.38282474957142876</v>
      </c>
      <c r="AM60" s="13">
        <f t="shared" si="95"/>
        <v>1.980213800428571</v>
      </c>
      <c r="AN60" s="13">
        <f t="shared" si="95"/>
        <v>0.79697116942857171</v>
      </c>
      <c r="AO60" s="13">
        <f t="shared" si="95"/>
        <v>-1.5996501455714291</v>
      </c>
      <c r="AP60" s="7"/>
      <c r="AQ60" s="7"/>
      <c r="AR60" s="7"/>
      <c r="AT60" s="7"/>
      <c r="AU60" s="7"/>
      <c r="AV60" s="7"/>
      <c r="AW60" s="7"/>
    </row>
    <row r="61" spans="2:49" x14ac:dyDescent="0.35">
      <c r="B61" s="14" t="s">
        <v>20</v>
      </c>
      <c r="C61" s="23">
        <v>9.432634164351852E-5</v>
      </c>
      <c r="D61" s="23">
        <v>1.0048343412037037E-4</v>
      </c>
      <c r="E61" s="23">
        <v>3.1909853446759255E-4</v>
      </c>
      <c r="F61" s="43">
        <v>5.1390831023148155E-4</v>
      </c>
      <c r="H61" s="14" t="s">
        <v>20</v>
      </c>
      <c r="I61" s="43">
        <v>2.38948202662037E-5</v>
      </c>
      <c r="J61" s="43">
        <v>3.0543745277777787E-5</v>
      </c>
      <c r="K61" s="43">
        <v>2.3263626446759254E-5</v>
      </c>
      <c r="L61" s="43">
        <v>1.6624149652777785E-5</v>
      </c>
      <c r="M61" s="43">
        <v>2.862654320601851E-5</v>
      </c>
      <c r="N61" s="43">
        <v>3.6281179143518522E-5</v>
      </c>
      <c r="O61" s="43">
        <v>2.0710506423611112E-5</v>
      </c>
      <c r="P61" s="43">
        <v>4.3335852893518674E-6</v>
      </c>
      <c r="Q61" s="43">
        <v>1.0531620057870359E-5</v>
      </c>
      <c r="R61" s="43">
        <v>2.9596035937499978E-5</v>
      </c>
      <c r="S61" s="43">
        <v>4.2210464432870408E-5</v>
      </c>
      <c r="T61" s="43">
        <v>2.4086671712962941E-5</v>
      </c>
      <c r="U61" s="43">
        <v>1.6946334089120368E-4</v>
      </c>
      <c r="V61" s="43">
        <v>3.2753842280092599E-5</v>
      </c>
      <c r="W61" s="43">
        <v>2.0988179212962961E-5</v>
      </c>
      <c r="X61" s="43">
        <v>5.1390831023148155E-4</v>
      </c>
      <c r="AA61" s="1" t="s">
        <v>5</v>
      </c>
      <c r="AB61" s="13">
        <f t="shared" si="95"/>
        <v>-0.31252510585714277</v>
      </c>
      <c r="AC61" s="13">
        <f t="shared" si="95"/>
        <v>0.30096695814285712</v>
      </c>
      <c r="AD61" s="13">
        <f t="shared" si="95"/>
        <v>0.18695335314285777</v>
      </c>
      <c r="AE61" s="13">
        <f t="shared" si="95"/>
        <v>2.3869452142857517E-2</v>
      </c>
      <c r="AF61" s="13">
        <f t="shared" si="95"/>
        <v>0.25466310314285745</v>
      </c>
      <c r="AG61" s="13">
        <f t="shared" si="95"/>
        <v>-0.23309199885714293</v>
      </c>
      <c r="AH61" s="13">
        <f t="shared" si="95"/>
        <v>-0.25422578585714217</v>
      </c>
      <c r="AI61" s="13">
        <f t="shared" si="95"/>
        <v>0.21180596114285755</v>
      </c>
      <c r="AJ61" s="13">
        <f t="shared" si="95"/>
        <v>-5.5404923857142352E-2</v>
      </c>
      <c r="AK61" s="13">
        <f t="shared" si="95"/>
        <v>-0.14329607985714277</v>
      </c>
      <c r="AL61" s="13">
        <f t="shared" si="95"/>
        <v>-0.38411240685714199</v>
      </c>
      <c r="AM61" s="13">
        <f t="shared" si="95"/>
        <v>0.47820051814285747</v>
      </c>
      <c r="AN61" s="13">
        <f t="shared" si="95"/>
        <v>2.5864918142856963E-2</v>
      </c>
      <c r="AO61" s="13">
        <f t="shared" si="95"/>
        <v>-9.9667962857142411E-2</v>
      </c>
    </row>
    <row r="62" spans="2:49" x14ac:dyDescent="0.35">
      <c r="B62" s="14" t="s">
        <v>21</v>
      </c>
      <c r="C62" s="23">
        <v>5.9914336111111121E-5</v>
      </c>
      <c r="D62" s="23">
        <v>1.017636684259259E-4</v>
      </c>
      <c r="E62" s="23">
        <v>3.2097085747685185E-4</v>
      </c>
      <c r="F62" s="43">
        <v>4.8264886201388884E-4</v>
      </c>
      <c r="H62" s="14" t="s">
        <v>21</v>
      </c>
      <c r="I62" s="43">
        <v>3.0301503321759261E-5</v>
      </c>
      <c r="J62" s="43">
        <v>2.8050726504629591E-6</v>
      </c>
      <c r="K62" s="43">
        <v>2.1810699583333334E-5</v>
      </c>
      <c r="L62" s="43">
        <v>4.9970605555555597E-6</v>
      </c>
      <c r="M62" s="43">
        <v>2.3868312754629628E-5</v>
      </c>
      <c r="N62" s="43">
        <v>4.3562610231481469E-5</v>
      </c>
      <c r="O62" s="43">
        <v>1.9635508518518514E-5</v>
      </c>
      <c r="P62" s="43">
        <v>5.5261610879629669E-6</v>
      </c>
      <c r="Q62" s="43">
        <v>9.1710758333333355E-6</v>
      </c>
      <c r="R62" s="43">
        <v>2.3985890659722219E-5</v>
      </c>
      <c r="S62" s="43">
        <v>4.492315444444444E-5</v>
      </c>
      <c r="T62" s="43">
        <v>1.57218442939815E-5</v>
      </c>
      <c r="U62" s="43">
        <v>1.789871504166667E-4</v>
      </c>
      <c r="V62" s="43">
        <v>3.9758125474537039E-5</v>
      </c>
      <c r="W62" s="43">
        <v>1.7594692187499946E-5</v>
      </c>
      <c r="X62" s="43">
        <v>4.8264886201388884E-4</v>
      </c>
      <c r="AA62" s="1" t="s">
        <v>6</v>
      </c>
      <c r="AB62" s="13">
        <f t="shared" si="95"/>
        <v>0.12015387121428556</v>
      </c>
      <c r="AC62" s="13">
        <f t="shared" si="95"/>
        <v>-0.11374635578571479</v>
      </c>
      <c r="AD62" s="13">
        <f t="shared" si="95"/>
        <v>0.45024457421428532</v>
      </c>
      <c r="AE62" s="13">
        <f t="shared" si="95"/>
        <v>0.87654842921428577</v>
      </c>
      <c r="AF62" s="13">
        <f t="shared" si="95"/>
        <v>0.25196793021428632</v>
      </c>
      <c r="AG62" s="13">
        <f t="shared" si="95"/>
        <v>-0.18331551678571434</v>
      </c>
      <c r="AH62" s="13">
        <f t="shared" si="95"/>
        <v>0.14634434721428558</v>
      </c>
      <c r="AI62" s="13">
        <f t="shared" si="95"/>
        <v>0.24951895021428494</v>
      </c>
      <c r="AJ62" s="13">
        <f t="shared" si="95"/>
        <v>-0.50612730778571469</v>
      </c>
      <c r="AK62" s="13">
        <f t="shared" si="95"/>
        <v>-0.23619533578571361</v>
      </c>
      <c r="AL62" s="13">
        <f t="shared" si="95"/>
        <v>-0.48145610578571518</v>
      </c>
      <c r="AM62" s="13">
        <f t="shared" si="95"/>
        <v>0.51201328121428591</v>
      </c>
      <c r="AN62" s="13">
        <f t="shared" si="95"/>
        <v>-4.0685131785713979E-2</v>
      </c>
      <c r="AO62" s="13">
        <f t="shared" si="95"/>
        <v>-1.0452656297857141</v>
      </c>
    </row>
    <row r="63" spans="2:49" x14ac:dyDescent="0.35">
      <c r="B63" s="6" t="s">
        <v>27</v>
      </c>
      <c r="C63" s="23">
        <v>8.6155352794312147E-5</v>
      </c>
      <c r="D63" s="23">
        <v>1.0475523101686508E-4</v>
      </c>
      <c r="E63" s="23">
        <v>2.7160919371941136E-4</v>
      </c>
      <c r="F63" s="43">
        <v>4.6251977753058863E-4</v>
      </c>
      <c r="H63" s="6" t="s">
        <v>27</v>
      </c>
      <c r="I63" s="43">
        <v>2.4776504516369052E-5</v>
      </c>
      <c r="J63" s="43">
        <v>2.1319541927910056E-5</v>
      </c>
      <c r="K63" s="43">
        <v>2.2964263968253965E-5</v>
      </c>
      <c r="L63" s="43">
        <v>1.7095042381779104E-5</v>
      </c>
      <c r="M63" s="43">
        <v>2.4495644818121687E-5</v>
      </c>
      <c r="N63" s="43">
        <v>4.2134709925595246E-5</v>
      </c>
      <c r="O63" s="43">
        <v>1.9958004145171952E-5</v>
      </c>
      <c r="P63" s="43">
        <v>6.417537252810846E-6</v>
      </c>
      <c r="Q63" s="43">
        <v>1.1749334875165345E-5</v>
      </c>
      <c r="R63" s="43">
        <v>3.0441689461805555E-5</v>
      </c>
      <c r="S63" s="43">
        <v>3.9318895548941792E-5</v>
      </c>
      <c r="T63" s="43">
        <v>1.9485368000165352E-5</v>
      </c>
      <c r="U63" s="43">
        <v>1.4205350019345236E-4</v>
      </c>
      <c r="V63" s="43">
        <v>1.7599060126488104E-5</v>
      </c>
      <c r="W63" s="43">
        <v>2.2710680388558199E-5</v>
      </c>
      <c r="X63" s="43">
        <v>4.6251977753058863E-4</v>
      </c>
      <c r="AA63" s="1" t="s">
        <v>0</v>
      </c>
      <c r="AB63" s="13">
        <f t="shared" si="95"/>
        <v>0.10425655971428638</v>
      </c>
      <c r="AC63" s="13">
        <f t="shared" si="95"/>
        <v>-0.24694525428571401</v>
      </c>
      <c r="AD63" s="13">
        <f t="shared" si="95"/>
        <v>1.8360867714286133E-2</v>
      </c>
      <c r="AE63" s="13">
        <f t="shared" si="95"/>
        <v>0.21373501771428716</v>
      </c>
      <c r="AF63" s="13">
        <f t="shared" si="95"/>
        <v>-0.1433624872857151</v>
      </c>
      <c r="AG63" s="13">
        <f t="shared" si="95"/>
        <v>-0.42621963028571441</v>
      </c>
      <c r="AH63" s="13">
        <f t="shared" si="95"/>
        <v>3.4596695714285364E-2</v>
      </c>
      <c r="AI63" s="13">
        <f t="shared" si="95"/>
        <v>7.0968577714286329E-2</v>
      </c>
      <c r="AJ63" s="13">
        <f t="shared" si="95"/>
        <v>-0.17900874628571328</v>
      </c>
      <c r="AK63" s="13">
        <f t="shared" si="95"/>
        <v>0.10806608371428661</v>
      </c>
      <c r="AL63" s="13">
        <f t="shared" si="95"/>
        <v>-6.5630061285712582E-2</v>
      </c>
      <c r="AM63" s="13">
        <f t="shared" si="95"/>
        <v>0.20847424671428572</v>
      </c>
      <c r="AN63" s="13">
        <f t="shared" si="95"/>
        <v>0.35690962071428567</v>
      </c>
      <c r="AO63" s="13">
        <f t="shared" si="95"/>
        <v>-5.4201490285713749E-2</v>
      </c>
    </row>
    <row r="64" spans="2:49" x14ac:dyDescent="0.35">
      <c r="B64" s="6" t="s">
        <v>28</v>
      </c>
      <c r="C64" s="23">
        <v>5.9914336111111121E-5</v>
      </c>
      <c r="D64" s="23">
        <v>9.2626186273148155E-5</v>
      </c>
      <c r="E64" s="23">
        <v>2.4253249138888886E-4</v>
      </c>
      <c r="F64" s="43">
        <v>4.2559838751157406E-4</v>
      </c>
      <c r="G64" s="31" t="s">
        <v>63</v>
      </c>
      <c r="H64" s="6" t="s">
        <v>28</v>
      </c>
      <c r="I64" s="43">
        <v>1.79970290625E-5</v>
      </c>
      <c r="J64" s="43">
        <v>2.8050726504629591E-6</v>
      </c>
      <c r="K64" s="43">
        <v>1.8518518518518525E-5</v>
      </c>
      <c r="L64" s="43">
        <v>4.9970605555555597E-6</v>
      </c>
      <c r="M64" s="43">
        <v>1.9562547245370361E-5</v>
      </c>
      <c r="N64" s="43">
        <v>3.6281179143518522E-5</v>
      </c>
      <c r="O64" s="43">
        <v>1.6250944826388875E-5</v>
      </c>
      <c r="P64" s="43">
        <v>4.3335852893518674E-6</v>
      </c>
      <c r="Q64" s="43">
        <v>8.4824053009259345E-6</v>
      </c>
      <c r="R64" s="43">
        <v>1.8434534305555532E-5</v>
      </c>
      <c r="S64" s="43">
        <v>2.8951719583333313E-5</v>
      </c>
      <c r="T64" s="43">
        <v>1.2198969097222236E-5</v>
      </c>
      <c r="U64" s="43">
        <v>1.1945914168981481E-4</v>
      </c>
      <c r="V64" s="43">
        <v>3.2249937037037096E-6</v>
      </c>
      <c r="W64" s="43">
        <v>1.4921894687499974E-5</v>
      </c>
      <c r="X64" s="43">
        <v>4.2559838751157406E-4</v>
      </c>
      <c r="Y64" s="31" t="s">
        <v>63</v>
      </c>
      <c r="AA64" s="1" t="s">
        <v>1</v>
      </c>
      <c r="AB64" s="13">
        <f t="shared" si="95"/>
        <v>0.19058147142857118</v>
      </c>
      <c r="AC64" s="13">
        <f t="shared" si="95"/>
        <v>-0.12715095557142808</v>
      </c>
      <c r="AD64" s="13">
        <f t="shared" si="95"/>
        <v>-0.3678765785714293</v>
      </c>
      <c r="AE64" s="13">
        <f t="shared" si="95"/>
        <v>-0.11254778157143042</v>
      </c>
      <c r="AF64" s="13">
        <f t="shared" si="95"/>
        <v>0.19323453142857128</v>
      </c>
      <c r="AG64" s="13">
        <f t="shared" si="95"/>
        <v>-2.8692906571428534E-2</v>
      </c>
      <c r="AH64" s="13">
        <f t="shared" si="95"/>
        <v>-0.15018950457142877</v>
      </c>
      <c r="AI64" s="13">
        <f t="shared" si="95"/>
        <v>0.16364269542857146</v>
      </c>
      <c r="AJ64" s="13">
        <f t="shared" si="95"/>
        <v>-0.20969063857143011</v>
      </c>
      <c r="AK64" s="13">
        <f t="shared" si="95"/>
        <v>0.14649983842857006</v>
      </c>
      <c r="AL64" s="13">
        <f t="shared" si="95"/>
        <v>-0.2649287335714301</v>
      </c>
      <c r="AM64" s="13">
        <f t="shared" si="95"/>
        <v>0.94949303542857111</v>
      </c>
      <c r="AN64" s="13">
        <f t="shared" si="95"/>
        <v>-0.50574505957142923</v>
      </c>
      <c r="AO64" s="13">
        <f t="shared" si="95"/>
        <v>0.12337058642856968</v>
      </c>
    </row>
    <row r="65" spans="2:41" x14ac:dyDescent="0.35">
      <c r="B65" s="6" t="s">
        <v>29</v>
      </c>
      <c r="C65" s="23">
        <v>1.2360166288194444E-4</v>
      </c>
      <c r="D65" s="23">
        <v>1.2892836146990739E-4</v>
      </c>
      <c r="E65" s="23">
        <v>3.2097085747685185E-4</v>
      </c>
      <c r="F65" s="43">
        <v>5.1401302804398154E-4</v>
      </c>
      <c r="G65" s="31" t="s">
        <v>61</v>
      </c>
      <c r="H65" s="6" t="s">
        <v>29</v>
      </c>
      <c r="I65" s="43">
        <v>3.0654237002314816E-5</v>
      </c>
      <c r="J65" s="43">
        <v>4.4238683136574075E-5</v>
      </c>
      <c r="K65" s="43">
        <v>2.84989921875E-5</v>
      </c>
      <c r="L65" s="43">
        <v>2.7240278831018523E-5</v>
      </c>
      <c r="M65" s="43">
        <v>2.862654320601851E-5</v>
      </c>
      <c r="N65" s="43">
        <v>5.3124212650462968E-5</v>
      </c>
      <c r="O65" s="43">
        <v>2.6657375914351841E-5</v>
      </c>
      <c r="P65" s="43">
        <v>1.0262870578703671E-5</v>
      </c>
      <c r="Q65" s="43">
        <v>1.6137041238425945E-5</v>
      </c>
      <c r="R65" s="43">
        <v>4.3642395231481447E-5</v>
      </c>
      <c r="S65" s="43">
        <v>4.8450228854166654E-5</v>
      </c>
      <c r="T65" s="43">
        <v>2.6107279328703694E-5</v>
      </c>
      <c r="U65" s="43">
        <v>1.789871504166667E-4</v>
      </c>
      <c r="V65" s="43">
        <v>3.9758125474537039E-5</v>
      </c>
      <c r="W65" s="43">
        <v>3.1922398587962993E-5</v>
      </c>
      <c r="X65" s="43">
        <v>5.1401302804398154E-4</v>
      </c>
      <c r="Y65" s="31" t="s">
        <v>61</v>
      </c>
      <c r="AA65" s="1" t="s">
        <v>7</v>
      </c>
      <c r="AB65" s="13">
        <f t="shared" si="95"/>
        <v>-0.12845319114285725</v>
      </c>
      <c r="AC65" s="13">
        <f t="shared" si="95"/>
        <v>-1.0448656142858281E-2</v>
      </c>
      <c r="AD65" s="13">
        <f t="shared" si="95"/>
        <v>-0.30940557214285636</v>
      </c>
      <c r="AE65" s="13">
        <f t="shared" si="95"/>
        <v>-3.6117589142855122E-2</v>
      </c>
      <c r="AF65" s="13">
        <f t="shared" si="95"/>
        <v>-4.0017816142855933E-2</v>
      </c>
      <c r="AG65" s="13">
        <f t="shared" si="95"/>
        <v>-0.32028992514285792</v>
      </c>
      <c r="AH65" s="13">
        <f t="shared" si="95"/>
        <v>-1.7704891142856338E-2</v>
      </c>
      <c r="AI65" s="13">
        <f t="shared" si="95"/>
        <v>0.12161483685714214</v>
      </c>
      <c r="AJ65" s="13">
        <f t="shared" si="95"/>
        <v>-1.6525753142856869E-2</v>
      </c>
      <c r="AK65" s="13">
        <f t="shared" si="95"/>
        <v>0.31930191085714132</v>
      </c>
      <c r="AL65" s="13">
        <f t="shared" si="95"/>
        <v>-0.17793164914285664</v>
      </c>
      <c r="AM65" s="13">
        <f t="shared" si="95"/>
        <v>0.57882572085714235</v>
      </c>
      <c r="AN65" s="13">
        <f t="shared" si="95"/>
        <v>6.5016196857143216E-2</v>
      </c>
      <c r="AO65" s="13">
        <f t="shared" si="95"/>
        <v>-2.7863622142856981E-2</v>
      </c>
    </row>
    <row r="66" spans="2:41" x14ac:dyDescent="0.35">
      <c r="B66" s="6" t="s">
        <v>30</v>
      </c>
      <c r="C66" s="8">
        <v>19.617789558093129</v>
      </c>
      <c r="D66" s="8">
        <v>8.6985990568334941</v>
      </c>
      <c r="E66" s="8">
        <v>9.3844365978768671</v>
      </c>
      <c r="F66" s="30">
        <v>6.6850804791985503</v>
      </c>
      <c r="H66" s="6" t="s">
        <v>30</v>
      </c>
      <c r="I66" s="8">
        <v>15.137678475619348</v>
      </c>
      <c r="J66" s="8">
        <v>50.628865474911336</v>
      </c>
      <c r="K66" s="8">
        <v>12.98483155957198</v>
      </c>
      <c r="L66" s="8">
        <v>32.951390765384211</v>
      </c>
      <c r="M66" s="8">
        <v>9.7021754358722436</v>
      </c>
      <c r="N66" s="8">
        <v>9.6252142771392819</v>
      </c>
      <c r="O66" s="8">
        <v>13.52277696536329</v>
      </c>
      <c r="P66" s="8">
        <v>23.946180670440992</v>
      </c>
      <c r="Q66" s="32">
        <v>18.64557476946052</v>
      </c>
      <c r="R66" s="42">
        <v>23.188209437826341</v>
      </c>
      <c r="S66" s="32">
        <v>13.996207801242742</v>
      </c>
      <c r="T66" s="32">
        <v>19.60200440445244</v>
      </c>
      <c r="U66" s="32">
        <v>11.728958948146115</v>
      </c>
      <c r="V66" s="32">
        <v>60.848734084333444</v>
      </c>
      <c r="W66" s="32">
        <v>21.588536292827669</v>
      </c>
      <c r="X66" s="32">
        <v>6.6850804791985494</v>
      </c>
      <c r="AA66" s="1" t="s">
        <v>52</v>
      </c>
      <c r="AB66" s="13">
        <f t="shared" si="95"/>
        <v>9.6726595357143119E-2</v>
      </c>
      <c r="AC66" s="13">
        <f t="shared" si="95"/>
        <v>3.7815031357144258E-2</v>
      </c>
      <c r="AD66" s="13">
        <f t="shared" si="95"/>
        <v>5.5048591357141796E-2</v>
      </c>
      <c r="AE66" s="13">
        <f t="shared" si="95"/>
        <v>0.33223679935714012</v>
      </c>
      <c r="AF66" s="13">
        <f t="shared" si="95"/>
        <v>1.3211855357141311E-2</v>
      </c>
      <c r="AG66" s="13">
        <f t="shared" si="95"/>
        <v>9.5157113571439078E-3</v>
      </c>
      <c r="AH66" s="13">
        <f t="shared" si="95"/>
        <v>1.7316164357141894E-2</v>
      </c>
      <c r="AI66" s="13">
        <f t="shared" si="95"/>
        <v>5.8132490357141742E-2</v>
      </c>
      <c r="AJ66" s="13">
        <f t="shared" si="95"/>
        <v>-0.1638176226428566</v>
      </c>
      <c r="AK66" s="13">
        <f t="shared" si="95"/>
        <v>-0.14123258764285429</v>
      </c>
      <c r="AL66" s="13">
        <f t="shared" si="95"/>
        <v>-0.11329608064285812</v>
      </c>
      <c r="AM66" s="13">
        <f t="shared" si="95"/>
        <v>5.5411402357144035E-2</v>
      </c>
      <c r="AN66" s="13">
        <f t="shared" si="95"/>
        <v>-0.18005344964285575</v>
      </c>
      <c r="AO66" s="13">
        <f t="shared" si="95"/>
        <v>-7.7014900642856765E-2</v>
      </c>
    </row>
    <row r="67" spans="2:41" x14ac:dyDescent="0.35">
      <c r="P67"/>
      <c r="Q67" s="2"/>
      <c r="AA67" s="1" t="s">
        <v>53</v>
      </c>
      <c r="AB67" s="13">
        <f t="shared" si="95"/>
        <v>-4.0834143214286689E-2</v>
      </c>
      <c r="AC67" s="13">
        <f t="shared" si="95"/>
        <v>-0.13700194421428491</v>
      </c>
      <c r="AD67" s="13">
        <f t="shared" si="95"/>
        <v>0.15311143478571609</v>
      </c>
      <c r="AE67" s="13">
        <f t="shared" si="95"/>
        <v>0.37909782978571571</v>
      </c>
      <c r="AF67" s="13">
        <f t="shared" si="95"/>
        <v>0.10424522278571602</v>
      </c>
      <c r="AG67" s="13">
        <f t="shared" si="95"/>
        <v>-0.28226271521428514</v>
      </c>
      <c r="AH67" s="13">
        <f t="shared" si="95"/>
        <v>-6.7478134214286944E-2</v>
      </c>
      <c r="AI67" s="13">
        <f t="shared" si="95"/>
        <v>0.12372367978571419</v>
      </c>
      <c r="AJ67" s="13">
        <f t="shared" si="95"/>
        <v>-5.0745062142867337E-3</v>
      </c>
      <c r="AK67" s="13">
        <f t="shared" si="95"/>
        <v>-9.5051830214286204E-2</v>
      </c>
      <c r="AL67" s="13">
        <f t="shared" si="95"/>
        <v>-0.10085681821428572</v>
      </c>
      <c r="AM67" s="13">
        <f t="shared" si="95"/>
        <v>0.29635406578571222</v>
      </c>
      <c r="AN67" s="13">
        <f t="shared" si="95"/>
        <v>-0.10521056021428676</v>
      </c>
      <c r="AO67" s="13">
        <f t="shared" si="95"/>
        <v>-0.22276158121428558</v>
      </c>
    </row>
    <row r="68" spans="2:41" x14ac:dyDescent="0.35">
      <c r="B68" s="37" t="s">
        <v>45</v>
      </c>
      <c r="C68" s="6">
        <v>1</v>
      </c>
      <c r="D68" s="6">
        <v>2</v>
      </c>
      <c r="E68" s="6">
        <v>3</v>
      </c>
      <c r="F68" s="6" t="s">
        <v>25</v>
      </c>
      <c r="H68" s="35" t="s">
        <v>49</v>
      </c>
      <c r="I68" s="1" t="s">
        <v>3</v>
      </c>
      <c r="J68" s="1" t="s">
        <v>4</v>
      </c>
      <c r="K68" s="1" t="s">
        <v>5</v>
      </c>
      <c r="L68" s="1" t="s">
        <v>6</v>
      </c>
      <c r="M68" s="1" t="s">
        <v>0</v>
      </c>
      <c r="N68" s="1" t="s">
        <v>1</v>
      </c>
      <c r="O68" s="1" t="s">
        <v>7</v>
      </c>
      <c r="P68" s="1" t="s">
        <v>52</v>
      </c>
      <c r="Q68" s="1" t="s">
        <v>53</v>
      </c>
      <c r="R68" s="20" t="s">
        <v>54</v>
      </c>
      <c r="S68" s="20" t="s">
        <v>55</v>
      </c>
      <c r="T68" s="20" t="s">
        <v>56</v>
      </c>
      <c r="U68" s="20" t="s">
        <v>57</v>
      </c>
      <c r="V68" s="20" t="s">
        <v>58</v>
      </c>
      <c r="W68" s="20" t="s">
        <v>59</v>
      </c>
      <c r="X68" s="20" t="s">
        <v>25</v>
      </c>
      <c r="AA68" s="20" t="s">
        <v>54</v>
      </c>
      <c r="AB68" s="13">
        <f t="shared" si="95"/>
        <v>-0.12188532549999787</v>
      </c>
      <c r="AC68" s="13">
        <f t="shared" si="95"/>
        <v>1.1405409784999967</v>
      </c>
      <c r="AD68" s="13">
        <f t="shared" si="95"/>
        <v>-1.0374182055000021</v>
      </c>
      <c r="AE68" s="13">
        <f t="shared" si="95"/>
        <v>0.54516682849999887</v>
      </c>
      <c r="AF68" s="13">
        <f t="shared" si="95"/>
        <v>-4.0932945500002038E-2</v>
      </c>
      <c r="AG68" s="13">
        <f t="shared" si="95"/>
        <v>-0.24521865849999935</v>
      </c>
      <c r="AH68" s="13">
        <f t="shared" si="95"/>
        <v>0.62026886950000337</v>
      </c>
      <c r="AI68" s="13">
        <f t="shared" si="95"/>
        <v>-2.7470034999965698E-3</v>
      </c>
      <c r="AJ68" s="13">
        <f t="shared" si="95"/>
        <v>0.88766116049999999</v>
      </c>
      <c r="AK68" s="13">
        <f t="shared" si="95"/>
        <v>-0.45614836450000107</v>
      </c>
      <c r="AL68" s="13">
        <f t="shared" si="95"/>
        <v>-0.62127308049999863</v>
      </c>
      <c r="AM68" s="13">
        <f t="shared" si="95"/>
        <v>-3.716877249999806E-2</v>
      </c>
      <c r="AN68" s="13">
        <f t="shared" si="95"/>
        <v>-7.3064464500002035E-2</v>
      </c>
      <c r="AO68" s="13">
        <f t="shared" si="95"/>
        <v>-0.55778101650000034</v>
      </c>
    </row>
    <row r="69" spans="2:41" x14ac:dyDescent="0.35">
      <c r="B69" s="9" t="s">
        <v>9</v>
      </c>
      <c r="C69" s="23">
        <v>9.4850718067129617E-5</v>
      </c>
      <c r="D69" s="23">
        <v>9.9156483576388904E-5</v>
      </c>
      <c r="E69" s="23">
        <v>2.8841490299768516E-4</v>
      </c>
      <c r="F69" s="43">
        <v>4.8242210464120367E-4</v>
      </c>
      <c r="H69" s="9" t="s">
        <v>9</v>
      </c>
      <c r="I69" s="43">
        <v>3.0654237002314816E-5</v>
      </c>
      <c r="J69" s="43">
        <v>2.1970269594907411E-5</v>
      </c>
      <c r="K69" s="43">
        <v>2.6447677835648145E-5</v>
      </c>
      <c r="L69" s="43">
        <v>1.5778533634259255E-5</v>
      </c>
      <c r="M69" s="43">
        <v>2.1637482152777776E-5</v>
      </c>
      <c r="N69" s="43">
        <v>4.0663055347222241E-5</v>
      </c>
      <c r="O69" s="43">
        <v>1.9837070624999982E-5</v>
      </c>
      <c r="P69" s="43">
        <v>6.8552112268518677E-6</v>
      </c>
      <c r="Q69" s="43">
        <v>1.0163664224537047E-5</v>
      </c>
      <c r="R69" s="43">
        <v>4.3642395231481447E-5</v>
      </c>
      <c r="S69" s="43">
        <v>3.8659769467592626E-5</v>
      </c>
      <c r="T69" s="43">
        <v>2.6107279328703694E-5</v>
      </c>
      <c r="U69" s="43">
        <v>1.4967613589120371E-4</v>
      </c>
      <c r="V69" s="43">
        <v>9.9715503472221741E-6</v>
      </c>
      <c r="W69" s="43">
        <v>2.0357772731481502E-5</v>
      </c>
      <c r="X69" s="43">
        <v>4.8242210464120367E-4</v>
      </c>
      <c r="AA69" s="20" t="s">
        <v>55</v>
      </c>
      <c r="AB69" s="13">
        <f t="shared" si="95"/>
        <v>-0.46155166842857298</v>
      </c>
      <c r="AC69" s="13">
        <f t="shared" si="95"/>
        <v>-5.6948493428567559E-2</v>
      </c>
      <c r="AD69" s="13">
        <f t="shared" si="95"/>
        <v>0.18379980557142872</v>
      </c>
      <c r="AE69" s="13">
        <f t="shared" si="95"/>
        <v>-0.23517978642857074</v>
      </c>
      <c r="AF69" s="13">
        <f t="shared" si="95"/>
        <v>-0.1434564294285714</v>
      </c>
      <c r="AG69" s="13">
        <f t="shared" si="95"/>
        <v>-0.8957240034285725</v>
      </c>
      <c r="AH69" s="13">
        <f t="shared" si="95"/>
        <v>-0.45583738242857308</v>
      </c>
      <c r="AI69" s="13">
        <f t="shared" si="95"/>
        <v>0.32529640457142861</v>
      </c>
      <c r="AJ69" s="13">
        <f t="shared" si="95"/>
        <v>-0.30889860742857067</v>
      </c>
      <c r="AK69" s="13">
        <f t="shared" si="95"/>
        <v>0.67765468057142897</v>
      </c>
      <c r="AL69" s="13">
        <f t="shared" si="95"/>
        <v>0.78894719757142795</v>
      </c>
      <c r="AM69" s="13">
        <f t="shared" si="95"/>
        <v>-0.15214123742856955</v>
      </c>
      <c r="AN69" s="13">
        <f t="shared" si="95"/>
        <v>0.24983155157143244</v>
      </c>
      <c r="AO69" s="13">
        <f t="shared" si="95"/>
        <v>0.48420796857142889</v>
      </c>
    </row>
    <row r="70" spans="2:41" x14ac:dyDescent="0.35">
      <c r="B70" s="9" t="s">
        <v>11</v>
      </c>
      <c r="C70" s="23">
        <v>1.0023305619212962E-4</v>
      </c>
      <c r="D70" s="23">
        <v>1.1374139162037038E-4</v>
      </c>
      <c r="E70" s="23">
        <v>2.4253249138888886E-4</v>
      </c>
      <c r="F70" s="43">
        <v>4.5650693920138888E-4</v>
      </c>
      <c r="H70" s="9" t="s">
        <v>11</v>
      </c>
      <c r="I70" s="43">
        <v>2.5940885613425929E-5</v>
      </c>
      <c r="J70" s="43">
        <v>2.3811360972222219E-5</v>
      </c>
      <c r="K70" s="43">
        <v>2.3240530775462964E-5</v>
      </c>
      <c r="L70" s="43">
        <v>2.7240278831018523E-5</v>
      </c>
      <c r="M70" s="43">
        <v>2.6969429745370382E-5</v>
      </c>
      <c r="N70" s="43">
        <v>4.0832073564814801E-5</v>
      </c>
      <c r="O70" s="43">
        <v>1.9539976493055575E-5</v>
      </c>
      <c r="P70" s="43">
        <v>1.0262870578703671E-5</v>
      </c>
      <c r="Q70" s="43">
        <v>1.6137041238425945E-5</v>
      </c>
      <c r="R70" s="43">
        <v>3.6751490717592579E-5</v>
      </c>
      <c r="S70" s="43">
        <v>3.6596907280092594E-5</v>
      </c>
      <c r="T70" s="43">
        <v>1.8211713692129628E-5</v>
      </c>
      <c r="U70" s="43">
        <v>1.1945914168981481E-4</v>
      </c>
      <c r="V70" s="43">
        <v>3.2249937037037096E-6</v>
      </c>
      <c r="W70" s="43">
        <v>2.8288244305555557E-5</v>
      </c>
      <c r="X70" s="43">
        <v>4.5650693920138888E-4</v>
      </c>
      <c r="AA70" s="20" t="s">
        <v>56</v>
      </c>
      <c r="AB70" s="13">
        <f t="shared" si="95"/>
        <v>0.21025105278571488</v>
      </c>
      <c r="AC70" s="13">
        <f t="shared" si="95"/>
        <v>0.5721331387857127</v>
      </c>
      <c r="AD70" s="13">
        <f t="shared" si="95"/>
        <v>-6.7209264214284303E-2</v>
      </c>
      <c r="AE70" s="13">
        <f t="shared" si="95"/>
        <v>-0.11004373221428665</v>
      </c>
      <c r="AF70" s="13">
        <f t="shared" si="95"/>
        <v>0.23501295678571665</v>
      </c>
      <c r="AG70" s="13">
        <f t="shared" si="95"/>
        <v>3.2359895785713633E-2</v>
      </c>
      <c r="AH70" s="13">
        <f t="shared" si="95"/>
        <v>0.39963880778571337</v>
      </c>
      <c r="AI70" s="13">
        <f t="shared" si="95"/>
        <v>-0.12036119221428621</v>
      </c>
      <c r="AJ70" s="13">
        <f t="shared" si="95"/>
        <v>-9.2968902214284554E-2</v>
      </c>
      <c r="AK70" s="13">
        <f t="shared" si="95"/>
        <v>-0.28641561321428455</v>
      </c>
      <c r="AL70" s="13">
        <f t="shared" si="95"/>
        <v>-0.62954486521428521</v>
      </c>
      <c r="AM70" s="13">
        <f t="shared" si="95"/>
        <v>-0.21523647521428657</v>
      </c>
      <c r="AN70" s="13">
        <f t="shared" si="95"/>
        <v>0.39755264078571173</v>
      </c>
      <c r="AO70" s="13">
        <f t="shared" si="95"/>
        <v>-0.32516844821428492</v>
      </c>
    </row>
    <row r="71" spans="2:41" x14ac:dyDescent="0.35">
      <c r="B71" s="9" t="s">
        <v>12</v>
      </c>
      <c r="C71" s="23">
        <v>8.9396730914351852E-5</v>
      </c>
      <c r="D71" s="23">
        <v>1.0622874150462963E-4</v>
      </c>
      <c r="E71" s="23">
        <v>2.6496966069444446E-4</v>
      </c>
      <c r="F71" s="43">
        <v>4.6059513311342588E-4</v>
      </c>
      <c r="H71" s="9" t="s">
        <v>12</v>
      </c>
      <c r="I71" s="43">
        <v>2.5120464849537033E-5</v>
      </c>
      <c r="J71" s="43">
        <v>1.835317460648148E-5</v>
      </c>
      <c r="K71" s="43">
        <v>2.5911753587962963E-5</v>
      </c>
      <c r="L71" s="43">
        <v>2.0011337870370379E-5</v>
      </c>
      <c r="M71" s="43">
        <v>2.2836356770833318E-5</v>
      </c>
      <c r="N71" s="43">
        <v>4.4371220706018524E-5</v>
      </c>
      <c r="O71" s="43">
        <v>1.9494834976851861E-5</v>
      </c>
      <c r="P71" s="43">
        <v>6.5704522453703519E-6</v>
      </c>
      <c r="Q71" s="43">
        <v>1.2955876805555577E-5</v>
      </c>
      <c r="R71" s="43">
        <v>2.9967928518518494E-5</v>
      </c>
      <c r="S71" s="43">
        <v>3.7658520208333324E-5</v>
      </c>
      <c r="T71" s="43">
        <v>2.2205425370370405E-5</v>
      </c>
      <c r="U71" s="43">
        <v>1.3811938356481478E-4</v>
      </c>
      <c r="V71" s="43">
        <v>1.7950575289351868E-5</v>
      </c>
      <c r="W71" s="43">
        <v>1.9067827743055599E-5</v>
      </c>
      <c r="X71" s="43">
        <v>4.6059513311342599E-4</v>
      </c>
      <c r="AA71" s="20" t="s">
        <v>57</v>
      </c>
      <c r="AB71" s="13">
        <f t="shared" si="95"/>
        <v>-0.56276482071428724</v>
      </c>
      <c r="AC71" s="13">
        <f t="shared" si="95"/>
        <v>0.65859572428571589</v>
      </c>
      <c r="AD71" s="13">
        <f t="shared" si="95"/>
        <v>-1.2375947527142852</v>
      </c>
      <c r="AE71" s="13">
        <f t="shared" si="95"/>
        <v>-1.9521525747142849</v>
      </c>
      <c r="AF71" s="13">
        <f t="shared" si="95"/>
        <v>-0.33990767671428834</v>
      </c>
      <c r="AG71" s="13">
        <f t="shared" si="95"/>
        <v>-0.90725461571428134</v>
      </c>
      <c r="AH71" s="13">
        <f t="shared" si="95"/>
        <v>-1.1713815997142856</v>
      </c>
      <c r="AI71" s="13">
        <f t="shared" si="95"/>
        <v>9.975218628571092E-2</v>
      </c>
      <c r="AJ71" s="13">
        <f t="shared" si="95"/>
        <v>-0.96530450271428769</v>
      </c>
      <c r="AK71" s="13">
        <f t="shared" si="95"/>
        <v>-0.11614350571428567</v>
      </c>
      <c r="AL71" s="13">
        <f t="shared" si="95"/>
        <v>1.2897521862857122</v>
      </c>
      <c r="AM71" s="13">
        <f t="shared" si="95"/>
        <v>-0.35487366371428486</v>
      </c>
      <c r="AN71" s="13">
        <f t="shared" si="95"/>
        <v>2.368210236285714</v>
      </c>
      <c r="AO71" s="13">
        <f t="shared" si="95"/>
        <v>3.1910673792857178</v>
      </c>
    </row>
    <row r="72" spans="2:41" x14ac:dyDescent="0.35">
      <c r="B72" s="9" t="s">
        <v>13</v>
      </c>
      <c r="C72" s="23">
        <v>8.5411942557870376E-5</v>
      </c>
      <c r="D72" s="23">
        <v>9.2626186273148155E-5</v>
      </c>
      <c r="E72" s="23">
        <v>2.4756025868055551E-4</v>
      </c>
      <c r="F72" s="43">
        <v>4.2559838751157406E-4</v>
      </c>
      <c r="H72" s="9" t="s">
        <v>13</v>
      </c>
      <c r="I72" s="43">
        <v>1.79970290625E-5</v>
      </c>
      <c r="J72" s="43">
        <v>3.2175138576388892E-5</v>
      </c>
      <c r="K72" s="43">
        <v>2.0266439907407402E-5</v>
      </c>
      <c r="L72" s="43">
        <v>1.4973335011574077E-5</v>
      </c>
      <c r="M72" s="43">
        <v>1.9562547245370361E-5</v>
      </c>
      <c r="N72" s="43">
        <v>4.1802616099537046E-5</v>
      </c>
      <c r="O72" s="43">
        <v>1.6250944826388875E-5</v>
      </c>
      <c r="P72" s="43">
        <v>6.5276728009259372E-6</v>
      </c>
      <c r="Q72" s="43">
        <v>8.4824053009259345E-6</v>
      </c>
      <c r="R72" s="43">
        <v>2.7603510543981491E-5</v>
      </c>
      <c r="S72" s="43">
        <v>2.8951719583333313E-5</v>
      </c>
      <c r="T72" s="43">
        <v>1.985990383101852E-5</v>
      </c>
      <c r="U72" s="43">
        <v>1.3155286806712966E-4</v>
      </c>
      <c r="V72" s="43">
        <v>2.4670361967592577E-5</v>
      </c>
      <c r="W72" s="43">
        <v>1.4921894687499974E-5</v>
      </c>
      <c r="X72" s="43">
        <v>4.2559838751157406E-4</v>
      </c>
      <c r="AA72" s="20" t="s">
        <v>58</v>
      </c>
      <c r="AB72" s="13">
        <f t="shared" si="95"/>
        <v>-0.68917557492857284</v>
      </c>
      <c r="AC72" s="13">
        <f t="shared" si="95"/>
        <v>-0.65901684492857626</v>
      </c>
      <c r="AD72" s="13">
        <f t="shared" si="95"/>
        <v>-0.89597829592857536</v>
      </c>
      <c r="AE72" s="13">
        <f t="shared" si="95"/>
        <v>-1.2419193389285716</v>
      </c>
      <c r="AF72" s="13">
        <f t="shared" si="95"/>
        <v>3.0370910071429336E-2</v>
      </c>
      <c r="AG72" s="13">
        <f t="shared" si="95"/>
        <v>0.61096047907142648</v>
      </c>
      <c r="AH72" s="13">
        <f t="shared" si="95"/>
        <v>-0.54096695892856772</v>
      </c>
      <c r="AI72" s="13">
        <f t="shared" si="95"/>
        <v>0.26064301907143417</v>
      </c>
      <c r="AJ72" s="13">
        <f t="shared" si="95"/>
        <v>-0.70205539292856756</v>
      </c>
      <c r="AK72" s="13">
        <f t="shared" si="95"/>
        <v>1.062479754071429</v>
      </c>
      <c r="AL72" s="13">
        <f t="shared" si="95"/>
        <v>-0.3572934889285726</v>
      </c>
      <c r="AM72" s="13">
        <f t="shared" si="95"/>
        <v>-0.10196469092857186</v>
      </c>
      <c r="AN72" s="13">
        <f t="shared" si="95"/>
        <v>1.3093731780714286</v>
      </c>
      <c r="AO72" s="13">
        <f t="shared" si="95"/>
        <v>1.9145432460714282</v>
      </c>
    </row>
    <row r="73" spans="2:41" x14ac:dyDescent="0.35">
      <c r="B73" s="9" t="s">
        <v>14</v>
      </c>
      <c r="C73" s="23">
        <v>7.1629608634259272E-5</v>
      </c>
      <c r="D73" s="23">
        <v>1.0263185520833331E-4</v>
      </c>
      <c r="E73" s="23">
        <v>2.5415380658564817E-4</v>
      </c>
      <c r="F73" s="43">
        <v>4.2841527042824081E-4</v>
      </c>
      <c r="H73" s="9" t="s">
        <v>14</v>
      </c>
      <c r="I73" s="43">
        <v>2.0755647939814816E-5</v>
      </c>
      <c r="J73" s="43">
        <v>1.206328210648148E-5</v>
      </c>
      <c r="K73" s="43">
        <v>2.0021835891203707E-5</v>
      </c>
      <c r="L73" s="43">
        <v>1.878884269675926E-5</v>
      </c>
      <c r="M73" s="43">
        <v>2.4896069537037028E-5</v>
      </c>
      <c r="N73" s="43">
        <v>4.0396405474537048E-5</v>
      </c>
      <c r="O73" s="43">
        <v>1.9753086423611115E-5</v>
      </c>
      <c r="P73" s="43">
        <v>6.6179558217592479E-6</v>
      </c>
      <c r="Q73" s="43">
        <v>1.0968337951388876E-5</v>
      </c>
      <c r="R73" s="43">
        <v>3.7620727303240781E-5</v>
      </c>
      <c r="S73" s="43">
        <v>3.4042999918981454E-5</v>
      </c>
      <c r="T73" s="43">
        <v>2.4110817164351849E-5</v>
      </c>
      <c r="U73" s="43">
        <v>1.2849584278935185E-4</v>
      </c>
      <c r="V73" s="43">
        <v>1.1337868472222274E-5</v>
      </c>
      <c r="W73" s="43">
        <v>1.85455509375E-5</v>
      </c>
      <c r="X73" s="43">
        <v>4.2841527042824081E-4</v>
      </c>
      <c r="AA73" s="20" t="s">
        <v>59</v>
      </c>
      <c r="AB73" s="13">
        <f t="shared" si="95"/>
        <v>0.20834143242857506</v>
      </c>
      <c r="AC73" s="13">
        <f t="shared" si="95"/>
        <v>-0.20329122157142665</v>
      </c>
      <c r="AD73" s="13">
        <f t="shared" si="95"/>
        <v>0.79589245242857443</v>
      </c>
      <c r="AE73" s="13">
        <f t="shared" si="95"/>
        <v>0.48190152242857165</v>
      </c>
      <c r="AF73" s="13">
        <f t="shared" si="95"/>
        <v>-0.31474246857142463</v>
      </c>
      <c r="AG73" s="13">
        <f t="shared" si="95"/>
        <v>-0.6729510845714306</v>
      </c>
      <c r="AH73" s="13">
        <f t="shared" si="95"/>
        <v>-0.3598671845714283</v>
      </c>
      <c r="AI73" s="13">
        <f t="shared" si="95"/>
        <v>0.32314868842856681</v>
      </c>
      <c r="AJ73" s="13">
        <f t="shared" si="95"/>
        <v>-0.26569484957143219</v>
      </c>
      <c r="AK73" s="13">
        <f t="shared" si="95"/>
        <v>5.9656624428569227E-2</v>
      </c>
      <c r="AL73" s="13">
        <f t="shared" si="95"/>
        <v>0.55196954942857657</v>
      </c>
      <c r="AM73" s="13">
        <f t="shared" si="95"/>
        <v>-1.3517978571429001E-2</v>
      </c>
      <c r="AN73" s="13">
        <f t="shared" si="95"/>
        <v>-0.14882410157142845</v>
      </c>
      <c r="AO73" s="13">
        <f t="shared" si="95"/>
        <v>-0.44202138057143303</v>
      </c>
    </row>
    <row r="74" spans="2:41" x14ac:dyDescent="0.35">
      <c r="B74" s="9" t="s">
        <v>15</v>
      </c>
      <c r="C74" s="23">
        <v>1.013193394675926E-4</v>
      </c>
      <c r="D74" s="23">
        <v>1.1098303518518517E-4</v>
      </c>
      <c r="E74" s="23">
        <v>2.8186072268518517E-4</v>
      </c>
      <c r="F74" s="43">
        <v>4.9416309733796293E-4</v>
      </c>
      <c r="H74" s="9" t="s">
        <v>15</v>
      </c>
      <c r="I74" s="43">
        <v>2.2171831701388886E-5</v>
      </c>
      <c r="J74" s="43">
        <v>3.3748792719907413E-5</v>
      </c>
      <c r="K74" s="43">
        <v>2.5415721851851852E-5</v>
      </c>
      <c r="L74" s="43">
        <v>1.9982993194444439E-5</v>
      </c>
      <c r="M74" s="43">
        <v>2.5317040393518518E-5</v>
      </c>
      <c r="N74" s="43">
        <v>4.4028722604166674E-5</v>
      </c>
      <c r="O74" s="43">
        <v>2.1365583275462949E-5</v>
      </c>
      <c r="P74" s="43">
        <v>7.0903670023148009E-6</v>
      </c>
      <c r="Q74" s="43">
        <v>1.3181321909722223E-5</v>
      </c>
      <c r="R74" s="43">
        <v>3.0409895439814856E-5</v>
      </c>
      <c r="S74" s="43">
        <v>4.3083900231481476E-5</v>
      </c>
      <c r="T74" s="43">
        <v>1.8092298645833336E-5</v>
      </c>
      <c r="U74" s="43">
        <v>1.4320803938657403E-4</v>
      </c>
      <c r="V74" s="43">
        <v>2.0615761736111184E-5</v>
      </c>
      <c r="W74" s="43">
        <v>2.6450827245370315E-5</v>
      </c>
      <c r="X74" s="43">
        <v>4.9416309733796293E-4</v>
      </c>
      <c r="AA74" s="20" t="s">
        <v>25</v>
      </c>
      <c r="AB74" s="13">
        <f t="shared" ref="AB74:AO74" si="96">AB17-$AP17</f>
        <v>-2.3549740846428548</v>
      </c>
      <c r="AC74" s="13">
        <f t="shared" si="96"/>
        <v>1.7195610623571369</v>
      </c>
      <c r="AD74" s="13">
        <f t="shared" si="96"/>
        <v>-1.9259718176428606</v>
      </c>
      <c r="AE74" s="13">
        <f t="shared" si="96"/>
        <v>-0.51950923164285712</v>
      </c>
      <c r="AF74" s="13">
        <f t="shared" si="96"/>
        <v>-0.16628927764285351</v>
      </c>
      <c r="AG74" s="13">
        <f t="shared" si="96"/>
        <v>-3.1900080976428598</v>
      </c>
      <c r="AH74" s="13">
        <f t="shared" si="96"/>
        <v>-2.946629413642853</v>
      </c>
      <c r="AI74" s="13">
        <f t="shared" si="96"/>
        <v>2.7339828313571388</v>
      </c>
      <c r="AJ74" s="13">
        <f t="shared" si="96"/>
        <v>-3.1892824746428587</v>
      </c>
      <c r="AK74" s="13">
        <f t="shared" si="96"/>
        <v>0.2838241003571369</v>
      </c>
      <c r="AL74" s="13">
        <f t="shared" si="96"/>
        <v>-1.0728425656428513</v>
      </c>
      <c r="AM74" s="13">
        <f t="shared" si="96"/>
        <v>4.4490168443571463</v>
      </c>
      <c r="AN74" s="13">
        <f t="shared" si="96"/>
        <v>4.4399692253571459</v>
      </c>
      <c r="AO74" s="13">
        <f t="shared" si="96"/>
        <v>1.739152899357137</v>
      </c>
    </row>
    <row r="75" spans="2:41" x14ac:dyDescent="0.35">
      <c r="B75" s="9" t="s">
        <v>17</v>
      </c>
      <c r="C75" s="23">
        <v>7.4640967488425925E-5</v>
      </c>
      <c r="D75" s="23">
        <v>1.0866244646990742E-4</v>
      </c>
      <c r="E75" s="23">
        <v>2.8250136473379628E-4</v>
      </c>
      <c r="F75" s="43">
        <v>4.6580477869212955E-4</v>
      </c>
      <c r="H75" s="9" t="s">
        <v>17</v>
      </c>
      <c r="I75" s="43">
        <v>2.4714978576388885E-5</v>
      </c>
      <c r="J75" s="43">
        <v>1.4258944317129632E-5</v>
      </c>
      <c r="K75" s="43">
        <v>2.1305744525462959E-5</v>
      </c>
      <c r="L75" s="43">
        <v>1.4361300069444454E-5</v>
      </c>
      <c r="M75" s="43">
        <v>2.5746409675925928E-5</v>
      </c>
      <c r="N75" s="43">
        <v>4.38303099074074E-5</v>
      </c>
      <c r="O75" s="43">
        <v>2.3653628113425904E-5</v>
      </c>
      <c r="P75" s="43">
        <v>4.7829008217592921E-6</v>
      </c>
      <c r="Q75" s="43">
        <v>1.0649197951388885E-5</v>
      </c>
      <c r="R75" s="43">
        <v>2.5162194502314801E-5</v>
      </c>
      <c r="S75" s="43">
        <v>4.7162121018518516E-5</v>
      </c>
      <c r="T75" s="43">
        <v>1.6170372476851872E-5</v>
      </c>
      <c r="U75" s="43">
        <v>1.4070924665509257E-4</v>
      </c>
      <c r="V75" s="43">
        <v>2.9896279502314827E-5</v>
      </c>
      <c r="W75" s="43">
        <v>2.3401150578703676E-5</v>
      </c>
      <c r="X75" s="43">
        <v>4.6580477869212955E-4</v>
      </c>
    </row>
    <row r="76" spans="2:41" x14ac:dyDescent="0.35">
      <c r="B76" s="14" t="s">
        <v>19</v>
      </c>
      <c r="C76" s="23">
        <v>1.2360166288194444E-4</v>
      </c>
      <c r="D76" s="23">
        <v>1.2892836146990739E-4</v>
      </c>
      <c r="E76" s="23">
        <v>2.6148300369212968E-4</v>
      </c>
      <c r="F76" s="43">
        <v>5.1401302804398154E-4</v>
      </c>
      <c r="H76" s="14" t="s">
        <v>19</v>
      </c>
      <c r="I76" s="43">
        <v>2.7842865532407409E-5</v>
      </c>
      <c r="J76" s="43">
        <v>4.4238683136574075E-5</v>
      </c>
      <c r="K76" s="43">
        <v>2.84989921875E-5</v>
      </c>
      <c r="L76" s="43">
        <v>2.3021122025462968E-5</v>
      </c>
      <c r="M76" s="43">
        <v>2.6908541192129624E-5</v>
      </c>
      <c r="N76" s="43">
        <v>5.3124212650462968E-5</v>
      </c>
      <c r="O76" s="43">
        <v>2.6657375914351841E-5</v>
      </c>
      <c r="P76" s="43">
        <v>7.0588729282407542E-6</v>
      </c>
      <c r="Q76" s="43">
        <v>1.5179358784722199E-5</v>
      </c>
      <c r="R76" s="43">
        <v>3.0011495335648171E-5</v>
      </c>
      <c r="S76" s="43">
        <v>3.7558001597222234E-5</v>
      </c>
      <c r="T76" s="43">
        <v>1.6994205092592591E-5</v>
      </c>
      <c r="U76" s="43">
        <v>1.3794616612268517E-4</v>
      </c>
      <c r="V76" s="43">
        <v>1.6418913240740745E-5</v>
      </c>
      <c r="W76" s="43">
        <v>2.2554222303240734E-5</v>
      </c>
      <c r="X76" s="43">
        <v>5.1401302804398154E-4</v>
      </c>
      <c r="AA76" s="1" t="s">
        <v>22</v>
      </c>
      <c r="AB76" s="9" t="s">
        <v>8</v>
      </c>
      <c r="AC76" s="9" t="s">
        <v>9</v>
      </c>
      <c r="AD76" s="9" t="s">
        <v>10</v>
      </c>
      <c r="AE76" s="9" t="s">
        <v>11</v>
      </c>
      <c r="AF76" s="9" t="s">
        <v>12</v>
      </c>
      <c r="AG76" s="9" t="s">
        <v>13</v>
      </c>
      <c r="AH76" s="9" t="s">
        <v>14</v>
      </c>
      <c r="AI76" s="9" t="s">
        <v>15</v>
      </c>
      <c r="AJ76" s="9" t="s">
        <v>16</v>
      </c>
      <c r="AK76" s="9" t="s">
        <v>17</v>
      </c>
      <c r="AL76" s="14" t="s">
        <v>18</v>
      </c>
      <c r="AM76" s="14" t="s">
        <v>19</v>
      </c>
      <c r="AN76" s="14" t="s">
        <v>20</v>
      </c>
      <c r="AO76" s="14" t="s">
        <v>21</v>
      </c>
    </row>
    <row r="77" spans="2:41" x14ac:dyDescent="0.35">
      <c r="B77" s="6" t="s">
        <v>31</v>
      </c>
      <c r="C77" s="23">
        <v>9.2635503275462954E-5</v>
      </c>
      <c r="D77" s="23">
        <v>1.078698126634838E-4</v>
      </c>
      <c r="E77" s="23">
        <v>2.6543452643229163E-4</v>
      </c>
      <c r="F77" s="43">
        <v>4.6593984237123842E-4</v>
      </c>
      <c r="H77" s="6" t="s">
        <v>31</v>
      </c>
      <c r="I77" s="43">
        <v>2.4399742534722228E-5</v>
      </c>
      <c r="J77" s="43">
        <v>2.5077455753761577E-5</v>
      </c>
      <c r="K77" s="43">
        <v>2.3888587070312498E-5</v>
      </c>
      <c r="L77" s="43">
        <v>1.9269717916666668E-5</v>
      </c>
      <c r="M77" s="43">
        <v>2.4234234589120365E-5</v>
      </c>
      <c r="N77" s="43">
        <v>4.3631077044270834E-5</v>
      </c>
      <c r="O77" s="43">
        <v>2.0819062581018511E-5</v>
      </c>
      <c r="P77" s="43">
        <v>6.97078792824074E-6</v>
      </c>
      <c r="Q77" s="43">
        <v>1.2214650520833336E-5</v>
      </c>
      <c r="R77" s="43">
        <v>3.2646204699074076E-5</v>
      </c>
      <c r="S77" s="43">
        <v>3.7964242413194442E-5</v>
      </c>
      <c r="T77" s="43">
        <v>2.0219001950231488E-5</v>
      </c>
      <c r="U77" s="43">
        <v>1.3614585302083331E-4</v>
      </c>
      <c r="V77" s="43">
        <v>1.6760788032407421E-5</v>
      </c>
      <c r="W77" s="43">
        <v>2.1698436316550918E-5</v>
      </c>
      <c r="X77" s="43">
        <v>4.6593984237123842E-4</v>
      </c>
      <c r="AA77" s="1" t="s">
        <v>3</v>
      </c>
      <c r="AB77" s="17">
        <v>0.50575963700000004</v>
      </c>
      <c r="AC77" s="17">
        <v>0.236553288</v>
      </c>
      <c r="AD77" s="17">
        <v>0.39909297100000002</v>
      </c>
      <c r="AE77" s="17">
        <v>0.32798185899999999</v>
      </c>
      <c r="AF77" s="17">
        <v>0.78265306099999998</v>
      </c>
      <c r="AG77" s="17">
        <v>0.37151927400000001</v>
      </c>
      <c r="AH77" s="17">
        <v>1.358095238</v>
      </c>
      <c r="AI77" s="17">
        <v>0.81850340099999996</v>
      </c>
      <c r="AJ77" s="17">
        <v>1.3736054419999999</v>
      </c>
      <c r="AK77" s="17">
        <v>2.0702040820000001</v>
      </c>
      <c r="AL77" s="17">
        <v>0.91428571400000003</v>
      </c>
      <c r="AM77" s="17">
        <v>0.334693878</v>
      </c>
      <c r="AN77" s="17">
        <v>1.5586394560000001</v>
      </c>
      <c r="AO77" s="17">
        <v>0.76625850299999998</v>
      </c>
    </row>
    <row r="78" spans="2:41" x14ac:dyDescent="0.35">
      <c r="B78" s="6" t="s">
        <v>34</v>
      </c>
      <c r="C78" s="23">
        <v>7.1629608634259272E-5</v>
      </c>
      <c r="D78" s="23">
        <v>9.2626186273148155E-5</v>
      </c>
      <c r="E78" s="23">
        <v>2.4253249138888886E-4</v>
      </c>
      <c r="F78" s="43">
        <v>4.2559838751157406E-4</v>
      </c>
      <c r="G78" s="31" t="s">
        <v>62</v>
      </c>
      <c r="H78" s="6" t="s">
        <v>34</v>
      </c>
      <c r="I78" s="43">
        <v>1.79970290625E-5</v>
      </c>
      <c r="J78" s="43">
        <v>1.206328210648148E-5</v>
      </c>
      <c r="K78" s="43">
        <v>2.0021835891203707E-5</v>
      </c>
      <c r="L78" s="43">
        <v>1.4361300069444454E-5</v>
      </c>
      <c r="M78" s="43">
        <v>1.9562547245370361E-5</v>
      </c>
      <c r="N78" s="43">
        <v>4.0396405474537048E-5</v>
      </c>
      <c r="O78" s="43">
        <v>1.6250944826388875E-5</v>
      </c>
      <c r="P78" s="43">
        <v>4.7829008217592921E-6</v>
      </c>
      <c r="Q78" s="43">
        <v>8.4824053009259345E-6</v>
      </c>
      <c r="R78" s="43">
        <v>2.5162194502314801E-5</v>
      </c>
      <c r="S78" s="43">
        <v>2.8951719583333313E-5</v>
      </c>
      <c r="T78" s="43">
        <v>1.6170372476851872E-5</v>
      </c>
      <c r="U78" s="43">
        <v>1.1945914168981481E-4</v>
      </c>
      <c r="V78" s="43">
        <v>3.2249937037037096E-6</v>
      </c>
      <c r="W78" s="43">
        <v>1.4921894687499974E-5</v>
      </c>
      <c r="X78" s="43">
        <v>4.2559838751157406E-4</v>
      </c>
      <c r="Y78" s="31" t="s">
        <v>62</v>
      </c>
      <c r="AA78" s="1" t="s">
        <v>4</v>
      </c>
      <c r="AB78" s="17">
        <v>2.5308163270000001</v>
      </c>
      <c r="AC78" s="17">
        <v>2.8850793650000002</v>
      </c>
      <c r="AD78" s="17">
        <v>2.9387755100000001</v>
      </c>
      <c r="AE78" s="17">
        <v>2.5692743760000001</v>
      </c>
      <c r="AF78" s="17">
        <v>2.9530612239999998</v>
      </c>
      <c r="AG78" s="17">
        <v>1.9264625849999999</v>
      </c>
      <c r="AH78" s="17">
        <v>3.15138322</v>
      </c>
      <c r="AI78" s="17">
        <v>2.7341496599999999</v>
      </c>
      <c r="AJ78" s="17">
        <v>3.2145351469999999</v>
      </c>
      <c r="AK78" s="17">
        <v>4.2055782309999996</v>
      </c>
      <c r="AL78" s="17">
        <v>2.9306122449999998</v>
      </c>
      <c r="AM78" s="17">
        <v>2.74031746</v>
      </c>
      <c r="AN78" s="17">
        <v>3.6231519269999999</v>
      </c>
      <c r="AO78" s="17">
        <v>3.3843083900000002</v>
      </c>
    </row>
    <row r="79" spans="2:41" x14ac:dyDescent="0.35">
      <c r="B79" s="6" t="s">
        <v>32</v>
      </c>
      <c r="C79" s="23">
        <v>1.2360166288194444E-4</v>
      </c>
      <c r="D79" s="23">
        <v>1.2892836146990739E-4</v>
      </c>
      <c r="E79" s="23">
        <v>2.8841490299768516E-4</v>
      </c>
      <c r="F79" s="43">
        <v>5.1401302804398154E-4</v>
      </c>
      <c r="G79" s="31" t="s">
        <v>61</v>
      </c>
      <c r="H79" s="6" t="s">
        <v>32</v>
      </c>
      <c r="I79" s="43">
        <v>3.0654237002314816E-5</v>
      </c>
      <c r="J79" s="43">
        <v>4.4238683136574075E-5</v>
      </c>
      <c r="K79" s="43">
        <v>2.84989921875E-5</v>
      </c>
      <c r="L79" s="43">
        <v>2.7240278831018523E-5</v>
      </c>
      <c r="M79" s="43">
        <v>2.6969429745370382E-5</v>
      </c>
      <c r="N79" s="43">
        <v>5.3124212650462968E-5</v>
      </c>
      <c r="O79" s="43">
        <v>2.6657375914351841E-5</v>
      </c>
      <c r="P79" s="43">
        <v>1.0262870578703671E-5</v>
      </c>
      <c r="Q79" s="43">
        <v>1.6137041238425945E-5</v>
      </c>
      <c r="R79" s="43">
        <v>4.3642395231481447E-5</v>
      </c>
      <c r="S79" s="43">
        <v>4.7162121018518516E-5</v>
      </c>
      <c r="T79" s="43">
        <v>2.6107279328703694E-5</v>
      </c>
      <c r="U79" s="43">
        <v>1.4967613589120371E-4</v>
      </c>
      <c r="V79" s="43">
        <v>2.9896279502314827E-5</v>
      </c>
      <c r="W79" s="43">
        <v>2.8288244305555557E-5</v>
      </c>
      <c r="X79" s="43">
        <v>5.1401302804398154E-4</v>
      </c>
      <c r="Y79" s="31" t="s">
        <v>61</v>
      </c>
      <c r="AA79" s="1" t="s">
        <v>5</v>
      </c>
      <c r="AB79" s="17">
        <v>3.5203628120000001</v>
      </c>
      <c r="AC79" s="17">
        <v>4.7833106580000004</v>
      </c>
      <c r="AD79" s="17">
        <v>4.5278911559999999</v>
      </c>
      <c r="AE79" s="17">
        <v>4.6265759639999997</v>
      </c>
      <c r="AF79" s="17">
        <v>4.5387755099999998</v>
      </c>
      <c r="AG79" s="17">
        <v>4.7063945580000004</v>
      </c>
      <c r="AH79" s="17">
        <v>4.1936507939999998</v>
      </c>
      <c r="AI79" s="17">
        <v>5.6500453510000002</v>
      </c>
      <c r="AJ79" s="17">
        <v>4.7499319729999998</v>
      </c>
      <c r="AK79" s="17">
        <v>5.4375510199999999</v>
      </c>
      <c r="AL79" s="17">
        <v>4.3897959179999999</v>
      </c>
      <c r="AM79" s="17">
        <v>6.5625396829999998</v>
      </c>
      <c r="AN79" s="17">
        <v>6.2621315190000004</v>
      </c>
      <c r="AO79" s="17">
        <v>3.6266666669999998</v>
      </c>
    </row>
    <row r="80" spans="2:41" x14ac:dyDescent="0.35">
      <c r="B80" s="6" t="s">
        <v>43</v>
      </c>
      <c r="C80" s="8">
        <v>17.899908067858018</v>
      </c>
      <c r="D80" s="8">
        <v>10.074400684789438</v>
      </c>
      <c r="E80" s="8">
        <v>6.4883720653002683</v>
      </c>
      <c r="F80" s="30">
        <v>6.5562495341161071</v>
      </c>
      <c r="H80" s="6" t="s">
        <v>33</v>
      </c>
      <c r="I80" s="8">
        <v>16.481603868703147</v>
      </c>
      <c r="J80" s="8">
        <v>43.568021310878564</v>
      </c>
      <c r="K80" s="8">
        <v>13.180078868145607</v>
      </c>
      <c r="L80" s="8">
        <v>22.674202503047407</v>
      </c>
      <c r="M80" s="8">
        <v>10.923228630628499</v>
      </c>
      <c r="N80" s="8">
        <v>9.5414119363932262</v>
      </c>
      <c r="O80" s="8">
        <v>15.056096100789876</v>
      </c>
      <c r="P80" s="8">
        <v>21.78395892947816</v>
      </c>
      <c r="Q80" s="32">
        <v>21.393298429420131</v>
      </c>
      <c r="R80" s="42">
        <v>18.778219362158101</v>
      </c>
      <c r="S80" s="32">
        <v>14.428201273587627</v>
      </c>
      <c r="T80" s="32">
        <v>17.658770872874886</v>
      </c>
      <c r="U80" s="32">
        <v>6.9068603781710758</v>
      </c>
      <c r="V80" s="32">
        <v>50.936992028401782</v>
      </c>
      <c r="W80" s="32">
        <v>20.180620719933756</v>
      </c>
      <c r="X80" s="32">
        <v>6.5562495341161071</v>
      </c>
      <c r="AA80" s="1" t="s">
        <v>6</v>
      </c>
      <c r="AB80" s="17">
        <v>5.1919501129999999</v>
      </c>
      <c r="AC80" s="17">
        <v>7.0683900230000001</v>
      </c>
      <c r="AD80" s="17">
        <v>6.6989569160000002</v>
      </c>
      <c r="AE80" s="17">
        <v>6.6345578229999997</v>
      </c>
      <c r="AF80" s="17">
        <v>6.7775510199999998</v>
      </c>
      <c r="AG80" s="17">
        <v>6.457414966</v>
      </c>
      <c r="AH80" s="17">
        <v>5.9235374150000002</v>
      </c>
      <c r="AI80" s="17">
        <v>7.8459637190000002</v>
      </c>
      <c r="AJ80" s="17">
        <v>6.678639456</v>
      </c>
      <c r="AK80" s="17">
        <v>7.2783673469999997</v>
      </c>
      <c r="AL80" s="17">
        <v>5.9897959180000004</v>
      </c>
      <c r="AM80" s="17">
        <v>9.0248526079999998</v>
      </c>
      <c r="AN80" s="17">
        <v>8.2721088439999999</v>
      </c>
      <c r="AO80" s="17">
        <v>5.511111111</v>
      </c>
    </row>
    <row r="81" spans="2:41" x14ac:dyDescent="0.35">
      <c r="P81"/>
      <c r="Q81" s="2"/>
      <c r="AA81" s="1" t="s">
        <v>0</v>
      </c>
      <c r="AB81" s="17">
        <v>6.7891156459999999</v>
      </c>
      <c r="AC81" s="17">
        <v>8.4316553289999998</v>
      </c>
      <c r="AD81" s="17">
        <v>8.6262131520000001</v>
      </c>
      <c r="AE81" s="17">
        <v>8.988117914</v>
      </c>
      <c r="AF81" s="17">
        <v>8.5065306120000006</v>
      </c>
      <c r="AG81" s="17">
        <v>7.7511111110000002</v>
      </c>
      <c r="AH81" s="17">
        <v>7.5468934240000003</v>
      </c>
      <c r="AI81" s="17">
        <v>9.5724943309999997</v>
      </c>
      <c r="AJ81" s="17">
        <v>7.6495238099999998</v>
      </c>
      <c r="AK81" s="17">
        <v>8.5191836730000006</v>
      </c>
      <c r="AL81" s="17">
        <v>6.9853514739999998</v>
      </c>
      <c r="AM81" s="17">
        <v>11.013877551</v>
      </c>
      <c r="AN81" s="17">
        <v>9.7084353740000005</v>
      </c>
      <c r="AO81" s="17">
        <v>5.9428571430000003</v>
      </c>
    </row>
    <row r="82" spans="2:41" x14ac:dyDescent="0.35">
      <c r="B82" s="35" t="s">
        <v>46</v>
      </c>
      <c r="C82" s="6">
        <v>1</v>
      </c>
      <c r="D82" s="6">
        <v>2</v>
      </c>
      <c r="E82" s="6">
        <v>3</v>
      </c>
      <c r="H82" s="35" t="s">
        <v>50</v>
      </c>
      <c r="I82" s="1" t="s">
        <v>3</v>
      </c>
      <c r="J82" s="1" t="s">
        <v>4</v>
      </c>
      <c r="K82" s="1" t="s">
        <v>5</v>
      </c>
      <c r="L82" s="1" t="s">
        <v>6</v>
      </c>
      <c r="M82" s="1" t="s">
        <v>0</v>
      </c>
      <c r="N82" s="1" t="s">
        <v>1</v>
      </c>
      <c r="O82" s="1" t="s">
        <v>7</v>
      </c>
      <c r="P82" s="1" t="s">
        <v>52</v>
      </c>
      <c r="Q82" s="1" t="s">
        <v>53</v>
      </c>
      <c r="R82" s="20" t="s">
        <v>54</v>
      </c>
      <c r="S82" s="20" t="s">
        <v>55</v>
      </c>
      <c r="T82" s="20" t="s">
        <v>56</v>
      </c>
      <c r="U82" s="20" t="s">
        <v>57</v>
      </c>
      <c r="V82" s="20" t="s">
        <v>58</v>
      </c>
      <c r="W82" s="20" t="s">
        <v>59</v>
      </c>
      <c r="AA82" s="1" t="s">
        <v>1</v>
      </c>
      <c r="AB82" s="17">
        <v>9.009795918</v>
      </c>
      <c r="AC82" s="17">
        <v>10.301133786999999</v>
      </c>
      <c r="AD82" s="17">
        <v>10.760997732</v>
      </c>
      <c r="AE82" s="17">
        <v>11.318276644000001</v>
      </c>
      <c r="AF82" s="17">
        <v>10.479591836999999</v>
      </c>
      <c r="AG82" s="17">
        <v>9.4413151929999994</v>
      </c>
      <c r="AH82" s="17">
        <v>9.6979138319999993</v>
      </c>
      <c r="AI82" s="17">
        <v>11.759886621</v>
      </c>
      <c r="AJ82" s="17">
        <v>9.5869387760000002</v>
      </c>
      <c r="AK82" s="17">
        <v>10.743673469000001</v>
      </c>
      <c r="AL82" s="17">
        <v>9.0361451250000009</v>
      </c>
      <c r="AM82" s="17">
        <v>13.33877551</v>
      </c>
      <c r="AN82" s="17">
        <v>12.181768707</v>
      </c>
      <c r="AO82" s="17">
        <v>8.0050793650000003</v>
      </c>
    </row>
    <row r="83" spans="2:41" x14ac:dyDescent="0.35">
      <c r="B83" s="38" t="s">
        <v>2</v>
      </c>
      <c r="C83" s="30">
        <v>23.157894736842106</v>
      </c>
      <c r="D83" s="30">
        <v>23.157894736842103</v>
      </c>
      <c r="E83" s="8">
        <v>53.684210526315795</v>
      </c>
      <c r="AA83" s="1" t="s">
        <v>7</v>
      </c>
      <c r="AB83" s="17">
        <v>12.840816327000001</v>
      </c>
      <c r="AC83" s="17">
        <v>13.814421769000001</v>
      </c>
      <c r="AD83" s="17">
        <v>14.033560091</v>
      </c>
      <c r="AE83" s="17">
        <v>14.8461678</v>
      </c>
      <c r="AF83" s="17">
        <v>14.313265306</v>
      </c>
      <c r="AG83" s="17">
        <v>13.053061224</v>
      </c>
      <c r="AH83" s="17">
        <v>13.188163265</v>
      </c>
      <c r="AI83" s="17">
        <v>15.563968254000001</v>
      </c>
      <c r="AJ83" s="17">
        <v>13.017687075</v>
      </c>
      <c r="AK83" s="17">
        <v>14.530612245</v>
      </c>
      <c r="AL83" s="17">
        <v>12.411655329</v>
      </c>
      <c r="AM83" s="17">
        <v>17.928707483</v>
      </c>
      <c r="AN83" s="17">
        <v>15.316462585</v>
      </c>
      <c r="AO83" s="17">
        <v>11.768888888999999</v>
      </c>
    </row>
    <row r="84" spans="2:41" x14ac:dyDescent="0.35">
      <c r="B84" s="9" t="s">
        <v>8</v>
      </c>
      <c r="C84" s="8">
        <v>16.708060564488424</v>
      </c>
      <c r="D84" s="8">
        <v>24.65816117100826</v>
      </c>
      <c r="E84" s="8">
        <v>58.63377826450332</v>
      </c>
      <c r="H84" s="9" t="s">
        <v>8</v>
      </c>
      <c r="I84" s="8">
        <v>5.384824570592377</v>
      </c>
      <c r="J84" s="8">
        <v>2.6313012630630706</v>
      </c>
      <c r="K84" s="8">
        <v>4.4449147595542096</v>
      </c>
      <c r="L84" s="8">
        <v>4.247019971278764</v>
      </c>
      <c r="M84" s="8">
        <v>5.9050068825951545</v>
      </c>
      <c r="N84" s="8">
        <v>10.187059419469417</v>
      </c>
      <c r="O84" s="8">
        <v>4.2437036344307275</v>
      </c>
      <c r="P84" s="8">
        <v>1.7316095622199732</v>
      </c>
      <c r="Q84" s="8">
        <v>2.5907816722929842</v>
      </c>
      <c r="R84" s="8">
        <v>6.6697538736331374</v>
      </c>
      <c r="S84" s="8">
        <v>7.8060510461397765</v>
      </c>
      <c r="T84" s="8">
        <v>5.03576517187531</v>
      </c>
      <c r="U84" s="8">
        <v>31.139788368460458</v>
      </c>
      <c r="V84" s="8">
        <v>2.2107296120358009</v>
      </c>
      <c r="W84" s="8">
        <v>5.7716901923588289</v>
      </c>
      <c r="AA84" s="1" t="s">
        <v>52</v>
      </c>
      <c r="AB84" s="17">
        <v>14.436734694</v>
      </c>
      <c r="AC84" s="17">
        <v>15.528344670999999</v>
      </c>
      <c r="AD84" s="17">
        <v>15.448526077</v>
      </c>
      <c r="AE84" s="17">
        <v>16.534421769000001</v>
      </c>
      <c r="AF84" s="17">
        <v>15.997619048000001</v>
      </c>
      <c r="AG84" s="17">
        <v>14.457142856999999</v>
      </c>
      <c r="AH84" s="17">
        <v>14.894829932</v>
      </c>
      <c r="AI84" s="17">
        <v>17.409954648999999</v>
      </c>
      <c r="AJ84" s="17">
        <v>14.725532879999999</v>
      </c>
      <c r="AK84" s="17">
        <v>16.574285713999998</v>
      </c>
      <c r="AL84" s="17">
        <v>13.958095238</v>
      </c>
      <c r="AM84" s="17">
        <v>20.231904761999999</v>
      </c>
      <c r="AN84" s="17">
        <v>17.10585034</v>
      </c>
      <c r="AO84" s="17">
        <v>13.465396824999999</v>
      </c>
    </row>
    <row r="85" spans="2:41" x14ac:dyDescent="0.35">
      <c r="B85" s="9" t="s">
        <v>9</v>
      </c>
      <c r="C85" s="8">
        <v>19.661354062056056</v>
      </c>
      <c r="D85" s="8">
        <v>20.553884787293381</v>
      </c>
      <c r="E85" s="8">
        <v>59.784761150650567</v>
      </c>
      <c r="H85" s="9" t="s">
        <v>9</v>
      </c>
      <c r="I85" s="8">
        <v>6.35423557656289</v>
      </c>
      <c r="J85" s="8">
        <v>4.554158978939733</v>
      </c>
      <c r="K85" s="8">
        <v>5.482269071256245</v>
      </c>
      <c r="L85" s="8">
        <v>3.2706904352971917</v>
      </c>
      <c r="M85" s="8">
        <v>4.4851763517076861</v>
      </c>
      <c r="N85" s="8">
        <v>8.428937015119768</v>
      </c>
      <c r="O85" s="8">
        <v>4.1119738159082893</v>
      </c>
      <c r="P85" s="8">
        <v>1.4209985738423736</v>
      </c>
      <c r="Q85" s="8">
        <v>2.1067990307152624</v>
      </c>
      <c r="R85" s="8">
        <v>9.0465164866232683</v>
      </c>
      <c r="S85" s="8">
        <v>8.0136811923959055</v>
      </c>
      <c r="T85" s="8">
        <v>5.4117087665625743</v>
      </c>
      <c r="U85" s="8">
        <v>31.025969674943433</v>
      </c>
      <c r="V85" s="8">
        <v>2.0669762540500525</v>
      </c>
      <c r="W85" s="8">
        <v>4.2199087760753375</v>
      </c>
      <c r="AA85" s="1" t="s">
        <v>53</v>
      </c>
      <c r="AB85" s="17">
        <v>15.087936508</v>
      </c>
      <c r="AC85" s="17">
        <v>16.120634921000001</v>
      </c>
      <c r="AD85" s="17">
        <v>16.058049886999999</v>
      </c>
      <c r="AE85" s="17">
        <v>17.421133786999999</v>
      </c>
      <c r="AF85" s="17">
        <v>16.565306121999999</v>
      </c>
      <c r="AG85" s="17">
        <v>15.021133787</v>
      </c>
      <c r="AH85" s="17">
        <v>15.466621314999999</v>
      </c>
      <c r="AI85" s="17">
        <v>18.022562357999998</v>
      </c>
      <c r="AJ85" s="17">
        <v>15.116190476</v>
      </c>
      <c r="AK85" s="17">
        <v>16.987528345000001</v>
      </c>
      <c r="AL85" s="17">
        <v>14.399274375999999</v>
      </c>
      <c r="AM85" s="17">
        <v>20.841791383</v>
      </c>
      <c r="AN85" s="17">
        <v>17.480272109000001</v>
      </c>
      <c r="AO85" s="17">
        <v>13.942857142999999</v>
      </c>
    </row>
    <row r="86" spans="2:41" x14ac:dyDescent="0.35">
      <c r="B86" s="9" t="s">
        <v>10</v>
      </c>
      <c r="C86" s="8">
        <v>21.629974435451825</v>
      </c>
      <c r="D86" s="8">
        <v>22.610553627022181</v>
      </c>
      <c r="E86" s="8">
        <v>55.759471937525994</v>
      </c>
      <c r="H86" s="9" t="s">
        <v>10</v>
      </c>
      <c r="I86" s="8">
        <v>6.6770956524493466</v>
      </c>
      <c r="J86" s="8">
        <v>4.177954137261497</v>
      </c>
      <c r="K86" s="8">
        <v>5.7079629145245852</v>
      </c>
      <c r="L86" s="8">
        <v>5.066961731216395</v>
      </c>
      <c r="M86" s="8">
        <v>5.6125758314842287</v>
      </c>
      <c r="N86" s="8">
        <v>8.6039146877988113</v>
      </c>
      <c r="O86" s="8">
        <v>3.7200961491842213</v>
      </c>
      <c r="P86" s="8">
        <v>1.6025029582704682</v>
      </c>
      <c r="Q86" s="8">
        <v>3.0714640002844509</v>
      </c>
      <c r="R86" s="8">
        <v>4.1874928455655276</v>
      </c>
      <c r="S86" s="8">
        <v>9.4147048726089739</v>
      </c>
      <c r="T86" s="8">
        <v>4.2494944495417695</v>
      </c>
      <c r="U86" s="8">
        <v>29.014365293659495</v>
      </c>
      <c r="V86" s="8">
        <v>1.6420885958918354</v>
      </c>
      <c r="W86" s="8">
        <v>7.2513258802584</v>
      </c>
      <c r="AA86" s="20" t="s">
        <v>54</v>
      </c>
      <c r="AB86" s="17">
        <v>16.062244897999999</v>
      </c>
      <c r="AC86" s="17">
        <v>16.998775510000002</v>
      </c>
      <c r="AD86" s="17">
        <v>17.226303855000001</v>
      </c>
      <c r="AE86" s="17">
        <v>18.81537415</v>
      </c>
      <c r="AF86" s="17">
        <v>17.684693878000001</v>
      </c>
      <c r="AG86" s="17">
        <v>15.754013605000001</v>
      </c>
      <c r="AH86" s="17">
        <v>16.414285713999998</v>
      </c>
      <c r="AI86" s="17">
        <v>19.161428570999998</v>
      </c>
      <c r="AJ86" s="17">
        <v>16.126258502999999</v>
      </c>
      <c r="AK86" s="17">
        <v>17.907619048000001</v>
      </c>
      <c r="AL86" s="17">
        <v>15.313560090999999</v>
      </c>
      <c r="AM86" s="17">
        <v>22.153287981999998</v>
      </c>
      <c r="AN86" s="17">
        <v>18.390204082</v>
      </c>
      <c r="AO86" s="17">
        <v>14.735238095</v>
      </c>
    </row>
    <row r="87" spans="2:41" x14ac:dyDescent="0.35">
      <c r="B87" s="9" t="s">
        <v>11</v>
      </c>
      <c r="C87" s="8">
        <v>21.956524114940475</v>
      </c>
      <c r="D87" s="8">
        <v>24.915588757390857</v>
      </c>
      <c r="E87" s="8">
        <v>53.127887127668657</v>
      </c>
      <c r="H87" s="9" t="s">
        <v>11</v>
      </c>
      <c r="I87" s="8">
        <v>5.6824734491017361</v>
      </c>
      <c r="J87" s="8">
        <v>5.2159910238993739</v>
      </c>
      <c r="K87" s="8">
        <v>5.090947974661642</v>
      </c>
      <c r="L87" s="8">
        <v>5.9671116672777282</v>
      </c>
      <c r="M87" s="8">
        <v>5.9077808965074166</v>
      </c>
      <c r="N87" s="8">
        <v>8.9444584645846223</v>
      </c>
      <c r="O87" s="8">
        <v>4.2803240904155189</v>
      </c>
      <c r="P87" s="8">
        <v>2.2481302467510109</v>
      </c>
      <c r="Q87" s="8">
        <v>3.5348950591322899</v>
      </c>
      <c r="R87" s="8">
        <v>8.0505875292685509</v>
      </c>
      <c r="S87" s="8">
        <v>8.0167252975639425</v>
      </c>
      <c r="T87" s="8">
        <v>3.9893618537297844</v>
      </c>
      <c r="U87" s="8">
        <v>26.168088901079155</v>
      </c>
      <c r="V87" s="8">
        <v>0.70645009456931773</v>
      </c>
      <c r="W87" s="8">
        <v>6.1966734514579072</v>
      </c>
      <c r="AA87" s="20" t="s">
        <v>55</v>
      </c>
      <c r="AB87" s="17">
        <v>18.570521542000002</v>
      </c>
      <c r="AC87" s="17">
        <v>20.769478457999998</v>
      </c>
      <c r="AD87" s="17">
        <v>18.819047618999999</v>
      </c>
      <c r="AE87" s="17">
        <v>21.990702947999999</v>
      </c>
      <c r="AF87" s="17">
        <v>20.273922901999999</v>
      </c>
      <c r="AG87" s="17">
        <v>18.138956916000001</v>
      </c>
      <c r="AH87" s="17">
        <v>19.664716553000002</v>
      </c>
      <c r="AI87" s="17">
        <v>21.788843537000002</v>
      </c>
      <c r="AJ87" s="17">
        <v>19.644081632999999</v>
      </c>
      <c r="AK87" s="17">
        <v>20.081632653</v>
      </c>
      <c r="AL87" s="17">
        <v>17.322448980000001</v>
      </c>
      <c r="AM87" s="17">
        <v>24.746281179</v>
      </c>
      <c r="AN87" s="17">
        <v>20.947301586999998</v>
      </c>
      <c r="AO87" s="17">
        <v>16.807619047999999</v>
      </c>
    </row>
    <row r="88" spans="2:41" x14ac:dyDescent="0.35">
      <c r="B88" s="9" t="s">
        <v>12</v>
      </c>
      <c r="C88" s="8">
        <v>19.40896125194989</v>
      </c>
      <c r="D88" s="8">
        <v>23.063366038318474</v>
      </c>
      <c r="E88" s="8">
        <v>57.527672709731647</v>
      </c>
      <c r="H88" s="9" t="s">
        <v>12</v>
      </c>
      <c r="I88" s="8">
        <v>5.4539145213570634</v>
      </c>
      <c r="J88" s="8">
        <v>3.9846653355674588</v>
      </c>
      <c r="K88" s="8">
        <v>5.625711546887306</v>
      </c>
      <c r="L88" s="8">
        <v>4.3446698481380599</v>
      </c>
      <c r="M88" s="8">
        <v>4.9580108709506581</v>
      </c>
      <c r="N88" s="8">
        <v>9.6334540936392585</v>
      </c>
      <c r="O88" s="8">
        <v>4.2325316911351445</v>
      </c>
      <c r="P88" s="8">
        <v>1.4265136066368975</v>
      </c>
      <c r="Q88" s="8">
        <v>2.8128557759565096</v>
      </c>
      <c r="R88" s="8">
        <v>6.5063493649939641</v>
      </c>
      <c r="S88" s="8">
        <v>8.1760569100628224</v>
      </c>
      <c r="T88" s="8">
        <v>4.8210290934407478</v>
      </c>
      <c r="U88" s="8">
        <v>29.987156536194131</v>
      </c>
      <c r="V88" s="8">
        <v>3.8972568311813593</v>
      </c>
      <c r="W88" s="8">
        <v>4.1398239738586122</v>
      </c>
      <c r="AA88" s="20" t="s">
        <v>56</v>
      </c>
      <c r="AB88" s="17">
        <v>21.506122448999999</v>
      </c>
      <c r="AC88" s="17">
        <v>24.109682540000001</v>
      </c>
      <c r="AD88" s="17">
        <v>22.4</v>
      </c>
      <c r="AE88" s="17">
        <v>25.152675736999999</v>
      </c>
      <c r="AF88" s="17">
        <v>23.527619047999998</v>
      </c>
      <c r="AG88" s="17">
        <v>20.640385488</v>
      </c>
      <c r="AH88" s="17">
        <v>22.606031745999999</v>
      </c>
      <c r="AI88" s="17">
        <v>25.511292517000001</v>
      </c>
      <c r="AJ88" s="17">
        <v>22.732335600999999</v>
      </c>
      <c r="AK88" s="17">
        <v>24.156439908999999</v>
      </c>
      <c r="AL88" s="17">
        <v>21.508548752999999</v>
      </c>
      <c r="AM88" s="17">
        <v>27.991292517000002</v>
      </c>
      <c r="AN88" s="17">
        <v>24.594285714000002</v>
      </c>
      <c r="AO88" s="17">
        <v>20.688979591999999</v>
      </c>
    </row>
    <row r="89" spans="2:41" x14ac:dyDescent="0.35">
      <c r="B89" s="9" t="s">
        <v>13</v>
      </c>
      <c r="C89" s="8">
        <v>20.068671560826253</v>
      </c>
      <c r="D89" s="8">
        <v>21.763754043976309</v>
      </c>
      <c r="E89" s="8">
        <v>58.167574395197441</v>
      </c>
      <c r="H89" s="9" t="s">
        <v>13</v>
      </c>
      <c r="I89" s="8">
        <v>4.2286412708766603</v>
      </c>
      <c r="J89" s="8">
        <v>7.5599766165735067</v>
      </c>
      <c r="K89" s="8">
        <v>4.7618695234967872</v>
      </c>
      <c r="L89" s="8">
        <v>3.5181841498792989</v>
      </c>
      <c r="M89" s="8">
        <v>4.5964805834322764</v>
      </c>
      <c r="N89" s="8">
        <v>9.8220804697950683</v>
      </c>
      <c r="O89" s="8">
        <v>3.8183755632643068</v>
      </c>
      <c r="P89" s="8">
        <v>1.5337635180181266</v>
      </c>
      <c r="Q89" s="8">
        <v>1.9930539094665289</v>
      </c>
      <c r="R89" s="8">
        <v>6.4858118249404368</v>
      </c>
      <c r="S89" s="8">
        <v>6.8025914648339638</v>
      </c>
      <c r="T89" s="8">
        <v>4.6663484669519413</v>
      </c>
      <c r="U89" s="8">
        <v>30.910095509596381</v>
      </c>
      <c r="V89" s="8">
        <v>5.7966295670990231</v>
      </c>
      <c r="W89" s="8">
        <v>3.5060975617756958</v>
      </c>
      <c r="AA89" s="20" t="s">
        <v>57</v>
      </c>
      <c r="AB89" s="17">
        <v>23.399909297000001</v>
      </c>
      <c r="AC89" s="17">
        <v>26.365351474000001</v>
      </c>
      <c r="AD89" s="17">
        <v>24.016326531000001</v>
      </c>
      <c r="AE89" s="17">
        <v>26.726167799999999</v>
      </c>
      <c r="AF89" s="17">
        <v>25.446167800000001</v>
      </c>
      <c r="AG89" s="17">
        <v>22.356281179</v>
      </c>
      <c r="AH89" s="17">
        <v>24.689206348999999</v>
      </c>
      <c r="AI89" s="17">
        <v>27.074467120000001</v>
      </c>
      <c r="AJ89" s="17">
        <v>24.322902494000001</v>
      </c>
      <c r="AK89" s="17">
        <v>25.553560091000001</v>
      </c>
      <c r="AL89" s="17">
        <v>22.562539683000001</v>
      </c>
      <c r="AM89" s="17">
        <v>29.459591837000001</v>
      </c>
      <c r="AN89" s="17">
        <v>26.67537415</v>
      </c>
      <c r="AO89" s="17">
        <v>22.047346939000001</v>
      </c>
    </row>
    <row r="90" spans="2:41" x14ac:dyDescent="0.35">
      <c r="B90" s="9" t="s">
        <v>14</v>
      </c>
      <c r="C90" s="8">
        <v>16.719667476525483</v>
      </c>
      <c r="D90" s="8">
        <v>23.956161764668952</v>
      </c>
      <c r="E90" s="8">
        <v>59.324170758805565</v>
      </c>
      <c r="H90" s="9" t="s">
        <v>14</v>
      </c>
      <c r="I90" s="8">
        <v>4.8447497959322554</v>
      </c>
      <c r="J90" s="8">
        <v>2.8157918120946319</v>
      </c>
      <c r="K90" s="8">
        <v>4.6734645735643419</v>
      </c>
      <c r="L90" s="8">
        <v>4.3856612949342511</v>
      </c>
      <c r="M90" s="8">
        <v>5.8112003132267196</v>
      </c>
      <c r="N90" s="8">
        <v>9.4292636754420744</v>
      </c>
      <c r="O90" s="8">
        <v>4.6107335072034372</v>
      </c>
      <c r="P90" s="8">
        <v>1.544752551687522</v>
      </c>
      <c r="Q90" s="8">
        <v>2.5602117171091976</v>
      </c>
      <c r="R90" s="8">
        <v>8.7813693628696683</v>
      </c>
      <c r="S90" s="8">
        <v>7.9462620193141849</v>
      </c>
      <c r="T90" s="8">
        <v>5.6279079735535227</v>
      </c>
      <c r="U90" s="8">
        <v>29.993291943330668</v>
      </c>
      <c r="V90" s="8">
        <v>2.6464669340308578</v>
      </c>
      <c r="W90" s="8">
        <v>4.3288725257066591</v>
      </c>
      <c r="AA90" s="20" t="s">
        <v>58</v>
      </c>
      <c r="AB90" s="17">
        <v>35.110566892999998</v>
      </c>
      <c r="AC90" s="17">
        <v>39.297369615000001</v>
      </c>
      <c r="AD90" s="17">
        <v>35.052154195</v>
      </c>
      <c r="AE90" s="17">
        <v>37.047437641999998</v>
      </c>
      <c r="AF90" s="17">
        <v>37.379682539999997</v>
      </c>
      <c r="AG90" s="17">
        <v>33.722448980000003</v>
      </c>
      <c r="AH90" s="17">
        <v>35.791247165999998</v>
      </c>
      <c r="AI90" s="17">
        <v>39.447641722999997</v>
      </c>
      <c r="AJ90" s="17">
        <v>35.631020407999998</v>
      </c>
      <c r="AK90" s="17">
        <v>37.710839002</v>
      </c>
      <c r="AL90" s="17">
        <v>36.125714285999997</v>
      </c>
      <c r="AM90" s="17">
        <v>41.378140590000001</v>
      </c>
      <c r="AN90" s="17">
        <v>41.317006802999998</v>
      </c>
      <c r="AO90" s="17">
        <v>37.511836735000003</v>
      </c>
    </row>
    <row r="91" spans="2:41" x14ac:dyDescent="0.35">
      <c r="B91" s="9" t="s">
        <v>15</v>
      </c>
      <c r="C91" s="8">
        <v>20.503218474506873</v>
      </c>
      <c r="D91" s="8">
        <v>22.458786538907173</v>
      </c>
      <c r="E91" s="8">
        <v>57.037994986585957</v>
      </c>
      <c r="H91" s="9" t="s">
        <v>15</v>
      </c>
      <c r="I91" s="8">
        <v>4.4867437129214354</v>
      </c>
      <c r="J91" s="8">
        <v>6.8294846178743054</v>
      </c>
      <c r="K91" s="8">
        <v>5.1431849097525371</v>
      </c>
      <c r="L91" s="8">
        <v>4.0438052339585928</v>
      </c>
      <c r="M91" s="8">
        <v>5.1232154990731633</v>
      </c>
      <c r="N91" s="8">
        <v>8.9097552693326687</v>
      </c>
      <c r="O91" s="8">
        <v>4.3235893960027578</v>
      </c>
      <c r="P91" s="8">
        <v>1.4348232477314327</v>
      </c>
      <c r="Q91" s="8">
        <v>2.6674031267671507</v>
      </c>
      <c r="R91" s="8">
        <v>6.1538175561129025</v>
      </c>
      <c r="S91" s="8">
        <v>8.71855880448636</v>
      </c>
      <c r="T91" s="8">
        <v>3.6611998636271776</v>
      </c>
      <c r="U91" s="8">
        <v>28.979913748725888</v>
      </c>
      <c r="V91" s="8">
        <v>4.1718537558080477</v>
      </c>
      <c r="W91" s="8">
        <v>5.3526512578255794</v>
      </c>
      <c r="AA91" s="20" t="s">
        <v>59</v>
      </c>
      <c r="AB91" s="17">
        <v>35.941950112999997</v>
      </c>
      <c r="AC91" s="17">
        <v>40.158911564999997</v>
      </c>
      <c r="AD91" s="17">
        <v>35.676734693999997</v>
      </c>
      <c r="AE91" s="17">
        <v>37.326077097999999</v>
      </c>
      <c r="AF91" s="17">
        <v>38.930612244999999</v>
      </c>
      <c r="AG91" s="17">
        <v>35.853968254000002</v>
      </c>
      <c r="AH91" s="17">
        <v>36.770839002000002</v>
      </c>
      <c r="AI91" s="17">
        <v>41.228843537000003</v>
      </c>
      <c r="AJ91" s="17">
        <v>36.449523810000002</v>
      </c>
      <c r="AK91" s="17">
        <v>40.293877551000001</v>
      </c>
      <c r="AL91" s="17">
        <v>37.288979591999997</v>
      </c>
      <c r="AM91" s="17">
        <v>42.796734694000001</v>
      </c>
      <c r="AN91" s="17">
        <v>44.146938775999999</v>
      </c>
      <c r="AO91" s="17">
        <v>40.946938776000003</v>
      </c>
    </row>
    <row r="92" spans="2:41" x14ac:dyDescent="0.35">
      <c r="B92" s="9" t="s">
        <v>16</v>
      </c>
      <c r="C92" s="8">
        <v>17.066913986356465</v>
      </c>
      <c r="D92" s="8">
        <v>23.051877575121889</v>
      </c>
      <c r="E92" s="8">
        <v>59.881208438521639</v>
      </c>
      <c r="H92" s="9" t="s">
        <v>16</v>
      </c>
      <c r="I92" s="8">
        <v>5.0062775020090227</v>
      </c>
      <c r="J92" s="8">
        <v>4.1754025511038524</v>
      </c>
      <c r="K92" s="8">
        <v>5.2449829311105338</v>
      </c>
      <c r="L92" s="8">
        <v>2.640251002133057</v>
      </c>
      <c r="M92" s="8">
        <v>5.2686623123077796</v>
      </c>
      <c r="N92" s="8">
        <v>9.3296761835560815</v>
      </c>
      <c r="O92" s="8">
        <v>4.6443652939328217</v>
      </c>
      <c r="P92" s="8">
        <v>1.0623655691642677</v>
      </c>
      <c r="Q92" s="8">
        <v>2.7468082161609413</v>
      </c>
      <c r="R92" s="8">
        <v>9.5664699982479569</v>
      </c>
      <c r="S92" s="8">
        <v>8.3982871907042718</v>
      </c>
      <c r="T92" s="8">
        <v>4.3254336274976355</v>
      </c>
      <c r="U92" s="8">
        <v>30.751623024586582</v>
      </c>
      <c r="V92" s="8">
        <v>2.2258618325410042</v>
      </c>
      <c r="W92" s="8">
        <v>4.6135327649441908</v>
      </c>
      <c r="AA92" s="20"/>
      <c r="AB92" s="17">
        <v>38.112494331000001</v>
      </c>
      <c r="AC92" s="17">
        <v>41.917823128999999</v>
      </c>
      <c r="AD92" s="17">
        <v>38.434829932</v>
      </c>
      <c r="AE92" s="17">
        <v>39.770181405999999</v>
      </c>
      <c r="AF92" s="17">
        <v>40.578072562000003</v>
      </c>
      <c r="AG92" s="17">
        <v>37.143219954999999</v>
      </c>
      <c r="AH92" s="17">
        <v>38.373174603000002</v>
      </c>
      <c r="AI92" s="17">
        <v>43.514195010999998</v>
      </c>
      <c r="AJ92" s="17">
        <v>38.146031745999998</v>
      </c>
      <c r="AK92" s="17">
        <v>42.315736960999999</v>
      </c>
      <c r="AL92" s="17">
        <v>39.803151927000002</v>
      </c>
      <c r="AM92" s="17">
        <v>44.745419501000001</v>
      </c>
      <c r="AN92" s="17">
        <v>45.960317459999999</v>
      </c>
      <c r="AO92" s="17">
        <v>42.467120180999999</v>
      </c>
    </row>
    <row r="93" spans="2:41" x14ac:dyDescent="0.35">
      <c r="B93" s="9" t="s">
        <v>17</v>
      </c>
      <c r="C93" s="8">
        <v>16.024087966207698</v>
      </c>
      <c r="D93" s="8">
        <v>23.327894311218973</v>
      </c>
      <c r="E93" s="8">
        <v>60.648017722573343</v>
      </c>
      <c r="H93" s="9" t="s">
        <v>17</v>
      </c>
      <c r="I93" s="8">
        <v>5.3058662570578905</v>
      </c>
      <c r="J93" s="8">
        <v>3.0611416991395837</v>
      </c>
      <c r="K93" s="8">
        <v>4.5739643516076605</v>
      </c>
      <c r="L93" s="8">
        <v>3.0831156584025634</v>
      </c>
      <c r="M93" s="8">
        <v>5.5272961664789708</v>
      </c>
      <c r="N93" s="8">
        <v>9.4095878600628833</v>
      </c>
      <c r="O93" s="8">
        <v>5.0780131925309435</v>
      </c>
      <c r="P93" s="8">
        <v>1.0268037256269793</v>
      </c>
      <c r="Q93" s="8">
        <v>2.2861933665191954</v>
      </c>
      <c r="R93" s="8">
        <v>5.4018755610374658</v>
      </c>
      <c r="S93" s="8">
        <v>10.124868437575646</v>
      </c>
      <c r="T93" s="8">
        <v>3.4714913235228031</v>
      </c>
      <c r="U93" s="8">
        <v>30.207772245310814</v>
      </c>
      <c r="V93" s="8">
        <v>6.4181993980947469</v>
      </c>
      <c r="W93" s="8">
        <v>5.023810757031864</v>
      </c>
    </row>
    <row r="94" spans="2:41" x14ac:dyDescent="0.35">
      <c r="B94" s="14" t="s">
        <v>18</v>
      </c>
      <c r="C94" s="8">
        <v>15.611321057157815</v>
      </c>
      <c r="D94" s="8">
        <v>21.415406073772335</v>
      </c>
      <c r="E94" s="8">
        <v>62.973272869069852</v>
      </c>
      <c r="H94" s="14" t="s">
        <v>18</v>
      </c>
      <c r="I94" s="8">
        <v>5.1848426743949911</v>
      </c>
      <c r="J94" s="8">
        <v>3.752188775594119</v>
      </c>
      <c r="K94" s="8">
        <v>4.1142881133036031</v>
      </c>
      <c r="L94" s="8">
        <v>2.5600014938650975</v>
      </c>
      <c r="M94" s="8">
        <v>5.2734724632173755</v>
      </c>
      <c r="N94" s="8">
        <v>8.6798884429076342</v>
      </c>
      <c r="O94" s="8">
        <v>3.9765620847106273</v>
      </c>
      <c r="P94" s="8">
        <v>1.1344613020693284</v>
      </c>
      <c r="Q94" s="8">
        <v>2.3510217808673661</v>
      </c>
      <c r="R94" s="8">
        <v>5.1657172981002404</v>
      </c>
      <c r="S94" s="8">
        <v>10.764262835723001</v>
      </c>
      <c r="T94" s="8">
        <v>2.7102639717680086</v>
      </c>
      <c r="U94" s="8">
        <v>34.876755029865123</v>
      </c>
      <c r="V94" s="8">
        <v>2.9912553881839221</v>
      </c>
      <c r="W94" s="8">
        <v>6.4650183454295522</v>
      </c>
    </row>
    <row r="95" spans="2:41" x14ac:dyDescent="0.35">
      <c r="B95" s="14" t="s">
        <v>19</v>
      </c>
      <c r="C95" s="8">
        <v>24.046406635313623</v>
      </c>
      <c r="D95" s="8">
        <v>25.082703051424531</v>
      </c>
      <c r="E95" s="8">
        <v>50.870890313261839</v>
      </c>
      <c r="H95" s="14" t="s">
        <v>19</v>
      </c>
      <c r="I95" s="8">
        <v>5.416762613655977</v>
      </c>
      <c r="J95" s="8">
        <v>8.6065295474940342</v>
      </c>
      <c r="K95" s="8">
        <v>5.5444104784560997</v>
      </c>
      <c r="L95" s="8">
        <v>4.4787039957075105</v>
      </c>
      <c r="M95" s="8">
        <v>5.2349920574050497</v>
      </c>
      <c r="N95" s="8">
        <v>10.335187972301238</v>
      </c>
      <c r="O95" s="8">
        <v>5.1861284558863172</v>
      </c>
      <c r="P95" s="8">
        <v>1.3732867735089316</v>
      </c>
      <c r="Q95" s="8">
        <v>2.9531077923229949</v>
      </c>
      <c r="R95" s="8">
        <v>5.8386643330527095</v>
      </c>
      <c r="S95" s="8">
        <v>7.3068190003169695</v>
      </c>
      <c r="T95" s="8">
        <v>3.3061817824466662</v>
      </c>
      <c r="U95" s="8">
        <v>26.837095286791413</v>
      </c>
      <c r="V95" s="8">
        <v>3.1942601344602224</v>
      </c>
      <c r="W95" s="8">
        <v>4.3878697761938596</v>
      </c>
    </row>
    <row r="96" spans="2:41" x14ac:dyDescent="0.35">
      <c r="B96" s="14" t="s">
        <v>20</v>
      </c>
      <c r="C96" s="8">
        <v>18.354702534588473</v>
      </c>
      <c r="D96" s="8">
        <v>19.552794169666036</v>
      </c>
      <c r="E96" s="8">
        <v>62.09250329574548</v>
      </c>
      <c r="H96" s="14" t="s">
        <v>20</v>
      </c>
      <c r="I96" s="8">
        <v>4.6496271397986675</v>
      </c>
      <c r="J96" s="8">
        <v>5.9434231106361866</v>
      </c>
      <c r="K96" s="8">
        <v>4.5268048762006856</v>
      </c>
      <c r="L96" s="8">
        <v>3.2348474079529304</v>
      </c>
      <c r="M96" s="8">
        <v>5.5703600498548385</v>
      </c>
      <c r="N96" s="8">
        <v>7.0598545345912509</v>
      </c>
      <c r="O96" s="8">
        <v>4.0300002960221448</v>
      </c>
      <c r="P96" s="8">
        <v>0.84326040328086449</v>
      </c>
      <c r="Q96" s="8">
        <v>2.049318885916938</v>
      </c>
      <c r="R96" s="8">
        <v>5.7590109652379287</v>
      </c>
      <c r="S96" s="8">
        <v>8.2136177976684994</v>
      </c>
      <c r="T96" s="8">
        <v>4.6869589834251748</v>
      </c>
      <c r="U96" s="8">
        <v>32.975403883792367</v>
      </c>
      <c r="V96" s="8">
        <v>6.3734797877347376</v>
      </c>
      <c r="W96" s="8">
        <v>4.0840318778867735</v>
      </c>
    </row>
    <row r="97" spans="2:44" x14ac:dyDescent="0.35">
      <c r="B97" s="14" t="s">
        <v>21</v>
      </c>
      <c r="C97" s="8">
        <v>12.413649099080857</v>
      </c>
      <c r="D97" s="8">
        <v>21.084410724871354</v>
      </c>
      <c r="E97" s="8">
        <v>66.501940176047796</v>
      </c>
      <c r="H97" s="14" t="s">
        <v>21</v>
      </c>
      <c r="I97" s="8">
        <v>6.2781673607027582</v>
      </c>
      <c r="J97" s="8">
        <v>0.5811828994599888</v>
      </c>
      <c r="K97" s="8">
        <v>4.5189580458817495</v>
      </c>
      <c r="L97" s="8">
        <v>1.0353407930363592</v>
      </c>
      <c r="M97" s="8">
        <v>4.945274843296489</v>
      </c>
      <c r="N97" s="8">
        <v>9.02573561444094</v>
      </c>
      <c r="O97" s="8">
        <v>4.0682802890258296</v>
      </c>
      <c r="P97" s="8">
        <v>1.1449651129196996</v>
      </c>
      <c r="Q97" s="8">
        <v>1.9001548651883959</v>
      </c>
      <c r="R97" s="8">
        <v>4.9696358051356997</v>
      </c>
      <c r="S97" s="8">
        <v>9.307626719971779</v>
      </c>
      <c r="T97" s="8">
        <v>3.2574083420358466</v>
      </c>
      <c r="U97" s="8">
        <v>37.084341123240051</v>
      </c>
      <c r="V97" s="8">
        <v>8.2374845573328948</v>
      </c>
      <c r="W97" s="8">
        <v>3.6454436283315292</v>
      </c>
      <c r="AP97" s="4"/>
      <c r="AR97" s="4"/>
    </row>
    <row r="98" spans="2:44" x14ac:dyDescent="0.35">
      <c r="B98" s="6" t="s">
        <v>27</v>
      </c>
      <c r="C98" s="8">
        <v>18.583822372817874</v>
      </c>
      <c r="D98" s="8">
        <v>22.678238759618626</v>
      </c>
      <c r="E98" s="8">
        <v>58.737938867563514</v>
      </c>
      <c r="H98" s="6" t="s">
        <v>27</v>
      </c>
      <c r="I98" s="8">
        <v>5.3538730069580769</v>
      </c>
      <c r="J98" s="8">
        <v>4.5635137406215245</v>
      </c>
      <c r="K98" s="8">
        <v>4.9609810050184269</v>
      </c>
      <c r="L98" s="8">
        <v>3.7054546202198431</v>
      </c>
      <c r="M98" s="8">
        <v>5.3013932229669862</v>
      </c>
      <c r="N98" s="8">
        <v>9.1284895502172656</v>
      </c>
      <c r="O98" s="8">
        <v>4.3089055328323642</v>
      </c>
      <c r="P98" s="8">
        <v>1.3948740822662768</v>
      </c>
      <c r="Q98" s="8">
        <v>2.5445763713357294</v>
      </c>
      <c r="R98" s="8">
        <v>6.6130766289156764</v>
      </c>
      <c r="S98" s="8">
        <v>8.5007223992404342</v>
      </c>
      <c r="T98" s="8">
        <v>4.2300395478556396</v>
      </c>
      <c r="U98" s="8">
        <v>30.710832897826855</v>
      </c>
      <c r="V98" s="8">
        <v>3.7556423387867022</v>
      </c>
      <c r="W98" s="8">
        <v>4.9276250549381997</v>
      </c>
    </row>
    <row r="99" spans="2:44" x14ac:dyDescent="0.35">
      <c r="B99" s="6" t="s">
        <v>28</v>
      </c>
      <c r="C99" s="8">
        <v>12.413649099080857</v>
      </c>
      <c r="D99" s="8">
        <v>19.552794169666036</v>
      </c>
      <c r="E99" s="8">
        <v>50.870890313261839</v>
      </c>
      <c r="H99" s="6" t="s">
        <v>28</v>
      </c>
      <c r="I99" s="8">
        <v>4.2286412708766603</v>
      </c>
      <c r="J99" s="8">
        <v>0.5811828994599888</v>
      </c>
      <c r="K99" s="8">
        <v>4.1142881133036031</v>
      </c>
      <c r="L99" s="8">
        <v>1.0353407930363592</v>
      </c>
      <c r="M99" s="8">
        <v>4.4851763517076861</v>
      </c>
      <c r="N99" s="8">
        <v>7.0598545345912509</v>
      </c>
      <c r="O99" s="8">
        <v>3.7200961491842213</v>
      </c>
      <c r="P99" s="8">
        <v>0.84326040328086449</v>
      </c>
      <c r="Q99" s="8">
        <v>1.9001548651883959</v>
      </c>
      <c r="R99" s="8">
        <v>4.1874928455655276</v>
      </c>
      <c r="S99" s="8">
        <v>6.8025914648339638</v>
      </c>
      <c r="T99" s="8">
        <v>2.7102639717680086</v>
      </c>
      <c r="U99" s="8">
        <v>26.168088901079155</v>
      </c>
      <c r="V99" s="8">
        <v>0.70645009456931773</v>
      </c>
      <c r="W99" s="8">
        <v>3.5060975617756958</v>
      </c>
    </row>
    <row r="100" spans="2:44" x14ac:dyDescent="0.35">
      <c r="B100" s="6" t="s">
        <v>29</v>
      </c>
      <c r="C100" s="8">
        <v>24.046406635313623</v>
      </c>
      <c r="D100" s="8">
        <v>25.082703051424531</v>
      </c>
      <c r="E100" s="8">
        <v>66.501940176047796</v>
      </c>
      <c r="H100" s="6" t="s">
        <v>29</v>
      </c>
      <c r="I100" s="8">
        <v>6.6770956524493466</v>
      </c>
      <c r="J100" s="8">
        <v>8.6065295474940342</v>
      </c>
      <c r="K100" s="8">
        <v>5.7079629145245852</v>
      </c>
      <c r="L100" s="8">
        <v>5.9671116672777282</v>
      </c>
      <c r="M100" s="8">
        <v>5.9077808965074166</v>
      </c>
      <c r="N100" s="8">
        <v>10.335187972301238</v>
      </c>
      <c r="O100" s="8">
        <v>5.1861284558863172</v>
      </c>
      <c r="P100" s="8">
        <v>2.2481302467510109</v>
      </c>
      <c r="Q100" s="8">
        <v>3.5348950591322899</v>
      </c>
      <c r="R100" s="8">
        <v>9.5664699982479569</v>
      </c>
      <c r="S100" s="8">
        <v>10.764262835723001</v>
      </c>
      <c r="T100" s="8">
        <v>5.6279079735535227</v>
      </c>
      <c r="U100" s="8">
        <v>37.084341123240051</v>
      </c>
      <c r="V100" s="8">
        <v>8.2374845573328948</v>
      </c>
      <c r="W100" s="8">
        <v>7.2513258802584</v>
      </c>
    </row>
    <row r="101" spans="2:44" x14ac:dyDescent="0.35">
      <c r="B101" s="6" t="s">
        <v>35</v>
      </c>
      <c r="C101" s="8">
        <v>3.0512403379157629</v>
      </c>
      <c r="D101" s="8">
        <v>1.6723011680572815</v>
      </c>
      <c r="E101" s="8">
        <v>3.9495955134612721</v>
      </c>
      <c r="H101" s="6" t="s">
        <v>35</v>
      </c>
      <c r="I101" s="8">
        <v>0.71542295419049617</v>
      </c>
      <c r="J101" s="8">
        <v>2.1301139810567156</v>
      </c>
      <c r="K101" s="8">
        <v>0.51004721012993259</v>
      </c>
      <c r="L101" s="8">
        <v>1.2170221135615056</v>
      </c>
      <c r="M101" s="8">
        <v>0.45217589220812143</v>
      </c>
      <c r="N101" s="8">
        <v>0.82555449961486493</v>
      </c>
      <c r="O101" s="8">
        <v>0.4339475191010691</v>
      </c>
      <c r="P101" s="8">
        <v>0.35198673507565714</v>
      </c>
      <c r="Q101" s="8">
        <v>0.46543504873034036</v>
      </c>
      <c r="R101" s="8">
        <v>1.6438501990885488</v>
      </c>
      <c r="S101" s="8">
        <v>1.0764692120735158</v>
      </c>
      <c r="T101" s="8">
        <v>0.86928804873098087</v>
      </c>
      <c r="U101" s="8">
        <v>2.8586921635438021</v>
      </c>
      <c r="V101" s="8">
        <v>2.1814087766339991</v>
      </c>
      <c r="W101" s="8">
        <v>1.1273644783998971</v>
      </c>
    </row>
    <row r="102" spans="2:44" x14ac:dyDescent="0.35">
      <c r="H102" s="38"/>
      <c r="I102" s="6"/>
      <c r="J102" s="6"/>
      <c r="K102" s="6"/>
      <c r="L102" s="6"/>
      <c r="M102" s="6"/>
      <c r="N102" s="6"/>
      <c r="O102" s="6"/>
      <c r="P102"/>
      <c r="Q102" s="2"/>
    </row>
    <row r="103" spans="2:44" x14ac:dyDescent="0.35">
      <c r="B103" s="35" t="s">
        <v>47</v>
      </c>
      <c r="C103" s="6">
        <v>1</v>
      </c>
      <c r="D103" s="6">
        <v>2</v>
      </c>
      <c r="E103" s="6">
        <v>3</v>
      </c>
      <c r="H103" s="35" t="s">
        <v>51</v>
      </c>
      <c r="I103" s="1" t="s">
        <v>3</v>
      </c>
      <c r="J103" s="1" t="s">
        <v>4</v>
      </c>
      <c r="K103" s="1" t="s">
        <v>5</v>
      </c>
      <c r="L103" s="1" t="s">
        <v>6</v>
      </c>
      <c r="M103" s="1" t="s">
        <v>0</v>
      </c>
      <c r="N103" s="1" t="s">
        <v>1</v>
      </c>
      <c r="O103" s="1" t="s">
        <v>7</v>
      </c>
      <c r="P103" s="1" t="s">
        <v>52</v>
      </c>
      <c r="Q103" s="1" t="s">
        <v>53</v>
      </c>
      <c r="R103" s="20" t="s">
        <v>54</v>
      </c>
      <c r="S103" s="20" t="s">
        <v>55</v>
      </c>
      <c r="T103" s="20" t="s">
        <v>56</v>
      </c>
      <c r="U103" s="20" t="s">
        <v>57</v>
      </c>
      <c r="V103" s="20" t="s">
        <v>58</v>
      </c>
      <c r="W103" s="20" t="s">
        <v>59</v>
      </c>
    </row>
    <row r="104" spans="2:44" x14ac:dyDescent="0.35">
      <c r="B104" s="38" t="s">
        <v>2</v>
      </c>
      <c r="C104" s="30">
        <v>23.157894736842106</v>
      </c>
      <c r="D104" s="30">
        <v>23.157894736842103</v>
      </c>
      <c r="E104" s="8">
        <v>53.684210526315795</v>
      </c>
    </row>
    <row r="105" spans="2:44" x14ac:dyDescent="0.35">
      <c r="B105" s="9" t="s">
        <v>9</v>
      </c>
      <c r="C105" s="8">
        <v>19.661354062056056</v>
      </c>
      <c r="D105" s="8">
        <v>20.553884787293381</v>
      </c>
      <c r="E105" s="8">
        <v>59.784761150650567</v>
      </c>
      <c r="H105" s="9" t="s">
        <v>9</v>
      </c>
      <c r="I105" s="8">
        <v>6.35423557656289</v>
      </c>
      <c r="J105" s="8">
        <v>4.554158978939733</v>
      </c>
      <c r="K105" s="8">
        <v>5.482269071256245</v>
      </c>
      <c r="L105" s="8">
        <v>3.2706904352971917</v>
      </c>
      <c r="M105" s="8">
        <v>4.4851763517076861</v>
      </c>
      <c r="N105" s="8">
        <v>8.428937015119768</v>
      </c>
      <c r="O105" s="8">
        <v>4.1119738159082893</v>
      </c>
      <c r="P105" s="8">
        <v>1.4209985738423736</v>
      </c>
      <c r="Q105" s="8">
        <v>2.1067990307152624</v>
      </c>
      <c r="R105" s="8">
        <v>9.0465164866232683</v>
      </c>
      <c r="S105" s="8">
        <v>8.0136811923959055</v>
      </c>
      <c r="T105" s="8">
        <v>5.4117087665625743</v>
      </c>
      <c r="U105" s="8">
        <v>31.025969674943433</v>
      </c>
      <c r="V105" s="8">
        <v>2.0669762540500525</v>
      </c>
      <c r="W105" s="8">
        <v>4.2199087760753375</v>
      </c>
    </row>
    <row r="106" spans="2:44" x14ac:dyDescent="0.35">
      <c r="B106" s="9" t="s">
        <v>11</v>
      </c>
      <c r="C106" s="8">
        <v>21.956524114940475</v>
      </c>
      <c r="D106" s="8">
        <v>24.915588757390857</v>
      </c>
      <c r="E106" s="8">
        <v>53.127887127668657</v>
      </c>
      <c r="H106" s="9" t="s">
        <v>11</v>
      </c>
      <c r="I106" s="8">
        <v>5.6824734491017361</v>
      </c>
      <c r="J106" s="8">
        <v>5.2159910238993739</v>
      </c>
      <c r="K106" s="8">
        <v>5.090947974661642</v>
      </c>
      <c r="L106" s="8">
        <v>5.9671116672777282</v>
      </c>
      <c r="M106" s="8">
        <v>5.9077808965074166</v>
      </c>
      <c r="N106" s="8">
        <v>8.9444584645846223</v>
      </c>
      <c r="O106" s="8">
        <v>4.2803240904155189</v>
      </c>
      <c r="P106" s="8">
        <v>2.2481302467510109</v>
      </c>
      <c r="Q106" s="8">
        <v>3.5348950591322899</v>
      </c>
      <c r="R106" s="8">
        <v>8.0505875292685509</v>
      </c>
      <c r="S106" s="8">
        <v>8.0167252975639425</v>
      </c>
      <c r="T106" s="8">
        <v>3.9893618537297844</v>
      </c>
      <c r="U106" s="8">
        <v>26.168088901079155</v>
      </c>
      <c r="V106" s="8">
        <v>0.70645009456931773</v>
      </c>
      <c r="W106" s="8">
        <v>6.1966734514579072</v>
      </c>
    </row>
    <row r="107" spans="2:44" x14ac:dyDescent="0.35">
      <c r="B107" s="9" t="s">
        <v>12</v>
      </c>
      <c r="C107" s="8">
        <v>19.40896125194989</v>
      </c>
      <c r="D107" s="8">
        <v>23.063366038318474</v>
      </c>
      <c r="E107" s="8">
        <v>57.527672709731647</v>
      </c>
      <c r="H107" s="9" t="s">
        <v>12</v>
      </c>
      <c r="I107" s="8">
        <v>5.4539145213570634</v>
      </c>
      <c r="J107" s="8">
        <v>3.9846653355674588</v>
      </c>
      <c r="K107" s="8">
        <v>5.625711546887306</v>
      </c>
      <c r="L107" s="8">
        <v>4.3446698481380599</v>
      </c>
      <c r="M107" s="8">
        <v>4.9580108709506581</v>
      </c>
      <c r="N107" s="8">
        <v>9.6334540936392585</v>
      </c>
      <c r="O107" s="8">
        <v>4.2325316911351445</v>
      </c>
      <c r="P107" s="8">
        <v>1.4265136066368975</v>
      </c>
      <c r="Q107" s="8">
        <v>2.8128557759565096</v>
      </c>
      <c r="R107" s="8">
        <v>6.5063493649939641</v>
      </c>
      <c r="S107" s="8">
        <v>8.1760569100628224</v>
      </c>
      <c r="T107" s="8">
        <v>4.8210290934407478</v>
      </c>
      <c r="U107" s="8">
        <v>29.987156536194131</v>
      </c>
      <c r="V107" s="8">
        <v>3.8972568311813593</v>
      </c>
      <c r="W107" s="8">
        <v>4.1398239738586122</v>
      </c>
    </row>
    <row r="108" spans="2:44" x14ac:dyDescent="0.35">
      <c r="B108" s="9" t="s">
        <v>13</v>
      </c>
      <c r="C108" s="8">
        <v>20.068671560826253</v>
      </c>
      <c r="D108" s="8">
        <v>21.763754043976309</v>
      </c>
      <c r="E108" s="8">
        <v>58.167574395197441</v>
      </c>
      <c r="H108" s="9" t="s">
        <v>13</v>
      </c>
      <c r="I108" s="8">
        <v>4.2286412708766603</v>
      </c>
      <c r="J108" s="8">
        <v>7.5599766165735067</v>
      </c>
      <c r="K108" s="8">
        <v>4.7618695234967872</v>
      </c>
      <c r="L108" s="8">
        <v>3.5181841498792989</v>
      </c>
      <c r="M108" s="8">
        <v>4.5964805834322764</v>
      </c>
      <c r="N108" s="8">
        <v>9.8220804697950683</v>
      </c>
      <c r="O108" s="8">
        <v>3.8183755632643068</v>
      </c>
      <c r="P108" s="8">
        <v>1.5337635180181266</v>
      </c>
      <c r="Q108" s="8">
        <v>1.9930539094665289</v>
      </c>
      <c r="R108" s="8">
        <v>6.4858118249404368</v>
      </c>
      <c r="S108" s="8">
        <v>6.8025914648339638</v>
      </c>
      <c r="T108" s="8">
        <v>4.6663484669519413</v>
      </c>
      <c r="U108" s="8">
        <v>30.910095509596381</v>
      </c>
      <c r="V108" s="8">
        <v>5.7966295670990231</v>
      </c>
      <c r="W108" s="8">
        <v>3.5060975617756958</v>
      </c>
    </row>
    <row r="109" spans="2:44" x14ac:dyDescent="0.35">
      <c r="B109" s="9" t="s">
        <v>14</v>
      </c>
      <c r="C109" s="8">
        <v>16.719667476525483</v>
      </c>
      <c r="D109" s="8">
        <v>23.956161764668952</v>
      </c>
      <c r="E109" s="8">
        <v>59.324170758805565</v>
      </c>
      <c r="H109" s="9" t="s">
        <v>14</v>
      </c>
      <c r="I109" s="8">
        <v>4.8447497959322554</v>
      </c>
      <c r="J109" s="8">
        <v>2.8157918120946319</v>
      </c>
      <c r="K109" s="8">
        <v>4.6734645735643419</v>
      </c>
      <c r="L109" s="8">
        <v>4.3856612949342511</v>
      </c>
      <c r="M109" s="8">
        <v>5.8112003132267196</v>
      </c>
      <c r="N109" s="8">
        <v>9.4292636754420744</v>
      </c>
      <c r="O109" s="8">
        <v>4.6107335072034372</v>
      </c>
      <c r="P109" s="8">
        <v>1.544752551687522</v>
      </c>
      <c r="Q109" s="8">
        <v>2.5602117171091976</v>
      </c>
      <c r="R109" s="8">
        <v>8.7813693628696683</v>
      </c>
      <c r="S109" s="8">
        <v>7.9462620193141849</v>
      </c>
      <c r="T109" s="8">
        <v>5.6279079735535227</v>
      </c>
      <c r="U109" s="8">
        <v>29.993291943330668</v>
      </c>
      <c r="V109" s="8">
        <v>2.6464669340308578</v>
      </c>
      <c r="W109" s="8">
        <v>4.3288725257066591</v>
      </c>
    </row>
    <row r="110" spans="2:44" x14ac:dyDescent="0.35">
      <c r="B110" s="9" t="s">
        <v>15</v>
      </c>
      <c r="C110" s="8">
        <v>20.503218474506873</v>
      </c>
      <c r="D110" s="8">
        <v>22.458786538907173</v>
      </c>
      <c r="E110" s="8">
        <v>57.037994986585957</v>
      </c>
      <c r="H110" s="9" t="s">
        <v>15</v>
      </c>
      <c r="I110" s="8">
        <v>4.4867437129214354</v>
      </c>
      <c r="J110" s="8">
        <v>6.8294846178743054</v>
      </c>
      <c r="K110" s="8">
        <v>5.1431849097525371</v>
      </c>
      <c r="L110" s="8">
        <v>4.0438052339585928</v>
      </c>
      <c r="M110" s="8">
        <v>5.1232154990731633</v>
      </c>
      <c r="N110" s="8">
        <v>8.9097552693326687</v>
      </c>
      <c r="O110" s="8">
        <v>4.3235893960027578</v>
      </c>
      <c r="P110" s="8">
        <v>1.4348232477314327</v>
      </c>
      <c r="Q110" s="8">
        <v>2.6674031267671507</v>
      </c>
      <c r="R110" s="8">
        <v>6.1538175561129025</v>
      </c>
      <c r="S110" s="8">
        <v>8.71855880448636</v>
      </c>
      <c r="T110" s="8">
        <v>3.6611998636271776</v>
      </c>
      <c r="U110" s="8">
        <v>28.979913748725888</v>
      </c>
      <c r="V110" s="8">
        <v>4.1718537558080477</v>
      </c>
      <c r="W110" s="8">
        <v>5.3526512578255794</v>
      </c>
    </row>
    <row r="111" spans="2:44" x14ac:dyDescent="0.35">
      <c r="B111" s="9" t="s">
        <v>17</v>
      </c>
      <c r="C111" s="8">
        <v>16.024087966207698</v>
      </c>
      <c r="D111" s="8">
        <v>23.327894311218973</v>
      </c>
      <c r="E111" s="8">
        <v>60.648017722573343</v>
      </c>
      <c r="H111" s="9" t="s">
        <v>17</v>
      </c>
      <c r="I111" s="8">
        <v>5.3058662570578905</v>
      </c>
      <c r="J111" s="8">
        <v>3.0611416991395837</v>
      </c>
      <c r="K111" s="8">
        <v>4.5739643516076605</v>
      </c>
      <c r="L111" s="8">
        <v>3.0831156584025634</v>
      </c>
      <c r="M111" s="8">
        <v>5.5272961664789708</v>
      </c>
      <c r="N111" s="8">
        <v>9.4095878600628833</v>
      </c>
      <c r="O111" s="8">
        <v>5.0780131925309435</v>
      </c>
      <c r="P111" s="8">
        <v>1.0268037256269793</v>
      </c>
      <c r="Q111" s="8">
        <v>2.2861933665191954</v>
      </c>
      <c r="R111" s="8">
        <v>5.4018755610374658</v>
      </c>
      <c r="S111" s="8">
        <v>10.124868437575646</v>
      </c>
      <c r="T111" s="8">
        <v>3.4714913235228031</v>
      </c>
      <c r="U111" s="8">
        <v>30.207772245310814</v>
      </c>
      <c r="V111" s="8">
        <v>6.4181993980947469</v>
      </c>
      <c r="W111" s="8">
        <v>5.023810757031864</v>
      </c>
    </row>
    <row r="112" spans="2:44" x14ac:dyDescent="0.35">
      <c r="B112" s="14" t="s">
        <v>19</v>
      </c>
      <c r="C112" s="8">
        <v>24.046406635313623</v>
      </c>
      <c r="D112" s="8">
        <v>25.082703051424531</v>
      </c>
      <c r="E112" s="8">
        <v>50.870890313261839</v>
      </c>
      <c r="H112" s="14" t="s">
        <v>19</v>
      </c>
      <c r="I112" s="8">
        <v>5.416762613655977</v>
      </c>
      <c r="J112" s="8">
        <v>8.6065295474940342</v>
      </c>
      <c r="K112" s="8">
        <v>5.5444104784560997</v>
      </c>
      <c r="L112" s="8">
        <v>4.4787039957075105</v>
      </c>
      <c r="M112" s="8">
        <v>5.2349920574050497</v>
      </c>
      <c r="N112" s="8">
        <v>10.335187972301238</v>
      </c>
      <c r="O112" s="8">
        <v>5.1861284558863172</v>
      </c>
      <c r="P112" s="8">
        <v>1.3732867735089316</v>
      </c>
      <c r="Q112" s="8">
        <v>2.9531077923229949</v>
      </c>
      <c r="R112" s="8">
        <v>5.8386643330527095</v>
      </c>
      <c r="S112" s="8">
        <v>7.3068190003169695</v>
      </c>
      <c r="T112" s="8">
        <v>3.3061817824466662</v>
      </c>
      <c r="U112" s="8">
        <v>26.837095286791413</v>
      </c>
      <c r="V112" s="8">
        <v>3.1942601344602224</v>
      </c>
      <c r="W112" s="8">
        <v>4.3878697761938596</v>
      </c>
    </row>
    <row r="113" spans="2:23" x14ac:dyDescent="0.35">
      <c r="B113" s="6" t="s">
        <v>31</v>
      </c>
      <c r="C113" s="8">
        <v>19.798611442790794</v>
      </c>
      <c r="D113" s="8">
        <v>23.14026741164983</v>
      </c>
      <c r="E113" s="8">
        <v>57.061121145559376</v>
      </c>
      <c r="H113" s="6" t="s">
        <v>31</v>
      </c>
      <c r="I113" s="8">
        <v>5.2216733996832385</v>
      </c>
      <c r="J113" s="8">
        <v>5.3284674539478285</v>
      </c>
      <c r="K113" s="8">
        <v>5.1119778037103281</v>
      </c>
      <c r="L113" s="8">
        <v>4.1364927854493994</v>
      </c>
      <c r="M113" s="8">
        <v>5.2055190923477426</v>
      </c>
      <c r="N113" s="8">
        <v>9.3640906025346986</v>
      </c>
      <c r="O113" s="8">
        <v>4.455208714043339</v>
      </c>
      <c r="P113" s="8">
        <v>1.5011340304754095</v>
      </c>
      <c r="Q113" s="8">
        <v>2.6143149722486414</v>
      </c>
      <c r="R113" s="8">
        <v>7.0331240023623716</v>
      </c>
      <c r="S113" s="8">
        <v>8.1381953908187228</v>
      </c>
      <c r="T113" s="8">
        <v>4.3694036404794021</v>
      </c>
      <c r="U113" s="8">
        <v>29.263672980746488</v>
      </c>
      <c r="V113" s="8">
        <v>3.6122616211617031</v>
      </c>
      <c r="W113" s="8">
        <v>4.6444635099906888</v>
      </c>
    </row>
    <row r="114" spans="2:23" x14ac:dyDescent="0.35">
      <c r="B114" s="6" t="s">
        <v>34</v>
      </c>
      <c r="C114" s="8">
        <v>16.024087966207698</v>
      </c>
      <c r="D114" s="8">
        <v>20.553884787293381</v>
      </c>
      <c r="E114" s="8">
        <v>50.870890313261839</v>
      </c>
      <c r="H114" s="6" t="s">
        <v>34</v>
      </c>
      <c r="I114" s="8">
        <v>4.2286412708766603</v>
      </c>
      <c r="J114" s="8">
        <v>2.8157918120946319</v>
      </c>
      <c r="K114" s="8">
        <v>4.5739643516076605</v>
      </c>
      <c r="L114" s="8">
        <v>3.0831156584025634</v>
      </c>
      <c r="M114" s="8">
        <v>4.4851763517076861</v>
      </c>
      <c r="N114" s="8">
        <v>8.428937015119768</v>
      </c>
      <c r="O114" s="8">
        <v>3.8183755632643068</v>
      </c>
      <c r="P114" s="8">
        <v>1.0268037256269793</v>
      </c>
      <c r="Q114" s="8">
        <v>1.9930539094665289</v>
      </c>
      <c r="R114" s="8">
        <v>5.4018755610374658</v>
      </c>
      <c r="S114" s="8">
        <v>6.8025914648339638</v>
      </c>
      <c r="T114" s="8">
        <v>3.3061817824466662</v>
      </c>
      <c r="U114" s="8">
        <v>26.168088901079155</v>
      </c>
      <c r="V114" s="8">
        <v>0.70645009456931773</v>
      </c>
      <c r="W114" s="8">
        <v>3.5060975617756958</v>
      </c>
    </row>
    <row r="115" spans="2:23" x14ac:dyDescent="0.35">
      <c r="B115" s="6" t="s">
        <v>32</v>
      </c>
      <c r="C115" s="8">
        <v>24.046406635313623</v>
      </c>
      <c r="D115" s="8">
        <v>25.082703051424531</v>
      </c>
      <c r="E115" s="8">
        <v>60.648017722573343</v>
      </c>
      <c r="H115" s="6" t="s">
        <v>32</v>
      </c>
      <c r="I115" s="8">
        <v>6.35423557656289</v>
      </c>
      <c r="J115" s="8">
        <v>8.6065295474940342</v>
      </c>
      <c r="K115" s="8">
        <v>5.625711546887306</v>
      </c>
      <c r="L115" s="8">
        <v>5.9671116672777282</v>
      </c>
      <c r="M115" s="8">
        <v>5.9077808965074166</v>
      </c>
      <c r="N115" s="8">
        <v>10.335187972301238</v>
      </c>
      <c r="O115" s="8">
        <v>5.1861284558863172</v>
      </c>
      <c r="P115" s="8">
        <v>2.2481302467510109</v>
      </c>
      <c r="Q115" s="8">
        <v>3.5348950591322899</v>
      </c>
      <c r="R115" s="8">
        <v>9.0465164866232683</v>
      </c>
      <c r="S115" s="8">
        <v>10.124868437575646</v>
      </c>
      <c r="T115" s="8">
        <v>5.6279079735535227</v>
      </c>
      <c r="U115" s="8">
        <v>31.025969674943433</v>
      </c>
      <c r="V115" s="8">
        <v>6.4181993980947469</v>
      </c>
      <c r="W115" s="8">
        <v>6.1966734514579072</v>
      </c>
    </row>
    <row r="116" spans="2:23" x14ac:dyDescent="0.35">
      <c r="B116" s="6" t="s">
        <v>60</v>
      </c>
      <c r="C116" s="8">
        <v>2.595802791243945</v>
      </c>
      <c r="D116" s="8">
        <v>1.5436600142024381</v>
      </c>
      <c r="E116" s="8">
        <v>3.3940529302854827</v>
      </c>
      <c r="H116" s="6" t="s">
        <v>36</v>
      </c>
      <c r="I116" s="8">
        <v>0.68268627009889005</v>
      </c>
      <c r="J116" s="8">
        <v>2.1330960199791851</v>
      </c>
      <c r="K116" s="8">
        <v>0.41296493669821055</v>
      </c>
      <c r="L116" s="8">
        <v>0.91212548250287939</v>
      </c>
      <c r="M116" s="8">
        <v>0.52403466276745869</v>
      </c>
      <c r="N116" s="8">
        <v>0.59626013001839107</v>
      </c>
      <c r="O116" s="8">
        <v>0.4731621647340386</v>
      </c>
      <c r="P116" s="8">
        <v>0.34198825881334738</v>
      </c>
      <c r="Q116" s="8">
        <v>0.50122902714806972</v>
      </c>
      <c r="R116" s="8">
        <v>1.3930065381999677</v>
      </c>
      <c r="S116" s="8">
        <v>0.98758339389823369</v>
      </c>
      <c r="T116" s="8">
        <v>0.89002780931845948</v>
      </c>
      <c r="U116" s="8">
        <v>1.8250217959420778</v>
      </c>
      <c r="V116" s="8">
        <v>1.88900003299599</v>
      </c>
      <c r="W116" s="8">
        <v>0.84100388580459362</v>
      </c>
    </row>
  </sheetData>
  <conditionalFormatting sqref="BK26:BK28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10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10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8:AW1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6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6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6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J6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6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6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M6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N6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O6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6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10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6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:Q6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:S6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6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6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9:V6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W6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6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:R10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S10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4:T10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U10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4:V10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4:W10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9"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9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9"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9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:M79"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:N79"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9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9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9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9"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9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79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9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79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W79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9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I115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5"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5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5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5">
    <cfRule type="colorScale" priority="1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5"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5">
    <cfRule type="colorScale" priority="1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5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5"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5"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5">
    <cfRule type="colorScale" priority="1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5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R115"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:S115">
    <cfRule type="colorScale" priority="1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5:T115">
    <cfRule type="colorScale" priority="1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U115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V115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5:W115"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9">
    <cfRule type="colorScale" priority="1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D79">
    <cfRule type="colorScale" priority="1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9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:F79">
    <cfRule type="colorScale" priority="1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29</vt:i4>
      </vt:variant>
    </vt:vector>
  </HeadingPairs>
  <TitlesOfParts>
    <vt:vector size="39" baseType="lpstr">
      <vt:lpstr>score</vt:lpstr>
      <vt:lpstr>KF_27_dur+rat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14 dev</vt:lpstr>
      <vt:lpstr>perc 8 dev</vt:lpstr>
      <vt:lpstr>'KF_27_dur+rat'!AP_27</vt:lpstr>
      <vt:lpstr>'KF_27_dur+rat'!Arnold_Pogossian_2006__live_DVD__14_dur</vt:lpstr>
      <vt:lpstr>'KF_27_dur+rat'!Arnold_Pogossian_2006__live_DVD__27_dur</vt:lpstr>
      <vt:lpstr>'KF_27_dur+rat'!Arnold_Pogossian_2009_14</vt:lpstr>
      <vt:lpstr>'KF_27_dur+rat'!Banse_Keller_2005_14</vt:lpstr>
      <vt:lpstr>'KF_27_dur+rat'!BK_27</vt:lpstr>
      <vt:lpstr>'KF_27_dur+rat'!CK_1990_32_dur</vt:lpstr>
      <vt:lpstr>'KF_27_dur+rat'!CK_27</vt:lpstr>
      <vt:lpstr>'KF_27_dur+rat'!CK87_27</vt:lpstr>
      <vt:lpstr>'KF_27_dur+rat'!Csengery_Keller_1987_12__Umpanzert</vt:lpstr>
      <vt:lpstr>'KF_27_dur+rat'!Csengery_Keller_1990_14</vt:lpstr>
      <vt:lpstr>'KF_27_dur+rat'!Kammer_Widmann_2017_14_Abschnitte_Dauern</vt:lpstr>
      <vt:lpstr>'KF_27_dur+rat'!Kammer_Widmann_2017_27_Abschnitte_Dauern</vt:lpstr>
      <vt:lpstr>'KF_27_dur+rat'!KO_27</vt:lpstr>
      <vt:lpstr>'KF_27_dur+rat'!KO_94_27</vt:lpstr>
      <vt:lpstr>'KF_27_dur+rat'!Komsi_Oramo_1994_14</vt:lpstr>
      <vt:lpstr>'KF_27_dur+rat'!Komsi_Oramo_1996_14</vt:lpstr>
      <vt:lpstr>'KF_27_dur+rat'!Melzer_Stark_2012_14</vt:lpstr>
      <vt:lpstr>'KF_27_dur+rat'!Melzer_Stark_2014_14</vt:lpstr>
      <vt:lpstr>'KF_27_dur+rat'!Melzer_Stark_2017_Wien_modern_14_dur</vt:lpstr>
      <vt:lpstr>'KF_27_dur+rat'!Melzer_Stark_2017_Wien_modern_27_dur</vt:lpstr>
      <vt:lpstr>'KF_27_dur+rat'!Melzer_Stark_2019_14</vt:lpstr>
      <vt:lpstr>'KF_27_dur+rat'!MS_27</vt:lpstr>
      <vt:lpstr>'KF_27_dur+rat'!MS13_27</vt:lpstr>
      <vt:lpstr>'KF_27_dur+rat'!MS19_27</vt:lpstr>
      <vt:lpstr>'KF_27_dur+rat'!Pammer_Kopatchinskaja_2004_12</vt:lpstr>
      <vt:lpstr>'KF_27_dur+rat'!PK_27</vt:lpstr>
      <vt:lpstr>'KF_27_dur+rat'!Whittlesey_Sallaberger_1997_14</vt:lpstr>
      <vt:lpstr>'KF_27_dur+rat'!WS_27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2020-12-08T15:27:59Z</dcterms:modified>
</cp:coreProperties>
</file>